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4940" windowHeight="9600" tabRatio="889" activeTab="0"/>
  </bookViews>
  <sheets>
    <sheet name="ア 処理現況１" sheetId="1" r:id="rId1"/>
    <sheet name="ア 処理現況２" sheetId="2" r:id="rId2"/>
    <sheet name="ア 処理現況３" sheetId="3" r:id="rId3"/>
    <sheet name="ア 処理現況４" sheetId="4" r:id="rId4"/>
    <sheet name="イ 排出 総括表" sheetId="5" r:id="rId5"/>
    <sheet name="イ 排出 収集形態別" sheetId="6" r:id="rId6"/>
    <sheet name="イ 排出形態別" sheetId="7" r:id="rId7"/>
    <sheet name="ウ 中間処理" sheetId="8" r:id="rId8"/>
    <sheet name="ウ 最終処分" sheetId="9" r:id="rId9"/>
    <sheet name="ウ 資源 計" sheetId="10" r:id="rId10"/>
    <sheet name="資源 紙" sheetId="11" r:id="rId11"/>
    <sheet name="資源 金属" sheetId="12" r:id="rId12"/>
    <sheet name="資源 ｶﾞﾗｽ" sheetId="13" r:id="rId13"/>
    <sheet name="資源 ﾍﾟｯﾄ" sheetId="14" r:id="rId14"/>
    <sheet name="資源 プラ" sheetId="15" r:id="rId15"/>
    <sheet name="資源 布" sheetId="16" r:id="rId16"/>
    <sheet name="資源 他" sheetId="17" r:id="rId17"/>
    <sheet name="エ ごみ業者" sheetId="18" r:id="rId18"/>
    <sheet name="オ 分別状況" sheetId="19" r:id="rId19"/>
    <sheet name="カ 奨励金" sheetId="20" r:id="rId20"/>
    <sheet name="キ 指定袋" sheetId="21" r:id="rId21"/>
    <sheet name="ク コンポスト" sheetId="22" r:id="rId22"/>
    <sheet name="ケ 収集方法" sheetId="23" r:id="rId23"/>
  </sheets>
  <definedNames>
    <definedName name="_xlnm.Print_Area" localSheetId="0">'ア 処理現況１'!$A$1:$J$23</definedName>
    <definedName name="_xlnm.Print_Area" localSheetId="1">'ア 処理現況２'!$B$1:$R$50</definedName>
    <definedName name="_xlnm.Print_Area" localSheetId="2">'ア 処理現況３'!$A$2:$M$57</definedName>
    <definedName name="_xlnm.Print_Area" localSheetId="3">'ア 処理現況４'!$B$2:$P$74</definedName>
    <definedName name="_xlnm.Print_Area" localSheetId="5">'イ 排出 収集形態別'!$A$1:$AB$76</definedName>
    <definedName name="_xlnm.Print_Area" localSheetId="4">'イ 排出 総括表'!$A$1:$P$77</definedName>
    <definedName name="_xlnm.Print_Area" localSheetId="6">'イ 排出形態別'!$A$1:$I$75</definedName>
    <definedName name="_xlnm.Print_Area" localSheetId="8">'ウ 最終処分'!$A$1:$Q$77</definedName>
    <definedName name="_xlnm.Print_Area" localSheetId="7">'ウ 中間処理'!$A$1:$Q$80</definedName>
    <definedName name="_xlnm.Print_Area" localSheetId="17">'エ ごみ業者'!$A$1:$H$145</definedName>
    <definedName name="_xlnm.Print_Area" localSheetId="18">'オ 分別状況'!$A$1:$AV$150</definedName>
    <definedName name="_xlnm.Print_Area" localSheetId="19">'カ 奨励金'!$A$1:$L$70</definedName>
    <definedName name="_xlnm.Print_Area" localSheetId="20">'キ 指定袋'!$A$1:$U$159</definedName>
    <definedName name="_xlnm.Print_Area" localSheetId="22">'ケ 収集方法'!$A$1:$M$70</definedName>
    <definedName name="_xlnm.Print_Area" localSheetId="12">'資源 ｶﾞﾗｽ'!$A$1:$J$79</definedName>
    <definedName name="_xlnm.Print_Area" localSheetId="14">'資源 プラ'!$A$1:$J$79</definedName>
    <definedName name="_xlnm.Print_Area" localSheetId="13">'資源 ﾍﾟｯﾄ'!$A$1:$J$79</definedName>
    <definedName name="_xlnm.Print_Area" localSheetId="11">'資源 金属'!$A$1:$J$79</definedName>
    <definedName name="_xlnm.Print_Area" localSheetId="16">'資源 他'!$A$1:$J$79</definedName>
    <definedName name="_xlnm.Print_Area" localSheetId="15">'資源 布'!$A$1:$J$79</definedName>
  </definedNames>
  <calcPr fullCalcOnLoad="1" refMode="R1C1"/>
</workbook>
</file>

<file path=xl/sharedStrings.xml><?xml version="1.0" encoding="utf-8"?>
<sst xmlns="http://schemas.openxmlformats.org/spreadsheetml/2006/main" count="7551" uniqueCount="1369">
  <si>
    <t>循環資源㈱,㈶日本容器包装リサイクル協会,野村興産㈱,㈱レジオン</t>
  </si>
  <si>
    <t>㈱旭衛生社,㈲岩田清掃,㈱エコロダイワ ,三和清掃㈱</t>
  </si>
  <si>
    <t>高浜衛生㈱,㈳高浜市シルバー人材センター</t>
  </si>
  <si>
    <t>関商店,高浜衛生㈱</t>
  </si>
  <si>
    <t>㈲あいち商会,㈱アイミ,㈱アシタ,杉浦善平商店,高浜衛生㈱,㈳高浜市シルバー人材センター,㈲高浜メタル,㈱トーアクリーン,㈱トーエイ,㈱豊福組運輸,ヒラテ産業㈲,㈱朋栄社,三鈴運輸㈱,㈱ユニオンサービス</t>
  </si>
  <si>
    <t>㈱アイホク,日本貨物鉄道㈱,日本通運㈱</t>
  </si>
  <si>
    <t>㈱アイホク,㈶日本容器包装リサイクル協会,野村興産㈱,ミナミ産業㈱</t>
  </si>
  <si>
    <t>㈱アイホク,㈱愛北産業,エコム　カワムラ㈱,大成環境㈱,木曽川環境クリーン㈱,共栄サービス,クラブネッツ,㈲ケーアイ,㈱幸商,㈲コスモテクノ,㈱小牧宮崎,㈲シンセイ,㈲伸和環境,第一環境㈱,大和エンタープライズ㈱,大和興業㈱,㈱中部クリーンシステム,東海装備㈱,トーエイ㈱,林商店,福田三商㈱,㈱富士商行,㈲ホテイクリーン,ミナミ産業㈱,やまもと企画㈱</t>
  </si>
  <si>
    <t>トヨアケユニティ㈱,㈱中西,㈱日本通運</t>
  </si>
  <si>
    <t>㈱石川マテリアル,㈱中西,㈳日本容器包装リサイクル協会,野村興産㈱イトムカ鉱業所</t>
  </si>
  <si>
    <t>㈲岩田清掃,オオブユニティ㈱,中立電機㈱,東海清掃㈱,㈲東新清掃,トヨアケユニティ㈱,ノザキ㈱,㈱ビゲンテクノ名古屋支店,穂積商事㈱,㈱毎日商会,㈱三四四</t>
  </si>
  <si>
    <t>あいち尾東農業㈿</t>
  </si>
  <si>
    <t>㈱岡富士運輸,㈱日環,日進衛生㈱</t>
  </si>
  <si>
    <t>㈱石川マテリアル,興亜商事㈱,有限責任中間法人ＪＢＲＣ,㈶日本容器包装リサイクル協会</t>
  </si>
  <si>
    <t>㈲岩田清掃,オオブユニティ㈱,㈱岡富士運輸,㈲金海商店,サンエイ㈱,東海清掃㈱,㈱東伸サービス,トヨアケユニティ㈱,トヨタ衛生保繕㈱,㈱日環,日進衛生㈱,日本ハイウェイ・サービス㈱,日の出衛生保繕㈱,ホーメックス㈱,㈱美濃ラボ,㈲三好衛生社</t>
  </si>
  <si>
    <t>㈱東伸サービス</t>
  </si>
  <si>
    <t>アールグリーン環境,㈲あさひ,㈲イワタ興業,㈱ごみっこ,㈾近藤明商店,身障者環境㈱,ソフトポートコーポレーション,㈱宝環器センター,㈱中部カレット,日本通運㈱豊橋支店</t>
  </si>
  <si>
    <t>グリーンサイトジャパン㈱,㈱中部カレット,㈱冨田組,㈶日本容器包装リサイクル協会,野村興産㈱</t>
  </si>
  <si>
    <t>アールグリーン環境,㈱愛水技研,㈲あさひ,イシグロ運輸㈱,㈱イモト,㈲イワタ興業,エイト環境㈲,㈲河合商事,㈱河上商店,㈱協豊製作所,㈱ごみっこ,㈾近藤明商店,㈲松和メンテナンス,身障者環境㈱,成和環境㈱,ソフトポートコーポレーション,大成ビル管理㈱,㈱宝環器センター,㈱中部カレット,㈱テクノ中部,㈲テムス,トーエイ㈱,㈱冨田組,ベリースマイルコーポレーション,㈱丸八,㈱明輝クリーナー,㈱山治紙業</t>
  </si>
  <si>
    <t>㈱ジュン・グリーン,田原環境サービス㈱,㈱冨田組,㈱丸八</t>
  </si>
  <si>
    <t>㈱佐屋建材,大勝建設,㈲平野清掃社,明建電設㈱,㈲フジカン</t>
  </si>
  <si>
    <t>㈳愛西市シルバー人材センター,㈱オノセイ,富士三商㈱,㈱宮崎</t>
  </si>
  <si>
    <t>㈲愛西クリーンセンター,㈱海部清掃,㈱アメニティーライフ,㈲石濱商事,㈲稲沢クリーンサービス,永一産商㈱,エコムカワムラ㈱,オオブユニティ㈱,㈱オクムラ,㈲尾張商事,㈱キョーユウ,㈲ケーアイ,サトマサ㈱,ＣＬ堀文,㈲高橋商会,㈱東海環境サービス,東海清掃㈱,東海装備㈱,東谷商店,常盤造園㈲,㈲平野清掃社,㈲福芳,松屋産業,丸二衛生㈲,ミナミ産業㈱,安永環境サービス,㈲ユーシン,㈱ユニオンサービス,㈱リバイブ,㈲ワイ・エス</t>
  </si>
  <si>
    <t>八開チップ</t>
  </si>
  <si>
    <t>オオブユニティ㈱,㈱尾張紙業,㈱米彦,㈱シミズ,㈲清掃サービス,㈲名古屋清掃,㈱宮崎</t>
  </si>
  <si>
    <t>㈱愛北リサイクル,オオブユニティ㈱,カンポリサイクルプラザ㈱,㈱シミズ,名古屋市</t>
  </si>
  <si>
    <t>イー・ステージ㈱,オオブユニティ㈱</t>
  </si>
  <si>
    <t>㈱海部清掃,オオブユニティ㈱,㈲岡田商店,㈲ケーアイ,東海装備㈱,永井産業㈱,㈲名古屋清掃,丸真㈱,丸二衛生㈲,ミナミ産業㈱,㈱美濃ラボ,宮澤紙業㈱</t>
  </si>
  <si>
    <t>㈱愛北産業,㈱ビホク,双葉興業㈱,ミナミ産業㈱</t>
  </si>
  <si>
    <t>㈶日本容器包装リサイクル協会,ミナミ産業㈱</t>
  </si>
  <si>
    <t>㈱アイホク,㈱愛北産業,㈲海部清掃,オオブユニティ㈱,尾張紙業㈱,㈲ケーアイ,㈱大和興業,㈱冨田商店,中島興業,㈱ビホク,双葉興業㈱,ミナミ産業㈱,㈱美濃ラボ,やまもと企画㈱,㈲芳村商店,輪栄工業㈱</t>
  </si>
  <si>
    <t>㈱アイホク,㈱愛北産業,双葉興業㈱,ミナミ産業㈱</t>
  </si>
  <si>
    <t>愛知県古紙㈿,㈲海部衛生社,オオブユニティ㈱,川崎建設㈱,丸二衛生㈲</t>
  </si>
  <si>
    <t>中部メタルワーク㈱,明倫㈱</t>
  </si>
  <si>
    <t>フルハシ工業㈱</t>
  </si>
  <si>
    <t>㈱石川マテリアル,東海清掃㈱,日の出衛生保繕㈱</t>
  </si>
  <si>
    <t>㈱石川マテリアル,㈶日本容器包装リサイクル協会</t>
  </si>
  <si>
    <t>東海清掃㈱</t>
  </si>
  <si>
    <t>愛長造園㈲,㈲岩田清掃,興亜商事㈱,日の出衛生保繕㈱</t>
  </si>
  <si>
    <t>循環資源㈱,㈱東伸サービス,東邦亜鉛㈱,㈶日本容器包装リサイクル協会,㈱レジオン</t>
  </si>
  <si>
    <t>愛長造園㈲,㈲岩田清掃,㈱エコロダイワ,㈱大藤,オオブユニティ㈱　,㈱岡富士運輸,㈱川本工務店,興亜商事㈱,東海清掃㈱,トヨアケユニティ㈱,㈱日環,日進衛生㈱,日の出衛生保繕㈱,フジ建材リース㈱,ホーメックス㈱,㈱美濃ラボ,㈱三好衛生社</t>
  </si>
  <si>
    <t>オオブユニティ㈱,㈱サンシャイン</t>
  </si>
  <si>
    <t>オオブユニティ㈱,㈲ケーアイ,㈲佐藤商店,大和興業㈱,㈲豊山センター,中島興業,双葉興業㈱,豊衛工業㈱,ミナミ産業㈱</t>
  </si>
  <si>
    <t>㈲清掃サービス,㈲名古屋清掃,㈱宮崎</t>
  </si>
  <si>
    <t>オオブユニティ㈱,㈱サンキョークリエイト,中京荷役㈱,名古屋市</t>
  </si>
  <si>
    <t>オオブユニティ㈱,㈱オールサービス,㈲ケーアイ,㈱三清社,ＴＧメンテナンス㈱,東海装備㈱,㈲名古屋清掃,ミナミ産業㈱</t>
  </si>
  <si>
    <t>大口町コミュニティーセンター,㈱倉衛工業,立和商店,内藤商店,日本通運㈱</t>
  </si>
  <si>
    <t>㈲愛知環境センター,㈱愛北リサイクル,㈱大脇金属,光栄物産,立和商店,㈶日本容器包装リサイクル協会,野村興産㈱</t>
  </si>
  <si>
    <t>三重中央開発㈱</t>
  </si>
  <si>
    <t>㈲愛知環境センター,㈲犬山衛生管理組合,上田商店,エコムカワムラ㈱,大成環境㈱,木曽川環境クリーン㈱,共栄サービス,㈱倉衛工業,㈲江南紙原料,㈲小島総業,㈲シンセイ,㈲伸和環境,第一環境㈱,㈱大栄工業,大和エンタープライズ㈱,大和興業㈱,㈲タツミ産業,中日コプロ㈱,㈱中部クリーンシステム,中部メディカル㈲,坪井金属㈲,㈱東海SUNKEY,東海装備㈱,内藤商店,㈱ハニダ,㈲扶桑クリーン社,㈲ホテイクリーン,ミナミ産業㈱,㈲山手商店,やまもと企画㈱,㈲ユーズ,㈲芳村商店</t>
  </si>
  <si>
    <t>上田商店,㈱倉衛工業,㈱中部クリーンシステム,㈱東海SUNKEY,日本貨物鉄道㈱,日本通運㈱,㈱ハニダ,㈲扶桑クリーン社,ミナミ産業㈱</t>
  </si>
  <si>
    <t>㈱愛知環境センター,㈱愛北リサイクル,㈱東海SUNKEY,㈶日本容器包装リサイクル協会,野村興産㈱,ミナミ産業㈱</t>
  </si>
  <si>
    <t>上田商店,エコムカワムラ㈱,木曽川環境クリーン㈱,共栄サービス,㈱倉衛工業,㈱クリエーション,㈲小島総業,㈲シンセイ,第一環境㈱,㈱大栄工業,大成環境㈱,大和エンタープライズ,大和工業㈱,㈲タツミ産業,㈱中部クリーンシステム,㈱東海SUNKEY,東海装備㈱,㈲扶桑クリーン社,㈲布袋クリーン,ミナミ産業㈱,やまもと企画㈱,芳村商店</t>
  </si>
  <si>
    <t>㈲愛西クリーンセンター,㈲海部清掃,㈱アメニティーライフ,㈲稲沢クリーンサービス,エコムカワムラ㈱,㈱大笹組,オオブユニティ㈱,㈱オクムラ,㈱キョーユウ,サトマサ㈱,東海清掃㈱,東海装備㈱,東谷貞夫,㈲福芳,㈱ヘイセイ,丸新商事㈱,丸二衛生㈲,ミナミ産業㈱,㈲ユーシン</t>
  </si>
  <si>
    <t>丸新商事㈱,堀文</t>
  </si>
  <si>
    <t>㈱オノセイ,㈳美和町シルバー人材センター,㈱宮崎</t>
  </si>
  <si>
    <t>㈲愛西クリーンセンター,㈱海部清掃,㈲石濱商事,㈲稲沢クリーンサービス,エコムカワムラ㈱,オオブユニティ㈱,㈱オクムラ,サトマサ㈱,サンアース㈱,東海装備㈱,東谷商店,㈲福芳,平和建材㈱,丸二衛生㈲,ミナミ産業㈱,㈲ユーシン,㈱ユニオンサービス</t>
  </si>
  <si>
    <t>㈱海部清掃,スマイル紙業㈱,日本貨物鉄道㈱,日本通運㈱,豊栄運輸㈱,㈱マツダ</t>
  </si>
  <si>
    <t>㈱海部清掃,スマイル紙業㈱,名古屋市,野村興産㈱,㈱マツダ</t>
  </si>
  <si>
    <t>㈱ヤマゼン</t>
  </si>
  <si>
    <t>㈱海部清掃,オオブユニティ㈱,㈱オールサービス,㈲ケーアイ,ＣＬ堀文,㈱スマイル紙業,㈲東海,東谷商店,豊栄運輸㈱,㈱堀田萬蔵商店,ミナミ産業㈱,㈱ユニオンサービス</t>
  </si>
  <si>
    <t>愛知化製事業㈿</t>
  </si>
  <si>
    <t>㈱海部清掃,㈱アメニティライフ,永一産商㈱,エコムカワムラ㈱,オオブユニティ㈱,㈱オールサービス,㈲岡田商店,㈱オクムラ,㈲紙んぼ,㈱キョーユウ,㈲ケーアイ,サトマサ㈱,東海清掃㈱,東海装備㈱,㈲八開チップ,㈲福芳,平和建材㈱,丸二衛生㈲,ミナミ産業㈱</t>
  </si>
  <si>
    <t>カニエ再生資源回収組合,㈲古宮清掃,㈲米柳,㈲フジカン,丸二衛生㈲</t>
  </si>
  <si>
    <t>(福)蟹江福祉会,中部メタルワーク㈱,㈲フジカン</t>
  </si>
  <si>
    <t>㈲愛西クリーンセンター,㈱海部清掃,㈱アメニティライフ,生駒産業㈱,㈲稲沢クリーンサービス,永一産商㈱,エコムカワムラ㈱,㈱大笹組,オオブユニティ㈱,㈱オクムラ,海南土建㈱,㈱加藤建設,㈾きはる商店,㈱キョーユウ,㈱クリンテック,黒川智勝,㈲ケーアイ,㈲古宮清掃,サトマサ㈱,㈲高橋商会,㈱東海環境サービス,東海清掃㈱,東海装備㈱,東谷商店,トーエイ㈱,㈲福芳,㈲フジカン,㈱富士商行,㈱ヘイセイ,丸二衛生㈲,水野興業㈲,ミナミ産業㈱,㈱名神,㈲メディカル加藤,㈲ユーシン</t>
  </si>
  <si>
    <t>㈲愛西クリーンセンター,㈱アメニティライフ,エコカワムラ㈱,㈱オクムラ,㈱尾張紙業,海南土建㈱,㈱クリンテック,サトマサ㈱,サトマサ環境㈱,㈲充功工業,㈱東海環境サービス,東海装備㈱,㈲鍋田造園,東谷商店,丸二衛生㈲,ミナミ産業㈱,安永環境サービス,弥富建設㈱,㈱ヤマショー,㈲ユーシン</t>
  </si>
  <si>
    <t>㈱中部建材リサイクルセンター,フルハシ工業㈱</t>
  </si>
  <si>
    <t>㈱中部建材リサイクルセンター</t>
  </si>
  <si>
    <t>㈲海部衛生社,㈱オノセイ,中央流通,松村商店</t>
  </si>
  <si>
    <t>㈱アグメント,玉山商店,㈲東海清掃,㈱中西,日本貨物鉄道㈱東海支社名古屋営業支店,日本通運㈱名古屋支店</t>
  </si>
  <si>
    <t>㈱アグメント,㈱中西,㈶日本容器包装リサイクル協会,野村興産㈱イトムカ鉱業所</t>
  </si>
  <si>
    <t>(福)相和福祉会パスピ・98,㈱アグメント,㈲エンザイム,㈱榊原環境,㈱榊原農園,サンエイ㈱,㈲東海清掃,トーエイ㈱,㈱西山商店,日東資源,㈲三四四</t>
  </si>
  <si>
    <t>(福)相和福祉会パスピ・98</t>
  </si>
  <si>
    <t>トーエイ㈱,㈱中西</t>
  </si>
  <si>
    <t>トーエイ㈱,㈱中西,㈶日本容器包装リサイクル協会,野村興産㈱</t>
  </si>
  <si>
    <t>㈱アグメント,㈱アシタ,㈲孝和,㈱酒井商事,㈱榊原環境,㈱テイーエイスクリエイト,トーエイ㈱,㈱豊福組運輸,㈱ナンバーワン,㈱西山商店,㈱ユニオンサービス</t>
  </si>
  <si>
    <t>㈲大井毎日,㈲クリーンサービス知多,㈲シービック,大丸古物商店,竹田商店,㈱知多環境保全センター,㈲ニワ水質,岬産業</t>
  </si>
  <si>
    <t>伊藤清掃,㈱エイゼン,武豊清掃</t>
  </si>
  <si>
    <t>㈱エイゼン,東邦亜鉛㈱,㈶日本容器包装リサイクル協会</t>
  </si>
  <si>
    <t>㈱アグメント,㈱上野清掃社,㈱エイゼン,㈲エコロ,㈲エンザイム,オオブユニティ㈱,㈲クリーンサービス知多,㈱榊原環境,㈱榊原農園,サンエイ㈱,武豊町シルバー人材センター,㈱知多リサイクル,中部工業㈱,東海清掃㈱,トーエイ㈱,日東資源,ビューテック運輸㈱,ヒラテ産業㈲,㈲皆貴,㈱三四四</t>
  </si>
  <si>
    <t>㈱エイゼン,フルハシ工業㈱</t>
  </si>
  <si>
    <t>㈱一色厚生社,㈳一色町シルバー人材センター,井上商店,㈲大宝産業,㈱高須組,棚田商店,㈿西尾リサイクル</t>
  </si>
  <si>
    <t>㈲あいち商会,㈱一色厚生社,㈲一色町浄化槽管理センター,㈳一色町シルバー人材センター,井上商店,㈱エヌジェイエス,尾崎産業㈲,グリーン開発㈲,㈱コスモクリーンサービス,太平興業㈱,㈲大宝産業,㈱東かい建材,㈲平坂浄化槽維持管理センター,㈲三河ライフ,三鈴運輸㈱,吉田設備</t>
  </si>
  <si>
    <t>ミロク開発㈱</t>
  </si>
  <si>
    <t>㈲澤商店,㈲鈴商環境,㈲清和サービス,松田商店</t>
  </si>
  <si>
    <t>㈱エヌジェイエス,尾﨑産業㈲,兼子建設㈱,㈲吉良開発,㈳吉良町シルバー人材センター,グリーン開発㈲,㈱コスモクリーンサービス,小林商店,太平興業㈱,㈲大宝産業,㈲東かい建材,ヒラテ産業㈲,㈲平坂浄化槽維持管理センター,三河産業㈱,三鈴運輸㈱,吉田設備</t>
  </si>
  <si>
    <t>㈱エヌジェイエス,㈲吉良開発</t>
  </si>
  <si>
    <t>梅田商店,波切英樹,㈲幡豆環境</t>
  </si>
  <si>
    <t>梅田商店,㈱エヌジェイエス,グリーン開発㈱,㈱コスモクリーンサービス,太平興業㈱,㈲大宝産業,㈳幡豆町シルバー人材センター</t>
  </si>
  <si>
    <t>永井産業㈱,㈲三好衛生社,㈲三好環境サービス,㈲吉田商會</t>
  </si>
  <si>
    <t>㈱石川マテリアル,循環資源㈱,㈶日本容器包装リサイクル協会</t>
  </si>
  <si>
    <t>豊三工業㈱,豊誠工業㈱,豊徳工業㈱,㈲三好衛生社,モリ環境衛生センター㈱</t>
  </si>
  <si>
    <t>金山㈴</t>
  </si>
  <si>
    <t>金山㈴,新城クリーンサービス㈲,㈲丸義商店,㈲森建設</t>
  </si>
  <si>
    <t>金山㈴,成和環境㈱,福田三商㈱</t>
  </si>
  <si>
    <t>成和環境㈱</t>
  </si>
  <si>
    <t>新城クリーンサービス㈲,㈶東栄町シルバー人材センター,㈲森建設</t>
  </si>
  <si>
    <t>㈳豊根村シルバー人材センター,㈱丸義商店,㈲森建設</t>
  </si>
  <si>
    <t>豊川宝飯環境保全事業㈿,豊川宝飯リサイクル組合</t>
  </si>
  <si>
    <t>豊川宝飯リサイクル組合,㈱山治紙業</t>
  </si>
  <si>
    <t>㈲伊藤商事,加山興業㈱,㈲清水商店,成和環境㈱,月山鐘萬,豊川宝飯リサイクル組合,㈱トヨジン,㈲マイニチ,前芝建材㈱,㈱御津クリーナー,㈱明輝クリーナー,㈱山治紙業</t>
  </si>
  <si>
    <t>（注）法人略称名は、次のとおりで表す。株式会社：㈱、有限会社：㈲、合名会社：㈴、合資会社：㈾、財団法人：㈶、社団法人：㈳、協同組合：㈿、社会福祉法人：(福)</t>
  </si>
  <si>
    <t>各戸収集</t>
  </si>
  <si>
    <t>ｽﾃｰｼｮﾝ</t>
  </si>
  <si>
    <t>その他</t>
  </si>
  <si>
    <t>紙類</t>
  </si>
  <si>
    <t>金属類</t>
  </si>
  <si>
    <r>
      <t>4
(</t>
    </r>
    <r>
      <rPr>
        <sz val="12"/>
        <rFont val="ＭＳ 明朝"/>
        <family val="1"/>
      </rPr>
      <t>再生利用が可能なもの)</t>
    </r>
  </si>
  <si>
    <t>①その他の缶
②スプレー缶</t>
  </si>
  <si>
    <t>①プラスチック
②処理困難物</t>
  </si>
  <si>
    <t>ｽﾁｰﾙ類</t>
  </si>
  <si>
    <t>①生ごみ</t>
  </si>
  <si>
    <t>①スチール類
②アルミ類
③生ごみ</t>
  </si>
  <si>
    <t>①廃食用油
②スプレー缶
③刃物
④割り箸
⑤金属製調理器具
⑥ＣＤ・ＤＶＤ
⑦ＣＤ・ＤＶＤケース
⑧その他紙パック
⑨バッテリー</t>
  </si>
  <si>
    <t>①充電池</t>
  </si>
  <si>
    <t>①充電池
②可燃ごみ
③不燃ごみ</t>
  </si>
  <si>
    <t>500円／個</t>
  </si>
  <si>
    <t>①鉄類
②非鉄金属類
③刈草・剪定枝</t>
  </si>
  <si>
    <t>①鉄類
②非鉄金属類
③刈草・剪定枝</t>
  </si>
  <si>
    <t>①鏡等</t>
  </si>
  <si>
    <t>①販売可能品
②家電
③自転車</t>
  </si>
  <si>
    <t>特大 市場価格</t>
  </si>
  <si>
    <t>ｶﾞﾗｽ類</t>
  </si>
  <si>
    <t>ﾍﾟｯﾄﾎﾞﾄﾙ</t>
  </si>
  <si>
    <t>ﾌﾟﾗｽﾁｯｸ類</t>
  </si>
  <si>
    <t>生ごみ</t>
  </si>
  <si>
    <t>その他</t>
  </si>
  <si>
    <t>収集実施
市町村数</t>
  </si>
  <si>
    <t>（前年度　0.9％）</t>
  </si>
  <si>
    <t>（前年度　1,269億円）</t>
  </si>
  <si>
    <t>（前年度　  195億円）</t>
  </si>
  <si>
    <t>（前年度　  987億円）</t>
  </si>
  <si>
    <t>（前年度　   87億円）</t>
  </si>
  <si>
    <t>（前年度　　17,536円）</t>
  </si>
  <si>
    <t>（前年度　　 2,699円）</t>
  </si>
  <si>
    <t>（前年度　　13,629円）</t>
  </si>
  <si>
    <t>（前年度　　 1,208円）</t>
  </si>
  <si>
    <t>（前年度　3,010千m3）</t>
  </si>
  <si>
    <t>（前年度　10.4年）</t>
  </si>
  <si>
    <t>（前年度　22.1％）</t>
  </si>
  <si>
    <t>（前年度　77.1％）</t>
  </si>
  <si>
    <t>（前年度　15.8％）</t>
  </si>
  <si>
    <t>（前年度　92.8％）</t>
  </si>
  <si>
    <t>　集団回収</t>
  </si>
  <si>
    <t>　市町村・組合による収集</t>
  </si>
  <si>
    <t>　直営による収集</t>
  </si>
  <si>
    <t>　委託業者による収集</t>
  </si>
  <si>
    <t>　許可業者による収集</t>
  </si>
  <si>
    <t>平成６年度</t>
  </si>
  <si>
    <t>昭和62年度</t>
  </si>
  <si>
    <t>いずれかを実施</t>
  </si>
  <si>
    <t>市町村名</t>
  </si>
  <si>
    <t>可燃ごみ</t>
  </si>
  <si>
    <t>不燃ごみ</t>
  </si>
  <si>
    <t>資源ごみ</t>
  </si>
  <si>
    <t>粗大ごみ</t>
  </si>
  <si>
    <t>最終処分</t>
  </si>
  <si>
    <t>愛西市</t>
  </si>
  <si>
    <t>収集運搬</t>
  </si>
  <si>
    <t>○</t>
  </si>
  <si>
    <t>◯</t>
  </si>
  <si>
    <t>市町村名</t>
  </si>
  <si>
    <t>形態・色</t>
  </si>
  <si>
    <t>指定袋</t>
  </si>
  <si>
    <t>大 市場価格</t>
  </si>
  <si>
    <t>透明PE・無色</t>
  </si>
  <si>
    <t>中 〃</t>
  </si>
  <si>
    <t>小 〃</t>
  </si>
  <si>
    <t>指導</t>
  </si>
  <si>
    <t>　</t>
  </si>
  <si>
    <t>大 10円/枚</t>
  </si>
  <si>
    <t>中 9円/枚</t>
  </si>
  <si>
    <t>小 8円/枚</t>
  </si>
  <si>
    <t>透明PE・赤</t>
  </si>
  <si>
    <t>半透明PE・白</t>
  </si>
  <si>
    <t>無料配布</t>
  </si>
  <si>
    <t>半透明PE・青</t>
  </si>
  <si>
    <t>大 14円/枚</t>
  </si>
  <si>
    <t>中 10円/枚</t>
  </si>
  <si>
    <t>小 5円/枚</t>
  </si>
  <si>
    <t xml:space="preserve">  </t>
  </si>
  <si>
    <t>大 110円/枚</t>
  </si>
  <si>
    <t>半透明PE・黄</t>
  </si>
  <si>
    <t>1,000円／個</t>
  </si>
  <si>
    <t xml:space="preserve"> </t>
  </si>
  <si>
    <t>推奨袋</t>
  </si>
  <si>
    <t>小 7円/枚</t>
  </si>
  <si>
    <t>大 11円/枚</t>
  </si>
  <si>
    <t>大 20円/枚</t>
  </si>
  <si>
    <t>小 15円/枚</t>
  </si>
  <si>
    <t>大 13円/枚</t>
  </si>
  <si>
    <t>中 11円/枚</t>
  </si>
  <si>
    <t>平成12年度</t>
  </si>
  <si>
    <t>平成11年度</t>
  </si>
  <si>
    <t>1/2</t>
  </si>
  <si>
    <t>1/3</t>
  </si>
  <si>
    <t>計</t>
  </si>
  <si>
    <t>大口町</t>
  </si>
  <si>
    <t>扶桑町</t>
  </si>
  <si>
    <t>七宝町</t>
  </si>
  <si>
    <t>美和町</t>
  </si>
  <si>
    <t>春日町</t>
  </si>
  <si>
    <t>設楽町</t>
  </si>
  <si>
    <t>東栄町</t>
  </si>
  <si>
    <t>豊根村</t>
  </si>
  <si>
    <t>蟹江町</t>
  </si>
  <si>
    <t>飛島村</t>
  </si>
  <si>
    <t>甚目寺町</t>
  </si>
  <si>
    <t>大治町</t>
  </si>
  <si>
    <t>小坂井町</t>
  </si>
  <si>
    <t>市町村名</t>
  </si>
  <si>
    <t>町村計</t>
  </si>
  <si>
    <t>市　計</t>
  </si>
  <si>
    <t>（プラスチック(資源)のみ）</t>
  </si>
  <si>
    <t>平成７年度</t>
  </si>
  <si>
    <t>平成14年度から廃止</t>
  </si>
  <si>
    <t>透明PE・無色(ペットボトル)
透明PE・青(プラ製容器)</t>
  </si>
  <si>
    <t>リサイクル率</t>
  </si>
  <si>
    <t>豊山町</t>
  </si>
  <si>
    <t>粗大ごみ</t>
  </si>
  <si>
    <t>-</t>
  </si>
  <si>
    <t>県合計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</si>
  <si>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</si>
  <si>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</si>
  <si>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</si>
  <si>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</si>
  <si>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</si>
  <si>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</si>
  <si>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</si>
  <si>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</si>
  <si>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</si>
  <si>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</si>
  <si>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缶等金属類</t>
  </si>
  <si>
    <t>愛西市</t>
  </si>
  <si>
    <t>(注１)</t>
  </si>
  <si>
    <t>「面積」は、国土交通省国土地理院『平成19年全国都道府県市区町村別面積調』（平成19年10月1日現在）による参考値である。</t>
  </si>
  <si>
    <t>(注２)</t>
  </si>
  <si>
    <t>「人口」は、住民基本台帳人口（平成19年10月1日現在）と外国人登録人口（平成19年10月1日現在）による合計値である。</t>
  </si>
  <si>
    <t>サンエイ㈱,トヨキンクリーンセンター㈱,㈱中西,㈶日本容器包装リサイクル協会,野村興産㈱,㈱宮崎,ヒラテ産業㈲</t>
  </si>
  <si>
    <t>清須市</t>
  </si>
  <si>
    <t>北名古屋市</t>
  </si>
  <si>
    <t>6円/本</t>
  </si>
  <si>
    <t>5,000円/団体･回</t>
  </si>
  <si>
    <t>指導</t>
  </si>
  <si>
    <t>半透明PE・ピンク</t>
  </si>
  <si>
    <t>カ　住民団体による集団回収への奨励金制度１／２</t>
  </si>
  <si>
    <t>カ　住民団体による集団回収への奨励金制度２／２</t>
  </si>
  <si>
    <t>キ　ごみ収集指定袋等の形態・価格、粗大ごみの有料化１／２</t>
  </si>
  <si>
    <t>半透明PE・緑</t>
  </si>
  <si>
    <t>愛西市</t>
  </si>
  <si>
    <t>清須市</t>
  </si>
  <si>
    <t>小 5円/枚</t>
  </si>
  <si>
    <t>北名古屋市</t>
  </si>
  <si>
    <t>小 8円/枚</t>
  </si>
  <si>
    <t>小 9円/枚</t>
  </si>
  <si>
    <t>一宮市
（一宮地区）</t>
  </si>
  <si>
    <t>一宮市
（尾西地区）</t>
  </si>
  <si>
    <t>一宮市
（木曽川地区）</t>
  </si>
  <si>
    <t>①白色
②色付</t>
  </si>
  <si>
    <t>愛西市</t>
  </si>
  <si>
    <t>清須市</t>
  </si>
  <si>
    <t>北名古屋市</t>
  </si>
  <si>
    <t>可燃ごみ</t>
  </si>
  <si>
    <t>不燃ごみ</t>
  </si>
  <si>
    <t>資源ごみ</t>
  </si>
  <si>
    <t>直営</t>
  </si>
  <si>
    <t>委託</t>
  </si>
  <si>
    <t>エ　一般廃棄物処理業者(ごみ関係)４／４</t>
  </si>
  <si>
    <t>発泡ｽﾁﾛｰﾙ</t>
  </si>
  <si>
    <t>びん無色</t>
  </si>
  <si>
    <t>びん青緑</t>
  </si>
  <si>
    <t>びんその他</t>
  </si>
  <si>
    <t>紙パック</t>
  </si>
  <si>
    <t>段ボール</t>
  </si>
  <si>
    <t>(その他の紙)雑紙</t>
  </si>
  <si>
    <t>①布類
②衣類</t>
  </si>
  <si>
    <t>①小型ごみ
②埋立ごみ</t>
  </si>
  <si>
    <t>総資源化量</t>
  </si>
  <si>
    <t>計画収集人口</t>
  </si>
  <si>
    <t>自家処理人口</t>
  </si>
  <si>
    <t>制度実施
市町村数</t>
  </si>
  <si>
    <t>①白色
②色付</t>
  </si>
  <si>
    <t>①電化製品等
②鉄製品等
③木製品等</t>
  </si>
  <si>
    <t>エ　一般廃棄物処理業者(ごみ関係)３／４</t>
  </si>
  <si>
    <t>エ　一般廃棄物処理業者(ごみ関係)２／４</t>
  </si>
  <si>
    <t>　　イ　直接埋立率</t>
  </si>
  <si>
    <t>　　ア　最終処分量</t>
  </si>
  <si>
    <t>（前年度　334千t/年）</t>
  </si>
  <si>
    <t>　直接埋立率（％）</t>
  </si>
  <si>
    <t>直接埋立量</t>
  </si>
  <si>
    <t>（２）一般廃棄物最終処分の状況</t>
  </si>
  <si>
    <t>　　ウ　一般廃棄物最終処分場の残余容量</t>
  </si>
  <si>
    <t>　　エ　一般廃棄物最終処分場の残余年数　</t>
  </si>
  <si>
    <t>　残余年数（年）</t>
  </si>
  <si>
    <t>エ　一般廃棄物処理業者(ごみ関係)１／４</t>
  </si>
  <si>
    <t>平成９年度</t>
  </si>
  <si>
    <t>プラスチック類ごみ</t>
  </si>
  <si>
    <t>大 15円/枚
(81枚目から75円/枚)</t>
  </si>
  <si>
    <t>昭和61年度</t>
  </si>
  <si>
    <t>許可</t>
  </si>
  <si>
    <t>（ウ）排出形態別ごみ量</t>
  </si>
  <si>
    <t>直接搬入ごみ</t>
  </si>
  <si>
    <t>総　　計</t>
  </si>
  <si>
    <t>ウ　ごみ処理の状況</t>
  </si>
  <si>
    <t>直接資源化</t>
  </si>
  <si>
    <t>小　計</t>
  </si>
  <si>
    <t>焼却施設</t>
  </si>
  <si>
    <t>（ウ）資源化の状況</t>
  </si>
  <si>
    <t>ア　概況</t>
  </si>
  <si>
    <t>（ア）愛知県の行政区域人口・面積</t>
  </si>
  <si>
    <t>１　廃棄物処理の状況</t>
  </si>
  <si>
    <t>面　積</t>
  </si>
  <si>
    <t>人　口</t>
  </si>
  <si>
    <t>人</t>
  </si>
  <si>
    <t>計画収集人口等</t>
  </si>
  <si>
    <t>　計画処理区域内面積</t>
  </si>
  <si>
    <t>構成比（％）</t>
  </si>
  <si>
    <t>　計画処理区域内人口</t>
  </si>
  <si>
    <t>　計画収集人口</t>
  </si>
  <si>
    <t>　自家処理人口</t>
  </si>
  <si>
    <t>t/年</t>
  </si>
  <si>
    <t>［処理量］</t>
  </si>
  <si>
    <t>収集ごみ</t>
  </si>
  <si>
    <t>（直接埋立）</t>
  </si>
  <si>
    <t>最終処分場</t>
  </si>
  <si>
    <t>（焼却残渣の埋立）</t>
  </si>
  <si>
    <t>（焼却）</t>
  </si>
  <si>
    <t>焼　却　施　設</t>
  </si>
  <si>
    <t>（処理残渣の焼却）</t>
  </si>
  <si>
    <t>（処理残渣の埋立）</t>
  </si>
  <si>
    <t>粗大ごみ処理施設</t>
  </si>
  <si>
    <t>ごみ燃料化施設</t>
  </si>
  <si>
    <t>集団回収</t>
  </si>
  <si>
    <t>自家処理</t>
  </si>
  <si>
    <t>（エ）ごみ処理事業における指標</t>
  </si>
  <si>
    <t>１　ごみの排出量</t>
  </si>
  <si>
    <t>年度</t>
  </si>
  <si>
    <t>元</t>
  </si>
  <si>
    <t>２　ごみ処理状況</t>
  </si>
  <si>
    <t>（１）ごみ減量処理率及びリサイクル率</t>
  </si>
  <si>
    <t>収集ごみ量＋直接搬入ごみ量</t>
  </si>
  <si>
    <t>集団回収量</t>
  </si>
  <si>
    <t>・直接焼却率</t>
  </si>
  <si>
    <t>ごみの処理及び維持管理費の推移</t>
  </si>
  <si>
    <t>一人当たり</t>
  </si>
  <si>
    <t>ごみ１トン当たり</t>
  </si>
  <si>
    <t>資源化量＋集団回収量</t>
  </si>
  <si>
    <t>　 　　　数値は四捨五入のため合計値が一致しないことがある。</t>
  </si>
  <si>
    <t>収集ごみ量＋直接搬入ごみ量＋集団回収量</t>
  </si>
  <si>
    <t>３　ごみ処理経費の状況</t>
  </si>
  <si>
    <t>（１）ごみ処理経費</t>
  </si>
  <si>
    <t>（２）一人当たりのごみ処理経費</t>
  </si>
  <si>
    <t>ｋ㎡</t>
  </si>
  <si>
    <t>ｋ㎡</t>
  </si>
  <si>
    <t>○</t>
  </si>
  <si>
    <t>○</t>
  </si>
  <si>
    <t>○</t>
  </si>
  <si>
    <t>○</t>
  </si>
  <si>
    <t>○</t>
  </si>
  <si>
    <t>○</t>
  </si>
  <si>
    <t>（施設処理に伴う資源化）</t>
  </si>
  <si>
    <t>（資源化）</t>
  </si>
  <si>
    <t xml:space="preserve">○ </t>
  </si>
  <si>
    <t xml:space="preserve"> </t>
  </si>
  <si>
    <t xml:space="preserve"> </t>
  </si>
  <si>
    <t>○</t>
  </si>
  <si>
    <t>-</t>
  </si>
  <si>
    <r>
      <t>4</t>
    </r>
    <r>
      <rPr>
        <sz val="12"/>
        <rFont val="ＭＳ 明朝"/>
        <family val="1"/>
      </rPr>
      <t>(金属くず)</t>
    </r>
  </si>
  <si>
    <r>
      <t>5</t>
    </r>
    <r>
      <rPr>
        <sz val="12"/>
        <rFont val="ＭＳ 明朝"/>
        <family val="1"/>
      </rPr>
      <t>(金属類）</t>
    </r>
  </si>
  <si>
    <r>
      <t>5</t>
    </r>
    <r>
      <rPr>
        <sz val="12"/>
        <rFont val="ＭＳ 明朝"/>
        <family val="1"/>
      </rPr>
      <t>(雑紙)</t>
    </r>
  </si>
  <si>
    <r>
      <t>5</t>
    </r>
    <r>
      <rPr>
        <sz val="12"/>
        <rFont val="ＭＳ 明朝"/>
        <family val="1"/>
      </rPr>
      <t>(くず鉄・アルミ類）</t>
    </r>
  </si>
  <si>
    <r>
      <t>5(</t>
    </r>
    <r>
      <rPr>
        <sz val="12"/>
        <rFont val="ＭＳ 明朝"/>
        <family val="1"/>
      </rPr>
      <t>雑紙)</t>
    </r>
  </si>
  <si>
    <t>年1回3,000円、年2回6000円、
年3回以上10,000円/団体･年</t>
  </si>
  <si>
    <t>○</t>
  </si>
  <si>
    <t>指定袋</t>
  </si>
  <si>
    <t>○</t>
  </si>
  <si>
    <t>○</t>
  </si>
  <si>
    <t>小 5円/枚</t>
  </si>
  <si>
    <t>○</t>
  </si>
  <si>
    <t>小 〃</t>
  </si>
  <si>
    <t>小 8円/枚</t>
  </si>
  <si>
    <t>大 7.5円/枚</t>
  </si>
  <si>
    <t>○</t>
  </si>
  <si>
    <t>○</t>
  </si>
  <si>
    <t>推奨袋</t>
  </si>
  <si>
    <t>透明</t>
  </si>
  <si>
    <t>中 〃</t>
  </si>
  <si>
    <t>大 13円/枚</t>
  </si>
  <si>
    <t>中 〃</t>
  </si>
  <si>
    <t>×</t>
  </si>
  <si>
    <t>大 13円/枚</t>
  </si>
  <si>
    <t>透明PE・赤</t>
  </si>
  <si>
    <t>　ｄ　ガラス類１／２</t>
  </si>
  <si>
    <t>　ｄ　ガラス類２／２</t>
  </si>
  <si>
    <t>　ｇ　布類１／２</t>
  </si>
  <si>
    <t>　ｇ　布類２／２</t>
  </si>
  <si>
    <t>平成18年度から廃止</t>
  </si>
  <si>
    <t>大 市場価格
中 〃</t>
  </si>
  <si>
    <t>透明又は半透明
（黒袋禁止）</t>
  </si>
  <si>
    <t>半透明PE・赤</t>
  </si>
  <si>
    <t>資源化量</t>
  </si>
  <si>
    <t>家電４品目は2,000円</t>
  </si>
  <si>
    <t>プラスチック製容器包装ごみ
紙製容器包装ごみ</t>
  </si>
  <si>
    <t>大 市場価格
小 〃</t>
  </si>
  <si>
    <t>中 市場価格
小 〃</t>
  </si>
  <si>
    <t>プラスチック製容器包装ごみ</t>
  </si>
  <si>
    <t>中 110円/枚</t>
  </si>
  <si>
    <t>中 市場価格
小 〃</t>
  </si>
  <si>
    <t>45L以下の透明又は不透明</t>
  </si>
  <si>
    <t>(120枚/世帯･年：無料)</t>
  </si>
  <si>
    <t>(121枚目から25円/枚)</t>
  </si>
  <si>
    <t>(41枚目から100円/枚)</t>
  </si>
  <si>
    <t>中 9.09円/枚</t>
  </si>
  <si>
    <t>大 8円/枚</t>
  </si>
  <si>
    <t>大 10円/枚</t>
  </si>
  <si>
    <t>中 10円/枚</t>
  </si>
  <si>
    <t>透明PE・ピンク</t>
  </si>
  <si>
    <t>小 7円/枚</t>
  </si>
  <si>
    <t>小 6円/枚</t>
  </si>
  <si>
    <t>大 30円/枚</t>
  </si>
  <si>
    <t>大 20円/枚</t>
  </si>
  <si>
    <t>小 15円/枚</t>
  </si>
  <si>
    <t>大 9円/枚</t>
  </si>
  <si>
    <t>中 7円/枚</t>
  </si>
  <si>
    <t>指定袋</t>
  </si>
  <si>
    <t>指定袋</t>
  </si>
  <si>
    <t>半透明PE・白</t>
  </si>
  <si>
    <t>（単位：ｔ／年）</t>
  </si>
  <si>
    <t>自　家
処理量</t>
  </si>
  <si>
    <t>リサイ
クル率
(％)</t>
  </si>
  <si>
    <t>　</t>
  </si>
  <si>
    <t>　　イ　リサイクル率</t>
  </si>
  <si>
    <t>　　ア　経費（合計）</t>
  </si>
  <si>
    <t>　　イ　建設・改良費</t>
  </si>
  <si>
    <t>　　ウ　処理及び維持管理費</t>
  </si>
  <si>
    <t>　　エ　その他の経費</t>
  </si>
  <si>
    <t>　　ア　一人当たりの経費（合計）</t>
  </si>
  <si>
    <t>　　イ　一人当たりの建設・改良費</t>
  </si>
  <si>
    <t>　　ウ　一人当たりの処理及び維持管理費</t>
  </si>
  <si>
    <t>　　エ　一人当たりのその他の経費</t>
  </si>
  <si>
    <t>　　ア　ごみ減量処理率</t>
  </si>
  <si>
    <t>　ごみ減量処理率（％）</t>
  </si>
  <si>
    <t>＝</t>
  </si>
  <si>
    <t>×１００</t>
  </si>
  <si>
    <t>＝</t>
  </si>
  <si>
    <t>　リサイクル率（％）</t>
  </si>
  <si>
    <t>×１００</t>
  </si>
  <si>
    <t>名古屋市</t>
  </si>
  <si>
    <t>収集運搬</t>
  </si>
  <si>
    <t>中間処理</t>
  </si>
  <si>
    <t>最終処分</t>
  </si>
  <si>
    <t>豊橋市</t>
  </si>
  <si>
    <t>岡崎市</t>
  </si>
  <si>
    <t>一宮市</t>
  </si>
  <si>
    <t>瀬戸市</t>
  </si>
  <si>
    <t>半田市</t>
  </si>
  <si>
    <t>春日井市</t>
  </si>
  <si>
    <t>　外国人人口</t>
  </si>
  <si>
    <t>外国人人口</t>
  </si>
  <si>
    <t>　　　「処理しなければならないごみの一人一日当たりの量」＝（「処理しなければならないごみの量」×1,000,000）／（「総人口」×366）</t>
  </si>
  <si>
    <t>豊川市</t>
  </si>
  <si>
    <t>豊川宝飯リサイクル組合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</si>
  <si>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</si>
  <si>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</si>
  <si>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</si>
  <si>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</si>
  <si>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</si>
  <si>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</si>
  <si>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</si>
  <si>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</si>
  <si>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</si>
  <si>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</si>
  <si>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</si>
  <si>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</si>
  <si>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</si>
  <si>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</si>
  <si>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</si>
  <si>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</si>
  <si>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</si>
  <si>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</si>
  <si>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</si>
  <si>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</si>
  <si>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</si>
  <si>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</si>
  <si>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</si>
  <si>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東郷町</t>
  </si>
  <si>
    <t>長久手町</t>
  </si>
  <si>
    <t>　　　　 「その他の経費」とは、第三セクターへの拠出金等、他の項目に属さない経費をいう。</t>
  </si>
  <si>
    <t>　 （注）「ごみ処理経費」については、起債償還額にかかるものは除く。</t>
  </si>
  <si>
    <t>中間処理</t>
  </si>
  <si>
    <t>市町村名</t>
  </si>
  <si>
    <t>委　　        　託　　(廃棄物処理法第６条の２)</t>
  </si>
  <si>
    <t>許　　　        可　　(廃棄物処理法第７条)</t>
  </si>
  <si>
    <t>種　別</t>
  </si>
  <si>
    <t>業者数</t>
  </si>
  <si>
    <t>業　　　　　者　　　　　名</t>
  </si>
  <si>
    <t>－</t>
  </si>
  <si>
    <t>市町村名</t>
  </si>
  <si>
    <t>不　　燃　　ご　　み</t>
  </si>
  <si>
    <t>資 源 ご み （１／２）</t>
  </si>
  <si>
    <t>資 源 ご み （２／２）</t>
  </si>
  <si>
    <t>　そ　の　他　ご　み</t>
  </si>
  <si>
    <t>　粗　　大　　ご　　み</t>
  </si>
  <si>
    <t>合計</t>
  </si>
  <si>
    <t>分別数</t>
  </si>
  <si>
    <t>分　別　品　目</t>
  </si>
  <si>
    <t>　分　　別　　品　　目</t>
  </si>
  <si>
    <t>フロン回収</t>
  </si>
  <si>
    <t>可燃ごみ</t>
  </si>
  <si>
    <t>不燃ごみ</t>
  </si>
  <si>
    <t>金属類</t>
  </si>
  <si>
    <t>その他</t>
  </si>
  <si>
    <t>スチール缶</t>
  </si>
  <si>
    <t>アルミ缶</t>
  </si>
  <si>
    <t>びん茶色</t>
  </si>
  <si>
    <t>びん黒色</t>
  </si>
  <si>
    <t>生きびん</t>
  </si>
  <si>
    <t>新聞紙</t>
  </si>
  <si>
    <t>雑誌</t>
  </si>
  <si>
    <t>布　類</t>
  </si>
  <si>
    <t>紙製容器包装</t>
  </si>
  <si>
    <t>蛍光管</t>
  </si>
  <si>
    <t>乾電池</t>
  </si>
  <si>
    <t>体温計</t>
  </si>
  <si>
    <t>水銀電池</t>
  </si>
  <si>
    <t>金属類</t>
  </si>
  <si>
    <t>冷蔵庫</t>
  </si>
  <si>
    <t>衣類</t>
  </si>
  <si>
    <t>プラスチック類</t>
  </si>
  <si>
    <t>○</t>
  </si>
  <si>
    <t>緑</t>
  </si>
  <si>
    <t>鉄類</t>
  </si>
  <si>
    <t>アルミ類</t>
  </si>
  <si>
    <t>○</t>
  </si>
  <si>
    <t>○</t>
  </si>
  <si>
    <t>①茶色②その他の色</t>
  </si>
  <si>
    <t>△</t>
  </si>
  <si>
    <t>○</t>
  </si>
  <si>
    <t>①青
②緑</t>
  </si>
  <si>
    <t>○</t>
  </si>
  <si>
    <t>○</t>
  </si>
  <si>
    <t>○</t>
  </si>
  <si>
    <t>×</t>
  </si>
  <si>
    <t>○</t>
  </si>
  <si>
    <t>○</t>
  </si>
  <si>
    <t>○</t>
  </si>
  <si>
    <t>△</t>
  </si>
  <si>
    <t>×</t>
  </si>
  <si>
    <t>田原市</t>
  </si>
  <si>
    <t>○</t>
  </si>
  <si>
    <t>厚紙</t>
  </si>
  <si>
    <t>×</t>
  </si>
  <si>
    <t>総　計</t>
  </si>
  <si>
    <t>小　計</t>
  </si>
  <si>
    <t>収集ごみ量（可燃ごみ＋不燃ごみ＋資源ごみ＋その他＋粗大ごみ）</t>
  </si>
  <si>
    <t>直接搬入
ごみ量</t>
  </si>
  <si>
    <t>生活系
ごみ量</t>
  </si>
  <si>
    <t>事業系
ごみ量</t>
  </si>
  <si>
    <t>集　団
回収量</t>
  </si>
  <si>
    <t>弥富市</t>
  </si>
  <si>
    <t>粗大
ごみ量</t>
  </si>
  <si>
    <t>資源
ごみ量</t>
  </si>
  <si>
    <t>不燃
ごみ量</t>
  </si>
  <si>
    <t>可燃
ごみ量</t>
  </si>
  <si>
    <t>総人口</t>
  </si>
  <si>
    <t>処理しなければならないごみの一人一日当たりの量
(g/人･日)</t>
  </si>
  <si>
    <t>その他
ごみ量</t>
  </si>
  <si>
    <t>○</t>
  </si>
  <si>
    <t>直接焼却量＋直接焼却以外の中間処理量</t>
  </si>
  <si>
    <t xml:space="preserve"> 直接焼却率＋直接焼却以外の中間処理率</t>
  </si>
  <si>
    <t>・直接焼却以外の中間処理率</t>
  </si>
  <si>
    <t>ク　コンポスト容器等の購入に関する補助１／２</t>
  </si>
  <si>
    <t>牛乳
パック</t>
  </si>
  <si>
    <t>アルミ
缶</t>
  </si>
  <si>
    <t>(2,000kg～5,000kg)3,000円
(5,000kg以上)5,000円</t>
  </si>
  <si>
    <t>（注）この表には、「市町村が行う資源ごみの分別収集に協力する団体への支援」は、含まれていない。</t>
  </si>
  <si>
    <t>(注２)　収集方式の「その他」は、「ルート回収」等の方式をいう。</t>
  </si>
  <si>
    <t>(注１)　収集方式の「併用」は、地域毎で収集方式が異なる「ステーション方式」と「各戸収集方式」の併用をいう。</t>
  </si>
  <si>
    <t>ケ　ごみ収集方式（生活系）１／２</t>
  </si>
  <si>
    <t>ケ　ごみ収集方式（生活系）２／２</t>
  </si>
  <si>
    <t>㈶名古屋市リサイクル推進公社,(福)ゆたか福祉会</t>
  </si>
  <si>
    <t>愛知県古紙㈿,愛知県鉄屑加工処理㈿,愛北環境改善リサイクル事業㈿,アサヒ環境システム㈱,(福)共生福祉会,㈲熊本清掃社,㈱知多リサイクル,中部リサイクル㈱,名古屋硝子瓶原料㈿,名古屋プラスチック・ハンドリング㈱,㈶日本容器包装リサイクル協会,三池精錬㈱,(福)ゆたか福祉会</t>
  </si>
  <si>
    <t>㈱ウィズウェイストジャパン,ジークライト㈱,三重中央開発㈱</t>
  </si>
  <si>
    <t>㈱愛知街美社,㈲浅井商店,池田商事㈱,㈲岩田清掃,宇津野興行㈱,㈲大矢清掃,㈲桐山商店,㈱グローバルクリーン,㈱笹野運搬,三協管財㈱,サンスイサービス㈱,㈲三洋サービス,三和清掃㈱,㈱十九サービス,昭和サービス㈱,第一環境㈱,大昭工業㈱,中部資材㈱,東海装備㈱,永井産業㈱,㈱長田清掃,㈲中村商店,㈲名古屋クリーンアップ,名古屋コンテナー㈱,㈲名古屋清掃,㈱西山商店,平田興行㈱,ヒラテ産業㈲,双葉興業㈱,ミナミ産業㈱,㈱美濃ラボ,㈾森川サービス,㈲森田商店,㈱ユニオンサービス,㈱ラッキー商会</t>
  </si>
  <si>
    <t>アサヒ環境システム㈱,㈱熊本清掃社,名古屋港木材倉庫㈱</t>
  </si>
  <si>
    <t>㈱神田商店,豊橋市清掃事業協同組合,豊橋リサイクル事業協同組合,日本貨物鉄道㈱東海支社浜松営業支店,日本通運㈱豊橋支店,福田三商㈱豊橋営業所,㈲丸富,水野商店,㈱宮崎豊橋営業所,㈱山治紙業豊橋営業所</t>
  </si>
  <si>
    <t>㈱鈴六,トーヨーメタル㈱,豊橋リサイクル事業協同組合,㈶日本容器包装リサイクル協会,野村興産㈱,㈱紅久商店</t>
  </si>
  <si>
    <t>協栄産業㈱,サンエイ㈱,成和環境㈱,中日金属工業㈱,㈲東海化学工業所,㈱トヨジン,豊橋市栄産業㈲,㈲マルイ紙業,㈱美濃ラボ,㈱明輝クリーナー</t>
  </si>
  <si>
    <t>岡崎資源回収㈿,中部保全㈱,㈶日本容器包装リサイクル協会,野村興産㈱,㈾三河公益社</t>
  </si>
  <si>
    <t>㈲アイダブリューエム,㈲あいち商曾,葵造園㈲,㈲浅井商店,㈲安城商事,㈱イソガイ工業,㈱イチオ工業,一誠商事㈱,㈲伍三処理商会,㈱井土商店,㈲岩田清掃,㈲ウチダ,㈱エールライン,㈱エコール,㈱エス・ティ産業,㈲エリアサービス,㈱大久保東海,大倉興業(三後春夫),オオブユニティ㈱,㈾岡崎衛生社,岡崎通運㈱,岡崎リサイクルセンター㈱,オスカーエンタープライズ(尾崎薫),㈲金澤商店,㈲金海商店,㈲神谷商店,㈲河口商店,㈱企業処理サービス,㈱キトー,㈲吉良開発,草間運輸㈱,国本商店(国本吉二),グリーン開発㈲,クリーンテックサービス(金海進司),㈾近藤商店,㈱近藤明治商店,サンエイ㈱,㈱三洋商店,三和工業㈱,㈲生活環境研究所,㈲清掃社,総合管理システム㈱,大京サービス(大島京植),㈲大成社,太平興業㈱,㈱タカキ興産,高浜衛生㈱,タツキ興業㈱,㈲田中商店,㈱中部資源,中部保全㈱,知立衛生㈱,坪井金属㈲,寺井電気工業㈱,東海管清興業㈱,東海清掃㈱,㈲東海美化,㈱東亜環境コーポレーション,㈱トーアクリーン,トーエイ㈱,㈲都市環境サービス,夏目商事㈲,㈲新實商店,日本通運㈱,日本ロード・メンテナンス㈱,㈲額田衛生社,㈲袴田商店,㈲ビックフット,ヒラテ産業㈲,㈲フカミ興業,福田三商㈱,㈲平坂浄化槽維持管理センター,ベンリー天白店(鈴木敏夫),㈱朋栄社,ホーメックス㈱,堀江建材(堀江正明),㈱毎日商会,丸加商店(金山治市),㊎商店(金海壮吉),㈱マンダイ,㈾三河公益社,三河産業(福山詮),㈱三矢,明成商会(河本明成),㈱モダン装美,モリ環境衛生センター㈱,ヤマサン商店(山本孝太郎),㈱ユニオンサービス,ユニチカ岡崎興産㈱,㈲横山商店,㈲ライフ・ルネッサンス</t>
  </si>
  <si>
    <t>一宮再生資源㈿,一宮中部衛生㈱,㈱起町衛生社,㈱カナックス,㈲金光商店,木曽川環境クリーン㈱,木曽川再生資源協会,㈱ディアイディ,ティーエムエルデ㈱,㈱中西,尾西再生資源回収㈿,丸福解体工業㈱</t>
  </si>
  <si>
    <t>木曽川環境クリーン㈱,㈱中西,㈶日本容器包装リサイクル協会,野村興産㈱,三重中央開発㈱</t>
  </si>
  <si>
    <t>㈶愛知臨海環境整備センター</t>
  </si>
  <si>
    <t>㈱海部清掃,㈲石濱商事,一宮中部衛生㈱,㈲稲沢クリーンサービス,エコムカワムラ㈱,オオブユニティ㈱,岡崎商店,㈲岡田商店,尾張衛生管理㈱,㈱尾張紙業,㈲尾張商事,㈱金光,㈲紙資源名古屋,木曽川環境クリーン㈱,共栄サービス,国本商店,クリーンシステム㈱,㈱クリエーション,㈲ケーアイ,㈱サンキョウクリエイト,㈲シンセイ,㈱倉衛工業,大成環境㈱,大和エンタープライズ㈱,大和興行㈱,高木康夫,高島衛生工業㈲,ダスリーフ,㈲タツミ産業,㈱中部クリーンシステム,㈱ディーアイディ,東海クリーンサービス㈱,東海装備㈱,永井産業㈱,林商店,㈲英商事,㈱福井商店,福田三商㈱,㈲福芳,㈱富士商行,星山商店㈲,㈲穂積通商,㈲ホテイクリーン,丸ア金属㈱,丸福解体工業㈱,㈱丸正庭石店,㈱ミズサキ,㈱三矢,ミナミ産業㈱,㈱美濃ラボ,㈲ヤマシゲ処理,やまもと企画㈱,㈲芳村商店</t>
  </si>
  <si>
    <t>木曽川環境クリーン㈱,昭栄金属㈱</t>
  </si>
  <si>
    <t>㈱愛知衛生保繕社,㈱エコロダイワ,㈱尾東,ホーメックス㈱,松彦環境サービス㈲,㈲リサイクル</t>
  </si>
  <si>
    <t>㈲岩田清掃,東邦亜鉛㈱,㈲リサイクル</t>
  </si>
  <si>
    <t>①スプレー缶等
②カミソリ等</t>
  </si>
  <si>
    <t>①自転車</t>
  </si>
  <si>
    <t>①鉄くず等</t>
  </si>
  <si>
    <t>①鏡・水銀体温計
②発火性危険ごみ</t>
  </si>
  <si>
    <t>①鏡
②スチール
③アルミ</t>
  </si>
  <si>
    <t>①処理困難物</t>
  </si>
  <si>
    <t>①飲料缶以外の缶
②なべ・やかん類
③スチールハンガー</t>
  </si>
  <si>
    <t>①金属類以外</t>
  </si>
  <si>
    <t>①廃油
②陶磁器類</t>
  </si>
  <si>
    <t>①本体
②ふた</t>
  </si>
  <si>
    <t>①廃食油</t>
  </si>
  <si>
    <t>①危険ごみ
②特定廃棄物
③家電製品</t>
  </si>
  <si>
    <t>①スプレー缶
②危険ごみ(その他)
③消火器
④タイヤ
⑤バッテリー
⑥特定廃棄物(その他)
⑦家電製品</t>
  </si>
  <si>
    <t>豊川市
（音羽地区）</t>
  </si>
  <si>
    <t>豊川市
（御津地区）</t>
  </si>
  <si>
    <t>①スプレー缶</t>
  </si>
  <si>
    <t>①木類
②布団類
③畳</t>
  </si>
  <si>
    <t>豊川市
（豊川地区）
（一宮地区）</t>
  </si>
  <si>
    <t>白色</t>
  </si>
  <si>
    <t>①家電製品②寝具類③家具類④自転車⑤その他</t>
  </si>
  <si>
    <t>①埋立ごみ</t>
  </si>
  <si>
    <t>①埋立ごみ
②残渣</t>
  </si>
  <si>
    <t>①刈草・剪定枝</t>
  </si>
  <si>
    <t>①破砕困難物</t>
  </si>
  <si>
    <t>①可燃ごみ
②不燃ごみ
③スチール
④アルミ</t>
  </si>
  <si>
    <t>①再生家具等
②布類等</t>
  </si>
  <si>
    <t>①家具類等
②布類等</t>
  </si>
  <si>
    <t>①なべ・かま等
②スプレー缶</t>
  </si>
  <si>
    <t>①破砕ごみ
②陶器</t>
  </si>
  <si>
    <t>①陶器</t>
  </si>
  <si>
    <t>①危険ごみ</t>
  </si>
  <si>
    <t>①コード、針金類
②陶器、ガラス類</t>
  </si>
  <si>
    <t>㈱大久保東海,岡崎市,㈳幸田町シルバー人材センター,中部保全㈱,㈶日本容器包装リサイクル協会,野村興産㈱</t>
  </si>
  <si>
    <t>①飲料缶以外の缶
②硬質ﾌﾟﾗｽﾁｯｸ</t>
  </si>
  <si>
    <t>①飲料缶以外の缶
②硬質ﾌﾟﾗｽﾁｯｸ</t>
  </si>
  <si>
    <r>
      <t>5</t>
    </r>
    <r>
      <rPr>
        <sz val="12"/>
        <rFont val="ＭＳ 明朝"/>
        <family val="1"/>
      </rPr>
      <t>(雑紙）</t>
    </r>
  </si>
  <si>
    <t>危険ごみ</t>
  </si>
  <si>
    <t>平成８年度</t>
  </si>
  <si>
    <t>①使用済みハガキ
②鉄類
③プラスチック類
④テープ類
⑤中型ごみ
⑥廃食用油</t>
  </si>
  <si>
    <t>①使用済みハガキ
②鉄類
③プラスチック類
④テープ類
⑤電化製品等
⑥鉄製品等
⑦木製品等
⑧廃食用油</t>
  </si>
  <si>
    <t>①在宅医療廃棄物</t>
  </si>
  <si>
    <t>①処理困難物等</t>
  </si>
  <si>
    <t>①金属類
②廃食用油</t>
  </si>
  <si>
    <t>①廃食用油</t>
  </si>
  <si>
    <t>①破砕ごみ</t>
  </si>
  <si>
    <t>①缶以外スチール
②缶以外アルミ
③金属類</t>
  </si>
  <si>
    <r>
      <t>3
(PET、紙製容器包装</t>
    </r>
    <r>
      <rPr>
        <sz val="12"/>
        <rFont val="ＭＳ 明朝"/>
        <family val="1"/>
      </rPr>
      <t>)</t>
    </r>
  </si>
  <si>
    <t>①廃食用油</t>
  </si>
  <si>
    <t>①ｽﾌﾟﾘﾝｸﾞﾏｯﾄﾚｽ
②廃ﾊﾞｲｸ・ﾀｲﾔ</t>
  </si>
  <si>
    <t>大 他の指定袋と交換</t>
  </si>
  <si>
    <t>①小型家電</t>
  </si>
  <si>
    <t>①スチール類
②アルミ類</t>
  </si>
  <si>
    <t>ｽﾁｰﾙ類</t>
  </si>
  <si>
    <t>㈲アイサン,㈲浅井商店,㈲岩田清掃,㈱エコロダイワ,特定非営利活動法人減量する象会,三和清掃㈱,誠美社工業㈱,㈱東海環境サービス,名古屋ロードメンテナンス㈱,フジ建材リース㈱,ホーメックス㈱,松彦環境サービス㈲,㈱丸周,㈱美濃ラボ,㈱宮崎,㈲リサイクル</t>
  </si>
  <si>
    <t>㈲アイサン,㈲岩田清掃,特定非営利活動法人減量する象会</t>
  </si>
  <si>
    <t>衣浦環境㈱,㈲皆貴,㈲酒井衛生社,㈲早川衛生</t>
  </si>
  <si>
    <t>㈱エイゼン,トーエイ㈱半田支店,㈶日本容器包装リサイクル協会</t>
  </si>
  <si>
    <t>㈶衣浦ポートアイランド環境事業センター</t>
  </si>
  <si>
    <t>㈱アグメント,㈱アシタ,永一産商㈱,㈱エイゼン,㈲エンザイム,㈲カネニコンポスト,加山興業㈱,衣浦環境㈱,㈲協同輸送,㈲考和,㈲酒井衛生社,㈱榊原環境,㈱榊原農園,サンエイ㈱,㈲心玉産業,㈱セキ,㈲大一興業,大八電機工業㈱,㈱知多リサイクル,中部環境サービス㈱,㈱ティーエスクリエイト,㈱テクア,東海清掃㈱,トーエイ㈱半田支店,㈱豊福組運輸,㈱ナンバーワン,㈱西山商店,日東資源,㈲早川衛生社,ヒラテ産業㈲,福田三商㈱,三鈴運輸㈱,㈲皆貴,㈱美濃ラボ,㈱三四四,㈱ユニオンサービス,㈲渡邉運輸</t>
  </si>
  <si>
    <t>㈱あおき環境開発,㈲カネニコンポスト,㈱榊原環境,豊田ケミカルエンジニアリング㈱</t>
  </si>
  <si>
    <t>㈲栄タイヤ商会,㈱サンポー,三和清掃㈱,大和興業㈱,中部製紙原料商工組合春日井支部,東海クリーンサービス㈲,日本貨物鉄道㈱,日本通運㈱,パナソニックストレージバッテリー㈱,フジエイ㈲,ヤマトプロテック㈱</t>
  </si>
  <si>
    <t>㈲栄タイヤ商会,㈶日本容器包装リサイクル協会,野村興産㈱,パナソニックストレージバッテリー㈱,ヤマトプロテック㈱</t>
  </si>
  <si>
    <t>㈲浅井商店,㈱海部清掃,㈲ウィズウェイスト名古屋,㈱エコジャパン,㈱エコロダイワ,尾張衛生保繕㈱,春日井運輸㈱,㈾春日井衛生保繕社,㈲春日井紙料,㈱環境衛生,㈱クリーンサービス,㈲ケーアイ,サンユー工業㈱,三和清掃㈱,大和興業㈱,中武産業㈱,東海クリーンサービス㈲,寿和工業㈱,㈱長田清掃,㈲名古屋リサイクル,名古屋ロード・メンテナンス㈱,㈲野の山,㈲藤井金属,フジエイ㈲,㈱富士商行,㈱本間建設,ミノキン㈱,㈱美濃ラボ,㈱三原工業,㈲ムツミ,名環サービス㈱,㈱名晃,㈲芳村商店</t>
  </si>
  <si>
    <t>フルハシＥＰＯ㈱</t>
  </si>
  <si>
    <t>㈲セイブ衛生,豊川宝飯環境保全事業㈿,豊川宝飯リサイクル組合</t>
  </si>
  <si>
    <t>㈲伊藤商事,加山興業㈱,㈱駒崎商店,㈲嶋田重機興業,㈲清水商店,㈲セイブ衛生,成和環境㈱,月山商店（運搬業のみ）,豊川宝飯環境保全事業㈿,豊川宝飯リサイクル組合,㈱トヨジン,日本ロードメンテナンス㈱,㈲マイニチ,㈱御津クリーナー,㈱明輝クリーナー,㈱山治紙業</t>
  </si>
  <si>
    <t>加山興業㈱,㈲清水商店</t>
  </si>
  <si>
    <t>愛知県古紙㈿,㈲大政,㈱中西,尾西清掃㈱,㈲吉川清掃社</t>
  </si>
  <si>
    <t>○</t>
  </si>
  <si>
    <t>㈲アースクリーン,㈱ＩＳＯライフネットワーク,㈲あいち商会,㈱あおき環境開発,㈲浅井商店,㈱朝日サービス,㈱アシタ,㈲安城商事,㈲池浦電気土木,江坂　浩司,オオブユニティ㈱,㈱企業処理サービス,㈱キトー,㈱クリエイトセイワ,㈲孝和,小松開発工業㈱,近藤　克彦,㈱榊原環境,サンエイ㈱,サンスイサービス㈱,㈱三洋商店,ＴＡＢＭＥＣ㈱,㈱知多リサイクル,中立電機㈱,知立衛生㈱,㈳知立市シルバー人材センター,東洋衛生㈱,㈱トーアクリーン,トーエイ㈱,トヨアケユニティ㈱,トヨキンクリーンセンター,㈱豊福組運輸,㈱西山商店,ニチモウ商事㈱,日本通運㈱,野々山運輸㈱,ヒラテ産業㈲,藤川金属㈱,㈱朋栄社,ホーメックス㈱,穂積商事㈱,㈱毎日商会,㈱美濃ラボ,宮田建材,向　浩和,明興産業㈱,山路　康人,大和興業㈱,㈲山中商事,山松産業㈲,㈱豊衛生舎,㈱ユニオンサービス</t>
  </si>
  <si>
    <t>㈳刈谷市シルバー人材センター,東洋衛生㈱,トヨキンクリーンセンター㈱,日本通運㈱,日本貨物鉄道㈱,ヒラテ産業㈲,大和興業㈱,㈱豊衛生舎</t>
  </si>
  <si>
    <t>㈳津島市シルバー人材センター,㈱中西,㈶日本容器包装リサイクル協会</t>
  </si>
  <si>
    <t>㈲愛西クリーンセンター,㈲海部清掃,㈱アメニティライフ,㈲石濱商事,㈲稲沢クリーンサービス,永一産商㈱,エコム カワムラ㈱,オオブユニティ㈱,㈲岡田商店,㈱オクムラ,㈱キョーユウ,サトマサ㈱,㈱佐屋建材,昭和サービス㈱,中部メディカル㈲,㈱東海イエス,㈱東海環境サｰビス,東海清掃㈱,東海装備㈱,㈲福芳,㈱富士三商,㈱本間建設,松屋産業(松島義和）,丸二衛生㈲,ミナミ産業㈱,㈱宮崎,明建電設㈲,㈲メディカル 加藤,㈲ユーシン,㈱リバイブ,㈲ワイ・エス</t>
  </si>
  <si>
    <t>衣浦再生資源事業㈿,東海保全㈱,碧南環境衛生㈱,碧海環境事業㈿,㈱朋栄社</t>
  </si>
  <si>
    <t>衣浦再生資源事業㈿,碧海環境事業㈿</t>
  </si>
  <si>
    <t>㈲あいち商會,㈲アイミ,㈱アシタ,㈱エヌジェイエス,㈱協豊製作所,共和設備工業,㈱ケイシーシー,㈲孝和,㈱コスモクリーンサービス,サンエイ㈱,三光陸運㈱,㈱ＪＯＢ,㈳シルバー人材センター,㈲大一興業,㈲高浜メタル,㈱中日カンキョウサービス,中部メディカル㈲,東海保全㈱,トーエイ㈱,㈱豊福組運輸,ヒラテ産業㈲,碧南環境衛生㈱,㈱朋栄社,堀江建材,マサキ住建,明鋼㈲,㈲山田商店,㈱ユニオンサービス</t>
  </si>
  <si>
    <t>サンエイ㈱,ヒラテ産業㈲,宮田建材,大和興業㈱</t>
  </si>
  <si>
    <t>豊田環境事業㈿,日本貨物鉄道㈱,日本通運㈱名古屋ｺﾝﾃﾅ支店</t>
  </si>
  <si>
    <t>循環資源㈱,㈱鈴鍵,トヨキン㈱,トヨキンクリーンセンター㈱,豊田リサイクル㈿,㈶日本容器包装リサイクル協会,野村興産㈱</t>
  </si>
  <si>
    <t>㈶豊田加茂環境整備公社</t>
  </si>
  <si>
    <t>コメジ・ソシオ㈱,㈱鈴鍵,トヨキン㈱,フルハシ工業㈱,穂積商事㈱,㈲堀田畜産,㈲名豊テラプリモ</t>
  </si>
  <si>
    <t>①一升びん
②ビールびん</t>
  </si>
  <si>
    <t>弥富市</t>
  </si>
  <si>
    <t>①その他の缶
②スプレー缶</t>
  </si>
  <si>
    <t>①廃油
②陶磁器類</t>
  </si>
  <si>
    <t>市町村名</t>
  </si>
  <si>
    <t>実績割額（単位：円／ｋｇ）</t>
  </si>
  <si>
    <t>処理しなければならないごみの一人一日当たりの量</t>
  </si>
  <si>
    <t>1/2</t>
  </si>
  <si>
    <t>1/2</t>
  </si>
  <si>
    <t>平成11年度</t>
  </si>
  <si>
    <t>平成11年度</t>
  </si>
  <si>
    <t>47%</t>
  </si>
  <si>
    <t xml:space="preserve"> </t>
  </si>
  <si>
    <t>2/3</t>
  </si>
  <si>
    <t>2/3</t>
  </si>
  <si>
    <t>25,000
30,000</t>
  </si>
  <si>
    <t>3,000･4,000</t>
  </si>
  <si>
    <t>45%</t>
  </si>
  <si>
    <t>45%</t>
  </si>
  <si>
    <t>3/5</t>
  </si>
  <si>
    <t>3/5</t>
  </si>
  <si>
    <t>100%</t>
  </si>
  <si>
    <t>3/5</t>
  </si>
  <si>
    <t>平成18年度</t>
  </si>
  <si>
    <t>1/3</t>
  </si>
  <si>
    <t>1/4</t>
  </si>
  <si>
    <t>1/2</t>
  </si>
  <si>
    <t>平成12年度</t>
  </si>
  <si>
    <t xml:space="preserve"> </t>
  </si>
  <si>
    <t>1/3</t>
  </si>
  <si>
    <t>1/2</t>
  </si>
  <si>
    <t>7/10</t>
  </si>
  <si>
    <t>平成12年度</t>
  </si>
  <si>
    <t>ク　コンポスト容器等の購入に関する補助２／２</t>
  </si>
  <si>
    <t>1/2</t>
  </si>
  <si>
    <t>平成12年度</t>
  </si>
  <si>
    <t>平成12年度</t>
  </si>
  <si>
    <t>3,000･4,000</t>
  </si>
  <si>
    <t>粗大ごみの有料化(直接搬入は除く)</t>
  </si>
  <si>
    <t>可　　燃　　ご　　み</t>
  </si>
  <si>
    <t>不　　燃　　ご　　み</t>
  </si>
  <si>
    <t>　　　　資　　源　　　　　ご　　み</t>
  </si>
  <si>
    <t>そ　　の　　他</t>
  </si>
  <si>
    <t>有　料　化　状　況</t>
  </si>
  <si>
    <t>方　式</t>
  </si>
  <si>
    <t>記　名</t>
  </si>
  <si>
    <t>価　格</t>
  </si>
  <si>
    <t>種　類</t>
  </si>
  <si>
    <t>シール</t>
  </si>
  <si>
    <t>備　考</t>
  </si>
  <si>
    <t>名古屋市</t>
  </si>
  <si>
    <t>透明PE・無色</t>
  </si>
  <si>
    <t>シール：250･500円／枚</t>
  </si>
  <si>
    <t>シール：500円／枚</t>
  </si>
  <si>
    <t>指定袋</t>
  </si>
  <si>
    <t>シール：300円／枚</t>
  </si>
  <si>
    <t>×</t>
  </si>
  <si>
    <t>100円／10kg</t>
  </si>
  <si>
    <t>半透明PE・黄
（活性ﾌｪﾛｷｻｲﾄ入）</t>
  </si>
  <si>
    <t>大 13.5円/枚
小 11円/枚</t>
  </si>
  <si>
    <t>○</t>
  </si>
  <si>
    <t>500･1,000円／個</t>
  </si>
  <si>
    <t>1,000円／個</t>
  </si>
  <si>
    <t>大 11円/枚</t>
  </si>
  <si>
    <t>不透明PP・茶</t>
  </si>
  <si>
    <t>大 7.5円/枚</t>
  </si>
  <si>
    <t>大 7.5円/枚</t>
  </si>
  <si>
    <t>半透明PE・ピンク</t>
  </si>
  <si>
    <t>プラスチック製容器包装ごみ</t>
  </si>
  <si>
    <t>大 市場価格
中 〃</t>
  </si>
  <si>
    <t>○</t>
  </si>
  <si>
    <t>プラスチック製容器包装ごみ</t>
  </si>
  <si>
    <t>半透明PE・白
（炭カル入）</t>
  </si>
  <si>
    <t>中 〃</t>
  </si>
  <si>
    <t>推奨袋</t>
  </si>
  <si>
    <t>○</t>
  </si>
  <si>
    <t xml:space="preserve"> (80枚/世帯･年：無料)</t>
  </si>
  <si>
    <t>（10枚無料）</t>
  </si>
  <si>
    <t xml:space="preserve"> (50枚/世帯･年：無料)</t>
  </si>
  <si>
    <t>×</t>
  </si>
  <si>
    <t>105円／10kg、5,250円／車</t>
  </si>
  <si>
    <t>半透明PE・ワイン</t>
  </si>
  <si>
    <t>×</t>
  </si>
  <si>
    <t>10,500円/2t車
 5,250円/軽ﾄﾗ</t>
  </si>
  <si>
    <t>プラスチック製容器包装ごみ</t>
  </si>
  <si>
    <t>小 10円/枚</t>
  </si>
  <si>
    <t>中 〃</t>
  </si>
  <si>
    <t>岩倉市</t>
  </si>
  <si>
    <t>半透明PE・白
（炭カル入）</t>
  </si>
  <si>
    <t>大 10円/枚</t>
  </si>
  <si>
    <t>プラスチック製容器包装ごみ</t>
  </si>
  <si>
    <t>透明PE・ピンク</t>
  </si>
  <si>
    <t>シール：200円／枚</t>
  </si>
  <si>
    <t>小 15円/枚</t>
  </si>
  <si>
    <t>大 9.6円/枚
中 7円/枚</t>
  </si>
  <si>
    <t>中 6円/枚</t>
  </si>
  <si>
    <t>プラスチック類ごみ</t>
  </si>
  <si>
    <t>透明PE・ブルー</t>
  </si>
  <si>
    <t>キ　ごみ収集指定袋等の形態・価格、粗大ごみの有料化２／２</t>
  </si>
  <si>
    <t>　　ご　　　み　　　収　　　集　　　指　　　定　　　　　　　　　　袋　　　等</t>
  </si>
  <si>
    <t>粗大ごみの有料化(直接搬入は除く)</t>
  </si>
  <si>
    <t>可　　燃　　ご　　み</t>
  </si>
  <si>
    <t>不　　燃　　ご　　み</t>
  </si>
  <si>
    <t>　　　　資　　源　　　　　ご　　み</t>
  </si>
  <si>
    <t>そ　　の　　他</t>
  </si>
  <si>
    <t>有　料　化　状　況</t>
  </si>
  <si>
    <t>方　式</t>
  </si>
  <si>
    <t>記　名</t>
  </si>
  <si>
    <t>価　格</t>
  </si>
  <si>
    <t>種　類</t>
  </si>
  <si>
    <t>シール</t>
  </si>
  <si>
    <t>備　考</t>
  </si>
  <si>
    <t>シール：500円／枚</t>
  </si>
  <si>
    <t>透明PE・ピンク</t>
  </si>
  <si>
    <t>シール：250･500･1,000円／枚</t>
  </si>
  <si>
    <t>半透明PE・白
（炭カル入）</t>
  </si>
  <si>
    <t>シール：1,000円／枚</t>
  </si>
  <si>
    <t>透明PE・ブルー</t>
  </si>
  <si>
    <t>小 20円/枚</t>
  </si>
  <si>
    <t>小 6円/枚</t>
  </si>
  <si>
    <t>大 35円/枚</t>
  </si>
  <si>
    <t>プラスチック製容器包装ごみ</t>
  </si>
  <si>
    <t>半透明PE・緑</t>
  </si>
  <si>
    <t>大 11円/枚
中 9円/枚</t>
  </si>
  <si>
    <t>中 25円/枚</t>
  </si>
  <si>
    <t>大 45円/枚</t>
  </si>
  <si>
    <t>小 30円/枚</t>
  </si>
  <si>
    <t>透明PE・赤</t>
  </si>
  <si>
    <t>家電４品目は2,000円</t>
  </si>
  <si>
    <t>有料化</t>
  </si>
  <si>
    <r>
      <t>ﾘﾀｰﾅﾌﾞﾙ</t>
    </r>
    <r>
      <rPr>
        <sz val="10"/>
        <rFont val="ＭＳ 明朝"/>
        <family val="1"/>
      </rPr>
      <t xml:space="preserve">
びん</t>
    </r>
  </si>
  <si>
    <t>ﾜﾝｳｪｲ
びん</t>
  </si>
  <si>
    <t>-</t>
  </si>
  <si>
    <t>-</t>
  </si>
  <si>
    <t>-</t>
  </si>
  <si>
    <t>豊田市</t>
  </si>
  <si>
    <t>-</t>
  </si>
  <si>
    <t>-</t>
  </si>
  <si>
    <r>
      <t>6</t>
    </r>
    <r>
      <rPr>
        <sz val="12"/>
        <rFont val="ＭＳ 明朝"/>
        <family val="1"/>
      </rPr>
      <t>(PET）</t>
    </r>
  </si>
  <si>
    <t>-</t>
  </si>
  <si>
    <r>
      <t>10</t>
    </r>
    <r>
      <rPr>
        <sz val="12"/>
        <rFont val="ＭＳ 明朝"/>
        <family val="1"/>
      </rPr>
      <t>(PET)</t>
    </r>
  </si>
  <si>
    <t>-</t>
  </si>
  <si>
    <t>-</t>
  </si>
  <si>
    <t>-</t>
  </si>
  <si>
    <t>-</t>
  </si>
  <si>
    <r>
      <t>5</t>
    </r>
    <r>
      <rPr>
        <sz val="12"/>
        <rFont val="ＭＳ 明朝"/>
        <family val="1"/>
      </rPr>
      <t>(チラシ)</t>
    </r>
  </si>
  <si>
    <t>-</t>
  </si>
  <si>
    <t>10/本</t>
  </si>
  <si>
    <t>阿久比町</t>
  </si>
  <si>
    <t>-</t>
  </si>
  <si>
    <t>-</t>
  </si>
  <si>
    <t>スチール</t>
  </si>
  <si>
    <t>アルミ</t>
  </si>
  <si>
    <t>プラスチック</t>
  </si>
  <si>
    <t>チラシ</t>
  </si>
  <si>
    <t>ペットボトル</t>
  </si>
  <si>
    <t>トレイ</t>
  </si>
  <si>
    <t>ガスライター</t>
  </si>
  <si>
    <t>名古屋市</t>
  </si>
  <si>
    <t>○</t>
  </si>
  <si>
    <t>　○</t>
  </si>
  <si>
    <t>△</t>
  </si>
  <si>
    <t>①バッテリー</t>
  </si>
  <si>
    <t>①飲料缶以外の缶
②なべ・やかん類
③スチールハンガー</t>
  </si>
  <si>
    <t>○</t>
  </si>
  <si>
    <t>△</t>
  </si>
  <si>
    <t>□</t>
  </si>
  <si>
    <t>△</t>
  </si>
  <si>
    <t>□</t>
  </si>
  <si>
    <t>津島市</t>
  </si>
  <si>
    <t>△</t>
  </si>
  <si>
    <t>○</t>
  </si>
  <si>
    <t>△</t>
  </si>
  <si>
    <t xml:space="preserve">①プラスチック </t>
  </si>
  <si>
    <t>①茶わん・割れﾋﾞﾝ等
②焼却灰・小石</t>
  </si>
  <si>
    <t>△</t>
  </si>
  <si>
    <t>○</t>
  </si>
  <si>
    <t>①茶わん・割れﾋﾞﾝ等
②焼却灰・小石</t>
  </si>
  <si>
    <t>○</t>
  </si>
  <si>
    <t>◯</t>
  </si>
  <si>
    <t>新城市</t>
  </si>
  <si>
    <t>①埋立ごみ
②破砕ごみ</t>
  </si>
  <si>
    <t>①布類
②衣類</t>
  </si>
  <si>
    <t>大府市</t>
  </si>
  <si>
    <t>×</t>
  </si>
  <si>
    <t>×</t>
  </si>
  <si>
    <t>知立市</t>
  </si>
  <si>
    <t>①埋立ごみ</t>
  </si>
  <si>
    <t xml:space="preserve"> </t>
  </si>
  <si>
    <t>×</t>
  </si>
  <si>
    <t>△</t>
  </si>
  <si>
    <t>豊明市</t>
  </si>
  <si>
    <t>○</t>
  </si>
  <si>
    <t>×</t>
  </si>
  <si>
    <t>×</t>
  </si>
  <si>
    <t>×</t>
  </si>
  <si>
    <t>①小型金属類
②化粧びん
③ビデオテープ類
④廃食用油
⑤その他ﾌﾟﾗｽﾁｯｸ</t>
  </si>
  <si>
    <t>×</t>
  </si>
  <si>
    <t>①鉄類
②刃物類
③廃プラスチック
④テープ類
⑤廃食用油</t>
  </si>
  <si>
    <t>×</t>
  </si>
  <si>
    <t>○</t>
  </si>
  <si>
    <t>○</t>
  </si>
  <si>
    <t>×</t>
  </si>
  <si>
    <t>①ボロきれ</t>
  </si>
  <si>
    <t>×</t>
  </si>
  <si>
    <t>△</t>
  </si>
  <si>
    <t xml:space="preserve"> </t>
  </si>
  <si>
    <t xml:space="preserve"> </t>
  </si>
  <si>
    <t>①ﾌﾟﾗｽﾁｯｸ</t>
  </si>
  <si>
    <t>×</t>
  </si>
  <si>
    <t>○</t>
  </si>
  <si>
    <t>○</t>
  </si>
  <si>
    <t>①バッテリー</t>
  </si>
  <si>
    <t>○</t>
  </si>
  <si>
    <t>㈾岡崎衛生社,岡崎資源回収協同組合,㈳岡崎市シルバー人材センター,㈲三共舎,㈲清掃社,㈱高橋商舎,中部保全㈱,日本貨物鉄道㈱,日本通運㈱,㈲本多商事,㈾三河公益社</t>
  </si>
  <si>
    <t>㈲アームズ,㈲あいち商会,愛陽クリーン,㈲アイワ,葵リサイクル,アクト,㈲浅井商店,朝日ケ丘産業㈱,㈱朝日サービス,㈱アスケ緑化,㈱アメニティライフ,㈲安城商事,㈲伍三処理商会,稲垣建材,㈱今井組,㈲今井造園,今渕工業,㈲岩田清掃,㈱エイディーグリーン,㈲エーワン,㈲エコ・システム,㈲エコクリーンフジオカ,㈲エバーグリーン,大島造園土木㈱,㈲大園,㈱岡冨士運輸,加藤造園㈱,㈲金海商店,㈱加納造園,㈱川合造園土木,㈱河上澄夫商店,河木興業㈱,㈲河口商店,川原産業　合名会社,㈱協豊製作所,㈱貴洛,グリーン化成㈱,クリーンテックサービス,㈲グリーンハント,Ｋクリーン,㈱コスモクリーンサービス,㈲小春,小松開発工業㈱,コメジ・ソシオ㈱,近藤商事土木㈱,坂本商店,㈲猿投観葉,サンエイ㈱,三栄工業㈱,三共造園㈱,サンスイサービス㈱,㈱三清社,志賀造園,重原産業,㈲島村造園土木,㈱城山商店,㈱眞栄,㈲杉本産業,㈲鈴木造園土木,㈱鈴鍵,高岡造園土木㈱,㈱タカキ興産,㈲タスカール,タツキ興業㈱,田中建業㈱,㈲田中商店,中央清掃㈱,中日コプロ㈱,㈲中部建材センター,㈲中部メンテナンス,㈱築山組,辻商店,坪井金属㈲,出合商店,テムズ中日㈱,東海アールシー㈱,㈱東海カンパニー,㈲東海美化,㈱藤助,㈱トーアクリーン,トヨキンクリーンセンター㈱,トヨタ衛生保繕㈱,㈱豊田ガーデン,豊田開発㈲,豊田産棄㈱,豊田森林組合,トヨタ造景㈲,豊田総合ビルメンテナンス㈿,㈱豊田緑化苑,永井産業㈱,合資会社　中富商会,㈱中村造園土木,名古屋ロード・メンテナンス㈱,㈲西田商店,㈱西山商店,ニチモウ商事㈱,㈱日本クリーナー,日本総合サービス㈱,日本ロード・メンテナンス㈱名古屋営業所,㈲丹羽造園,野々山造園,㈱ハーツ,梅壽園㈲,㈲花丘商事,㈲林起業,㈲羽矢商店,㈱ハルミ,㈱バンブー苑,ひかるクリーン,美梢苑,㈱兵藤造園,㈲平山商店,フクタ建設㈱,福田三商㈱,福田造園土木㈱,富久屋,フジ建材リース㈱,㈱富士商行,ベンリー豊田店,ベンリー豊田西店,豊光工業㈱,豊三工業㈱,豊昭工業㈱,豊誠工業㈱,豊徳工業㈱,ホーメックス㈱,穂積商事㈱,㈲堀田畜産,本町興業㈱,㈱毎日商会,㈲松平造園,松原商店,松山建設工業㈱,まる藤商会㈲,㈲丸藤造園土木,㈲丸和メンテナンス,㈲万三サービス,㈱マンダイ,三河設備㈱,㈱三矢,㈱みどり造園,美和造園㈱,㈱メンテック,㈱モダン装美,ＭＯＲＩ,モリ環境衛生センター㈱,安田工業㈱,㈲ヤハギエコノス,ヤハギ緑化㈱,㈲山鹿商会,㈲山中商事,㈱山村事務所,やまもと企画㈱,㈲豊クリーン,豊緑化技研㈱,ヨシダ緑化㈱,米一産業,</t>
  </si>
  <si>
    <t>㈲リサイクル東海,㈲ワコー商事</t>
  </si>
  <si>
    <t>㈲アシスト,㈲伊藤商事,尾崎薫,鹿野春男,壁谷猛夫（蒲郡商店）,㈲河口商店,グリーン開発㈲,㈲松和ﾒﾝﾃﾅﾝｽ,白井勉,成和環境㈱,中部保全㈱,㈲ビソー環境,ヒラテ産業㈲,㈲本間建築,㈲三河回路,㈲ミカワクリーン,㈱山兼,山田弘,若林達也,和田吉一（和田商会）</t>
  </si>
  <si>
    <t>江南市</t>
  </si>
  <si>
    <t>収集運搬</t>
  </si>
  <si>
    <t>㈲愛西クリーンセンター,東谷商店,㈱海部衛生社,㈱海部清掃,㈱アメニティライフ,㈲稲沢クリーンサービス,㈱東海環境サービス,永一産商㈱,エコムカワムラ㈱,オオブユニティ㈱,㈱オクムラ,海南土建㈱,㈾きはる商店,㈱キョーユウ,㈱クリンテック,ケーアイ,サトマサ㈱,中部メディカル,東海清掃㈱,東海装備㈱,㈲鍋田造園,ノザキ㈱,㈲福芳,㈱富士商行,㈱ヘイセイ,丸二衛生㈲,ミナミ産業㈱,安永環境サービス,弥富建設㈱,㈱ヤマショー,㈲ユーシン,㈱リバイブ,㈲ワイ・エス</t>
  </si>
  <si>
    <t>－</t>
  </si>
  <si>
    <t>岡崎資源回収協同組合,中部保全㈱,㈱中西,夏目商事㈲,日本貨物鉄道㈱,日本通運㈱,㈲横山商店</t>
  </si>
  <si>
    <t>㈲アイダブリューエム,㈲岩田清掃,㈲エリアサービス,㈱大久保東海,(資)岡崎衛生社,岡崎通運㈱,㈲河口商店,グリーン開発㈲,(資)近藤商店,サンエイ㈱,㈱三洋商店,㈲生活環境研究所,左右田商店,㈱タカキ興産,タツキ興業㈱,中部保全㈱,東海清掃㈱,㈲東海美化,夏目商事㈲,㈲新實商店,㈲ビックフット,ヒラテ産業㈲,㈱毎日商会,(資)三河公益社,㈲横山商店</t>
  </si>
  <si>
    <t>施設処理に伴う資源化量</t>
  </si>
  <si>
    <t>　ｅ　ペットボトル１／２</t>
  </si>
  <si>
    <t>　ｅ　ペットボトル２／２</t>
  </si>
  <si>
    <t>自区外処理［県外処理］</t>
  </si>
  <si>
    <t>収集ごみ量</t>
  </si>
  <si>
    <t>直接
搬入
ごみ量</t>
  </si>
  <si>
    <t>自　家
処理量</t>
  </si>
  <si>
    <t>集　団
回収量</t>
  </si>
  <si>
    <t>　 （注１）「ごみの総排出量」とは、「収集ごみ量」、「直接搬入ごみ量」、「自家処理量」、「集団回収量」の合計値をいう。</t>
  </si>
  <si>
    <t>　 （注２）「人口」の定義について、平成19年度から住民基本台帳人口に外国人登録人口を含めている。</t>
  </si>
  <si>
    <t xml:space="preserve"> 　　　　「人口」の定義について、平成19年度から住民基本台帳人口に外国人登録人口を含めている。</t>
  </si>
  <si>
    <t>一人一日当たりのごみ排出量</t>
  </si>
  <si>
    <t>最終処分量</t>
  </si>
  <si>
    <t>総資源化</t>
  </si>
  <si>
    <t>　 　　　「資源化量」と「集団回収量」の合計値を、「総資源化量」という。</t>
  </si>
  <si>
    <t>ごみの総排出量と最終処分量の経年変化</t>
  </si>
  <si>
    <t>総資源化量とリサイクル率の経年変化</t>
  </si>
  <si>
    <t>総資源化量</t>
  </si>
  <si>
    <t>　　　　　</t>
  </si>
  <si>
    <t>×</t>
  </si>
  <si>
    <t>　○</t>
  </si>
  <si>
    <t>×</t>
  </si>
  <si>
    <t>△</t>
  </si>
  <si>
    <t>①コード、針金類
②陶器、ガラス類</t>
  </si>
  <si>
    <t>800円／個</t>
  </si>
  <si>
    <t>平成16年度から廃止</t>
  </si>
  <si>
    <t>中 40円/枚
小 30円/枚
(80枚/世帯･年：無料)</t>
  </si>
  <si>
    <t>中 10円/枚
(121枚目から50円/枚)</t>
  </si>
  <si>
    <t>中 市場価格</t>
  </si>
  <si>
    <t>オ　ごみ分別収集・分別処理状況１／４</t>
  </si>
  <si>
    <t>オ　ごみ分別収集・分別処理状況２／４</t>
  </si>
  <si>
    <t>オ　ごみ分別収集・分別処理状況３／４</t>
  </si>
  <si>
    <t>オ　ごみ分別収集・分別処理状況４／４</t>
  </si>
  <si>
    <t>①一升びん
②ビールびん(特大)
③ビールびん(大)
④ビールびん(中)
⑤ビールびん(小)
⑥ｳｲｽｷｰびん
⑦焼酎びん
⑧赤玉びん
⑨サイダーびん</t>
  </si>
  <si>
    <t>平均分別数</t>
  </si>
  <si>
    <t>　　　この表には、集団回収及び直接搬入は含まれていない。</t>
  </si>
  <si>
    <t>ごみ
堆肥化
施設</t>
  </si>
  <si>
    <t>ごみ
燃料化
施設</t>
  </si>
  <si>
    <t>粗大ごみ
処理施設</t>
  </si>
  <si>
    <t>その他
の施設</t>
  </si>
  <si>
    <t>その他の
資源化等
を行う
施設</t>
  </si>
  <si>
    <t>（注）「粗大ごみ処理施設」とは、粗大ごみを対象に破砕、圧縮等の処理及び有価物の選別を行う施設をいう。</t>
  </si>
  <si>
    <t>　　　「その他の施設」とは、資源化を目的とせず最終処分のための破砕、減容化等を行う施設をいう。</t>
  </si>
  <si>
    <t>　　　「ごみ堆肥化施設」とは、竪型多段式、横型箱式等原料の移送・攪拌が機械化され、ごみ堆肥化を行う施設をいう。</t>
  </si>
  <si>
    <t>　　　「ごみ燃料化施設」とは、固形化等により、ごみ燃料化を行う施設をいう。</t>
  </si>
  <si>
    <t>弥富市</t>
  </si>
  <si>
    <t>弥富市</t>
  </si>
  <si>
    <t>（２）ごみ処理の現況（平成１９年度実績）</t>
  </si>
  <si>
    <t>弥富市</t>
  </si>
  <si>
    <t>㈲大井毎日</t>
  </si>
  <si>
    <t>総計（総排出量）</t>
  </si>
  <si>
    <t>総排出量</t>
  </si>
  <si>
    <t>総排出量（収集ごみ量＋直接搬入ごみ量＋自家処理量＋集団回収量）</t>
  </si>
  <si>
    <t>　　　「リサイクル率」＝（（「資源化量」＋「集団回収量」）／（「収集ごみ量」＋「直接搬入ごみ量」＋「集団回収量」））×１００</t>
  </si>
  <si>
    <t>処理しなければならないごみの量
(ｔ／年)</t>
  </si>
  <si>
    <t>収集ごみ量＋直接搬入ごみ量</t>
  </si>
  <si>
    <t>㈲澤商店</t>
  </si>
  <si>
    <t>㈱愛北リサイクル</t>
  </si>
  <si>
    <t>オオブユニティ㈱</t>
  </si>
  <si>
    <t>知立衛生㈱</t>
  </si>
  <si>
    <t>トーエイ㈱</t>
  </si>
  <si>
    <t>イー・ステージ㈱</t>
  </si>
  <si>
    <t>㈱山治紙業</t>
  </si>
  <si>
    <t>㈲常滑塵芥清掃社</t>
  </si>
  <si>
    <t>弥富市</t>
  </si>
  <si>
    <t>直接
資源化量</t>
  </si>
  <si>
    <t>集団
回収量</t>
  </si>
  <si>
    <t>ごみ堆肥化施設</t>
  </si>
  <si>
    <t>その他の資源化等を行う施設</t>
  </si>
  <si>
    <t>イ　ごみ排出の状況</t>
  </si>
  <si>
    <t>均等割額</t>
  </si>
  <si>
    <t>新聞紙</t>
  </si>
  <si>
    <t>雑誌</t>
  </si>
  <si>
    <t>段
ボール</t>
  </si>
  <si>
    <r>
      <t xml:space="preserve"> </t>
    </r>
    <r>
      <rPr>
        <sz val="12"/>
        <rFont val="ＭＳ 明朝"/>
        <family val="1"/>
      </rPr>
      <t xml:space="preserve">ｽﾁｰﾙ
</t>
    </r>
    <r>
      <rPr>
        <sz val="8"/>
        <rFont val="ＭＳ 明朝"/>
        <family val="1"/>
      </rPr>
      <t xml:space="preserve"> </t>
    </r>
    <r>
      <rPr>
        <sz val="12"/>
        <rFont val="ＭＳ 明朝"/>
        <family val="1"/>
      </rPr>
      <t>缶</t>
    </r>
  </si>
  <si>
    <t>布類</t>
  </si>
  <si>
    <t>その他</t>
  </si>
  <si>
    <t>2,000円/団体･年</t>
  </si>
  <si>
    <t>5円/本</t>
  </si>
  <si>
    <t>5,000円/団体･年</t>
  </si>
  <si>
    <t>回収業者が対象品目を逆有償にて回収した場合は、回収量1kgにつき最高4円まで報奨金を加算。</t>
  </si>
  <si>
    <t>2品目以上の集団回収を行った場合は1回あたり2,000円の報奨金を加算。</t>
  </si>
  <si>
    <t>3円/本</t>
  </si>
  <si>
    <t>-</t>
  </si>
  <si>
    <t>平成17年度</t>
  </si>
  <si>
    <t>平成17年度から廃止</t>
  </si>
  <si>
    <t>平成17年度</t>
  </si>
  <si>
    <t>愛西市</t>
  </si>
  <si>
    <t>残余容量（m3）</t>
  </si>
  <si>
    <t>埋立容量（覆土を含む）（m3/年度）</t>
  </si>
  <si>
    <t>清須市</t>
  </si>
  <si>
    <t>北名古屋市</t>
  </si>
  <si>
    <t>(無償貸与)</t>
  </si>
  <si>
    <t>22市町村（無償貸与は除く。）</t>
  </si>
  <si>
    <t>併用</t>
  </si>
  <si>
    <t>逆有償分補填（上限2円/kg）</t>
  </si>
  <si>
    <t>10,000円/団体･年</t>
  </si>
  <si>
    <t>逆有償分補填（1円/kg）</t>
  </si>
  <si>
    <t>3,000円/回
（年5回以上12回以下）</t>
  </si>
  <si>
    <t>田原市</t>
  </si>
  <si>
    <t>500円
/20kg</t>
  </si>
  <si>
    <t>4,000円/団体･月</t>
  </si>
  <si>
    <t>左記基準単価と売却単価との差額を補助</t>
  </si>
  <si>
    <t>10,000円/団体･年(年2回以上)</t>
  </si>
  <si>
    <t>半透明PE・無色</t>
  </si>
  <si>
    <t>透明又は半透明</t>
  </si>
  <si>
    <t>大 市場価格</t>
  </si>
  <si>
    <t>透明PE・無色</t>
  </si>
  <si>
    <t>中 〃</t>
  </si>
  <si>
    <t>小 〃</t>
  </si>
  <si>
    <t>中 市場価格</t>
  </si>
  <si>
    <t>半透明PE・白</t>
  </si>
  <si>
    <t>大 20円/枚</t>
  </si>
  <si>
    <t>指定袋</t>
  </si>
  <si>
    <t>小 15円/枚</t>
  </si>
  <si>
    <t>半透明PE・緑</t>
  </si>
  <si>
    <t>指定袋</t>
  </si>
  <si>
    <t>中 9円/枚</t>
  </si>
  <si>
    <t>半透明PE・白</t>
  </si>
  <si>
    <t>推奨袋</t>
  </si>
  <si>
    <t>半透明PE・黄</t>
  </si>
  <si>
    <t>半透明PE・青</t>
  </si>
  <si>
    <t>大 市場価格</t>
  </si>
  <si>
    <t>半透明PE・緑</t>
  </si>
  <si>
    <t>ごみの総排出量</t>
  </si>
  <si>
    <t>　　　　 「リサイクル率」＝（（「資源化量」＋「集団回収量」）／（「収集ごみ量」＋「直接搬入ごみ量」＋「集団回収量」））×１００</t>
  </si>
  <si>
    <t>透明PE・緑</t>
  </si>
  <si>
    <t>東海市</t>
  </si>
  <si>
    <t>半透明PE・乳白</t>
  </si>
  <si>
    <t>小 10円/枚</t>
  </si>
  <si>
    <t>透明PE・緑</t>
  </si>
  <si>
    <t>小 市場価格</t>
  </si>
  <si>
    <t>透明PE・青</t>
  </si>
  <si>
    <t>大 15円/枚</t>
  </si>
  <si>
    <t>田原市</t>
  </si>
  <si>
    <t>中 市場価格</t>
  </si>
  <si>
    <t>半透明PE・ﾋﾟﾝｸ</t>
  </si>
  <si>
    <t>大　15円/枚</t>
  </si>
  <si>
    <t>中 20円/枚</t>
  </si>
  <si>
    <t>中 10円/枚</t>
  </si>
  <si>
    <t>大 10円/枚</t>
  </si>
  <si>
    <t>中 8円/枚</t>
  </si>
  <si>
    <t>透明又は半透明</t>
  </si>
  <si>
    <t>○</t>
  </si>
  <si>
    <t>大 30円/枚</t>
  </si>
  <si>
    <t>大 5円/枚</t>
  </si>
  <si>
    <t>大 100円/枚</t>
  </si>
  <si>
    <t>有料化を検討中</t>
  </si>
  <si>
    <t>大 20円/枚</t>
  </si>
  <si>
    <t>小 15円/枚</t>
  </si>
  <si>
    <t>半透明PE・無色</t>
  </si>
  <si>
    <t>有料化のうち
シール方式</t>
  </si>
  <si>
    <t>一般方式：3.5、学区方式各戸：1、学区方式拠点：3</t>
  </si>
  <si>
    <t>一宮市
(尾西地区)</t>
  </si>
  <si>
    <r>
      <t>4</t>
    </r>
    <r>
      <rPr>
        <sz val="12"/>
        <rFont val="ＭＳ 明朝"/>
        <family val="1"/>
      </rPr>
      <t>(紙製容器包装)</t>
    </r>
  </si>
  <si>
    <t>逆有償分補填</t>
  </si>
  <si>
    <t>年3回以上実施団体は10,000円を加算</t>
  </si>
  <si>
    <t>2円/本</t>
  </si>
  <si>
    <t>200円／個</t>
  </si>
  <si>
    <t>①陶磁器類</t>
  </si>
  <si>
    <t>300円／個</t>
  </si>
  <si>
    <t>①スプレー缶
②廃食用油</t>
  </si>
  <si>
    <t>①可燃ごみ
②不燃ごみ
③スプレー缶
④廃食用油</t>
  </si>
  <si>
    <t>①スプレー缶
②廃食用油</t>
  </si>
  <si>
    <t>①その他</t>
  </si>
  <si>
    <t>半透明PE・水色
（炭カル入）</t>
  </si>
  <si>
    <t>①刃物類</t>
  </si>
  <si>
    <t>250･500･1,000円／個</t>
  </si>
  <si>
    <t>①鉄類
②刃物類
③廃プラスチック
④テープ類
⑤廃食用油</t>
  </si>
  <si>
    <t>①電化製品</t>
  </si>
  <si>
    <t>①プラスチック類</t>
  </si>
  <si>
    <t>平成19年度から廃止</t>
  </si>
  <si>
    <t>透明PE・ブルー</t>
  </si>
  <si>
    <t>500円／個</t>
  </si>
  <si>
    <t>①金属類</t>
  </si>
  <si>
    <t>平成19年度</t>
  </si>
  <si>
    <t>300円／個</t>
  </si>
  <si>
    <t>①剪定枝</t>
  </si>
  <si>
    <t>①不燃ごみ
②剪定枝</t>
  </si>
  <si>
    <t>白色</t>
  </si>
  <si>
    <t>ﾎﾞｰﾙ紙</t>
  </si>
  <si>
    <t>①金物類
②小型家電
③自転車
④木製粗大
⑤布団類
⑥ソファー類
⑦埋立ごみ</t>
  </si>
  <si>
    <t>①金物類
②小型家電
③自転車
④木製粗大
⑤布団類
⑥埋立ごみ
⑦ｿﾌｧｰ可燃ごみ
⑧ｿﾌｧｰ金属類</t>
  </si>
  <si>
    <t>①ｺｰﾄﾞ・針金類
②陶磁器・ｶﾞﾗｽ類</t>
  </si>
  <si>
    <t>①アルミ類
②アルミ以外金属
③廃食用油</t>
  </si>
  <si>
    <t>1,000 円/個</t>
  </si>
  <si>
    <t>①金物</t>
  </si>
  <si>
    <t>①埋立ごみ
②不燃ごみ</t>
  </si>
  <si>
    <t>①粗大ごみ
②埋立ごみ</t>
  </si>
  <si>
    <t>①缶以外のアルミ</t>
  </si>
  <si>
    <t>①その他金属
②スプレー缶
③その他アルミ
④プラスチック</t>
  </si>
  <si>
    <t>①毛布</t>
  </si>
  <si>
    <t>特小 20円/枚</t>
  </si>
  <si>
    <t>①廃食用油
②木製割り箸
③スプレー缶
④CD･DVD
⑤CD･DVDｹｰｽ</t>
  </si>
  <si>
    <t>①バッテリー
②可燃ごみ
③不燃ごみ</t>
  </si>
  <si>
    <t>500円/個</t>
  </si>
  <si>
    <t>平成17年度</t>
  </si>
  <si>
    <t>ペットボトル、白色トレイ、廃乾電池</t>
  </si>
  <si>
    <t>半透明PE・白</t>
  </si>
  <si>
    <t>小 市場価格</t>
  </si>
  <si>
    <t>東栄町</t>
  </si>
  <si>
    <t>50,000円/団体･年</t>
  </si>
  <si>
    <t>豊根村</t>
  </si>
  <si>
    <t>（注）上段は住民が行う分別、下段は市町村等(組合・処理業者・再生事業者を含む。)が行う分別を示す。また、合計分別数は「可燃ごみ」,「不燃ごみ」, 「資源ごみ」、「その他ごみ」及び「粗大ごみ」の分別数の合計を示す。なお、△は、同じ分別区分であることを示す。</t>
  </si>
  <si>
    <t>①被複線
②カレット
③不燃残渣
④ステンレス</t>
  </si>
  <si>
    <t>1円/個</t>
  </si>
  <si>
    <t>1円/本</t>
  </si>
  <si>
    <t>①陶磁器・ｶﾞﾗｽ破片</t>
  </si>
  <si>
    <t>①小型家電
②基盤
③雑線
④プラスチック
⑤発泡スチロール
⑥割れｶﾞﾗｽ・陶器類</t>
  </si>
  <si>
    <t>割れｶﾞﾗｽ・陶器類</t>
  </si>
  <si>
    <t>①陶磁器・ｶﾞﾗｽ類</t>
  </si>
  <si>
    <t>①小型金属類
②化粧びん
③ビデオテープ類
④廃食用油
⑤その他ﾌﾟﾗｽﾁｯｸ</t>
  </si>
  <si>
    <t>①スプレー缶
②生ごみ(一部地域)</t>
  </si>
  <si>
    <t>①スプレー缶
②生ごみ(一部地域)</t>
  </si>
  <si>
    <t>　　ご　　　み　　　収　　　集　　　指　　　定　　　　　　　　　　袋　　　等</t>
  </si>
  <si>
    <t>520円／個</t>
  </si>
  <si>
    <t>44市町村（無償貸与は除く。）</t>
  </si>
  <si>
    <t>54市町村</t>
  </si>
  <si>
    <t>大 10.9円/枚</t>
  </si>
  <si>
    <t>○</t>
  </si>
  <si>
    <t>半透明PE・緑</t>
  </si>
  <si>
    <t>半透明PE・乳白</t>
  </si>
  <si>
    <t>収集ごみ量（可燃ごみ＋不燃ごみ＋資源ごみ＋その他＋粗大ごみ）＋直接搬入ごみ量</t>
  </si>
  <si>
    <t>可燃ごみ</t>
  </si>
  <si>
    <t>不燃ごみ</t>
  </si>
  <si>
    <t>資源ごみ</t>
  </si>
  <si>
    <t>その他</t>
  </si>
  <si>
    <t>粗大ごみ</t>
  </si>
  <si>
    <t>大 13円/枚</t>
  </si>
  <si>
    <t>半透明PE・白</t>
  </si>
  <si>
    <t>半透明PE・黄</t>
  </si>
  <si>
    <t>○</t>
  </si>
  <si>
    <t>大 20円/枚</t>
  </si>
  <si>
    <t>透明PE・無色</t>
  </si>
  <si>
    <t>大 市場価格</t>
  </si>
  <si>
    <t>指　導</t>
  </si>
  <si>
    <t>（限度額欄、定額補助欄　　単位：円／基）</t>
  </si>
  <si>
    <t>市町村名</t>
  </si>
  <si>
    <t>コンポスト容器</t>
  </si>
  <si>
    <t>電動式生ごみ処理機</t>
  </si>
  <si>
    <t>その他の堆肥化容器</t>
  </si>
  <si>
    <t>開始年度</t>
  </si>
  <si>
    <t>定額補助</t>
  </si>
  <si>
    <t>定率補助</t>
  </si>
  <si>
    <t>補助率</t>
  </si>
  <si>
    <t>限度額</t>
  </si>
  <si>
    <t>平成５年度</t>
  </si>
  <si>
    <t>平成10年度</t>
  </si>
  <si>
    <t>平成７年度</t>
  </si>
  <si>
    <t>昭和61年度</t>
  </si>
  <si>
    <t>平成４年度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</si>
  <si>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</si>
  <si>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</si>
  <si>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</si>
  <si>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</si>
  <si>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</si>
  <si>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</si>
  <si>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</si>
  <si>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</si>
  <si>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</si>
  <si>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</si>
  <si>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</si>
  <si>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</si>
  <si>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</si>
  <si>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</si>
  <si>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</si>
  <si>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</si>
  <si>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</si>
  <si>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</si>
  <si>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</si>
  <si>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</si>
  <si>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</si>
  <si>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</si>
  <si>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</si>
  <si>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</si>
  <si>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</si>
  <si>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</si>
  <si>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</si>
  <si>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</si>
  <si>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</si>
  <si>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</si>
  <si>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</si>
  <si>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</si>
  <si>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</si>
  <si>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</si>
  <si>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</si>
  <si>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</si>
  <si>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</si>
  <si>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</si>
  <si>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</si>
  <si>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</si>
  <si>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</si>
  <si>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</si>
  <si>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</si>
  <si>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</si>
  <si>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</si>
  <si>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</si>
  <si>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</si>
  <si>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</si>
  <si>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</si>
  <si>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</si>
  <si>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</si>
  <si>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</si>
  <si>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</si>
  <si>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</si>
  <si>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</si>
  <si>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</si>
  <si>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</si>
  <si>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</si>
  <si>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</si>
  <si>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</si>
  <si>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平成３年度</t>
  </si>
  <si>
    <t>平成８年度</t>
  </si>
  <si>
    <t>昭和61年度</t>
  </si>
  <si>
    <t>平成10年度</t>
  </si>
  <si>
    <t>平成６年度</t>
  </si>
  <si>
    <t>昭和59年度</t>
  </si>
  <si>
    <t>平成９年度</t>
  </si>
  <si>
    <t>平成７年度</t>
  </si>
  <si>
    <t>昭和61年度</t>
  </si>
  <si>
    <t>平成8年度</t>
  </si>
  <si>
    <t>平成11年度</t>
  </si>
  <si>
    <t>昭和60年度</t>
  </si>
  <si>
    <t>平成11年度</t>
  </si>
  <si>
    <t>(無償貸与)</t>
  </si>
  <si>
    <t>平成11年度</t>
  </si>
  <si>
    <t>平成７年度</t>
  </si>
  <si>
    <t>平成16年度</t>
  </si>
  <si>
    <t>昭和62年度</t>
  </si>
  <si>
    <t>昭和63年度</t>
  </si>
  <si>
    <t>平成10年度</t>
  </si>
  <si>
    <t>平成２年度</t>
  </si>
  <si>
    <t>平成11年度</t>
  </si>
  <si>
    <t>平成12年度</t>
  </si>
  <si>
    <t>平成13年度</t>
  </si>
  <si>
    <t>平成10年度</t>
  </si>
  <si>
    <t>その他の資源化等を行う施設</t>
  </si>
  <si>
    <t>その他の施設</t>
  </si>
  <si>
    <t>直接焼却量</t>
  </si>
  <si>
    <t>中間処理量（直接焼却量＋焼却以外の中間処理量）</t>
  </si>
  <si>
    <t>総　計</t>
  </si>
  <si>
    <t>　　　　　数値は四捨五入のため合計値が一致しないことがある。</t>
  </si>
  <si>
    <t>　 （注）「資源化量」とは、「施設処理に伴う資源化量」と「直接資源化量」の合計値をいう。</t>
  </si>
  <si>
    <t>焼却処理量（直接焼却量＋焼却以外の中間処理施設からの搬入量）</t>
  </si>
  <si>
    <t>（ア）中間処理１／２</t>
  </si>
  <si>
    <t>透明PE・ピンク</t>
  </si>
  <si>
    <t>（ア）中間処理２／２</t>
  </si>
  <si>
    <t>焼却以外の中間処理量</t>
  </si>
  <si>
    <t>焼却以外の中間処理施設からの搬入量（処理残渣の焼却量）</t>
  </si>
  <si>
    <t>（イ）収集形態別ごみ量１／２</t>
  </si>
  <si>
    <t>（イ）収集形態別ごみ量２／２</t>
  </si>
  <si>
    <t>　ａ　合計１／２</t>
  </si>
  <si>
    <t>　ａ　合計２／２</t>
  </si>
  <si>
    <t>　ｂ　紙類１／２</t>
  </si>
  <si>
    <t>　ｂ　紙類２／２</t>
  </si>
  <si>
    <t>　ｃ　金属類１／２</t>
  </si>
  <si>
    <t>　ｃ　金属類２／２</t>
  </si>
  <si>
    <t>　ｆ　プラスチック類１／２</t>
  </si>
  <si>
    <t>　ｆ　プラスチック類２／２</t>
  </si>
  <si>
    <t>　ｈ　その他（ｂ紙類からｇ布類以外の資源化をいう。）１／２</t>
  </si>
  <si>
    <t>　ｈ　その他（ｂ紙類からｇ布類以外の資源化をいう。）２／２</t>
  </si>
  <si>
    <t>（ア）総括表１／２</t>
  </si>
  <si>
    <t>（ア）総括表２／２</t>
  </si>
  <si>
    <t>左記のごみの一人一日当たりの量
(g/人･日)</t>
  </si>
  <si>
    <t>（イ）最終処分１／２</t>
  </si>
  <si>
    <t>（イ）最終処分２／２</t>
  </si>
  <si>
    <t>総　計</t>
  </si>
  <si>
    <t>直接埋立</t>
  </si>
  <si>
    <t>焼却残渣の埋立</t>
  </si>
  <si>
    <t>焼却以外の中間処理残渣の埋立</t>
  </si>
  <si>
    <t>自区内処理</t>
  </si>
  <si>
    <t>自区外処理［県内処理］</t>
  </si>
  <si>
    <t>最終処分量（自区内処理＋自区外処理［県内処理］＋自区外処理［県外処理］）</t>
  </si>
  <si>
    <t>内　訳</t>
  </si>
  <si>
    <t>ごみ堆肥化施設</t>
  </si>
  <si>
    <t>［排出量］</t>
  </si>
  <si>
    <t>その他</t>
  </si>
  <si>
    <t>自家処理量</t>
  </si>
  <si>
    <t>集団回収量</t>
  </si>
  <si>
    <t>　　　「その他の施設」とは、最終処分を目的とした減容化施設等をいう。</t>
  </si>
  <si>
    <t>（注）収集ごみの「その他」とは、危険ごみ等をいう。</t>
  </si>
  <si>
    <t>（焼却以外の中間処理施設）</t>
  </si>
  <si>
    <t>（直接資源化）</t>
  </si>
  <si>
    <t>排　出　形　態</t>
  </si>
  <si>
    <t>　排出者が直接搬入</t>
  </si>
  <si>
    <t>（イ）ごみ排出の状況</t>
  </si>
  <si>
    <t>（ウ）ごみ処理の状況</t>
  </si>
  <si>
    <t>　自家処理</t>
  </si>
  <si>
    <t xml:space="preserve"> 　　　　「総資源化量」とは、「資源化量」と「集団回収量」の合計値をいう。</t>
  </si>
  <si>
    <t>　 （注）「資源化量」とは、「施設処理に伴う資源化量」と「直接資源化量」の合計値をいう。</t>
  </si>
  <si>
    <t>（前年度　1,115ｇ/人･日）</t>
  </si>
  <si>
    <t>（前年度　2,945千t/年）</t>
  </si>
  <si>
    <t>（前年度　2,366千t/年）</t>
  </si>
  <si>
    <t>・</t>
  </si>
  <si>
    <t>処理しなければならないごみの一人一日当たりの量</t>
  </si>
  <si>
    <t>処理しなければならないごみの量</t>
  </si>
  <si>
    <t>　 （注）「ごみの総排出量」とは、「収集ごみ量」、「直接搬入ごみ量」、「自家処理量」、「集団回収量」の合計値をいう。</t>
  </si>
  <si>
    <t>　 　　　「処理しなければならないごみの量」とは、「ごみの総排出量」から「資源ごみ量」及び「集団回収量」を除いた値をいう。</t>
  </si>
  <si>
    <t>（注）「処理しなければならないごみの量」＝「ごみの総排出量」－（「資源ごみ量」＋「集団回収量」）</t>
  </si>
  <si>
    <t>（前年度　895ｇ/人･日）</t>
  </si>
  <si>
    <r>
      <t>1</t>
    </r>
    <r>
      <rPr>
        <sz val="12"/>
        <rFont val="ＭＳ 明朝"/>
        <family val="1"/>
      </rPr>
      <t>(空き缶・PET：回収処理機利用）</t>
    </r>
  </si>
  <si>
    <r>
      <t xml:space="preserve">豊川市
</t>
    </r>
    <r>
      <rPr>
        <sz val="11"/>
        <rFont val="ＭＳ 明朝"/>
        <family val="1"/>
      </rPr>
      <t>（御津地区）</t>
    </r>
  </si>
  <si>
    <r>
      <t xml:space="preserve">豊川市
</t>
    </r>
    <r>
      <rPr>
        <sz val="11"/>
        <rFont val="ＭＳ 明朝"/>
        <family val="1"/>
      </rPr>
      <t>（音羽地区）</t>
    </r>
  </si>
  <si>
    <t>平成10年度</t>
  </si>
  <si>
    <t>平成13年度</t>
  </si>
  <si>
    <t>平成９年度</t>
  </si>
  <si>
    <t>500･1,000･1,500円／個</t>
  </si>
  <si>
    <t>2,100円／個</t>
  </si>
  <si>
    <t>1,000円／個</t>
  </si>
  <si>
    <t>300･600･900･1,200円／個</t>
  </si>
  <si>
    <t>500･1,000･1,500･2,000･
3,000円／個</t>
  </si>
  <si>
    <t>平均重量</t>
  </si>
  <si>
    <t>半透明PE・ピンク
半透明PE・黄</t>
  </si>
  <si>
    <t>300･600･900円／個</t>
  </si>
  <si>
    <t>半透明PE・薄黄</t>
  </si>
  <si>
    <t>800円／個</t>
  </si>
  <si>
    <t>810円／個</t>
  </si>
  <si>
    <t>1,000円／個</t>
  </si>
  <si>
    <t>可燃ごみ</t>
  </si>
  <si>
    <t>ﾌﾟﾗｽﾁｯｸ 製容器包装</t>
  </si>
  <si>
    <t>アンジョウユニティ㈱,カリツー㈱,三協商事㈱,東邦清掃㈱</t>
  </si>
  <si>
    <t>㈲安城プラスチックリサイクルセンター,㈲大原硝子店,中部リサイクル㈱,㈶日本容器包装リサイクル協会,野村興産㈱</t>
  </si>
  <si>
    <t>㈶衣浦港ポートアイランド環境事業センター</t>
  </si>
  <si>
    <t>愛協産業㈱,㈲あいち商會,㈲アイミ,㈱アシタ,㈲渥美商会,㈳安城市シルバー人材センター,㈲安城商事,㈲安城プラスチックリサイクルセンター,アンジョウユニティ㈱,㈲岩田清掃,㈱エイゼン,㈲エリアサービス,㈱大久保東海,オオブユニティ㈱,㈲河口商店,㈱企業処理サービス,㈱キトー,㈲サンアール,サンエイ㈱,三協商事㈱,㈲すずかん産業,㈲大一興業,知的障害者授産施設まるくてワークス,知立衛生㈱,㈱東海石油,㈲東海美化,東邦清掃㈱,東洋衛生㈱,㈱トーアクリーン,トーエイ㈱,㈱豊福組運輸,㈲新實商店,ニチモウ商事㈱,㈱日邦,㈲袴田商店,㈲ビソー環境,ヒラテ産業㈲,ベンリー安城店,ホーメックス㈱,㈾三河公益社,三河代用燃料㈲,㈱宮崎,㈱ユニオンサービス,㈲ヨナハ環境サービス</t>
  </si>
  <si>
    <t>㈲安城商事,㈲安城プラスチックリサイクルセンター,㈱キトー,知的障害者授産施設まるくてワークス,㈱トーアクリーン,三河代用燃料㈲</t>
  </si>
  <si>
    <t>㈱エヌジェイエス,西尾衛生社,㈳西尾市シルバー人材センター,㈿西尾リサイクル,㈲平坂浄化槽維持管理センター</t>
  </si>
  <si>
    <t>㈿西尾リサイクル</t>
  </si>
  <si>
    <t>㈲あいち商會,犬塚一和,㈱エヌジェイエス,㈲エリアサービス,大平興業㈱,㈲金海商店,神谷組,㈲吉良開発,グリーン開発㈲,(福)くるみ会,㈱コスモグリーンサービス,小林商店,澤住建,㈲澤商店,サンエイ㈱,鈴木建材,㈲大成社,㈲大宝産業,㈱タカキ興産,中部メディカル㈲,㈲東かい建材,西尾衛生社,㈳西尾市シルバー人材センター,㈿西尾リサイクル,ヒラテ産業㈲,㈲平坂浄化槽維持管理センター,㈱朋栄社,三鈴運輸㈱,㈲村松商店,㈱ユニオンサービス</t>
  </si>
  <si>
    <t>㈲グリーンファイブ,(福)くるみ会</t>
  </si>
  <si>
    <t>蒲郡環境保全事業㈿,㈱中部カレット,中部保全㈱,日本貨物鉄道㈱東海支社,日本通運㈱豊橋支店</t>
  </si>
  <si>
    <t>㈱中部カレット,㈶日本容器包装リサイクル協会,野村興産㈱</t>
  </si>
  <si>
    <t>㈾犬山衛生社,小川英雄,㈲江南紙原料,ＪＰ資源㈱,㈱新栄工業</t>
  </si>
  <si>
    <t>㈱愛北リサイクル,㈱イーステージ,石塚硝子㈱,㈶日本容器包装リサイクル協会,(福)まみずの里,三重中央開発㈱</t>
  </si>
  <si>
    <t>㈶愛知臨海環境整備センター,㈱ウィズウェイストジャパン</t>
  </si>
  <si>
    <t>秋善農場,㈾犬山衛生社,㈲小島総業,㈱新栄工業,㈱美濃ラボ,やまもと企画</t>
  </si>
  <si>
    <t>㈱愛北リサイクル,大朋建設㈱,丸江商事</t>
  </si>
  <si>
    <t>㈱テクア,㈲藁重プレスセンター</t>
  </si>
  <si>
    <t>㈲アイミ,㈱あおき環境開発,㈱アグメント,㈲伊藤運送,㈲今井商会,岩田優,㈲岩田清掃,㈲ウィックス,㈱上野清掃社,㈱エイゼン,㈲エンザイム,㈲大井毎日,オオブユニティ㈱,㈲皆貴,㈲クリーンサービス知多,㈱榊原環境,サンエイ㈱,サンスイサービス㈱,㈲シービック,大丸古物商店,竹田商店,㈱知多環境保全センター,㈱知多リサイクル,中部資材㈱,㈱テクア,㈲東海清掃,㈲東新清掃,トーエイ㈱,㈳常滑市シルバー人材センター,㈱西山商店,㈲ニワ水質,福田三商㈱,㈱富士商行,㈲丸直運輸,㈲マルハチ,岬産業,㈱宮崎,㈲三四四,㈱ユニオンサービス,㈲横須賀衛生,㈲渡辺運輸,㈲藁重紙プレスセンター</t>
  </si>
  <si>
    <t>サンエイ㈱,中部臨空都市新エネルギー等地域集中実証研究プラント運営・保守管理組合,㈱テクア,トーエイ㈱</t>
  </si>
  <si>
    <t>㈱倉衛工業,シバタ㈱,柴田金属,㈱鈴鍵,㈱大栄工業,大和エンタープライズ㈱,ときわ作業所,濃尾倉庫運輸㈱</t>
  </si>
  <si>
    <t>㈱愛知環境センター,㈱愛北リサイクル,柴田金属,㈱鈴鍵,㈶日本容器包装リサイクル協会,野村興産㈱,松山建設㈱,リスパック㈱</t>
  </si>
  <si>
    <t>㈱愛北産業,青山商店,エコムカワムラ㈱,大成環境㈱,㈲金海商店,㈲紙資源名古屋,木曽川環境クリーン㈱,共栄サービス,㈱倉衛工業,㈲ケーアイ,㈲江南紙原料,㈲小島総業,シバタ㈱,柴田金属,㈲シンセイ,㈱鈴鍵,㈱大栄工業,大和エンタープライズ㈱,大和興行㈱,㈲タツミ産業,㈱中部クリーンシステム,中部メディカル㈲,東海装備㈱,㈱冨田商店,内藤商店,福田三商㈱,㈱富士商行,古田信子,㈲ホテイクリーン,ミナミ産業㈱,㈲桃山リサイクル,やまもと企画㈱,㈲ユーズ,㈲芳村商店</t>
  </si>
  <si>
    <t>大成環境㈱,小牧古紙リサイクル㈿,第一環境㈱,野村興産㈱,㈱ビホク,ミナミ産業㈱</t>
  </si>
  <si>
    <t>㈶日本容器包装リサイクル協会,野村興産㈱,㈱レジオン</t>
  </si>
  <si>
    <t>㈲愛知環境センター,㈱愛北産業,㈲石濱商事,㈲岩田清掃,エコムカワムラ㈱,㈱エコロダイワ,㈱大草建設,大成環境㈱,オオブユニティ㈱,㈱オクムラ,㈱尾張クリーンパイプ,木曽川環境クリーン㈱,共栄サービス,㈱倉衛工業,㈲小島総業,㈲コスモテクノ,桜井資材運輸㈱,㈲三幸,三寶㈱,サンユー工業㈱,三和清掃㈱,シバタ㈱,柴田金属,㈱新栄工業,㈲シンセイ,㈲伸和環境,第一環境㈱,大和エンタープライズ㈱,大和興業㈱,㈲タツミ産業,㈱中部クリーンシステム,中武産業㈱,中部メディカル㈲,坪井金属㈲,㈱ディーアイディー,東海装備㈱,トーエイ㈱,内藤商店,㈱ビホク,ヒラテ産業㈲,福田三商㈱,フジエイ㈲,㈱富士商行,㈲ホテイクリーン,㈱三矢,ミナミ産業㈱,㈱三原興業,やまもと企画㈱,㈱ユニオンサービス,㈲芳村商店</t>
  </si>
  <si>
    <t>㈱海部清掃,㈶稲沢シルバー人材センター,オオブユニティ㈱,㈱サンキョークリエイト,㈲杉本清掃,㈲大政,日本貨物鉄道㈱名古屋営業支店,日本通運㈱名古屋北支店,尾西清掃㈱</t>
  </si>
  <si>
    <t>㈱アイホク,中部リサイクル㈱,㈶日本容器包装リサイクル協会,野村興産㈱,松屋油脂,㈱レジオン</t>
  </si>
  <si>
    <t>㈶愛知県臨海環境整備センター,三重中央開発㈱</t>
  </si>
  <si>
    <t>㈲愛西クリーンセンター,㈱海部清掃,㈱アメニティライフ,㈲稲沢クリーンサービス,永一産商㈱,エコムカワムラ㈱,オオブユニティ㈱,㈲オカモト,㈱オクムラ,㈲尾張商事,㈱金光,㈲木村建設,グリーン興商㈱,㈲ケーアイ,コスモリサイクル㈱,佐藤工業,サトマサ㈱,㈱サンキョークリエイト,㈲三幸,㈲シンセイ,㈲鈴木商店,中部メディカル㈲,ＴＧメンテナンス㈱,㈲東海,東海装備㈱,トーエイ㈱,㈱富田商店,永井産業㈱,㈲八開チップ,林商店,㈲福芳,㈱富士商行,㈲ホクトサービス,星山商店㈲,丸徳商事㈱,ミナミ産業㈱,㈱美濃ラボ,㈲メディカル加藤,山一興業㈾,㈲ヤマシゲ処理,やまもと企画㈱,㈲ユーシン,㈲芳村商店,リサイクルエイト㈱</t>
  </si>
  <si>
    <t>大村商店,新城クリーンサービス㈲,新城リサイクル組合</t>
  </si>
  <si>
    <t>イー・ステージ㈱,㈲伊藤商事,大村商店,金山㈴,新城リサイクル組合,㈱中部カレット,㈶日本容器包装リサイクル協会</t>
  </si>
  <si>
    <t>浅見商店,㈲井草重機,㈲伊藤商事,井上商店,大村商店,小笠原建設㈱,小栗商店,金山合名会社,㈲かね仙,㈱コスモクリーンサービス,三州建設㈱,柴田興業㈱,新城クリーンサービス㈲,㈲鈴信組,成和環境㈱,㈱中部カレット,トーエイ㈱,㈱トヨジン,㈲中西組,日本ロード・メンテナンス㈱,㈱細田組,㈱丸義商店,三河物産㈱,㈱明輝クリーナー,㈱山治紙業</t>
  </si>
  <si>
    <t>柴田興業㈱,㈲鈴信組,㈱丸義商店</t>
  </si>
  <si>
    <t>㈱上野清掃社,㈲東新清掃,日本貨物鉄道㈱東海支社名古屋営業支店,日本通運㈱名古屋支店,㈲横須賀衛生</t>
  </si>
  <si>
    <t>㈱上野清掃社,(福)さつき福祉会,㈱知多リサイクル,㈲東新清掃,㈶日本容器包装リサイクル協会,野村興産㈱</t>
  </si>
  <si>
    <t>㈱あおき環境開発,㈱アグメント,㈱安藤組,㈲今井商会,㈱上野清掃社,㈲エンザイム,オオブユニティ㈱,㈱酒井商亊,㈱榊原環境,㈱セキ,宝石油機工㈱,㈱知多リサイクル,中部資材㈱,㈲東海清掃,㈲東新清掃,トーエイ㈱,永井産業㈱,㈱西山商店,㈱日誠,㈱冨士商行,平和産業㈱,㈱ミツフジ,㈱三四四,㈲横須賀衛生</t>
  </si>
  <si>
    <t>宝石油機工㈱,㈱東海興業,木材開発㈱</t>
  </si>
  <si>
    <t>オオブユニティ㈱,㈱中西,㈳大府市シルバー人材センター</t>
  </si>
  <si>
    <t>オオブユニティ㈱,㈱中西,㈶日本容器包装リサイクル協会,野村興産㈱イトムカ鉱業所</t>
  </si>
  <si>
    <t>愛協産業㈱,一誠商事㈱,㈲岩田清掃,㈲エンザイム,㈳大府市シルバー人材センター,オオブユニティ㈱,榊原環境,坪井金属㈲,㈲東新清掃,トヨアケユニティ㈱,中島興業,㈱美濃ラボ,㈱三四四,㈲ヨナハ環境サービス</t>
  </si>
  <si>
    <t>㈲神田環境,㈲知多衛生所,中衛工業㈱</t>
  </si>
  <si>
    <t>加山興業㈱,知多市やまもも授産所,㈶日本容器包装リサイクル協会</t>
  </si>
  <si>
    <t>㈱ⅠＨＩビジネスサポート,㈱アグメント,㈲岩田清掃,㈱上野清掃社,㈲エンザイム,㈱キリンカ,㈱酒井商事,㈱榊原環境,㈲新海商店,㈱セキ,㈲知多物流サービス,㈱知多リサイクル,中衛工業㈱,中部資材㈱,中部メディカル㈲,㈲東新清掃,トーエイ㈱半田支店,中島興業,㈱日章社,㈱日誠,㈱富士商行,マルカ運送,㈱三四四</t>
  </si>
  <si>
    <t>イー・ステージ㈱,㈱中西,㈶日本容器包装リサイクル協会</t>
  </si>
  <si>
    <t>㈲あいち商会,㈲浅井商店,㈱アシタ,㈲安城商事,㈲金海商店,㈱クリエイトセイワ,㈱榊原環境,㈱榊原農園,サンスイサービス㈱,㈱三洋商店,㈲すずかん産業,知立衛生㈱,㈳知立市シルバー人材センター,㈱トーアクリーン,トーエイ㈱,㈱西山商店,野々山運輸㈱,ヒラテ産業㈲,ホーメックス㈱</t>
  </si>
  <si>
    <t>㈱旭衛生社,日本貨物鉄道㈱,日本通運㈱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</si>
</sst>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t/年&quot;"/>
    <numFmt numFmtId="178" formatCode="0.0_ "/>
    <numFmt numFmtId="179" formatCode="#,##0_);[Red]\(#,##0\)"/>
    <numFmt numFmtId="180" formatCode="0.0_);[Red]\(0.0\)"/>
    <numFmt numFmtId="181" formatCode="0_ "/>
    <numFmt numFmtId="182" formatCode="0.000_ "/>
    <numFmt numFmtId="183" formatCode="0.00_ "/>
    <numFmt numFmtId="184" formatCode="0.0000_ "/>
    <numFmt numFmtId="185" formatCode="\ ;_ * &quot;-&quot;_ ;_ @_ "/>
    <numFmt numFmtId="186" formatCode=";_ * &quot;-&quot;_ ;;_ @_ "/>
    <numFmt numFmtId="187" formatCode="&quot;-&quot;_ ;;_ @_ "/>
    <numFmt numFmtId="188" formatCode="0.0%"/>
    <numFmt numFmtId="189" formatCode="#,##0&quot;千立方メートル&quot;"/>
    <numFmt numFmtId="190" formatCode="#,##0&quot;千m3&quot;"/>
    <numFmt numFmtId="191" formatCode="#,##0&quot;年&quot;"/>
    <numFmt numFmtId="192" formatCode="#,##0.0&quot;年&quot;"/>
    <numFmt numFmtId="193" formatCode="#,##0.00&quot;年&quot;"/>
    <numFmt numFmtId="194" formatCode="#,##0.0&quot;億円&quot;"/>
    <numFmt numFmtId="195" formatCode="#,##0&quot;億円&quot;"/>
    <numFmt numFmtId="196" formatCode="#,##0&quot;円&quot;"/>
    <numFmt numFmtId="197" formatCode="#,##0.0&quot;％&quot;"/>
    <numFmt numFmtId="198" formatCode="#,##0&quot;グラム&quot;"/>
    <numFmt numFmtId="199" formatCode="#,##0&quot;千トン&quot;"/>
    <numFmt numFmtId="200" formatCode="#,##0&quot;g/人･日&quot;"/>
    <numFmt numFmtId="201" formatCode="#,##0&quot;千t/年&quot;"/>
    <numFmt numFmtId="202" formatCode="#,##0.0&quot;千m3&quot;"/>
    <numFmt numFmtId="203" formatCode="0;_搀"/>
    <numFmt numFmtId="204" formatCode="0;_吀"/>
    <numFmt numFmtId="205" formatCode="0.0;_吀"/>
    <numFmt numFmtId="206" formatCode="0.00;_吀"/>
    <numFmt numFmtId="207" formatCode="0.000;_吀"/>
    <numFmt numFmtId="208" formatCode="0;_蠀"/>
  </numFmts>
  <fonts count="42">
    <font>
      <sz val="12"/>
      <name val="平成明朝"/>
      <family val="3"/>
    </font>
    <font>
      <b/>
      <sz val="12"/>
      <name val="平成明朝"/>
      <family val="3"/>
    </font>
    <font>
      <i/>
      <sz val="12"/>
      <name val="平成明朝"/>
      <family val="3"/>
    </font>
    <font>
      <b/>
      <i/>
      <sz val="12"/>
      <name val="平成明朝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平成明朝"/>
      <family val="3"/>
    </font>
    <font>
      <u val="single"/>
      <sz val="12"/>
      <color indexed="36"/>
      <name val="平成明朝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"/>
      <name val="ＭＳ ゴシック"/>
      <family val="3"/>
    </font>
    <font>
      <sz val="13"/>
      <name val="ＭＳ 明朝"/>
      <family val="1"/>
    </font>
    <font>
      <sz val="20"/>
      <name val="ＭＳ 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2.25"/>
      <name val="ＭＳ ゴシック"/>
      <family val="3"/>
    </font>
    <font>
      <sz val="1.75"/>
      <name val="ＭＳ ゴシック"/>
      <family val="3"/>
    </font>
    <font>
      <sz val="2"/>
      <name val="ＭＳ ゴシック"/>
      <family val="3"/>
    </font>
    <font>
      <sz val="10.25"/>
      <name val="ＭＳ ゴシック"/>
      <family val="3"/>
    </font>
    <font>
      <sz val="15"/>
      <name val="ＭＳ ゴシック"/>
      <family val="3"/>
    </font>
    <font>
      <sz val="9.75"/>
      <name val="ＭＳ ゴシック"/>
      <family val="3"/>
    </font>
    <font>
      <sz val="11"/>
      <name val="ＭＳ 明朝"/>
      <family val="1"/>
    </font>
    <font>
      <sz val="22"/>
      <name val="ＭＳ ゴシック"/>
      <family val="3"/>
    </font>
    <font>
      <sz val="14"/>
      <name val="平成明朝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22"/>
      <name val="ＭＳ 明朝"/>
      <family val="1"/>
    </font>
    <font>
      <sz val="8"/>
      <name val="ＭＳ 明朝"/>
      <family val="1"/>
    </font>
    <font>
      <sz val="6"/>
      <name val="ＤＦＰ勘亭流"/>
      <family val="3"/>
    </font>
    <font>
      <sz val="18"/>
      <name val="ＭＳ ゴシック"/>
      <family val="3"/>
    </font>
    <font>
      <sz val="17.5"/>
      <name val="ＭＳ ゴシック"/>
      <family val="3"/>
    </font>
    <font>
      <sz val="8"/>
      <name val="ＭＳ 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ashed"/>
      <top style="thin"/>
      <bottom style="dashed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otted"/>
      <top style="thin"/>
      <bottom style="thin"/>
    </border>
    <border>
      <left style="thin"/>
      <right style="dashed"/>
      <top style="thin"/>
      <bottom style="medium"/>
    </border>
    <border>
      <left style="thin"/>
      <right>
        <color indexed="63"/>
      </right>
      <top style="medium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medium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medium"/>
      <bottom style="dashed"/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dashed"/>
      <right style="thin"/>
      <top style="thin"/>
      <bottom style="dashed"/>
    </border>
    <border>
      <left style="thin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ashed"/>
      <bottom style="dott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31" fillId="0" borderId="0">
      <alignment vertical="center"/>
      <protection/>
    </xf>
    <xf numFmtId="0" fontId="7" fillId="0" borderId="0" applyNumberFormat="0" applyFill="0" applyBorder="0" applyAlignment="0" applyProtection="0"/>
  </cellStyleXfs>
  <cellXfs count="1300">
    <xf numFmtId="0" fontId="0" fillId="0" borderId="0" xfId="0" applyAlignment="1">
      <alignment/>
    </xf>
    <xf numFmtId="0" fontId="9" fillId="0" borderId="0" xfId="0" applyFont="1" applyAlignment="1">
      <alignment/>
    </xf>
    <xf numFmtId="38" fontId="9" fillId="0" borderId="0" xfId="17" applyFont="1" applyFill="1" applyAlignment="1">
      <alignment/>
    </xf>
    <xf numFmtId="38" fontId="9" fillId="0" borderId="0" xfId="17" applyFont="1" applyFill="1" applyBorder="1" applyAlignment="1" applyProtection="1">
      <alignment vertical="center"/>
      <protection/>
    </xf>
    <xf numFmtId="38" fontId="8" fillId="0" borderId="0" xfId="17" applyFont="1" applyFill="1" applyAlignment="1">
      <alignment/>
    </xf>
    <xf numFmtId="38" fontId="8" fillId="0" borderId="0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/>
    </xf>
    <xf numFmtId="38" fontId="9" fillId="0" borderId="0" xfId="17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8" fontId="8" fillId="0" borderId="0" xfId="17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/>
    </xf>
    <xf numFmtId="38" fontId="9" fillId="0" borderId="0" xfId="17" applyFont="1" applyFill="1" applyBorder="1" applyAlignment="1">
      <alignment/>
    </xf>
    <xf numFmtId="0" fontId="8" fillId="0" borderId="0" xfId="0" applyFont="1" applyFill="1" applyAlignment="1">
      <alignment vertical="center" shrinkToFi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12" fillId="0" borderId="0" xfId="0" applyFont="1" applyAlignment="1">
      <alignment vertical="center"/>
    </xf>
    <xf numFmtId="0" fontId="19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8" fontId="11" fillId="0" borderId="0" xfId="17" applyFont="1" applyAlignment="1">
      <alignment/>
    </xf>
    <xf numFmtId="0" fontId="18" fillId="0" borderId="0" xfId="0" applyFont="1" applyAlignment="1">
      <alignment/>
    </xf>
    <xf numFmtId="177" fontId="18" fillId="0" borderId="0" xfId="0" applyNumberFormat="1" applyFont="1" applyAlignment="1">
      <alignment/>
    </xf>
    <xf numFmtId="0" fontId="18" fillId="0" borderId="3" xfId="0" applyFont="1" applyBorder="1" applyAlignment="1">
      <alignment/>
    </xf>
    <xf numFmtId="177" fontId="18" fillId="0" borderId="3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Font="1" applyBorder="1" applyAlignment="1">
      <alignment horizontal="center" vertical="center"/>
    </xf>
    <xf numFmtId="177" fontId="18" fillId="0" borderId="7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177" fontId="18" fillId="0" borderId="13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177" fontId="18" fillId="0" borderId="1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Alignment="1">
      <alignment vertical="center"/>
    </xf>
    <xf numFmtId="177" fontId="18" fillId="0" borderId="0" xfId="0" applyNumberFormat="1" applyFont="1" applyAlignment="1">
      <alignment vertical="center"/>
    </xf>
    <xf numFmtId="0" fontId="18" fillId="0" borderId="3" xfId="0" applyFont="1" applyBorder="1" applyAlignment="1">
      <alignment vertical="center"/>
    </xf>
    <xf numFmtId="177" fontId="18" fillId="0" borderId="3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38" fontId="26" fillId="0" borderId="17" xfId="17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Fill="1" applyAlignment="1">
      <alignment/>
    </xf>
    <xf numFmtId="38" fontId="13" fillId="0" borderId="20" xfId="17" applyFont="1" applyFill="1" applyBorder="1" applyAlignment="1">
      <alignment vertical="center"/>
    </xf>
    <xf numFmtId="38" fontId="13" fillId="0" borderId="20" xfId="0" applyNumberFormat="1" applyFont="1" applyFill="1" applyBorder="1" applyAlignment="1">
      <alignment vertical="center" shrinkToFit="1"/>
    </xf>
    <xf numFmtId="38" fontId="13" fillId="0" borderId="21" xfId="0" applyNumberFormat="1" applyFont="1" applyFill="1" applyBorder="1" applyAlignment="1">
      <alignment vertical="center" shrinkToFit="1"/>
    </xf>
    <xf numFmtId="38" fontId="13" fillId="0" borderId="22" xfId="0" applyNumberFormat="1" applyFont="1" applyFill="1" applyBorder="1" applyAlignment="1">
      <alignment vertical="center" shrinkToFit="1"/>
    </xf>
    <xf numFmtId="38" fontId="13" fillId="0" borderId="23" xfId="0" applyNumberFormat="1" applyFont="1" applyFill="1" applyBorder="1" applyAlignment="1">
      <alignment vertical="center" shrinkToFit="1"/>
    </xf>
    <xf numFmtId="38" fontId="13" fillId="0" borderId="24" xfId="17" applyFont="1" applyFill="1" applyBorder="1" applyAlignment="1">
      <alignment vertical="center" shrinkToFit="1"/>
    </xf>
    <xf numFmtId="176" fontId="13" fillId="0" borderId="25" xfId="17" applyNumberFormat="1" applyFont="1" applyFill="1" applyBorder="1" applyAlignment="1">
      <alignment vertical="center" shrinkToFit="1"/>
    </xf>
    <xf numFmtId="38" fontId="13" fillId="0" borderId="21" xfId="17" applyFont="1" applyFill="1" applyBorder="1" applyAlignment="1">
      <alignment vertical="center" shrinkToFit="1"/>
    </xf>
    <xf numFmtId="176" fontId="13" fillId="0" borderId="9" xfId="17" applyNumberFormat="1" applyFont="1" applyFill="1" applyBorder="1" applyAlignment="1">
      <alignment vertical="center" shrinkToFit="1"/>
    </xf>
    <xf numFmtId="38" fontId="13" fillId="0" borderId="26" xfId="17" applyFont="1" applyFill="1" applyBorder="1" applyAlignment="1">
      <alignment vertical="center" shrinkToFit="1"/>
    </xf>
    <xf numFmtId="38" fontId="13" fillId="0" borderId="27" xfId="17" applyFont="1" applyFill="1" applyBorder="1" applyAlignment="1">
      <alignment vertical="center" shrinkToFit="1"/>
    </xf>
    <xf numFmtId="176" fontId="13" fillId="0" borderId="14" xfId="17" applyNumberFormat="1" applyFont="1" applyFill="1" applyBorder="1" applyAlignment="1">
      <alignment vertical="center" shrinkToFit="1"/>
    </xf>
    <xf numFmtId="176" fontId="13" fillId="0" borderId="28" xfId="17" applyNumberFormat="1" applyFont="1" applyFill="1" applyBorder="1" applyAlignment="1">
      <alignment vertical="center" shrinkToFit="1"/>
    </xf>
    <xf numFmtId="38" fontId="13" fillId="0" borderId="23" xfId="17" applyFont="1" applyFill="1" applyBorder="1" applyAlignment="1">
      <alignment vertical="center" shrinkToFit="1"/>
    </xf>
    <xf numFmtId="176" fontId="13" fillId="0" borderId="29" xfId="17" applyNumberFormat="1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38" fontId="20" fillId="0" borderId="0" xfId="17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/>
    </xf>
    <xf numFmtId="0" fontId="29" fillId="0" borderId="0" xfId="22" applyFont="1" applyFill="1" applyAlignment="1">
      <alignment horizontal="left" vertical="center"/>
      <protection/>
    </xf>
    <xf numFmtId="0" fontId="35" fillId="0" borderId="0" xfId="22" applyFont="1" applyFill="1" applyAlignment="1">
      <alignment horizontal="left" vertical="center"/>
      <protection/>
    </xf>
    <xf numFmtId="0" fontId="35" fillId="0" borderId="0" xfId="22" applyFont="1" applyFill="1" applyAlignment="1">
      <alignment horizontal="center" vertical="center"/>
      <protection/>
    </xf>
    <xf numFmtId="0" fontId="35" fillId="0" borderId="17" xfId="22" applyFont="1" applyFill="1" applyBorder="1" applyAlignment="1">
      <alignment horizontal="right" vertic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9" fillId="0" borderId="32" xfId="22" applyFont="1" applyFill="1" applyBorder="1" applyAlignment="1">
      <alignment horizontal="center" vertical="center"/>
      <protection/>
    </xf>
    <xf numFmtId="0" fontId="9" fillId="0" borderId="1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20" xfId="22" applyFont="1" applyFill="1" applyBorder="1" applyAlignment="1">
      <alignment horizontal="center" vertical="center"/>
      <protection/>
    </xf>
    <xf numFmtId="0" fontId="10" fillId="0" borderId="22" xfId="22" applyFont="1" applyFill="1" applyBorder="1" applyAlignment="1">
      <alignment horizontal="center" vertical="center" wrapText="1"/>
      <protection/>
    </xf>
    <xf numFmtId="0" fontId="10" fillId="0" borderId="33" xfId="22" applyFont="1" applyFill="1" applyBorder="1" applyAlignment="1">
      <alignment horizontal="center" vertical="center" wrapText="1"/>
      <protection/>
    </xf>
    <xf numFmtId="0" fontId="10" fillId="0" borderId="34" xfId="22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left" vertical="center" wrapText="1"/>
      <protection/>
    </xf>
    <xf numFmtId="0" fontId="10" fillId="0" borderId="0" xfId="22" applyFont="1" applyFill="1" applyAlignment="1">
      <alignment horizontal="center" vertical="center"/>
      <protection/>
    </xf>
    <xf numFmtId="0" fontId="10" fillId="0" borderId="0" xfId="22" applyFont="1" applyFill="1" applyAlignment="1">
      <alignment horizontal="left" vertical="center"/>
      <protection/>
    </xf>
    <xf numFmtId="0" fontId="12" fillId="0" borderId="0" xfId="21" applyFont="1" applyFill="1" applyAlignment="1">
      <alignment horizontal="left" vertical="center"/>
      <protection/>
    </xf>
    <xf numFmtId="0" fontId="14" fillId="0" borderId="0" xfId="21" applyFont="1" applyFill="1" applyAlignment="1">
      <alignment horizontal="left" vertical="center"/>
      <protection/>
    </xf>
    <xf numFmtId="0" fontId="14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>
      <alignment horizontal="left" vertical="center"/>
      <protection/>
    </xf>
    <xf numFmtId="0" fontId="28" fillId="0" borderId="35" xfId="21" applyFont="1" applyFill="1" applyBorder="1" applyAlignment="1">
      <alignment horizontal="center" vertical="center" wrapText="1"/>
      <protection/>
    </xf>
    <xf numFmtId="0" fontId="9" fillId="0" borderId="35" xfId="21" applyFont="1" applyFill="1" applyBorder="1" applyAlignment="1">
      <alignment horizontal="center" vertical="center" wrapText="1"/>
      <protection/>
    </xf>
    <xf numFmtId="0" fontId="9" fillId="0" borderId="0" xfId="21" applyFont="1" applyFill="1" applyAlignment="1">
      <alignment horizontal="center"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19" fillId="0" borderId="0" xfId="22" applyFont="1" applyFill="1" applyAlignment="1">
      <alignment vertical="center"/>
      <protection/>
    </xf>
    <xf numFmtId="0" fontId="19" fillId="0" borderId="0" xfId="22" applyFont="1" applyFill="1" applyAlignment="1">
      <alignment horizontal="center"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9" xfId="22" applyFont="1" applyFill="1" applyBorder="1" applyAlignment="1">
      <alignment vertical="center"/>
      <protection/>
    </xf>
    <xf numFmtId="0" fontId="9" fillId="0" borderId="29" xfId="22" applyFont="1" applyFill="1" applyBorder="1" applyAlignment="1">
      <alignment vertical="center"/>
      <protection/>
    </xf>
    <xf numFmtId="0" fontId="19" fillId="0" borderId="0" xfId="22" applyFont="1" applyFill="1" applyAlignment="1">
      <alignment horizontal="left" vertical="center"/>
      <protection/>
    </xf>
    <xf numFmtId="0" fontId="13" fillId="0" borderId="0" xfId="22" applyFont="1" applyFill="1" applyAlignment="1" quotePrefix="1">
      <alignment horizontal="right"/>
      <protection/>
    </xf>
    <xf numFmtId="0" fontId="13" fillId="0" borderId="0" xfId="22" applyFont="1" applyFill="1" applyAlignment="1">
      <alignment horizontal="center" vertical="center"/>
      <protection/>
    </xf>
    <xf numFmtId="49" fontId="13" fillId="0" borderId="36" xfId="22" applyNumberFormat="1" applyFont="1" applyFill="1" applyBorder="1" applyAlignment="1">
      <alignment horizontal="center" vertical="center"/>
      <protection/>
    </xf>
    <xf numFmtId="49" fontId="13" fillId="0" borderId="37" xfId="22" applyNumberFormat="1" applyFont="1" applyFill="1" applyBorder="1" applyAlignment="1">
      <alignment horizontal="center" vertical="center"/>
      <protection/>
    </xf>
    <xf numFmtId="0" fontId="9" fillId="0" borderId="38" xfId="22" applyFont="1" applyFill="1" applyBorder="1" applyAlignment="1">
      <alignment horizontal="left" vertical="center"/>
      <protection/>
    </xf>
    <xf numFmtId="0" fontId="9" fillId="0" borderId="31" xfId="22" applyFont="1" applyFill="1" applyBorder="1" applyAlignment="1">
      <alignment horizontal="center" vertical="center" shrinkToFit="1"/>
      <protection/>
    </xf>
    <xf numFmtId="57" fontId="9" fillId="0" borderId="0" xfId="22" applyNumberFormat="1" applyFont="1" applyFill="1" applyAlignment="1">
      <alignment horizontal="center" vertical="center"/>
      <protection/>
    </xf>
    <xf numFmtId="49" fontId="9" fillId="0" borderId="0" xfId="22" applyNumberFormat="1" applyFont="1" applyFill="1" applyAlignment="1">
      <alignment horizontal="center" vertical="center"/>
      <protection/>
    </xf>
    <xf numFmtId="0" fontId="15" fillId="0" borderId="0" xfId="23" applyFont="1" applyFill="1" applyAlignment="1">
      <alignment vertical="center"/>
      <protection/>
    </xf>
    <xf numFmtId="0" fontId="13" fillId="0" borderId="0" xfId="23" applyFont="1" applyFill="1" applyAlignment="1">
      <alignment vertical="center"/>
      <protection/>
    </xf>
    <xf numFmtId="0" fontId="28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horizontal="distributed" vertical="center"/>
      <protection/>
    </xf>
    <xf numFmtId="0" fontId="28" fillId="0" borderId="0" xfId="23" applyFont="1" applyFill="1" applyAlignment="1">
      <alignment horizontal="distributed" vertical="center"/>
      <protection/>
    </xf>
    <xf numFmtId="38" fontId="13" fillId="0" borderId="39" xfId="17" applyFont="1" applyFill="1" applyBorder="1" applyAlignment="1">
      <alignment vertical="center" shrinkToFit="1"/>
    </xf>
    <xf numFmtId="0" fontId="13" fillId="0" borderId="20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vertical="center"/>
    </xf>
    <xf numFmtId="38" fontId="13" fillId="0" borderId="40" xfId="0" applyNumberFormat="1" applyFont="1" applyFill="1" applyBorder="1" applyAlignment="1">
      <alignment vertical="center" shrinkToFit="1"/>
    </xf>
    <xf numFmtId="38" fontId="13" fillId="0" borderId="41" xfId="0" applyNumberFormat="1" applyFont="1" applyFill="1" applyBorder="1" applyAlignment="1">
      <alignment vertical="center" shrinkToFit="1"/>
    </xf>
    <xf numFmtId="38" fontId="13" fillId="0" borderId="0" xfId="17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 vertical="center"/>
    </xf>
    <xf numFmtId="38" fontId="13" fillId="0" borderId="20" xfId="0" applyNumberFormat="1" applyFont="1" applyFill="1" applyBorder="1" applyAlignment="1">
      <alignment vertical="center"/>
    </xf>
    <xf numFmtId="38" fontId="13" fillId="0" borderId="0" xfId="17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38" fontId="9" fillId="0" borderId="0" xfId="17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3" fontId="9" fillId="0" borderId="0" xfId="17" applyNumberFormat="1" applyFont="1" applyFill="1" applyBorder="1" applyAlignment="1">
      <alignment horizontal="center"/>
    </xf>
    <xf numFmtId="3" fontId="9" fillId="0" borderId="0" xfId="17" applyNumberFormat="1" applyFont="1" applyFill="1" applyBorder="1" applyAlignment="1">
      <alignment/>
    </xf>
    <xf numFmtId="0" fontId="35" fillId="0" borderId="0" xfId="22" applyFont="1" applyFill="1" applyBorder="1" applyAlignment="1">
      <alignment horizontal="right" vertical="center"/>
      <protection/>
    </xf>
    <xf numFmtId="0" fontId="9" fillId="0" borderId="42" xfId="22" applyFont="1" applyFill="1" applyBorder="1" applyAlignment="1">
      <alignment horizontal="center" vertical="center"/>
      <protection/>
    </xf>
    <xf numFmtId="38" fontId="13" fillId="0" borderId="0" xfId="17" applyFont="1" applyFill="1" applyBorder="1" applyAlignment="1">
      <alignment vertical="center" shrinkToFit="1"/>
    </xf>
    <xf numFmtId="38" fontId="13" fillId="0" borderId="0" xfId="17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176" fontId="13" fillId="0" borderId="0" xfId="17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8" fontId="9" fillId="0" borderId="0" xfId="17" applyNumberFormat="1" applyFont="1" applyFill="1" applyBorder="1" applyAlignment="1">
      <alignment/>
    </xf>
    <xf numFmtId="0" fontId="13" fillId="0" borderId="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22" applyFont="1" applyFill="1" applyBorder="1" applyAlignment="1">
      <alignment horizontal="center" vertical="center"/>
      <protection/>
    </xf>
    <xf numFmtId="0" fontId="9" fillId="0" borderId="46" xfId="22" applyFont="1" applyFill="1" applyBorder="1" applyAlignment="1">
      <alignment horizontal="left" vertical="center"/>
      <protection/>
    </xf>
    <xf numFmtId="38" fontId="9" fillId="0" borderId="47" xfId="17" applyFont="1" applyFill="1" applyBorder="1" applyAlignment="1">
      <alignment vertical="center"/>
    </xf>
    <xf numFmtId="0" fontId="9" fillId="0" borderId="48" xfId="22" applyFont="1" applyFill="1" applyBorder="1" applyAlignment="1">
      <alignment horizontal="left" vertical="center"/>
      <protection/>
    </xf>
    <xf numFmtId="0" fontId="13" fillId="0" borderId="0" xfId="22" applyFont="1" applyFill="1" applyAlignment="1">
      <alignment vertical="center"/>
      <protection/>
    </xf>
    <xf numFmtId="0" fontId="13" fillId="0" borderId="48" xfId="22" applyFont="1" applyFill="1" applyBorder="1" applyAlignment="1">
      <alignment horizontal="center" vertical="center"/>
      <protection/>
    </xf>
    <xf numFmtId="0" fontId="13" fillId="0" borderId="49" xfId="22" applyFont="1" applyFill="1" applyBorder="1" applyAlignment="1">
      <alignment horizontal="center" vertical="center"/>
      <protection/>
    </xf>
    <xf numFmtId="0" fontId="13" fillId="0" borderId="50" xfId="22" applyFont="1" applyFill="1" applyBorder="1" applyAlignment="1">
      <alignment horizontal="center" vertical="center"/>
      <protection/>
    </xf>
    <xf numFmtId="0" fontId="13" fillId="0" borderId="33" xfId="22" applyFont="1" applyFill="1" applyBorder="1" applyAlignment="1">
      <alignment horizontal="center" vertical="center"/>
      <protection/>
    </xf>
    <xf numFmtId="0" fontId="13" fillId="0" borderId="51" xfId="22" applyFont="1" applyFill="1" applyBorder="1" applyAlignment="1">
      <alignment horizontal="center" vertical="center"/>
      <protection/>
    </xf>
    <xf numFmtId="0" fontId="13" fillId="0" borderId="52" xfId="22" applyFont="1" applyFill="1" applyBorder="1" applyAlignment="1">
      <alignment horizontal="center" vertical="center"/>
      <protection/>
    </xf>
    <xf numFmtId="0" fontId="13" fillId="0" borderId="44" xfId="22" applyFont="1" applyFill="1" applyBorder="1" applyAlignment="1">
      <alignment horizontal="center" vertical="center"/>
      <protection/>
    </xf>
    <xf numFmtId="0" fontId="13" fillId="0" borderId="35" xfId="22" applyFont="1" applyFill="1" applyBorder="1" applyAlignment="1">
      <alignment horizontal="center" vertical="center"/>
      <protection/>
    </xf>
    <xf numFmtId="0" fontId="13" fillId="0" borderId="53" xfId="22" applyFont="1" applyFill="1" applyBorder="1" applyAlignment="1">
      <alignment horizontal="left" vertical="center"/>
      <protection/>
    </xf>
    <xf numFmtId="0" fontId="9" fillId="0" borderId="0" xfId="22" applyFont="1" applyFill="1" applyBorder="1" applyAlignment="1">
      <alignment vertical="center"/>
      <protection/>
    </xf>
    <xf numFmtId="0" fontId="13" fillId="0" borderId="48" xfId="22" applyFont="1" applyFill="1" applyBorder="1" applyAlignment="1">
      <alignment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9" fillId="0" borderId="46" xfId="21" applyFont="1" applyFill="1" applyBorder="1" applyAlignment="1">
      <alignment horizontal="left" vertical="center"/>
      <protection/>
    </xf>
    <xf numFmtId="0" fontId="9" fillId="0" borderId="46" xfId="21" applyFont="1" applyFill="1" applyBorder="1" applyAlignment="1">
      <alignment horizontal="left" vertical="center" wrapText="1"/>
      <protection/>
    </xf>
    <xf numFmtId="0" fontId="9" fillId="0" borderId="53" xfId="21" applyFont="1" applyFill="1" applyBorder="1" applyAlignment="1">
      <alignment horizontal="left" vertical="center"/>
      <protection/>
    </xf>
    <xf numFmtId="0" fontId="9" fillId="0" borderId="48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left" vertical="center"/>
      <protection/>
    </xf>
    <xf numFmtId="0" fontId="13" fillId="0" borderId="0" xfId="21" applyNumberFormat="1" applyFont="1" applyFill="1" applyBorder="1" applyAlignment="1">
      <alignment horizontal="center" vertical="center" shrinkToFit="1"/>
      <protection/>
    </xf>
    <xf numFmtId="0" fontId="28" fillId="0" borderId="46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left" vertical="center"/>
    </xf>
    <xf numFmtId="0" fontId="28" fillId="0" borderId="46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1" fillId="0" borderId="0" xfId="23" applyFont="1" applyFill="1" applyAlignment="1">
      <alignment wrapText="1"/>
      <protection/>
    </xf>
    <xf numFmtId="0" fontId="9" fillId="0" borderId="38" xfId="22" applyNumberFormat="1" applyFont="1" applyFill="1" applyBorder="1" applyAlignment="1" quotePrefix="1">
      <alignment horizontal="center" vertical="center" wrapText="1"/>
      <protection/>
    </xf>
    <xf numFmtId="0" fontId="9" fillId="0" borderId="1" xfId="22" applyFont="1" applyFill="1" applyBorder="1" applyAlignment="1">
      <alignment horizontal="center" vertical="center" wrapText="1"/>
      <protection/>
    </xf>
    <xf numFmtId="0" fontId="9" fillId="0" borderId="48" xfId="22" applyNumberFormat="1" applyFont="1" applyFill="1" applyBorder="1" applyAlignment="1" quotePrefix="1">
      <alignment horizontal="center" vertical="center" wrapText="1"/>
      <protection/>
    </xf>
    <xf numFmtId="0" fontId="9" fillId="0" borderId="54" xfId="22" applyNumberFormat="1" applyFont="1" applyFill="1" applyBorder="1" applyAlignment="1" quotePrefix="1">
      <alignment horizontal="center" vertical="center" wrapText="1"/>
      <protection/>
    </xf>
    <xf numFmtId="0" fontId="9" fillId="0" borderId="55" xfId="22" applyNumberFormat="1" applyFont="1" applyFill="1" applyBorder="1" applyAlignment="1" quotePrefix="1">
      <alignment horizontal="center" vertical="center" wrapText="1"/>
      <protection/>
    </xf>
    <xf numFmtId="0" fontId="9" fillId="0" borderId="56" xfId="22" applyNumberFormat="1" applyFont="1" applyFill="1" applyBorder="1" applyAlignment="1" quotePrefix="1">
      <alignment horizontal="center" vertical="center" wrapText="1"/>
      <protection/>
    </xf>
    <xf numFmtId="0" fontId="9" fillId="0" borderId="53" xfId="22" applyNumberFormat="1" applyFont="1" applyFill="1" applyBorder="1" applyAlignment="1" quotePrefix="1">
      <alignment horizontal="center" vertical="center" wrapText="1"/>
      <protection/>
    </xf>
    <xf numFmtId="0" fontId="9" fillId="0" borderId="0" xfId="22" applyFont="1" applyFill="1" applyBorder="1" applyAlignment="1">
      <alignment horizontal="left" vertical="center" wrapText="1"/>
      <protection/>
    </xf>
    <xf numFmtId="0" fontId="9" fillId="0" borderId="30" xfId="22" applyFont="1" applyFill="1" applyBorder="1" applyAlignment="1">
      <alignment horizontal="left" vertical="center" wrapText="1"/>
      <protection/>
    </xf>
    <xf numFmtId="0" fontId="10" fillId="0" borderId="35" xfId="22" applyFont="1" applyFill="1" applyBorder="1" applyAlignment="1">
      <alignment horizontal="center" vertical="center" textRotation="255" wrapText="1" shrinkToFit="1"/>
      <protection/>
    </xf>
    <xf numFmtId="0" fontId="10" fillId="0" borderId="51" xfId="22" applyFont="1" applyFill="1" applyBorder="1" applyAlignment="1">
      <alignment horizontal="center" vertical="center" textRotation="255" wrapText="1" shrinkToFit="1"/>
      <protection/>
    </xf>
    <xf numFmtId="0" fontId="10" fillId="0" borderId="35" xfId="22" applyFont="1" applyFill="1" applyBorder="1" applyAlignment="1">
      <alignment horizontal="center" vertical="center" textRotation="255" wrapText="1"/>
      <protection/>
    </xf>
    <xf numFmtId="0" fontId="10" fillId="0" borderId="33" xfId="22" applyFont="1" applyFill="1" applyBorder="1" applyAlignment="1">
      <alignment horizontal="center" vertical="center" textRotation="255" wrapText="1"/>
      <protection/>
    </xf>
    <xf numFmtId="0" fontId="10" fillId="0" borderId="51" xfId="22" applyFont="1" applyFill="1" applyBorder="1" applyAlignment="1">
      <alignment horizontal="center" vertical="center" textRotation="255" wrapText="1"/>
      <protection/>
    </xf>
    <xf numFmtId="56" fontId="9" fillId="0" borderId="0" xfId="22" applyNumberFormat="1" applyFont="1" applyFill="1" applyBorder="1" applyAlignment="1">
      <alignment horizontal="center" vertical="center" shrinkToFit="1"/>
      <protection/>
    </xf>
    <xf numFmtId="0" fontId="13" fillId="0" borderId="57" xfId="21" applyNumberFormat="1" applyFont="1" applyFill="1" applyBorder="1" applyAlignment="1">
      <alignment horizontal="center" vertical="center" shrinkToFit="1"/>
      <protection/>
    </xf>
    <xf numFmtId="0" fontId="13" fillId="0" borderId="58" xfId="21" applyNumberFormat="1" applyFont="1" applyFill="1" applyBorder="1" applyAlignment="1">
      <alignment horizontal="center" vertical="center" shrinkToFit="1"/>
      <protection/>
    </xf>
    <xf numFmtId="0" fontId="13" fillId="0" borderId="59" xfId="21" applyNumberFormat="1" applyFont="1" applyFill="1" applyBorder="1" applyAlignment="1">
      <alignment horizontal="center" vertical="center" shrinkToFit="1"/>
      <protection/>
    </xf>
    <xf numFmtId="0" fontId="9" fillId="0" borderId="60" xfId="21" applyFont="1" applyFill="1" applyBorder="1" applyAlignment="1">
      <alignment horizontal="center" vertical="center" wrapText="1"/>
      <protection/>
    </xf>
    <xf numFmtId="0" fontId="9" fillId="0" borderId="26" xfId="22" applyNumberFormat="1" applyFont="1" applyFill="1" applyBorder="1" applyAlignment="1" quotePrefix="1">
      <alignment horizontal="center" vertical="center" wrapText="1"/>
      <protection/>
    </xf>
    <xf numFmtId="0" fontId="9" fillId="0" borderId="2" xfId="22" applyFont="1" applyFill="1" applyBorder="1" applyAlignment="1">
      <alignment horizontal="center" vertical="center" wrapText="1"/>
      <protection/>
    </xf>
    <xf numFmtId="178" fontId="9" fillId="0" borderId="1" xfId="22" applyNumberFormat="1" applyFont="1" applyFill="1" applyBorder="1" applyAlignment="1">
      <alignment horizontal="left" vertical="center" wrapText="1"/>
      <protection/>
    </xf>
    <xf numFmtId="178" fontId="9" fillId="0" borderId="38" xfId="22" applyNumberFormat="1" applyFont="1" applyFill="1" applyBorder="1" applyAlignment="1">
      <alignment horizontal="center" vertical="center" wrapText="1"/>
      <protection/>
    </xf>
    <xf numFmtId="0" fontId="20" fillId="0" borderId="30" xfId="0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/>
    </xf>
    <xf numFmtId="38" fontId="13" fillId="0" borderId="5" xfId="17" applyFont="1" applyFill="1" applyBorder="1" applyAlignment="1">
      <alignment/>
    </xf>
    <xf numFmtId="0" fontId="20" fillId="0" borderId="6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66" xfId="0" applyFont="1" applyFill="1" applyBorder="1" applyAlignment="1">
      <alignment horizontal="center" vertical="center"/>
    </xf>
    <xf numFmtId="38" fontId="13" fillId="0" borderId="8" xfId="0" applyNumberFormat="1" applyFont="1" applyFill="1" applyBorder="1" applyAlignment="1">
      <alignment vertical="center" shrinkToFit="1"/>
    </xf>
    <xf numFmtId="0" fontId="13" fillId="0" borderId="66" xfId="0" applyFont="1" applyFill="1" applyBorder="1" applyAlignment="1">
      <alignment vertical="center"/>
    </xf>
    <xf numFmtId="0" fontId="13" fillId="0" borderId="67" xfId="0" applyFont="1" applyFill="1" applyBorder="1" applyAlignment="1">
      <alignment vertical="center"/>
    </xf>
    <xf numFmtId="38" fontId="13" fillId="0" borderId="17" xfId="0" applyNumberFormat="1" applyFont="1" applyFill="1" applyBorder="1" applyAlignment="1">
      <alignment vertical="center" shrinkToFit="1"/>
    </xf>
    <xf numFmtId="38" fontId="18" fillId="0" borderId="41" xfId="17" applyFont="1" applyFill="1" applyBorder="1" applyAlignment="1" applyProtection="1">
      <alignment horizontal="center" vertical="center" wrapText="1"/>
      <protection locked="0"/>
    </xf>
    <xf numFmtId="38" fontId="18" fillId="0" borderId="68" xfId="17" applyFont="1" applyFill="1" applyBorder="1" applyAlignment="1" applyProtection="1">
      <alignment horizontal="center" vertical="center" wrapText="1"/>
      <protection locked="0"/>
    </xf>
    <xf numFmtId="0" fontId="18" fillId="0" borderId="68" xfId="0" applyFont="1" applyFill="1" applyBorder="1" applyAlignment="1">
      <alignment horizontal="center" vertical="center" wrapText="1"/>
    </xf>
    <xf numFmtId="38" fontId="13" fillId="0" borderId="0" xfId="0" applyNumberFormat="1" applyFont="1" applyFill="1" applyBorder="1" applyAlignment="1">
      <alignment vertical="center" shrinkToFit="1"/>
    </xf>
    <xf numFmtId="38" fontId="15" fillId="0" borderId="0" xfId="17" applyFont="1" applyFill="1" applyAlignment="1">
      <alignment vertical="center"/>
    </xf>
    <xf numFmtId="38" fontId="13" fillId="0" borderId="0" xfId="17" applyFont="1" applyFill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9" fillId="0" borderId="61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18" fillId="0" borderId="69" xfId="0" applyFont="1" applyBorder="1" applyAlignment="1">
      <alignment/>
    </xf>
    <xf numFmtId="0" fontId="18" fillId="0" borderId="70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71" xfId="0" applyFont="1" applyBorder="1" applyAlignment="1">
      <alignment/>
    </xf>
    <xf numFmtId="177" fontId="18" fillId="0" borderId="72" xfId="0" applyNumberFormat="1" applyFont="1" applyBorder="1" applyAlignment="1">
      <alignment/>
    </xf>
    <xf numFmtId="0" fontId="18" fillId="0" borderId="73" xfId="0" applyFont="1" applyBorder="1" applyAlignment="1">
      <alignment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vertical="center"/>
    </xf>
    <xf numFmtId="0" fontId="18" fillId="0" borderId="7" xfId="0" applyFont="1" applyBorder="1" applyAlignment="1">
      <alignment/>
    </xf>
    <xf numFmtId="0" fontId="18" fillId="0" borderId="79" xfId="0" applyFont="1" applyBorder="1" applyAlignment="1">
      <alignment/>
    </xf>
    <xf numFmtId="0" fontId="18" fillId="0" borderId="8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/>
    </xf>
    <xf numFmtId="177" fontId="18" fillId="0" borderId="19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 shrinkToFit="1"/>
    </xf>
    <xf numFmtId="0" fontId="18" fillId="0" borderId="81" xfId="0" applyFont="1" applyBorder="1" applyAlignment="1">
      <alignment/>
    </xf>
    <xf numFmtId="0" fontId="18" fillId="0" borderId="82" xfId="0" applyFont="1" applyBorder="1" applyAlignment="1">
      <alignment/>
    </xf>
    <xf numFmtId="0" fontId="18" fillId="0" borderId="83" xfId="0" applyFont="1" applyBorder="1" applyAlignment="1">
      <alignment/>
    </xf>
    <xf numFmtId="0" fontId="18" fillId="0" borderId="84" xfId="0" applyFont="1" applyBorder="1" applyAlignment="1">
      <alignment/>
    </xf>
    <xf numFmtId="177" fontId="18" fillId="0" borderId="84" xfId="0" applyNumberFormat="1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61" xfId="0" applyFont="1" applyBorder="1" applyAlignment="1">
      <alignment/>
    </xf>
    <xf numFmtId="177" fontId="18" fillId="0" borderId="17" xfId="0" applyNumberFormat="1" applyFont="1" applyBorder="1" applyAlignment="1">
      <alignment/>
    </xf>
    <xf numFmtId="0" fontId="18" fillId="0" borderId="72" xfId="0" applyFont="1" applyBorder="1" applyAlignment="1">
      <alignment/>
    </xf>
    <xf numFmtId="0" fontId="13" fillId="0" borderId="39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38" fontId="13" fillId="0" borderId="0" xfId="17" applyFont="1" applyFill="1" applyAlignment="1">
      <alignment horizontal="center" vertical="center"/>
    </xf>
    <xf numFmtId="38" fontId="13" fillId="0" borderId="44" xfId="17" applyFont="1" applyFill="1" applyBorder="1" applyAlignment="1">
      <alignment vertical="center" shrinkToFit="1"/>
    </xf>
    <xf numFmtId="176" fontId="13" fillId="0" borderId="51" xfId="17" applyNumberFormat="1" applyFont="1" applyFill="1" applyBorder="1" applyAlignment="1">
      <alignment vertical="center" shrinkToFit="1"/>
    </xf>
    <xf numFmtId="41" fontId="9" fillId="0" borderId="30" xfId="17" applyNumberFormat="1" applyFont="1" applyFill="1" applyBorder="1" applyAlignment="1">
      <alignment vertical="center"/>
    </xf>
    <xf numFmtId="41" fontId="9" fillId="0" borderId="0" xfId="17" applyNumberFormat="1" applyFont="1" applyFill="1" applyBorder="1" applyAlignment="1">
      <alignment vertical="center"/>
    </xf>
    <xf numFmtId="41" fontId="9" fillId="0" borderId="3" xfId="17" applyNumberFormat="1" applyFont="1" applyFill="1" applyBorder="1" applyAlignment="1">
      <alignment vertical="center"/>
    </xf>
    <xf numFmtId="41" fontId="9" fillId="0" borderId="82" xfId="17" applyNumberFormat="1" applyFont="1" applyFill="1" applyBorder="1" applyAlignment="1">
      <alignment vertical="center"/>
    </xf>
    <xf numFmtId="41" fontId="9" fillId="0" borderId="17" xfId="17" applyNumberFormat="1" applyFont="1" applyFill="1" applyBorder="1" applyAlignment="1">
      <alignment vertical="center"/>
    </xf>
    <xf numFmtId="41" fontId="9" fillId="0" borderId="31" xfId="17" applyNumberFormat="1" applyFont="1" applyFill="1" applyBorder="1" applyAlignment="1">
      <alignment vertical="center"/>
    </xf>
    <xf numFmtId="41" fontId="9" fillId="0" borderId="5" xfId="17" applyNumberFormat="1" applyFont="1" applyFill="1" applyBorder="1" applyAlignment="1">
      <alignment vertical="center"/>
    </xf>
    <xf numFmtId="41" fontId="9" fillId="0" borderId="85" xfId="17" applyNumberFormat="1" applyFont="1" applyFill="1" applyBorder="1" applyAlignment="1">
      <alignment vertical="center"/>
    </xf>
    <xf numFmtId="41" fontId="9" fillId="0" borderId="86" xfId="17" applyNumberFormat="1" applyFont="1" applyFill="1" applyBorder="1" applyAlignment="1">
      <alignment vertical="center"/>
    </xf>
    <xf numFmtId="41" fontId="9" fillId="0" borderId="16" xfId="17" applyNumberFormat="1" applyFont="1" applyFill="1" applyBorder="1" applyAlignment="1">
      <alignment vertical="center"/>
    </xf>
    <xf numFmtId="41" fontId="9" fillId="0" borderId="87" xfId="17" applyNumberFormat="1" applyFont="1" applyFill="1" applyBorder="1" applyAlignment="1">
      <alignment vertical="center"/>
    </xf>
    <xf numFmtId="41" fontId="9" fillId="0" borderId="88" xfId="17" applyNumberFormat="1" applyFont="1" applyFill="1" applyBorder="1" applyAlignment="1">
      <alignment vertical="center"/>
    </xf>
    <xf numFmtId="41" fontId="9" fillId="0" borderId="89" xfId="17" applyNumberFormat="1" applyFont="1" applyFill="1" applyBorder="1" applyAlignment="1">
      <alignment vertical="center"/>
    </xf>
    <xf numFmtId="41" fontId="9" fillId="0" borderId="90" xfId="17" applyNumberFormat="1" applyFont="1" applyFill="1" applyBorder="1" applyAlignment="1">
      <alignment vertical="center"/>
    </xf>
    <xf numFmtId="41" fontId="9" fillId="0" borderId="91" xfId="17" applyNumberFormat="1" applyFont="1" applyFill="1" applyBorder="1" applyAlignment="1">
      <alignment vertical="center"/>
    </xf>
    <xf numFmtId="41" fontId="9" fillId="0" borderId="92" xfId="17" applyNumberFormat="1" applyFont="1" applyFill="1" applyBorder="1" applyAlignment="1">
      <alignment vertical="center"/>
    </xf>
    <xf numFmtId="41" fontId="9" fillId="0" borderId="93" xfId="17" applyNumberFormat="1" applyFont="1" applyFill="1" applyBorder="1" applyAlignment="1">
      <alignment vertical="center"/>
    </xf>
    <xf numFmtId="41" fontId="9" fillId="0" borderId="94" xfId="17" applyNumberFormat="1" applyFont="1" applyFill="1" applyBorder="1" applyAlignment="1">
      <alignment vertical="center"/>
    </xf>
    <xf numFmtId="41" fontId="9" fillId="0" borderId="95" xfId="17" applyNumberFormat="1" applyFont="1" applyFill="1" applyBorder="1" applyAlignment="1">
      <alignment vertical="center"/>
    </xf>
    <xf numFmtId="41" fontId="9" fillId="0" borderId="96" xfId="17" applyNumberFormat="1" applyFont="1" applyFill="1" applyBorder="1" applyAlignment="1">
      <alignment vertical="center"/>
    </xf>
    <xf numFmtId="41" fontId="9" fillId="0" borderId="97" xfId="17" applyNumberFormat="1" applyFont="1" applyFill="1" applyBorder="1" applyAlignment="1">
      <alignment vertical="center"/>
    </xf>
    <xf numFmtId="41" fontId="9" fillId="0" borderId="98" xfId="17" applyNumberFormat="1" applyFont="1" applyFill="1" applyBorder="1" applyAlignment="1">
      <alignment vertical="center"/>
    </xf>
    <xf numFmtId="41" fontId="9" fillId="0" borderId="99" xfId="17" applyNumberFormat="1" applyFont="1" applyFill="1" applyBorder="1" applyAlignment="1">
      <alignment vertical="center"/>
    </xf>
    <xf numFmtId="41" fontId="9" fillId="0" borderId="100" xfId="17" applyNumberFormat="1" applyFont="1" applyFill="1" applyBorder="1" applyAlignment="1">
      <alignment vertical="center"/>
    </xf>
    <xf numFmtId="41" fontId="9" fillId="0" borderId="101" xfId="17" applyNumberFormat="1" applyFont="1" applyFill="1" applyBorder="1" applyAlignment="1">
      <alignment vertical="center"/>
    </xf>
    <xf numFmtId="41" fontId="9" fillId="0" borderId="32" xfId="17" applyNumberFormat="1" applyFont="1" applyFill="1" applyBorder="1" applyAlignment="1">
      <alignment vertical="center"/>
    </xf>
    <xf numFmtId="41" fontId="9" fillId="0" borderId="20" xfId="17" applyNumberFormat="1" applyFont="1" applyFill="1" applyBorder="1" applyAlignment="1">
      <alignment vertical="center"/>
    </xf>
    <xf numFmtId="41" fontId="9" fillId="0" borderId="26" xfId="17" applyNumberFormat="1" applyFont="1" applyFill="1" applyBorder="1" applyAlignment="1">
      <alignment vertical="center"/>
    </xf>
    <xf numFmtId="41" fontId="9" fillId="0" borderId="53" xfId="17" applyNumberFormat="1" applyFont="1" applyFill="1" applyBorder="1" applyAlignment="1">
      <alignment vertical="center"/>
    </xf>
    <xf numFmtId="38" fontId="13" fillId="0" borderId="6" xfId="17" applyFont="1" applyFill="1" applyBorder="1" applyAlignment="1">
      <alignment horizontal="center" vertical="center"/>
    </xf>
    <xf numFmtId="41" fontId="13" fillId="0" borderId="32" xfId="17" applyNumberFormat="1" applyFont="1" applyFill="1" applyBorder="1" applyAlignment="1">
      <alignment vertical="center"/>
    </xf>
    <xf numFmtId="41" fontId="13" fillId="0" borderId="20" xfId="17" applyNumberFormat="1" applyFont="1" applyFill="1" applyBorder="1" applyAlignment="1">
      <alignment vertical="center"/>
    </xf>
    <xf numFmtId="41" fontId="13" fillId="0" borderId="26" xfId="17" applyNumberFormat="1" applyFont="1" applyFill="1" applyBorder="1" applyAlignment="1">
      <alignment vertical="center"/>
    </xf>
    <xf numFmtId="41" fontId="13" fillId="0" borderId="53" xfId="17" applyNumberFormat="1" applyFont="1" applyFill="1" applyBorder="1" applyAlignment="1">
      <alignment vertical="center"/>
    </xf>
    <xf numFmtId="41" fontId="13" fillId="0" borderId="22" xfId="17" applyNumberFormat="1" applyFont="1" applyFill="1" applyBorder="1" applyAlignment="1">
      <alignment vertical="center"/>
    </xf>
    <xf numFmtId="41" fontId="13" fillId="0" borderId="48" xfId="17" applyNumberFormat="1" applyFont="1" applyFill="1" applyBorder="1" applyAlignment="1">
      <alignment vertical="center"/>
    </xf>
    <xf numFmtId="38" fontId="13" fillId="0" borderId="5" xfId="17" applyFont="1" applyFill="1" applyBorder="1" applyAlignment="1">
      <alignment vertical="center"/>
    </xf>
    <xf numFmtId="41" fontId="9" fillId="0" borderId="8" xfId="17" applyNumberFormat="1" applyFont="1" applyFill="1" applyBorder="1" applyAlignment="1">
      <alignment vertical="center"/>
    </xf>
    <xf numFmtId="41" fontId="9" fillId="0" borderId="22" xfId="17" applyNumberFormat="1" applyFont="1" applyFill="1" applyBorder="1" applyAlignment="1">
      <alignment vertical="center"/>
    </xf>
    <xf numFmtId="38" fontId="13" fillId="0" borderId="6" xfId="17" applyFont="1" applyFill="1" applyBorder="1" applyAlignment="1">
      <alignment vertical="center"/>
    </xf>
    <xf numFmtId="38" fontId="13" fillId="0" borderId="6" xfId="0" applyNumberFormat="1" applyFont="1" applyFill="1" applyBorder="1" applyAlignment="1">
      <alignment vertical="center" shrinkToFit="1"/>
    </xf>
    <xf numFmtId="38" fontId="13" fillId="0" borderId="6" xfId="17" applyFont="1" applyFill="1" applyBorder="1" applyAlignment="1">
      <alignment horizontal="right" vertical="center"/>
    </xf>
    <xf numFmtId="38" fontId="15" fillId="0" borderId="3" xfId="17" applyFont="1" applyFill="1" applyBorder="1" applyAlignment="1">
      <alignment vertical="center"/>
    </xf>
    <xf numFmtId="38" fontId="9" fillId="0" borderId="0" xfId="17" applyFont="1" applyAlignment="1">
      <alignment/>
    </xf>
    <xf numFmtId="181" fontId="9" fillId="0" borderId="0" xfId="0" applyNumberFormat="1" applyFont="1" applyAlignment="1">
      <alignment/>
    </xf>
    <xf numFmtId="0" fontId="10" fillId="0" borderId="0" xfId="0" applyFont="1" applyAlignment="1">
      <alignment/>
    </xf>
    <xf numFmtId="41" fontId="13" fillId="0" borderId="24" xfId="17" applyNumberFormat="1" applyFont="1" applyFill="1" applyBorder="1" applyAlignment="1">
      <alignment vertical="center"/>
    </xf>
    <xf numFmtId="41" fontId="13" fillId="0" borderId="23" xfId="17" applyNumberFormat="1" applyFont="1" applyFill="1" applyBorder="1" applyAlignment="1">
      <alignment vertical="center"/>
    </xf>
    <xf numFmtId="41" fontId="13" fillId="0" borderId="40" xfId="17" applyNumberFormat="1" applyFont="1" applyFill="1" applyBorder="1" applyAlignment="1">
      <alignment vertical="center"/>
    </xf>
    <xf numFmtId="41" fontId="13" fillId="0" borderId="21" xfId="17" applyNumberFormat="1" applyFont="1" applyFill="1" applyBorder="1" applyAlignment="1">
      <alignment vertical="center"/>
    </xf>
    <xf numFmtId="41" fontId="13" fillId="0" borderId="31" xfId="0" applyNumberFormat="1" applyFont="1" applyFill="1" applyBorder="1" applyAlignment="1">
      <alignment vertical="center"/>
    </xf>
    <xf numFmtId="41" fontId="13" fillId="0" borderId="102" xfId="17" applyNumberFormat="1" applyFont="1" applyFill="1" applyBorder="1" applyAlignment="1">
      <alignment vertical="center"/>
    </xf>
    <xf numFmtId="41" fontId="13" fillId="0" borderId="30" xfId="17" applyNumberFormat="1" applyFont="1" applyFill="1" applyBorder="1" applyAlignment="1">
      <alignment vertical="center"/>
    </xf>
    <xf numFmtId="41" fontId="13" fillId="0" borderId="103" xfId="17" applyNumberFormat="1" applyFont="1" applyFill="1" applyBorder="1" applyAlignment="1">
      <alignment vertical="center"/>
    </xf>
    <xf numFmtId="41" fontId="13" fillId="0" borderId="5" xfId="0" applyNumberFormat="1" applyFont="1" applyFill="1" applyBorder="1" applyAlignment="1">
      <alignment vertical="center"/>
    </xf>
    <xf numFmtId="41" fontId="13" fillId="0" borderId="70" xfId="17" applyNumberFormat="1" applyFont="1" applyFill="1" applyBorder="1" applyAlignment="1">
      <alignment vertical="center"/>
    </xf>
    <xf numFmtId="41" fontId="13" fillId="0" borderId="0" xfId="17" applyNumberFormat="1" applyFont="1" applyFill="1" applyBorder="1" applyAlignment="1">
      <alignment vertical="center"/>
    </xf>
    <xf numFmtId="41" fontId="13" fillId="0" borderId="4" xfId="17" applyNumberFormat="1" applyFont="1" applyFill="1" applyBorder="1" applyAlignment="1">
      <alignment vertical="center"/>
    </xf>
    <xf numFmtId="41" fontId="13" fillId="0" borderId="84" xfId="17" applyNumberFormat="1" applyFont="1" applyFill="1" applyBorder="1" applyAlignment="1">
      <alignment vertical="center"/>
    </xf>
    <xf numFmtId="41" fontId="13" fillId="0" borderId="3" xfId="17" applyNumberFormat="1" applyFont="1" applyFill="1" applyBorder="1" applyAlignment="1">
      <alignment vertical="center"/>
    </xf>
    <xf numFmtId="41" fontId="13" fillId="0" borderId="7" xfId="17" applyNumberFormat="1" applyFont="1" applyFill="1" applyBorder="1" applyAlignment="1">
      <alignment vertical="center"/>
    </xf>
    <xf numFmtId="41" fontId="13" fillId="0" borderId="86" xfId="0" applyNumberFormat="1" applyFont="1" applyFill="1" applyBorder="1" applyAlignment="1">
      <alignment vertical="center"/>
    </xf>
    <xf numFmtId="41" fontId="13" fillId="0" borderId="39" xfId="17" applyNumberFormat="1" applyFont="1" applyFill="1" applyBorder="1" applyAlignment="1">
      <alignment vertical="center"/>
    </xf>
    <xf numFmtId="41" fontId="13" fillId="0" borderId="83" xfId="17" applyNumberFormat="1" applyFont="1" applyFill="1" applyBorder="1" applyAlignment="1">
      <alignment vertical="center"/>
    </xf>
    <xf numFmtId="41" fontId="13" fillId="0" borderId="82" xfId="17" applyNumberFormat="1" applyFont="1" applyFill="1" applyBorder="1" applyAlignment="1">
      <alignment vertical="center"/>
    </xf>
    <xf numFmtId="41" fontId="13" fillId="0" borderId="104" xfId="17" applyNumberFormat="1" applyFont="1" applyFill="1" applyBorder="1" applyAlignment="1">
      <alignment vertical="center"/>
    </xf>
    <xf numFmtId="41" fontId="13" fillId="0" borderId="85" xfId="0" applyNumberFormat="1" applyFont="1" applyFill="1" applyBorder="1" applyAlignment="1">
      <alignment vertical="center"/>
    </xf>
    <xf numFmtId="41" fontId="13" fillId="0" borderId="27" xfId="17" applyNumberFormat="1" applyFont="1" applyFill="1" applyBorder="1" applyAlignment="1">
      <alignment vertical="center"/>
    </xf>
    <xf numFmtId="41" fontId="13" fillId="0" borderId="16" xfId="0" applyNumberFormat="1" applyFont="1" applyFill="1" applyBorder="1" applyAlignment="1">
      <alignment vertical="center"/>
    </xf>
    <xf numFmtId="41" fontId="13" fillId="0" borderId="105" xfId="17" applyNumberFormat="1" applyFont="1" applyFill="1" applyBorder="1" applyAlignment="1">
      <alignment vertical="center"/>
    </xf>
    <xf numFmtId="41" fontId="13" fillId="0" borderId="17" xfId="17" applyNumberFormat="1" applyFont="1" applyFill="1" applyBorder="1" applyAlignment="1">
      <alignment vertical="center"/>
    </xf>
    <xf numFmtId="41" fontId="13" fillId="0" borderId="68" xfId="17" applyNumberFormat="1" applyFont="1" applyFill="1" applyBorder="1" applyAlignment="1">
      <alignment vertical="center"/>
    </xf>
    <xf numFmtId="41" fontId="13" fillId="0" borderId="45" xfId="17" applyNumberFormat="1" applyFont="1" applyFill="1" applyBorder="1" applyAlignment="1">
      <alignment vertical="center"/>
    </xf>
    <xf numFmtId="41" fontId="13" fillId="0" borderId="106" xfId="17" applyNumberFormat="1" applyFont="1" applyFill="1" applyBorder="1" applyAlignment="1">
      <alignment vertical="center"/>
    </xf>
    <xf numFmtId="41" fontId="13" fillId="0" borderId="26" xfId="0" applyNumberFormat="1" applyFont="1" applyFill="1" applyBorder="1" applyAlignment="1">
      <alignment vertical="center"/>
    </xf>
    <xf numFmtId="41" fontId="13" fillId="0" borderId="20" xfId="0" applyNumberFormat="1" applyFont="1" applyFill="1" applyBorder="1" applyAlignment="1">
      <alignment vertical="center"/>
    </xf>
    <xf numFmtId="41" fontId="13" fillId="0" borderId="107" xfId="0" applyNumberFormat="1" applyFont="1" applyFill="1" applyBorder="1" applyAlignment="1">
      <alignment vertical="center"/>
    </xf>
    <xf numFmtId="41" fontId="13" fillId="0" borderId="35" xfId="17" applyNumberFormat="1" applyFont="1" applyFill="1" applyBorder="1" applyAlignment="1">
      <alignment vertical="center"/>
    </xf>
    <xf numFmtId="41" fontId="13" fillId="0" borderId="108" xfId="17" applyNumberFormat="1" applyFont="1" applyFill="1" applyBorder="1" applyAlignment="1">
      <alignment vertical="center"/>
    </xf>
    <xf numFmtId="41" fontId="13" fillId="0" borderId="33" xfId="17" applyNumberFormat="1" applyFont="1" applyFill="1" applyBorder="1" applyAlignment="1">
      <alignment vertical="center"/>
    </xf>
    <xf numFmtId="41" fontId="13" fillId="0" borderId="40" xfId="0" applyNumberFormat="1" applyFont="1" applyFill="1" applyBorder="1" applyAlignment="1">
      <alignment vertical="center"/>
    </xf>
    <xf numFmtId="41" fontId="13" fillId="0" borderId="90" xfId="0" applyNumberFormat="1" applyFont="1" applyFill="1" applyBorder="1" applyAlignment="1">
      <alignment vertical="center"/>
    </xf>
    <xf numFmtId="41" fontId="13" fillId="0" borderId="91" xfId="0" applyNumberFormat="1" applyFont="1" applyFill="1" applyBorder="1" applyAlignment="1">
      <alignment vertical="center"/>
    </xf>
    <xf numFmtId="41" fontId="13" fillId="0" borderId="109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4" xfId="0" applyNumberFormat="1" applyFont="1" applyFill="1" applyBorder="1" applyAlignment="1">
      <alignment vertical="center"/>
    </xf>
    <xf numFmtId="41" fontId="13" fillId="0" borderId="110" xfId="0" applyNumberFormat="1" applyFont="1" applyFill="1" applyBorder="1" applyAlignment="1">
      <alignment vertical="center"/>
    </xf>
    <xf numFmtId="41" fontId="13" fillId="0" borderId="22" xfId="0" applyNumberFormat="1" applyFont="1" applyFill="1" applyBorder="1" applyAlignment="1">
      <alignment vertical="center"/>
    </xf>
    <xf numFmtId="41" fontId="13" fillId="0" borderId="41" xfId="0" applyNumberFormat="1" applyFont="1" applyFill="1" applyBorder="1" applyAlignment="1">
      <alignment vertical="center"/>
    </xf>
    <xf numFmtId="41" fontId="13" fillId="0" borderId="99" xfId="0" applyNumberFormat="1" applyFont="1" applyFill="1" applyBorder="1" applyAlignment="1">
      <alignment vertical="center"/>
    </xf>
    <xf numFmtId="41" fontId="13" fillId="0" borderId="100" xfId="0" applyNumberFormat="1" applyFont="1" applyFill="1" applyBorder="1" applyAlignment="1">
      <alignment vertical="center"/>
    </xf>
    <xf numFmtId="41" fontId="13" fillId="0" borderId="111" xfId="0" applyNumberFormat="1" applyFont="1" applyFill="1" applyBorder="1" applyAlignment="1">
      <alignment vertical="center"/>
    </xf>
    <xf numFmtId="41" fontId="13" fillId="0" borderId="17" xfId="0" applyNumberFormat="1" applyFont="1" applyFill="1" applyBorder="1" applyAlignment="1">
      <alignment vertical="center"/>
    </xf>
    <xf numFmtId="41" fontId="13" fillId="0" borderId="68" xfId="0" applyNumberFormat="1" applyFont="1" applyFill="1" applyBorder="1" applyAlignment="1">
      <alignment vertical="center"/>
    </xf>
    <xf numFmtId="41" fontId="13" fillId="0" borderId="112" xfId="0" applyNumberFormat="1" applyFont="1" applyFill="1" applyBorder="1" applyAlignment="1">
      <alignment vertical="center"/>
    </xf>
    <xf numFmtId="41" fontId="13" fillId="0" borderId="44" xfId="17" applyNumberFormat="1" applyFont="1" applyFill="1" applyBorder="1" applyAlignment="1">
      <alignment vertical="center"/>
    </xf>
    <xf numFmtId="41" fontId="9" fillId="0" borderId="24" xfId="17" applyNumberFormat="1" applyFont="1" applyFill="1" applyBorder="1" applyAlignment="1">
      <alignment vertical="center"/>
    </xf>
    <xf numFmtId="41" fontId="9" fillId="0" borderId="113" xfId="17" applyNumberFormat="1" applyFont="1" applyFill="1" applyBorder="1" applyAlignment="1">
      <alignment vertical="center"/>
    </xf>
    <xf numFmtId="41" fontId="9" fillId="0" borderId="103" xfId="17" applyNumberFormat="1" applyFont="1" applyFill="1" applyBorder="1" applyAlignment="1">
      <alignment vertical="center"/>
    </xf>
    <xf numFmtId="41" fontId="9" fillId="0" borderId="21" xfId="17" applyNumberFormat="1" applyFont="1" applyFill="1" applyBorder="1" applyAlignment="1">
      <alignment vertical="center"/>
    </xf>
    <xf numFmtId="41" fontId="9" fillId="0" borderId="40" xfId="17" applyNumberFormat="1" applyFont="1" applyFill="1" applyBorder="1" applyAlignment="1">
      <alignment vertical="center"/>
    </xf>
    <xf numFmtId="41" fontId="9" fillId="0" borderId="4" xfId="17" applyNumberFormat="1" applyFont="1" applyFill="1" applyBorder="1" applyAlignment="1">
      <alignment vertical="center"/>
    </xf>
    <xf numFmtId="41" fontId="9" fillId="0" borderId="27" xfId="17" applyNumberFormat="1" applyFont="1" applyFill="1" applyBorder="1" applyAlignment="1">
      <alignment vertical="center"/>
    </xf>
    <xf numFmtId="41" fontId="9" fillId="0" borderId="45" xfId="17" applyNumberFormat="1" applyFont="1" applyFill="1" applyBorder="1" applyAlignment="1">
      <alignment vertical="center"/>
    </xf>
    <xf numFmtId="41" fontId="9" fillId="0" borderId="7" xfId="17" applyNumberFormat="1" applyFont="1" applyFill="1" applyBorder="1" applyAlignment="1">
      <alignment vertical="center"/>
    </xf>
    <xf numFmtId="41" fontId="9" fillId="0" borderId="39" xfId="17" applyNumberFormat="1" applyFont="1" applyFill="1" applyBorder="1" applyAlignment="1">
      <alignment vertical="center"/>
    </xf>
    <xf numFmtId="41" fontId="9" fillId="0" borderId="106" xfId="17" applyNumberFormat="1" applyFont="1" applyFill="1" applyBorder="1" applyAlignment="1">
      <alignment vertical="center"/>
    </xf>
    <xf numFmtId="41" fontId="9" fillId="0" borderId="104" xfId="17" applyNumberFormat="1" applyFont="1" applyFill="1" applyBorder="1" applyAlignment="1">
      <alignment vertical="center"/>
    </xf>
    <xf numFmtId="41" fontId="9" fillId="0" borderId="23" xfId="17" applyNumberFormat="1" applyFont="1" applyFill="1" applyBorder="1" applyAlignment="1">
      <alignment vertical="center"/>
    </xf>
    <xf numFmtId="41" fontId="9" fillId="0" borderId="41" xfId="17" applyNumberFormat="1" applyFont="1" applyFill="1" applyBorder="1" applyAlignment="1">
      <alignment vertical="center"/>
    </xf>
    <xf numFmtId="41" fontId="9" fillId="0" borderId="68" xfId="17" applyNumberFormat="1" applyFont="1" applyFill="1" applyBorder="1" applyAlignment="1">
      <alignment vertical="center"/>
    </xf>
    <xf numFmtId="41" fontId="9" fillId="0" borderId="44" xfId="17" applyNumberFormat="1" applyFont="1" applyFill="1" applyBorder="1" applyAlignment="1">
      <alignment vertical="center"/>
    </xf>
    <xf numFmtId="41" fontId="9" fillId="0" borderId="108" xfId="17" applyNumberFormat="1" applyFont="1" applyFill="1" applyBorder="1" applyAlignment="1">
      <alignment vertical="center"/>
    </xf>
    <xf numFmtId="41" fontId="9" fillId="0" borderId="35" xfId="17" applyNumberFormat="1" applyFont="1" applyFill="1" applyBorder="1" applyAlignment="1">
      <alignment vertical="center"/>
    </xf>
    <xf numFmtId="41" fontId="9" fillId="0" borderId="33" xfId="17" applyNumberFormat="1" applyFont="1" applyFill="1" applyBorder="1" applyAlignment="1">
      <alignment vertical="center"/>
    </xf>
    <xf numFmtId="0" fontId="13" fillId="0" borderId="106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vertical="center"/>
    </xf>
    <xf numFmtId="0" fontId="13" fillId="0" borderId="114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28" fillId="0" borderId="41" xfId="23" applyFont="1" applyFill="1" applyBorder="1" applyAlignment="1">
      <alignment horizontal="center" vertical="center" shrinkToFit="1"/>
      <protection/>
    </xf>
    <xf numFmtId="0" fontId="28" fillId="0" borderId="53" xfId="0" applyFont="1" applyFill="1" applyBorder="1" applyAlignment="1">
      <alignment vertical="center"/>
    </xf>
    <xf numFmtId="0" fontId="28" fillId="0" borderId="6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shrinkToFit="1"/>
    </xf>
    <xf numFmtId="0" fontId="10" fillId="0" borderId="58" xfId="0" applyFont="1" applyFill="1" applyBorder="1" applyAlignment="1">
      <alignment horizontal="center" vertical="center" shrinkToFit="1"/>
    </xf>
    <xf numFmtId="0" fontId="10" fillId="0" borderId="67" xfId="0" applyFont="1" applyFill="1" applyBorder="1" applyAlignment="1">
      <alignment horizontal="center" vertical="center" shrinkToFit="1"/>
    </xf>
    <xf numFmtId="197" fontId="18" fillId="0" borderId="0" xfId="15" applyNumberFormat="1" applyFont="1" applyFill="1" applyAlignment="1">
      <alignment vertical="center"/>
    </xf>
    <xf numFmtId="188" fontId="18" fillId="0" borderId="0" xfId="15" applyNumberFormat="1" applyFont="1" applyAlignment="1">
      <alignment vertical="center"/>
    </xf>
    <xf numFmtId="201" fontId="18" fillId="0" borderId="0" xfId="15" applyNumberFormat="1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200" fontId="18" fillId="0" borderId="0" xfId="15" applyNumberFormat="1" applyFont="1" applyFill="1" applyAlignment="1">
      <alignment horizontal="left" vertical="center"/>
    </xf>
    <xf numFmtId="0" fontId="28" fillId="0" borderId="0" xfId="0" applyFont="1" applyAlignment="1">
      <alignment/>
    </xf>
    <xf numFmtId="0" fontId="9" fillId="0" borderId="46" xfId="22" applyFont="1" applyFill="1" applyBorder="1" applyAlignment="1">
      <alignment horizontal="left" vertical="center" wrapText="1"/>
      <protection/>
    </xf>
    <xf numFmtId="0" fontId="13" fillId="0" borderId="38" xfId="22" applyFont="1" applyFill="1" applyBorder="1" applyAlignment="1">
      <alignment horizontal="center" vertical="center"/>
      <protection/>
    </xf>
    <xf numFmtId="0" fontId="21" fillId="0" borderId="24" xfId="22" applyFont="1" applyFill="1" applyBorder="1" applyAlignment="1">
      <alignment horizontal="center" vertical="center" wrapText="1"/>
      <protection/>
    </xf>
    <xf numFmtId="0" fontId="14" fillId="0" borderId="113" xfId="22" applyFont="1" applyFill="1" applyBorder="1" applyAlignment="1">
      <alignment horizontal="center" vertical="center" wrapText="1"/>
      <protection/>
    </xf>
    <xf numFmtId="0" fontId="9" fillId="0" borderId="25" xfId="22" applyFont="1" applyFill="1" applyBorder="1" applyAlignment="1">
      <alignment vertical="center"/>
      <protection/>
    </xf>
    <xf numFmtId="178" fontId="9" fillId="0" borderId="117" xfId="22" applyNumberFormat="1" applyFont="1" applyFill="1" applyBorder="1" applyAlignment="1">
      <alignment horizontal="center" vertical="center" wrapText="1"/>
      <protection/>
    </xf>
    <xf numFmtId="178" fontId="9" fillId="0" borderId="1" xfId="22" applyNumberFormat="1" applyFont="1" applyFill="1" applyBorder="1" applyAlignment="1">
      <alignment horizontal="center" vertical="center" wrapText="1"/>
      <protection/>
    </xf>
    <xf numFmtId="178" fontId="9" fillId="0" borderId="2" xfId="22" applyNumberFormat="1" applyFont="1" applyFill="1" applyBorder="1" applyAlignment="1">
      <alignment horizontal="center" vertical="center" wrapText="1"/>
      <protection/>
    </xf>
    <xf numFmtId="178" fontId="9" fillId="0" borderId="16" xfId="22" applyNumberFormat="1" applyFont="1" applyFill="1" applyBorder="1" applyAlignment="1">
      <alignment horizontal="center" vertical="center" wrapText="1"/>
      <protection/>
    </xf>
    <xf numFmtId="178" fontId="9" fillId="0" borderId="17" xfId="22" applyNumberFormat="1" applyFont="1" applyFill="1" applyBorder="1" applyAlignment="1">
      <alignment horizontal="center" vertical="center" wrapText="1"/>
      <protection/>
    </xf>
    <xf numFmtId="178" fontId="9" fillId="0" borderId="18" xfId="22" applyNumberFormat="1" applyFont="1" applyFill="1" applyBorder="1" applyAlignment="1">
      <alignment horizontal="center" vertical="center" wrapText="1"/>
      <protection/>
    </xf>
    <xf numFmtId="178" fontId="9" fillId="0" borderId="17" xfId="22" applyNumberFormat="1" applyFont="1" applyFill="1" applyBorder="1" applyAlignment="1">
      <alignment horizontal="left" vertical="center" wrapText="1"/>
      <protection/>
    </xf>
    <xf numFmtId="0" fontId="9" fillId="0" borderId="17" xfId="22" applyFont="1" applyFill="1" applyBorder="1" applyAlignment="1">
      <alignment horizontal="center" vertical="center" wrapText="1"/>
      <protection/>
    </xf>
    <xf numFmtId="0" fontId="9" fillId="0" borderId="18" xfId="22" applyFont="1" applyFill="1" applyBorder="1" applyAlignment="1">
      <alignment horizontal="center" vertical="center" wrapText="1"/>
      <protection/>
    </xf>
    <xf numFmtId="178" fontId="9" fillId="0" borderId="22" xfId="22" applyNumberFormat="1" applyFont="1" applyFill="1" applyBorder="1" applyAlignment="1">
      <alignment horizontal="center" vertical="center" wrapText="1"/>
      <protection/>
    </xf>
    <xf numFmtId="0" fontId="9" fillId="0" borderId="117" xfId="22" applyFont="1" applyFill="1" applyBorder="1" applyAlignment="1">
      <alignment horizontal="center" vertical="center"/>
      <protection/>
    </xf>
    <xf numFmtId="0" fontId="28" fillId="0" borderId="34" xfId="21" applyFont="1" applyFill="1" applyBorder="1" applyAlignment="1">
      <alignment horizontal="center" vertical="center" wrapText="1"/>
      <protection/>
    </xf>
    <xf numFmtId="0" fontId="36" fillId="0" borderId="35" xfId="21" applyFont="1" applyFill="1" applyBorder="1" applyAlignment="1">
      <alignment horizontal="center" vertical="center" wrapText="1"/>
      <protection/>
    </xf>
    <xf numFmtId="0" fontId="10" fillId="0" borderId="35" xfId="21" applyFont="1" applyFill="1" applyBorder="1" applyAlignment="1">
      <alignment horizontal="center" vertical="center" wrapText="1"/>
      <protection/>
    </xf>
    <xf numFmtId="0" fontId="21" fillId="0" borderId="35" xfId="21" applyFont="1" applyFill="1" applyBorder="1" applyAlignment="1">
      <alignment horizontal="center" vertical="center" wrapText="1"/>
      <protection/>
    </xf>
    <xf numFmtId="38" fontId="13" fillId="0" borderId="53" xfId="17" applyFont="1" applyFill="1" applyBorder="1" applyAlignment="1">
      <alignment vertical="center" shrinkToFit="1"/>
    </xf>
    <xf numFmtId="38" fontId="13" fillId="0" borderId="20" xfId="17" applyFont="1" applyFill="1" applyBorder="1" applyAlignment="1">
      <alignment vertical="center" shrinkToFit="1"/>
    </xf>
    <xf numFmtId="188" fontId="18" fillId="0" borderId="0" xfId="15" applyNumberFormat="1" applyFont="1" applyFill="1" applyAlignment="1">
      <alignment vertical="center"/>
    </xf>
    <xf numFmtId="201" fontId="18" fillId="0" borderId="0" xfId="0" applyNumberFormat="1" applyFont="1" applyFill="1" applyAlignment="1">
      <alignment vertical="center"/>
    </xf>
    <xf numFmtId="38" fontId="13" fillId="0" borderId="70" xfId="17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1" fontId="13" fillId="0" borderId="41" xfId="17" applyNumberFormat="1" applyFont="1" applyFill="1" applyBorder="1" applyAlignment="1">
      <alignment vertical="center"/>
    </xf>
    <xf numFmtId="41" fontId="13" fillId="0" borderId="113" xfId="17" applyNumberFormat="1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/>
    </xf>
    <xf numFmtId="0" fontId="13" fillId="0" borderId="86" xfId="0" applyFont="1" applyFill="1" applyBorder="1" applyAlignment="1">
      <alignment vertical="center"/>
    </xf>
    <xf numFmtId="0" fontId="13" fillId="0" borderId="16" xfId="22" applyFont="1" applyFill="1" applyBorder="1" applyAlignment="1">
      <alignment horizontal="center" vertical="center"/>
      <protection/>
    </xf>
    <xf numFmtId="0" fontId="13" fillId="0" borderId="104" xfId="22" applyFont="1" applyFill="1" applyBorder="1" applyAlignment="1">
      <alignment horizontal="center" vertical="center"/>
      <protection/>
    </xf>
    <xf numFmtId="0" fontId="41" fillId="0" borderId="22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45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6" xfId="24" applyFont="1" applyFill="1" applyBorder="1" applyAlignment="1">
      <alignment horizontal="center" vertical="center" shrinkToFit="1"/>
      <protection/>
    </xf>
    <xf numFmtId="0" fontId="10" fillId="0" borderId="119" xfId="0" applyFont="1" applyFill="1" applyBorder="1" applyAlignment="1">
      <alignment horizontal="center" vertical="center" shrinkToFit="1"/>
    </xf>
    <xf numFmtId="0" fontId="10" fillId="0" borderId="119" xfId="24" applyFont="1" applyFill="1" applyBorder="1" applyAlignment="1">
      <alignment horizontal="center" vertical="center" shrinkToFit="1"/>
      <protection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5" xfId="24" applyFont="1" applyFill="1" applyBorder="1" applyAlignment="1">
      <alignment horizontal="center" vertical="center" shrinkToFit="1"/>
      <protection/>
    </xf>
    <xf numFmtId="0" fontId="10" fillId="0" borderId="120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45" xfId="24" applyFont="1" applyFill="1" applyBorder="1" applyAlignment="1">
      <alignment horizontal="center" vertical="center" shrinkToFit="1"/>
      <protection/>
    </xf>
    <xf numFmtId="0" fontId="10" fillId="0" borderId="121" xfId="0" applyFont="1" applyFill="1" applyBorder="1" applyAlignment="1">
      <alignment horizontal="center" vertical="center" shrinkToFit="1"/>
    </xf>
    <xf numFmtId="0" fontId="10" fillId="0" borderId="106" xfId="0" applyFont="1" applyFill="1" applyBorder="1" applyAlignment="1">
      <alignment horizontal="center" vertical="center" shrinkToFit="1"/>
    </xf>
    <xf numFmtId="0" fontId="10" fillId="0" borderId="122" xfId="0" applyFont="1" applyFill="1" applyBorder="1" applyAlignment="1">
      <alignment horizontal="center" vertical="center" shrinkToFit="1"/>
    </xf>
    <xf numFmtId="58" fontId="9" fillId="0" borderId="123" xfId="22" applyNumberFormat="1" applyFont="1" applyFill="1" applyBorder="1" applyAlignment="1">
      <alignment horizontal="center" vertical="center"/>
      <protection/>
    </xf>
    <xf numFmtId="38" fontId="9" fillId="0" borderId="118" xfId="17" applyFont="1" applyFill="1" applyBorder="1" applyAlignment="1">
      <alignment vertical="center"/>
    </xf>
    <xf numFmtId="49" fontId="9" fillId="0" borderId="124" xfId="22" applyNumberFormat="1" applyFont="1" applyFill="1" applyBorder="1" applyAlignment="1">
      <alignment horizontal="center" vertical="center"/>
      <protection/>
    </xf>
    <xf numFmtId="38" fontId="9" fillId="0" borderId="2" xfId="17" applyFont="1" applyFill="1" applyBorder="1" applyAlignment="1">
      <alignment vertical="center"/>
    </xf>
    <xf numFmtId="58" fontId="9" fillId="0" borderId="125" xfId="22" applyNumberFormat="1" applyFont="1" applyFill="1" applyBorder="1" applyAlignment="1">
      <alignment horizontal="center" vertical="center"/>
      <protection/>
    </xf>
    <xf numFmtId="38" fontId="9" fillId="0" borderId="6" xfId="17" applyFont="1" applyFill="1" applyBorder="1" applyAlignment="1">
      <alignment vertical="center"/>
    </xf>
    <xf numFmtId="49" fontId="9" fillId="0" borderId="126" xfId="22" applyNumberFormat="1" applyFont="1" applyFill="1" applyBorder="1" applyAlignment="1">
      <alignment horizontal="center" vertical="center"/>
      <protection/>
    </xf>
    <xf numFmtId="38" fontId="9" fillId="0" borderId="119" xfId="17" applyFont="1" applyFill="1" applyBorder="1" applyAlignment="1">
      <alignment vertical="center"/>
    </xf>
    <xf numFmtId="58" fontId="9" fillId="0" borderId="6" xfId="22" applyNumberFormat="1" applyFont="1" applyFill="1" applyBorder="1" applyAlignment="1">
      <alignment horizontal="center" vertical="center"/>
      <protection/>
    </xf>
    <xf numFmtId="58" fontId="9" fillId="0" borderId="126" xfId="22" applyNumberFormat="1" applyFont="1" applyFill="1" applyBorder="1" applyAlignment="1">
      <alignment horizontal="center" vertical="center"/>
      <protection/>
    </xf>
    <xf numFmtId="58" fontId="9" fillId="0" borderId="127" xfId="22" applyNumberFormat="1" applyFont="1" applyFill="1" applyBorder="1" applyAlignment="1">
      <alignment horizontal="center" vertical="center"/>
      <protection/>
    </xf>
    <xf numFmtId="38" fontId="9" fillId="0" borderId="6" xfId="17" applyFont="1" applyFill="1" applyBorder="1" applyAlignment="1">
      <alignment horizontal="right" vertical="center" shrinkToFit="1"/>
    </xf>
    <xf numFmtId="38" fontId="9" fillId="0" borderId="119" xfId="17" applyFont="1" applyFill="1" applyBorder="1" applyAlignment="1">
      <alignment horizontal="right" vertical="center"/>
    </xf>
    <xf numFmtId="38" fontId="9" fillId="0" borderId="6" xfId="17" applyFont="1" applyFill="1" applyBorder="1" applyAlignment="1">
      <alignment horizontal="center" vertical="center"/>
    </xf>
    <xf numFmtId="38" fontId="9" fillId="0" borderId="119" xfId="17" applyFont="1" applyFill="1" applyBorder="1" applyAlignment="1">
      <alignment vertical="center" wrapText="1"/>
    </xf>
    <xf numFmtId="58" fontId="9" fillId="0" borderId="34" xfId="22" applyNumberFormat="1" applyFont="1" applyFill="1" applyBorder="1" applyAlignment="1">
      <alignment horizontal="center" vertical="center"/>
      <protection/>
    </xf>
    <xf numFmtId="38" fontId="9" fillId="0" borderId="35" xfId="17" applyFont="1" applyFill="1" applyBorder="1" applyAlignment="1">
      <alignment vertical="center"/>
    </xf>
    <xf numFmtId="49" fontId="9" fillId="0" borderId="128" xfId="22" applyNumberFormat="1" applyFont="1" applyFill="1" applyBorder="1" applyAlignment="1">
      <alignment horizontal="center" vertical="center"/>
      <protection/>
    </xf>
    <xf numFmtId="38" fontId="9" fillId="0" borderId="120" xfId="17" applyFont="1" applyFill="1" applyBorder="1" applyAlignment="1">
      <alignment vertical="center"/>
    </xf>
    <xf numFmtId="38" fontId="9" fillId="0" borderId="129" xfId="17" applyFont="1" applyFill="1" applyBorder="1" applyAlignment="1">
      <alignment vertical="center"/>
    </xf>
    <xf numFmtId="38" fontId="9" fillId="0" borderId="130" xfId="17" applyFont="1" applyFill="1" applyBorder="1" applyAlignment="1">
      <alignment vertical="center"/>
    </xf>
    <xf numFmtId="38" fontId="9" fillId="0" borderId="131" xfId="17" applyFont="1" applyFill="1" applyBorder="1" applyAlignment="1">
      <alignment vertical="center"/>
    </xf>
    <xf numFmtId="58" fontId="9" fillId="0" borderId="43" xfId="22" applyNumberFormat="1" applyFont="1" applyFill="1" applyBorder="1" applyAlignment="1">
      <alignment horizontal="center" vertical="center"/>
      <protection/>
    </xf>
    <xf numFmtId="38" fontId="9" fillId="0" borderId="47" xfId="17" applyFont="1" applyFill="1" applyBorder="1" applyAlignment="1">
      <alignment horizontal="right" vertical="center"/>
    </xf>
    <xf numFmtId="57" fontId="0" fillId="0" borderId="0" xfId="22" applyNumberFormat="1" applyFont="1" applyFill="1" applyAlignment="1">
      <alignment horizontal="center" vertical="center"/>
      <protection/>
    </xf>
    <xf numFmtId="0" fontId="0" fillId="0" borderId="0" xfId="22" applyFont="1" applyFill="1" applyAlignment="1">
      <alignment horizontal="center" vertical="center"/>
      <protection/>
    </xf>
    <xf numFmtId="49" fontId="0" fillId="0" borderId="0" xfId="22" applyNumberFormat="1" applyFont="1" applyFill="1" applyAlignment="1">
      <alignment horizontal="center" vertical="center"/>
      <protection/>
    </xf>
    <xf numFmtId="0" fontId="0" fillId="0" borderId="0" xfId="22" applyFont="1" applyFill="1" applyAlignment="1" quotePrefix="1">
      <alignment horizontal="right"/>
      <protection/>
    </xf>
    <xf numFmtId="38" fontId="9" fillId="0" borderId="119" xfId="17" applyFont="1" applyFill="1" applyBorder="1" applyAlignment="1">
      <alignment horizontal="right" vertical="center" wrapText="1"/>
    </xf>
    <xf numFmtId="0" fontId="13" fillId="0" borderId="132" xfId="22" applyFont="1" applyFill="1" applyBorder="1" applyAlignment="1">
      <alignment horizontal="center" vertical="center"/>
      <protection/>
    </xf>
    <xf numFmtId="0" fontId="13" fillId="0" borderId="103" xfId="22" applyFont="1" applyFill="1" applyBorder="1" applyAlignment="1">
      <alignment horizontal="center" vertical="center"/>
      <protection/>
    </xf>
    <xf numFmtId="0" fontId="13" fillId="0" borderId="25" xfId="22" applyFont="1" applyFill="1" applyBorder="1" applyAlignment="1">
      <alignment vertical="center" shrinkToFit="1"/>
      <protection/>
    </xf>
    <xf numFmtId="0" fontId="13" fillId="0" borderId="133" xfId="22" applyFont="1" applyFill="1" applyBorder="1" applyAlignment="1">
      <alignment horizontal="center" vertical="center"/>
      <protection/>
    </xf>
    <xf numFmtId="0" fontId="13" fillId="0" borderId="134" xfId="22" applyFont="1" applyFill="1" applyBorder="1" applyAlignment="1">
      <alignment vertical="center" shrinkToFit="1"/>
      <protection/>
    </xf>
    <xf numFmtId="0" fontId="13" fillId="0" borderId="135" xfId="22" applyFont="1" applyFill="1" applyBorder="1" applyAlignment="1">
      <alignment horizontal="center" vertical="center"/>
      <protection/>
    </xf>
    <xf numFmtId="0" fontId="13" fillId="0" borderId="136" xfId="22" applyFont="1" applyFill="1" applyBorder="1" applyAlignment="1">
      <alignment horizontal="left" vertical="center"/>
      <protection/>
    </xf>
    <xf numFmtId="0" fontId="13" fillId="0" borderId="4" xfId="22" applyFont="1" applyFill="1" applyBorder="1" applyAlignment="1">
      <alignment horizontal="center" vertical="center"/>
      <protection/>
    </xf>
    <xf numFmtId="0" fontId="13" fillId="0" borderId="9" xfId="22" applyFont="1" applyFill="1" applyBorder="1" applyAlignment="1">
      <alignment vertical="center" shrinkToFit="1"/>
      <protection/>
    </xf>
    <xf numFmtId="0" fontId="13" fillId="0" borderId="135" xfId="22" applyFont="1" applyFill="1" applyBorder="1" applyAlignment="1">
      <alignment horizontal="center" vertical="center" shrinkToFit="1"/>
      <protection/>
    </xf>
    <xf numFmtId="0" fontId="13" fillId="0" borderId="136" xfId="22" applyFont="1" applyFill="1" applyBorder="1" applyAlignment="1">
      <alignment horizontal="left" vertical="center" shrinkToFit="1"/>
      <protection/>
    </xf>
    <xf numFmtId="0" fontId="13" fillId="0" borderId="137" xfId="22" applyFont="1" applyFill="1" applyBorder="1" applyAlignment="1">
      <alignment horizontal="center" vertical="center"/>
      <protection/>
    </xf>
    <xf numFmtId="0" fontId="13" fillId="0" borderId="136" xfId="22" applyFont="1" applyFill="1" applyBorder="1" applyAlignment="1">
      <alignment vertical="center" shrinkToFit="1"/>
      <protection/>
    </xf>
    <xf numFmtId="0" fontId="13" fillId="0" borderId="21" xfId="22" applyFont="1" applyFill="1" applyBorder="1" applyAlignment="1">
      <alignment horizontal="center" vertical="center"/>
      <protection/>
    </xf>
    <xf numFmtId="0" fontId="13" fillId="0" borderId="40" xfId="22" applyFont="1" applyFill="1" applyBorder="1" applyAlignment="1">
      <alignment vertical="center" wrapText="1" shrinkToFit="1"/>
      <protection/>
    </xf>
    <xf numFmtId="0" fontId="13" fillId="0" borderId="138" xfId="22" applyFont="1" applyFill="1" applyBorder="1" applyAlignment="1">
      <alignment horizontal="center" vertical="center"/>
      <protection/>
    </xf>
    <xf numFmtId="0" fontId="13" fillId="0" borderId="139" xfId="22" applyFont="1" applyFill="1" applyBorder="1" applyAlignment="1">
      <alignment horizontal="left" vertical="center"/>
      <protection/>
    </xf>
    <xf numFmtId="0" fontId="13" fillId="0" borderId="138" xfId="22" applyFont="1" applyFill="1" applyBorder="1" applyAlignment="1">
      <alignment horizontal="center" vertical="center" shrinkToFit="1"/>
      <protection/>
    </xf>
    <xf numFmtId="0" fontId="13" fillId="0" borderId="139" xfId="22" applyFont="1" applyFill="1" applyBorder="1" applyAlignment="1">
      <alignment horizontal="left" vertical="center" shrinkToFit="1"/>
      <protection/>
    </xf>
    <xf numFmtId="0" fontId="13" fillId="0" borderId="45" xfId="22" applyFont="1" applyFill="1" applyBorder="1" applyAlignment="1">
      <alignment vertical="center" wrapText="1" shrinkToFit="1"/>
      <protection/>
    </xf>
    <xf numFmtId="0" fontId="13" fillId="0" borderId="14" xfId="22" applyFont="1" applyFill="1" applyBorder="1" applyAlignment="1">
      <alignment vertical="center" shrinkToFit="1"/>
      <protection/>
    </xf>
    <xf numFmtId="0" fontId="13" fillId="0" borderId="140" xfId="22" applyFont="1" applyFill="1" applyBorder="1" applyAlignment="1">
      <alignment horizontal="center" vertical="center"/>
      <protection/>
    </xf>
    <xf numFmtId="0" fontId="13" fillId="0" borderId="141" xfId="22" applyFont="1" applyFill="1" applyBorder="1" applyAlignment="1">
      <alignment horizontal="left" vertical="center"/>
      <protection/>
    </xf>
    <xf numFmtId="0" fontId="13" fillId="0" borderId="28" xfId="22" applyFont="1" applyFill="1" applyBorder="1" applyAlignment="1">
      <alignment vertical="center" shrinkToFit="1"/>
      <protection/>
    </xf>
    <xf numFmtId="0" fontId="13" fillId="0" borderId="140" xfId="22" applyFont="1" applyFill="1" applyBorder="1" applyAlignment="1">
      <alignment horizontal="center" vertical="center" shrinkToFit="1"/>
      <protection/>
    </xf>
    <xf numFmtId="0" fontId="13" fillId="0" borderId="141" xfId="22" applyFont="1" applyFill="1" applyBorder="1" applyAlignment="1">
      <alignment horizontal="left" vertical="center" shrinkToFit="1"/>
      <protection/>
    </xf>
    <xf numFmtId="0" fontId="13" fillId="0" borderId="141" xfId="22" applyFont="1" applyFill="1" applyBorder="1" applyAlignment="1">
      <alignment vertical="center" shrinkToFit="1"/>
      <protection/>
    </xf>
    <xf numFmtId="0" fontId="13" fillId="0" borderId="142" xfId="22" applyFont="1" applyFill="1" applyBorder="1" applyAlignment="1">
      <alignment horizontal="center" vertical="center"/>
      <protection/>
    </xf>
    <xf numFmtId="0" fontId="13" fillId="0" borderId="39" xfId="22" applyFont="1" applyFill="1" applyBorder="1" applyAlignment="1">
      <alignment horizontal="center" vertical="center"/>
      <protection/>
    </xf>
    <xf numFmtId="0" fontId="13" fillId="0" borderId="106" xfId="22" applyFont="1" applyFill="1" applyBorder="1" applyAlignment="1">
      <alignment vertical="center" wrapText="1" shrinkToFit="1"/>
      <protection/>
    </xf>
    <xf numFmtId="0" fontId="13" fillId="0" borderId="7" xfId="22" applyFont="1" applyFill="1" applyBorder="1" applyAlignment="1">
      <alignment horizontal="center" vertical="center"/>
      <protection/>
    </xf>
    <xf numFmtId="0" fontId="13" fillId="0" borderId="84" xfId="22" applyFont="1" applyFill="1" applyBorder="1" applyAlignment="1">
      <alignment horizontal="center" vertical="center"/>
      <protection/>
    </xf>
    <xf numFmtId="0" fontId="13" fillId="0" borderId="143" xfId="22" applyFont="1" applyFill="1" applyBorder="1" applyAlignment="1">
      <alignment horizontal="center" vertical="center"/>
      <protection/>
    </xf>
    <xf numFmtId="0" fontId="13" fillId="0" borderId="27" xfId="22" applyFont="1" applyFill="1" applyBorder="1" applyAlignment="1">
      <alignment horizontal="center" vertical="center"/>
      <protection/>
    </xf>
    <xf numFmtId="0" fontId="13" fillId="0" borderId="106" xfId="22" applyFont="1" applyFill="1" applyBorder="1" applyAlignment="1">
      <alignment vertical="center" shrinkToFit="1"/>
      <protection/>
    </xf>
    <xf numFmtId="0" fontId="13" fillId="0" borderId="139" xfId="22" applyFont="1" applyFill="1" applyBorder="1" applyAlignment="1">
      <alignment vertical="center" shrinkToFit="1"/>
      <protection/>
    </xf>
    <xf numFmtId="0" fontId="13" fillId="0" borderId="40" xfId="22" applyFont="1" applyFill="1" applyBorder="1" applyAlignment="1">
      <alignment vertical="center" shrinkToFit="1"/>
      <protection/>
    </xf>
    <xf numFmtId="0" fontId="13" fillId="0" borderId="21" xfId="22" applyFont="1" applyFill="1" applyBorder="1" applyAlignment="1">
      <alignment horizontal="center" vertical="center" wrapText="1"/>
      <protection/>
    </xf>
    <xf numFmtId="0" fontId="13" fillId="0" borderId="28" xfId="22" applyFont="1" applyFill="1" applyBorder="1" applyAlignment="1">
      <alignment vertical="center" wrapText="1" shrinkToFit="1"/>
      <protection/>
    </xf>
    <xf numFmtId="0" fontId="13" fillId="0" borderId="9" xfId="22" applyFont="1" applyFill="1" applyBorder="1" applyAlignment="1">
      <alignment vertical="center" wrapText="1" shrinkToFit="1"/>
      <protection/>
    </xf>
    <xf numFmtId="0" fontId="13" fillId="0" borderId="14" xfId="22" applyFont="1" applyFill="1" applyBorder="1" applyAlignment="1">
      <alignment vertical="center" wrapText="1" shrinkToFit="1"/>
      <protection/>
    </xf>
    <xf numFmtId="0" fontId="13" fillId="0" borderId="140" xfId="22" applyFont="1" applyFill="1" applyBorder="1" applyAlignment="1">
      <alignment vertical="center"/>
      <protection/>
    </xf>
    <xf numFmtId="0" fontId="13" fillId="0" borderId="138" xfId="22" applyFont="1" applyFill="1" applyBorder="1" applyAlignment="1">
      <alignment vertical="center"/>
      <protection/>
    </xf>
    <xf numFmtId="0" fontId="13" fillId="0" borderId="39" xfId="22" applyFont="1" applyFill="1" applyBorder="1" applyAlignment="1">
      <alignment horizontal="center" vertical="center" wrapText="1"/>
      <protection/>
    </xf>
    <xf numFmtId="0" fontId="13" fillId="0" borderId="135" xfId="22" applyFont="1" applyFill="1" applyBorder="1" applyAlignment="1">
      <alignment vertical="center"/>
      <protection/>
    </xf>
    <xf numFmtId="0" fontId="13" fillId="0" borderId="28" xfId="22" applyFont="1" applyFill="1" applyBorder="1" applyAlignment="1">
      <alignment vertical="center" wrapText="1"/>
      <protection/>
    </xf>
    <xf numFmtId="0" fontId="13" fillId="0" borderId="9" xfId="22" applyFont="1" applyFill="1" applyBorder="1" applyAlignment="1">
      <alignment vertical="center" wrapText="1"/>
      <protection/>
    </xf>
    <xf numFmtId="0" fontId="13" fillId="0" borderId="144" xfId="22" applyFont="1" applyFill="1" applyBorder="1" applyAlignment="1">
      <alignment horizontal="center" vertical="center"/>
      <protection/>
    </xf>
    <xf numFmtId="0" fontId="13" fillId="0" borderId="68" xfId="22" applyFont="1" applyFill="1" applyBorder="1" applyAlignment="1">
      <alignment horizontal="center" vertical="center"/>
      <protection/>
    </xf>
    <xf numFmtId="0" fontId="13" fillId="0" borderId="29" xfId="22" applyFont="1" applyFill="1" applyBorder="1" applyAlignment="1">
      <alignment vertical="center" shrinkToFit="1"/>
      <protection/>
    </xf>
    <xf numFmtId="0" fontId="13" fillId="0" borderId="145" xfId="22" applyFont="1" applyFill="1" applyBorder="1" applyAlignment="1">
      <alignment vertical="center" shrinkToFit="1"/>
      <protection/>
    </xf>
    <xf numFmtId="0" fontId="13" fillId="0" borderId="35" xfId="22" applyFont="1" applyFill="1" applyBorder="1" applyAlignment="1">
      <alignment vertical="center" shrinkToFit="1"/>
      <protection/>
    </xf>
    <xf numFmtId="0" fontId="13" fillId="0" borderId="51" xfId="22" applyFont="1" applyFill="1" applyBorder="1" applyAlignment="1">
      <alignment vertical="center" shrinkToFit="1"/>
      <protection/>
    </xf>
    <xf numFmtId="0" fontId="13" fillId="0" borderId="118" xfId="21" applyNumberFormat="1" applyFont="1" applyFill="1" applyBorder="1" applyAlignment="1">
      <alignment horizontal="center" vertical="center" shrinkToFit="1"/>
      <protection/>
    </xf>
    <xf numFmtId="0" fontId="13" fillId="0" borderId="146" xfId="21" applyNumberFormat="1" applyFont="1" applyFill="1" applyBorder="1" applyAlignment="1">
      <alignment horizontal="center" vertical="center" shrinkToFit="1"/>
      <protection/>
    </xf>
    <xf numFmtId="0" fontId="13" fillId="0" borderId="43" xfId="21" applyNumberFormat="1" applyFont="1" applyFill="1" applyBorder="1" applyAlignment="1">
      <alignment horizontal="center" vertical="center" shrinkToFit="1"/>
      <protection/>
    </xf>
    <xf numFmtId="0" fontId="13" fillId="0" borderId="6" xfId="21" applyNumberFormat="1" applyFont="1" applyFill="1" applyBorder="1" applyAlignment="1">
      <alignment horizontal="center" vertical="center" shrinkToFit="1"/>
      <protection/>
    </xf>
    <xf numFmtId="0" fontId="28" fillId="0" borderId="147" xfId="21" applyFont="1" applyFill="1" applyBorder="1" applyAlignment="1">
      <alignment horizontal="left" vertical="center" wrapText="1"/>
      <protection/>
    </xf>
    <xf numFmtId="0" fontId="9" fillId="0" borderId="147" xfId="21" applyFont="1" applyFill="1" applyBorder="1" applyAlignment="1">
      <alignment horizontal="left" vertical="center" wrapText="1"/>
      <protection/>
    </xf>
    <xf numFmtId="0" fontId="13" fillId="0" borderId="6" xfId="21" applyFont="1" applyFill="1" applyBorder="1" applyAlignment="1">
      <alignment vertical="center" shrinkToFit="1"/>
      <protection/>
    </xf>
    <xf numFmtId="0" fontId="13" fillId="0" borderId="147" xfId="21" applyNumberFormat="1" applyFont="1" applyFill="1" applyBorder="1" applyAlignment="1">
      <alignment horizontal="center" vertical="center" shrinkToFit="1"/>
      <protection/>
    </xf>
    <xf numFmtId="0" fontId="13" fillId="0" borderId="6" xfId="21" applyNumberFormat="1" applyFont="1" applyFill="1" applyBorder="1" applyAlignment="1" quotePrefix="1">
      <alignment horizontal="center" vertical="center" shrinkToFit="1"/>
      <protection/>
    </xf>
    <xf numFmtId="0" fontId="21" fillId="0" borderId="147" xfId="21" applyFont="1" applyFill="1" applyBorder="1" applyAlignment="1">
      <alignment horizontal="left" vertical="center" wrapText="1"/>
      <protection/>
    </xf>
    <xf numFmtId="0" fontId="28" fillId="0" borderId="147" xfId="21" applyFont="1" applyFill="1" applyBorder="1" applyAlignment="1">
      <alignment vertical="center" wrapText="1"/>
      <protection/>
    </xf>
    <xf numFmtId="0" fontId="13" fillId="0" borderId="6" xfId="21" applyFont="1" applyFill="1" applyBorder="1" applyAlignment="1">
      <alignment horizontal="left" vertical="center" shrinkToFit="1"/>
      <protection/>
    </xf>
    <xf numFmtId="0" fontId="13" fillId="0" borderId="6" xfId="21" applyFont="1" applyFill="1" applyBorder="1" applyAlignment="1">
      <alignment horizontal="left" vertical="center" wrapText="1" shrinkToFit="1"/>
      <protection/>
    </xf>
    <xf numFmtId="0" fontId="9" fillId="0" borderId="147" xfId="21" applyFont="1" applyFill="1" applyBorder="1" applyAlignment="1">
      <alignment vertical="center" wrapText="1"/>
      <protection/>
    </xf>
    <xf numFmtId="0" fontId="13" fillId="0" borderId="6" xfId="21" applyFont="1" applyFill="1" applyBorder="1" applyAlignment="1">
      <alignment horizontal="left" vertical="center" wrapText="1"/>
      <protection/>
    </xf>
    <xf numFmtId="0" fontId="13" fillId="0" borderId="43" xfId="21" applyNumberFormat="1" applyFont="1" applyFill="1" applyBorder="1" applyAlignment="1" quotePrefix="1">
      <alignment horizontal="center" vertical="center" shrinkToFit="1"/>
      <protection/>
    </xf>
    <xf numFmtId="0" fontId="13" fillId="0" borderId="6" xfId="21" applyFont="1" applyFill="1" applyBorder="1" applyAlignment="1">
      <alignment vertical="center" wrapText="1" shrinkToFit="1"/>
      <protection/>
    </xf>
    <xf numFmtId="0" fontId="13" fillId="0" borderId="39" xfId="21" applyNumberFormat="1" applyFont="1" applyFill="1" applyBorder="1" applyAlignment="1">
      <alignment horizontal="center" vertical="center" shrinkToFit="1"/>
      <protection/>
    </xf>
    <xf numFmtId="0" fontId="13" fillId="0" borderId="106" xfId="21" applyNumberFormat="1" applyFont="1" applyFill="1" applyBorder="1" applyAlignment="1">
      <alignment horizontal="center" vertical="center" shrinkToFit="1"/>
      <protection/>
    </xf>
    <xf numFmtId="0" fontId="13" fillId="0" borderId="106" xfId="21" applyFont="1" applyFill="1" applyBorder="1" applyAlignment="1">
      <alignment horizontal="left" vertical="center" wrapText="1" shrinkToFit="1"/>
      <protection/>
    </xf>
    <xf numFmtId="0" fontId="13" fillId="0" borderId="84" xfId="21" applyNumberFormat="1" applyFont="1" applyFill="1" applyBorder="1" applyAlignment="1">
      <alignment horizontal="center" vertical="center" shrinkToFit="1"/>
      <protection/>
    </xf>
    <xf numFmtId="0" fontId="13" fillId="0" borderId="45" xfId="21" applyNumberFormat="1" applyFont="1" applyFill="1" applyBorder="1" applyAlignment="1">
      <alignment horizontal="center" vertical="center" shrinkToFit="1"/>
      <protection/>
    </xf>
    <xf numFmtId="0" fontId="13" fillId="0" borderId="14" xfId="21" applyNumberFormat="1" applyFont="1" applyFill="1" applyBorder="1" applyAlignment="1">
      <alignment horizontal="center" vertical="center" shrinkToFit="1"/>
      <protection/>
    </xf>
    <xf numFmtId="0" fontId="13" fillId="0" borderId="125" xfId="21" applyNumberFormat="1" applyFont="1" applyFill="1" applyBorder="1" applyAlignment="1">
      <alignment horizontal="center" vertical="center" shrinkToFit="1"/>
      <protection/>
    </xf>
    <xf numFmtId="0" fontId="13" fillId="0" borderId="34" xfId="21" applyNumberFormat="1" applyFont="1" applyFill="1" applyBorder="1" applyAlignment="1">
      <alignment horizontal="center" vertical="center" shrinkToFit="1"/>
      <protection/>
    </xf>
    <xf numFmtId="0" fontId="13" fillId="0" borderId="35" xfId="21" applyNumberFormat="1" applyFont="1" applyFill="1" applyBorder="1" applyAlignment="1">
      <alignment horizontal="center" vertical="center" shrinkToFit="1"/>
      <protection/>
    </xf>
    <xf numFmtId="0" fontId="13" fillId="0" borderId="51" xfId="21" applyNumberFormat="1" applyFont="1" applyFill="1" applyBorder="1" applyAlignment="1">
      <alignment horizontal="center" vertical="center" shrinkToFit="1"/>
      <protection/>
    </xf>
    <xf numFmtId="0" fontId="9" fillId="0" borderId="6" xfId="21" applyNumberFormat="1" applyFont="1" applyFill="1" applyBorder="1" applyAlignment="1">
      <alignment horizontal="center" vertical="center" wrapText="1" shrinkToFit="1"/>
      <protection/>
    </xf>
    <xf numFmtId="0" fontId="13" fillId="0" borderId="6" xfId="21" applyNumberFormat="1" applyFont="1" applyFill="1" applyBorder="1" applyAlignment="1">
      <alignment horizontal="center" vertical="center" wrapText="1" shrinkToFit="1"/>
      <protection/>
    </xf>
    <xf numFmtId="0" fontId="13" fillId="0" borderId="125" xfId="21" applyNumberFormat="1" applyFont="1" applyFill="1" applyBorder="1" applyAlignment="1" quotePrefix="1">
      <alignment horizontal="center" vertical="center" shrinkToFit="1"/>
      <protection/>
    </xf>
    <xf numFmtId="0" fontId="9" fillId="0" borderId="147" xfId="21" applyFont="1" applyFill="1" applyBorder="1" applyAlignment="1">
      <alignment horizontal="left" vertical="center" wrapText="1" shrinkToFit="1"/>
      <protection/>
    </xf>
    <xf numFmtId="0" fontId="13" fillId="0" borderId="6" xfId="21" applyFont="1" applyFill="1" applyBorder="1" applyAlignment="1">
      <alignment vertical="center" wrapText="1"/>
      <protection/>
    </xf>
    <xf numFmtId="0" fontId="10" fillId="0" borderId="0" xfId="21" applyFont="1" applyFill="1" applyAlignment="1">
      <alignment horizontal="left" vertical="center"/>
      <protection/>
    </xf>
    <xf numFmtId="0" fontId="13" fillId="0" borderId="6" xfId="21" applyNumberFormat="1" applyFont="1" applyFill="1" applyBorder="1" applyAlignment="1">
      <alignment horizontal="center" vertical="center" wrapText="1"/>
      <protection/>
    </xf>
    <xf numFmtId="0" fontId="9" fillId="0" borderId="148" xfId="22" applyFont="1" applyFill="1" applyBorder="1" applyAlignment="1">
      <alignment horizontal="center" vertical="center" wrapText="1"/>
      <protection/>
    </xf>
    <xf numFmtId="0" fontId="9" fillId="0" borderId="118" xfId="22" applyFont="1" applyFill="1" applyBorder="1" applyAlignment="1">
      <alignment horizontal="center" vertical="center" wrapText="1"/>
      <protection/>
    </xf>
    <xf numFmtId="0" fontId="9" fillId="0" borderId="146" xfId="22" applyFont="1" applyFill="1" applyBorder="1" applyAlignment="1">
      <alignment horizontal="left" vertical="center" wrapText="1"/>
      <protection/>
    </xf>
    <xf numFmtId="0" fontId="9" fillId="0" borderId="24" xfId="22" applyNumberFormat="1" applyFont="1" applyFill="1" applyBorder="1" applyAlignment="1" quotePrefix="1">
      <alignment horizontal="center" vertical="center" wrapText="1"/>
      <protection/>
    </xf>
    <xf numFmtId="0" fontId="9" fillId="0" borderId="129" xfId="22" applyFont="1" applyFill="1" applyBorder="1" applyAlignment="1">
      <alignment horizontal="center" vertical="center" wrapText="1"/>
      <protection/>
    </xf>
    <xf numFmtId="0" fontId="9" fillId="0" borderId="123" xfId="22" applyFont="1" applyFill="1" applyBorder="1" applyAlignment="1">
      <alignment horizontal="center" vertical="center" wrapText="1"/>
      <protection/>
    </xf>
    <xf numFmtId="0" fontId="10" fillId="0" borderId="146" xfId="22" applyFont="1" applyFill="1" applyBorder="1" applyAlignment="1">
      <alignment horizontal="left" vertical="center" wrapText="1"/>
      <protection/>
    </xf>
    <xf numFmtId="0" fontId="9" fillId="0" borderId="146" xfId="22" applyFont="1" applyFill="1" applyBorder="1" applyAlignment="1">
      <alignment horizontal="center" vertical="center" wrapText="1"/>
      <protection/>
    </xf>
    <xf numFmtId="0" fontId="9" fillId="0" borderId="44" xfId="22" applyFont="1" applyFill="1" applyBorder="1" applyAlignment="1">
      <alignment horizontal="center" vertical="center" wrapText="1"/>
      <protection/>
    </xf>
    <xf numFmtId="0" fontId="9" fillId="0" borderId="35" xfId="22" applyFont="1" applyFill="1" applyBorder="1" applyAlignment="1">
      <alignment horizontal="center" vertical="center" wrapText="1"/>
      <protection/>
    </xf>
    <xf numFmtId="0" fontId="9" fillId="0" borderId="51" xfId="22" applyFont="1" applyFill="1" applyBorder="1" applyAlignment="1">
      <alignment horizontal="center" vertical="center" wrapText="1"/>
      <protection/>
    </xf>
    <xf numFmtId="0" fontId="9" fillId="0" borderId="44" xfId="22" applyNumberFormat="1" applyFont="1" applyFill="1" applyBorder="1" applyAlignment="1" quotePrefix="1">
      <alignment horizontal="center" vertical="center" wrapText="1"/>
      <protection/>
    </xf>
    <xf numFmtId="0" fontId="9" fillId="0" borderId="33" xfId="22" applyFont="1" applyFill="1" applyBorder="1" applyAlignment="1">
      <alignment horizontal="center" vertical="center" wrapText="1"/>
      <protection/>
    </xf>
    <xf numFmtId="0" fontId="9" fillId="0" borderId="35" xfId="22" applyFont="1" applyFill="1" applyBorder="1" applyAlignment="1" quotePrefix="1">
      <alignment horizontal="center" vertical="center" wrapText="1"/>
      <protection/>
    </xf>
    <xf numFmtId="0" fontId="9" fillId="0" borderId="45" xfId="22" applyFont="1" applyFill="1" applyBorder="1" applyAlignment="1">
      <alignment horizontal="center" vertical="center" wrapText="1"/>
      <protection/>
    </xf>
    <xf numFmtId="0" fontId="9" fillId="0" borderId="108" xfId="22" applyFont="1" applyFill="1" applyBorder="1" applyAlignment="1">
      <alignment horizontal="center" vertical="center" wrapText="1"/>
      <protection/>
    </xf>
    <xf numFmtId="0" fontId="9" fillId="0" borderId="34" xfId="22" applyFont="1" applyFill="1" applyBorder="1" applyAlignment="1">
      <alignment horizontal="center" vertical="center" wrapText="1"/>
      <protection/>
    </xf>
    <xf numFmtId="0" fontId="10" fillId="0" borderId="51" xfId="22" applyFont="1" applyFill="1" applyBorder="1" applyAlignment="1">
      <alignment horizontal="left" vertical="center" wrapText="1"/>
      <protection/>
    </xf>
    <xf numFmtId="0" fontId="9" fillId="0" borderId="51" xfId="22" applyFont="1" applyFill="1" applyBorder="1" applyAlignment="1">
      <alignment horizontal="left" vertical="center" wrapText="1"/>
      <protection/>
    </xf>
    <xf numFmtId="0" fontId="9" fillId="0" borderId="146" xfId="22" applyFont="1" applyFill="1" applyBorder="1" applyAlignment="1">
      <alignment vertical="center" wrapText="1"/>
      <protection/>
    </xf>
    <xf numFmtId="0" fontId="9" fillId="0" borderId="113" xfId="22" applyFont="1" applyFill="1" applyBorder="1" applyAlignment="1">
      <alignment horizontal="center" vertical="center" wrapText="1"/>
      <protection/>
    </xf>
    <xf numFmtId="0" fontId="9" fillId="0" borderId="103" xfId="22" applyFont="1" applyFill="1" applyBorder="1" applyAlignment="1">
      <alignment horizontal="center" vertical="center" wrapText="1"/>
      <protection/>
    </xf>
    <xf numFmtId="0" fontId="9" fillId="0" borderId="102" xfId="22" applyFont="1" applyFill="1" applyBorder="1" applyAlignment="1">
      <alignment horizontal="center" vertical="center" wrapText="1"/>
      <protection/>
    </xf>
    <xf numFmtId="0" fontId="9" fillId="0" borderId="149" xfId="22" applyFont="1" applyFill="1" applyBorder="1" applyAlignment="1">
      <alignment horizontal="center" vertical="center" wrapText="1"/>
      <protection/>
    </xf>
    <xf numFmtId="0" fontId="9" fillId="0" borderId="51" xfId="22" applyFont="1" applyFill="1" applyBorder="1" applyAlignment="1">
      <alignment vertical="center" wrapText="1"/>
      <protection/>
    </xf>
    <xf numFmtId="0" fontId="9" fillId="0" borderId="35" xfId="22" applyFont="1" applyFill="1" applyBorder="1" applyAlignment="1">
      <alignment vertical="center" wrapText="1"/>
      <protection/>
    </xf>
    <xf numFmtId="0" fontId="9" fillId="0" borderId="150" xfId="22" applyFont="1" applyFill="1" applyBorder="1" applyAlignment="1">
      <alignment horizontal="center" vertical="center" wrapText="1"/>
      <protection/>
    </xf>
    <xf numFmtId="0" fontId="9" fillId="0" borderId="151" xfId="22" applyFont="1" applyFill="1" applyBorder="1" applyAlignment="1">
      <alignment horizontal="center" vertical="center" wrapText="1"/>
      <protection/>
    </xf>
    <xf numFmtId="0" fontId="9" fillId="0" borderId="149" xfId="22" applyFont="1" applyFill="1" applyBorder="1" applyAlignment="1">
      <alignment horizontal="center" vertical="center" shrinkToFit="1"/>
      <protection/>
    </xf>
    <xf numFmtId="0" fontId="9" fillId="0" borderId="152" xfId="22" applyFont="1" applyFill="1" applyBorder="1" applyAlignment="1">
      <alignment horizontal="center" vertical="center" wrapText="1"/>
      <protection/>
    </xf>
    <xf numFmtId="0" fontId="9" fillId="0" borderId="151" xfId="22" applyFont="1" applyFill="1" applyBorder="1" applyAlignment="1">
      <alignment horizontal="left" vertical="center" wrapText="1"/>
      <protection/>
    </xf>
    <xf numFmtId="0" fontId="9" fillId="0" borderId="151" xfId="22" applyFont="1" applyFill="1" applyBorder="1" applyAlignment="1">
      <alignment horizontal="left" vertical="center" wrapText="1" shrinkToFit="1"/>
      <protection/>
    </xf>
    <xf numFmtId="0" fontId="9" fillId="0" borderId="51" xfId="22" applyFont="1" applyFill="1" applyBorder="1" applyAlignment="1">
      <alignment horizontal="left" vertical="center" wrapText="1" shrinkToFit="1"/>
      <protection/>
    </xf>
    <xf numFmtId="0" fontId="9" fillId="0" borderId="153" xfId="22" applyFont="1" applyFill="1" applyBorder="1" applyAlignment="1">
      <alignment horizontal="center" vertical="center" wrapText="1"/>
      <protection/>
    </xf>
    <xf numFmtId="0" fontId="9" fillId="0" borderId="154" xfId="22" applyFont="1" applyFill="1" applyBorder="1" applyAlignment="1">
      <alignment horizontal="center" vertical="center" wrapText="1"/>
      <protection/>
    </xf>
    <xf numFmtId="0" fontId="9" fillId="0" borderId="155" xfId="22" applyFont="1" applyFill="1" applyBorder="1" applyAlignment="1">
      <alignment vertical="center" wrapText="1"/>
      <protection/>
    </xf>
    <xf numFmtId="0" fontId="9" fillId="0" borderId="156" xfId="22" applyFont="1" applyFill="1" applyBorder="1" applyAlignment="1">
      <alignment horizontal="center" vertical="center" wrapText="1"/>
      <protection/>
    </xf>
    <xf numFmtId="0" fontId="9" fillId="0" borderId="157" xfId="22" applyFont="1" applyFill="1" applyBorder="1" applyAlignment="1">
      <alignment horizontal="center" vertical="center" wrapText="1"/>
      <protection/>
    </xf>
    <xf numFmtId="0" fontId="9" fillId="0" borderId="155" xfId="22" applyFont="1" applyFill="1" applyBorder="1" applyAlignment="1">
      <alignment horizontal="left" vertical="center" wrapText="1"/>
      <protection/>
    </xf>
    <xf numFmtId="0" fontId="9" fillId="0" borderId="155" xfId="22" applyFont="1" applyFill="1" applyBorder="1" applyAlignment="1">
      <alignment horizontal="left" vertical="center" wrapText="1" shrinkToFit="1"/>
      <protection/>
    </xf>
    <xf numFmtId="0" fontId="9" fillId="0" borderId="158" xfId="22" applyFont="1" applyFill="1" applyBorder="1" applyAlignment="1">
      <alignment horizontal="center" vertical="center" wrapText="1"/>
      <protection/>
    </xf>
    <xf numFmtId="0" fontId="9" fillId="0" borderId="159" xfId="22" applyFont="1" applyFill="1" applyBorder="1" applyAlignment="1">
      <alignment horizontal="center" vertical="center" wrapText="1"/>
      <protection/>
    </xf>
    <xf numFmtId="0" fontId="9" fillId="0" borderId="160" xfId="22" applyFont="1" applyFill="1" applyBorder="1" applyAlignment="1">
      <alignment horizontal="center" vertical="center" wrapText="1"/>
      <protection/>
    </xf>
    <xf numFmtId="0" fontId="9" fillId="0" borderId="159" xfId="22" applyFont="1" applyFill="1" applyBorder="1" applyAlignment="1">
      <alignment horizontal="center" vertical="center" shrinkToFit="1"/>
      <protection/>
    </xf>
    <xf numFmtId="0" fontId="9" fillId="0" borderId="161" xfId="22" applyFont="1" applyFill="1" applyBorder="1" applyAlignment="1">
      <alignment horizontal="center" vertical="center" wrapText="1"/>
      <protection/>
    </xf>
    <xf numFmtId="0" fontId="28" fillId="0" borderId="160" xfId="22" applyFont="1" applyFill="1" applyBorder="1" applyAlignment="1">
      <alignment horizontal="left" vertical="center" wrapText="1"/>
      <protection/>
    </xf>
    <xf numFmtId="0" fontId="9" fillId="0" borderId="160" xfId="22" applyFont="1" applyFill="1" applyBorder="1" applyAlignment="1">
      <alignment horizontal="left" vertical="center" wrapText="1"/>
      <protection/>
    </xf>
    <xf numFmtId="0" fontId="9" fillId="0" borderId="160" xfId="22" applyFont="1" applyFill="1" applyBorder="1" applyAlignment="1">
      <alignment horizontal="left" vertical="center" wrapText="1" shrinkToFit="1"/>
      <protection/>
    </xf>
    <xf numFmtId="0" fontId="28" fillId="0" borderId="51" xfId="22" applyFont="1" applyFill="1" applyBorder="1" applyAlignment="1">
      <alignment horizontal="left" vertical="center" wrapText="1"/>
      <protection/>
    </xf>
    <xf numFmtId="0" fontId="36" fillId="0" borderId="146" xfId="22" applyFont="1" applyFill="1" applyBorder="1" applyAlignment="1">
      <alignment horizontal="left" vertical="center" wrapText="1"/>
      <protection/>
    </xf>
    <xf numFmtId="0" fontId="36" fillId="0" borderId="51" xfId="22" applyFont="1" applyFill="1" applyBorder="1" applyAlignment="1">
      <alignment horizontal="left" vertical="center" wrapText="1"/>
      <protection/>
    </xf>
    <xf numFmtId="0" fontId="9" fillId="0" borderId="106" xfId="22" applyFont="1" applyFill="1" applyBorder="1" applyAlignment="1">
      <alignment horizontal="center" vertical="center" wrapText="1"/>
      <protection/>
    </xf>
    <xf numFmtId="0" fontId="9" fillId="0" borderId="83" xfId="22" applyFont="1" applyFill="1" applyBorder="1" applyAlignment="1">
      <alignment horizontal="center" vertical="center" wrapText="1"/>
      <protection/>
    </xf>
    <xf numFmtId="0" fontId="9" fillId="0" borderId="7" xfId="22" applyFont="1" applyFill="1" applyBorder="1" applyAlignment="1">
      <alignment horizontal="center" vertical="center" wrapText="1"/>
      <protection/>
    </xf>
    <xf numFmtId="0" fontId="9" fillId="0" borderId="27" xfId="22" applyFont="1" applyFill="1" applyBorder="1" applyAlignment="1">
      <alignment horizontal="center" vertical="center" wrapText="1"/>
      <protection/>
    </xf>
    <xf numFmtId="0" fontId="9" fillId="0" borderId="14" xfId="22" applyFont="1" applyFill="1" applyBorder="1" applyAlignment="1">
      <alignment horizontal="center" vertical="center" wrapText="1"/>
      <protection/>
    </xf>
    <xf numFmtId="0" fontId="9" fillId="0" borderId="129" xfId="22" applyFont="1" applyFill="1" applyBorder="1" applyAlignment="1">
      <alignment vertical="center" wrapText="1"/>
      <protection/>
    </xf>
    <xf numFmtId="0" fontId="9" fillId="0" borderId="40" xfId="22" applyFont="1" applyFill="1" applyBorder="1" applyAlignment="1">
      <alignment horizontal="center" vertical="center" wrapText="1"/>
      <protection/>
    </xf>
    <xf numFmtId="0" fontId="9" fillId="0" borderId="14" xfId="22" applyFont="1" applyFill="1" applyBorder="1" applyAlignment="1">
      <alignment horizontal="left" vertical="center" wrapText="1"/>
      <protection/>
    </xf>
    <xf numFmtId="0" fontId="9" fillId="0" borderId="39" xfId="22" applyFont="1" applyFill="1" applyBorder="1" applyAlignment="1">
      <alignment horizontal="center" vertical="center" wrapText="1"/>
      <protection/>
    </xf>
    <xf numFmtId="0" fontId="9" fillId="0" borderId="28" xfId="22" applyFont="1" applyFill="1" applyBorder="1" applyAlignment="1">
      <alignment horizontal="center" vertical="center" wrapText="1"/>
      <protection/>
    </xf>
    <xf numFmtId="0" fontId="9" fillId="0" borderId="104" xfId="22" applyFont="1" applyFill="1" applyBorder="1" applyAlignment="1">
      <alignment horizontal="center" vertical="center" wrapText="1"/>
      <protection/>
    </xf>
    <xf numFmtId="0" fontId="9" fillId="0" borderId="28" xfId="22" applyFont="1" applyFill="1" applyBorder="1" applyAlignment="1">
      <alignment horizontal="left" vertical="center" wrapText="1"/>
      <protection/>
    </xf>
    <xf numFmtId="0" fontId="9" fillId="0" borderId="118" xfId="22" applyFont="1" applyFill="1" applyBorder="1" applyAlignment="1">
      <alignment vertical="center" wrapText="1"/>
      <protection/>
    </xf>
    <xf numFmtId="0" fontId="9" fillId="0" borderId="118" xfId="0" applyFont="1" applyFill="1" applyBorder="1" applyAlignment="1">
      <alignment vertical="center"/>
    </xf>
    <xf numFmtId="0" fontId="9" fillId="0" borderId="11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9" fillId="0" borderId="120" xfId="22" applyFont="1" applyFill="1" applyBorder="1" applyAlignment="1">
      <alignment vertical="center" wrapText="1"/>
      <protection/>
    </xf>
    <xf numFmtId="0" fontId="9" fillId="0" borderId="45" xfId="22" applyFont="1" applyFill="1" applyBorder="1" applyAlignment="1">
      <alignment vertical="center" wrapText="1"/>
      <protection/>
    </xf>
    <xf numFmtId="0" fontId="9" fillId="0" borderId="28" xfId="22" applyFont="1" applyFill="1" applyBorder="1" applyAlignment="1">
      <alignment vertical="center" wrapText="1"/>
      <protection/>
    </xf>
    <xf numFmtId="0" fontId="9" fillId="0" borderId="14" xfId="22" applyFont="1" applyFill="1" applyBorder="1" applyAlignment="1">
      <alignment vertical="center" wrapText="1"/>
      <protection/>
    </xf>
    <xf numFmtId="0" fontId="9" fillId="0" borderId="25" xfId="22" applyFont="1" applyFill="1" applyBorder="1" applyAlignment="1">
      <alignment horizontal="left" vertical="center" wrapText="1"/>
      <protection/>
    </xf>
    <xf numFmtId="0" fontId="9" fillId="0" borderId="45" xfId="22" applyFont="1" applyFill="1" applyBorder="1" applyAlignment="1">
      <alignment horizontal="center" vertical="center" shrinkToFit="1"/>
      <protection/>
    </xf>
    <xf numFmtId="0" fontId="10" fillId="0" borderId="146" xfId="22" applyFont="1" applyFill="1" applyBorder="1" applyAlignment="1">
      <alignment horizontal="center" vertical="center" wrapText="1"/>
      <protection/>
    </xf>
    <xf numFmtId="0" fontId="10" fillId="0" borderId="51" xfId="22" applyFont="1" applyFill="1" applyBorder="1" applyAlignment="1">
      <alignment vertical="center" wrapText="1"/>
      <protection/>
    </xf>
    <xf numFmtId="0" fontId="9" fillId="0" borderId="129" xfId="22" applyFont="1" applyFill="1" applyBorder="1" applyAlignment="1">
      <alignment horizontal="left" vertical="center" wrapText="1"/>
      <protection/>
    </xf>
    <xf numFmtId="0" fontId="9" fillId="0" borderId="118" xfId="22" applyFont="1" applyFill="1" applyBorder="1" applyAlignment="1">
      <alignment horizontal="left" vertical="center" wrapText="1"/>
      <protection/>
    </xf>
    <xf numFmtId="0" fontId="10" fillId="0" borderId="61" xfId="22" applyFont="1" applyFill="1" applyBorder="1" applyAlignment="1">
      <alignment horizontal="left" vertical="center" wrapText="1"/>
      <protection/>
    </xf>
    <xf numFmtId="0" fontId="10" fillId="0" borderId="28" xfId="22" applyFont="1" applyFill="1" applyBorder="1" applyAlignment="1">
      <alignment horizontal="left" vertical="center" wrapText="1"/>
      <protection/>
    </xf>
    <xf numFmtId="0" fontId="10" fillId="0" borderId="25" xfId="22" applyFont="1" applyFill="1" applyBorder="1" applyAlignment="1">
      <alignment horizontal="left" vertical="center" wrapText="1"/>
      <protection/>
    </xf>
    <xf numFmtId="0" fontId="9" fillId="0" borderId="9" xfId="22" applyFont="1" applyFill="1" applyBorder="1" applyAlignment="1">
      <alignment vertical="center" wrapText="1"/>
      <protection/>
    </xf>
    <xf numFmtId="0" fontId="9" fillId="0" borderId="106" xfId="22" applyFont="1" applyFill="1" applyBorder="1" applyAlignment="1">
      <alignment vertical="center" wrapText="1"/>
      <protection/>
    </xf>
    <xf numFmtId="0" fontId="10" fillId="0" borderId="28" xfId="22" applyFont="1" applyFill="1" applyBorder="1" applyAlignment="1">
      <alignment vertical="center" wrapText="1"/>
      <protection/>
    </xf>
    <xf numFmtId="0" fontId="9" fillId="0" borderId="148" xfId="22" applyFont="1" applyFill="1" applyBorder="1" applyAlignment="1" quotePrefix="1">
      <alignment horizontal="center" vertical="center" wrapText="1"/>
      <protection/>
    </xf>
    <xf numFmtId="0" fontId="9" fillId="0" borderId="44" xfId="22" applyFont="1" applyFill="1" applyBorder="1" applyAlignment="1" quotePrefix="1">
      <alignment horizontal="center" vertical="center" wrapText="1"/>
      <protection/>
    </xf>
    <xf numFmtId="0" fontId="9" fillId="0" borderId="41" xfId="22" applyFont="1" applyFill="1" applyBorder="1" applyAlignment="1">
      <alignment horizontal="center" vertical="center" wrapText="1"/>
      <protection/>
    </xf>
    <xf numFmtId="0" fontId="9" fillId="0" borderId="105" xfId="22" applyFont="1" applyFill="1" applyBorder="1" applyAlignment="1">
      <alignment horizontal="center" vertical="center" wrapText="1"/>
      <protection/>
    </xf>
    <xf numFmtId="0" fontId="9" fillId="0" borderId="41" xfId="22" applyFont="1" applyFill="1" applyBorder="1" applyAlignment="1">
      <alignment vertical="center" wrapText="1"/>
      <protection/>
    </xf>
    <xf numFmtId="0" fontId="9" fillId="0" borderId="68" xfId="22" applyFont="1" applyFill="1" applyBorder="1" applyAlignment="1">
      <alignment horizontal="center" vertical="center" wrapText="1"/>
      <protection/>
    </xf>
    <xf numFmtId="0" fontId="9" fillId="0" borderId="35" xfId="22" applyFont="1" applyFill="1" applyBorder="1" applyAlignment="1">
      <alignment horizontal="left" vertical="center" wrapText="1"/>
      <protection/>
    </xf>
    <xf numFmtId="0" fontId="9" fillId="0" borderId="118" xfId="22" applyFont="1" applyFill="1" applyBorder="1" applyAlignment="1">
      <alignment horizontal="center" vertical="center"/>
      <protection/>
    </xf>
    <xf numFmtId="0" fontId="9" fillId="0" borderId="35" xfId="22" applyFont="1" applyFill="1" applyBorder="1" applyAlignment="1">
      <alignment horizontal="center" vertical="center"/>
      <protection/>
    </xf>
    <xf numFmtId="6" fontId="9" fillId="0" borderId="35" xfId="19" applyFont="1" applyFill="1" applyBorder="1" applyAlignment="1">
      <alignment horizontal="center" vertical="center" wrapText="1"/>
    </xf>
    <xf numFmtId="6" fontId="9" fillId="0" borderId="34" xfId="19" applyFont="1" applyFill="1" applyBorder="1" applyAlignment="1">
      <alignment horizontal="center" vertical="center" wrapText="1"/>
    </xf>
    <xf numFmtId="0" fontId="10" fillId="0" borderId="146" xfId="22" applyFont="1" applyFill="1" applyBorder="1" applyAlignment="1">
      <alignment vertical="center" wrapText="1"/>
      <protection/>
    </xf>
    <xf numFmtId="0" fontId="9" fillId="0" borderId="123" xfId="22" applyFont="1" applyFill="1" applyBorder="1" applyAlignment="1">
      <alignment horizontal="center" vertical="center" textRotation="255" shrinkToFit="1"/>
      <protection/>
    </xf>
    <xf numFmtId="0" fontId="9" fillId="0" borderId="34" xfId="22" applyFont="1" applyFill="1" applyBorder="1" applyAlignment="1">
      <alignment horizontal="center" vertical="center" textRotation="255" shrinkToFit="1"/>
      <protection/>
    </xf>
    <xf numFmtId="0" fontId="9" fillId="0" borderId="25" xfId="22" applyFont="1" applyFill="1" applyBorder="1" applyAlignment="1">
      <alignment vertical="center" wrapText="1"/>
      <protection/>
    </xf>
    <xf numFmtId="0" fontId="9" fillId="0" borderId="29" xfId="22" applyFont="1" applyFill="1" applyBorder="1" applyAlignment="1">
      <alignment horizontal="left" vertical="center" wrapText="1"/>
      <protection/>
    </xf>
    <xf numFmtId="0" fontId="9" fillId="0" borderId="4" xfId="22" applyFont="1" applyFill="1" applyBorder="1" applyAlignment="1">
      <alignment horizontal="center" vertical="center" wrapText="1"/>
      <protection/>
    </xf>
    <xf numFmtId="0" fontId="36" fillId="0" borderId="106" xfId="22" applyFont="1" applyFill="1" applyBorder="1" applyAlignment="1">
      <alignment horizontal="left" vertical="center" wrapText="1"/>
      <protection/>
    </xf>
    <xf numFmtId="0" fontId="3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vertical="center"/>
    </xf>
    <xf numFmtId="0" fontId="13" fillId="0" borderId="74" xfId="0" applyFont="1" applyFill="1" applyBorder="1" applyAlignment="1">
      <alignment vertical="center" wrapText="1"/>
    </xf>
    <xf numFmtId="0" fontId="13" fillId="0" borderId="162" xfId="0" applyFont="1" applyFill="1" applyBorder="1" applyAlignment="1">
      <alignment vertical="center" wrapText="1"/>
    </xf>
    <xf numFmtId="0" fontId="13" fillId="0" borderId="75" xfId="0" applyFont="1" applyFill="1" applyBorder="1" applyAlignment="1">
      <alignment vertical="center"/>
    </xf>
    <xf numFmtId="0" fontId="13" fillId="0" borderId="75" xfId="0" applyFont="1" applyFill="1" applyBorder="1" applyAlignment="1">
      <alignment vertical="center" wrapText="1"/>
    </xf>
    <xf numFmtId="0" fontId="13" fillId="0" borderId="77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73" xfId="0" applyFont="1" applyFill="1" applyBorder="1" applyAlignment="1">
      <alignment vertical="center"/>
    </xf>
    <xf numFmtId="0" fontId="13" fillId="0" borderId="73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163" xfId="0" applyFont="1" applyFill="1" applyBorder="1" applyAlignment="1">
      <alignment vertical="center" wrapText="1"/>
    </xf>
    <xf numFmtId="0" fontId="13" fillId="0" borderId="116" xfId="0" applyFont="1" applyFill="1" applyBorder="1" applyAlignment="1">
      <alignment vertical="center"/>
    </xf>
    <xf numFmtId="0" fontId="13" fillId="0" borderId="116" xfId="0" applyFont="1" applyFill="1" applyBorder="1" applyAlignment="1">
      <alignment vertical="center" wrapText="1"/>
    </xf>
    <xf numFmtId="0" fontId="13" fillId="0" borderId="76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 wrapText="1"/>
    </xf>
    <xf numFmtId="0" fontId="13" fillId="0" borderId="164" xfId="0" applyFont="1" applyFill="1" applyBorder="1" applyAlignment="1">
      <alignment vertical="center" wrapText="1"/>
    </xf>
    <xf numFmtId="0" fontId="13" fillId="0" borderId="114" xfId="0" applyFont="1" applyFill="1" applyBorder="1" applyAlignment="1">
      <alignment vertical="center"/>
    </xf>
    <xf numFmtId="0" fontId="13" fillId="0" borderId="114" xfId="0" applyFont="1" applyFill="1" applyBorder="1" applyAlignment="1">
      <alignment vertical="center" wrapText="1"/>
    </xf>
    <xf numFmtId="0" fontId="13" fillId="0" borderId="78" xfId="0" applyFont="1" applyFill="1" applyBorder="1" applyAlignment="1">
      <alignment vertical="center"/>
    </xf>
    <xf numFmtId="0" fontId="13" fillId="0" borderId="78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13" fillId="0" borderId="76" xfId="0" applyFont="1" applyFill="1" applyBorder="1" applyAlignment="1">
      <alignment vertical="center" wrapText="1"/>
    </xf>
    <xf numFmtId="0" fontId="13" fillId="0" borderId="165" xfId="0" applyFont="1" applyFill="1" applyBorder="1" applyAlignment="1">
      <alignment vertical="center" wrapText="1"/>
    </xf>
    <xf numFmtId="0" fontId="13" fillId="0" borderId="122" xfId="0" applyNumberFormat="1" applyFont="1" applyFill="1" applyBorder="1" applyAlignment="1">
      <alignment wrapText="1"/>
    </xf>
    <xf numFmtId="0" fontId="13" fillId="0" borderId="165" xfId="0" applyNumberFormat="1" applyFont="1" applyFill="1" applyBorder="1" applyAlignment="1">
      <alignment vertical="top" wrapText="1"/>
    </xf>
    <xf numFmtId="0" fontId="13" fillId="0" borderId="166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 wrapText="1"/>
    </xf>
    <xf numFmtId="0" fontId="13" fillId="0" borderId="147" xfId="0" applyFont="1" applyFill="1" applyBorder="1" applyAlignment="1">
      <alignment vertical="center" wrapText="1"/>
    </xf>
    <xf numFmtId="0" fontId="13" fillId="0" borderId="164" xfId="0" applyFont="1" applyFill="1" applyBorder="1" applyAlignment="1">
      <alignment vertical="center"/>
    </xf>
    <xf numFmtId="0" fontId="13" fillId="0" borderId="167" xfId="0" applyFont="1" applyFill="1" applyBorder="1" applyAlignment="1">
      <alignment vertical="center"/>
    </xf>
    <xf numFmtId="0" fontId="13" fillId="0" borderId="168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1" fontId="9" fillId="0" borderId="31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41" fontId="9" fillId="0" borderId="5" xfId="0" applyNumberFormat="1" applyFont="1" applyFill="1" applyBorder="1" applyAlignment="1">
      <alignment vertical="center"/>
    </xf>
    <xf numFmtId="0" fontId="9" fillId="0" borderId="85" xfId="0" applyFont="1" applyFill="1" applyBorder="1" applyAlignment="1">
      <alignment vertical="center"/>
    </xf>
    <xf numFmtId="41" fontId="9" fillId="0" borderId="85" xfId="0" applyNumberFormat="1" applyFont="1" applyFill="1" applyBorder="1" applyAlignment="1">
      <alignment vertical="center"/>
    </xf>
    <xf numFmtId="0" fontId="9" fillId="0" borderId="86" xfId="0" applyFont="1" applyFill="1" applyBorder="1" applyAlignment="1">
      <alignment vertical="center"/>
    </xf>
    <xf numFmtId="41" fontId="9" fillId="0" borderId="86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41" fontId="9" fillId="0" borderId="32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41" fontId="9" fillId="0" borderId="26" xfId="0" applyNumberFormat="1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41" fontId="9" fillId="0" borderId="53" xfId="0" applyNumberFormat="1" applyFont="1" applyFill="1" applyBorder="1" applyAlignment="1">
      <alignment vertical="center"/>
    </xf>
    <xf numFmtId="41" fontId="9" fillId="0" borderId="169" xfId="17" applyNumberFormat="1" applyFont="1" applyFill="1" applyBorder="1" applyAlignment="1">
      <alignment vertical="center"/>
    </xf>
    <xf numFmtId="41" fontId="9" fillId="0" borderId="170" xfId="17" applyNumberFormat="1" applyFont="1" applyFill="1" applyBorder="1" applyAlignment="1">
      <alignment vertical="center"/>
    </xf>
    <xf numFmtId="41" fontId="9" fillId="0" borderId="121" xfId="17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center"/>
    </xf>
    <xf numFmtId="41" fontId="9" fillId="0" borderId="62" xfId="17" applyNumberFormat="1" applyFont="1" applyFill="1" applyBorder="1" applyAlignment="1">
      <alignment vertical="center"/>
    </xf>
    <xf numFmtId="41" fontId="9" fillId="0" borderId="63" xfId="17" applyNumberFormat="1" applyFont="1" applyFill="1" applyBorder="1" applyAlignment="1">
      <alignment vertical="center"/>
    </xf>
    <xf numFmtId="41" fontId="9" fillId="0" borderId="65" xfId="17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1" fontId="13" fillId="0" borderId="25" xfId="17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41" fontId="13" fillId="0" borderId="9" xfId="17" applyNumberFormat="1" applyFont="1" applyFill="1" applyBorder="1" applyAlignment="1">
      <alignment vertical="center"/>
    </xf>
    <xf numFmtId="0" fontId="13" fillId="0" borderId="85" xfId="0" applyFont="1" applyFill="1" applyBorder="1" applyAlignment="1">
      <alignment vertical="center"/>
    </xf>
    <xf numFmtId="41" fontId="13" fillId="0" borderId="14" xfId="17" applyNumberFormat="1" applyFont="1" applyFill="1" applyBorder="1" applyAlignment="1">
      <alignment vertical="center"/>
    </xf>
    <xf numFmtId="41" fontId="13" fillId="0" borderId="28" xfId="17" applyNumberFormat="1" applyFont="1" applyFill="1" applyBorder="1" applyAlignment="1">
      <alignment vertical="center"/>
    </xf>
    <xf numFmtId="0" fontId="13" fillId="0" borderId="107" xfId="0" applyFont="1" applyFill="1" applyBorder="1" applyAlignment="1">
      <alignment vertical="center"/>
    </xf>
    <xf numFmtId="41" fontId="13" fillId="0" borderId="51" xfId="17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41" fontId="13" fillId="0" borderId="29" xfId="17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1" fontId="13" fillId="0" borderId="87" xfId="17" applyNumberFormat="1" applyFont="1" applyFill="1" applyBorder="1" applyAlignment="1">
      <alignment vertical="center"/>
    </xf>
    <xf numFmtId="41" fontId="13" fillId="0" borderId="88" xfId="17" applyNumberFormat="1" applyFont="1" applyFill="1" applyBorder="1" applyAlignment="1">
      <alignment horizontal="center" vertical="center"/>
    </xf>
    <xf numFmtId="41" fontId="13" fillId="0" borderId="171" xfId="17" applyNumberFormat="1" applyFont="1" applyFill="1" applyBorder="1" applyAlignment="1">
      <alignment vertical="center"/>
    </xf>
    <xf numFmtId="41" fontId="13" fillId="0" borderId="88" xfId="17" applyNumberFormat="1" applyFont="1" applyFill="1" applyBorder="1" applyAlignment="1">
      <alignment vertical="center"/>
    </xf>
    <xf numFmtId="41" fontId="13" fillId="0" borderId="171" xfId="17" applyNumberFormat="1" applyFont="1" applyFill="1" applyBorder="1" applyAlignment="1">
      <alignment horizontal="center" vertical="center"/>
    </xf>
    <xf numFmtId="41" fontId="13" fillId="0" borderId="172" xfId="17" applyNumberFormat="1" applyFont="1" applyFill="1" applyBorder="1" applyAlignment="1">
      <alignment horizontal="center" vertical="center"/>
    </xf>
    <xf numFmtId="41" fontId="13" fillId="0" borderId="90" xfId="17" applyNumberFormat="1" applyFont="1" applyFill="1" applyBorder="1" applyAlignment="1">
      <alignment vertical="center"/>
    </xf>
    <xf numFmtId="41" fontId="13" fillId="0" borderId="91" xfId="17" applyNumberFormat="1" applyFont="1" applyFill="1" applyBorder="1" applyAlignment="1">
      <alignment horizontal="center" vertical="center"/>
    </xf>
    <xf numFmtId="41" fontId="13" fillId="0" borderId="109" xfId="17" applyNumberFormat="1" applyFont="1" applyFill="1" applyBorder="1" applyAlignment="1">
      <alignment vertical="center"/>
    </xf>
    <xf numFmtId="41" fontId="13" fillId="0" borderId="110" xfId="17" applyNumberFormat="1" applyFont="1" applyFill="1" applyBorder="1" applyAlignment="1">
      <alignment vertical="center"/>
    </xf>
    <xf numFmtId="41" fontId="13" fillId="0" borderId="93" xfId="17" applyNumberFormat="1" applyFont="1" applyFill="1" applyBorder="1" applyAlignment="1">
      <alignment vertical="center"/>
    </xf>
    <xf numFmtId="41" fontId="13" fillId="0" borderId="94" xfId="17" applyNumberFormat="1" applyFont="1" applyFill="1" applyBorder="1" applyAlignment="1">
      <alignment horizontal="center" vertical="center"/>
    </xf>
    <xf numFmtId="41" fontId="13" fillId="0" borderId="173" xfId="17" applyNumberFormat="1" applyFont="1" applyFill="1" applyBorder="1" applyAlignment="1">
      <alignment vertical="center"/>
    </xf>
    <xf numFmtId="41" fontId="13" fillId="0" borderId="174" xfId="17" applyNumberFormat="1" applyFont="1" applyFill="1" applyBorder="1" applyAlignment="1">
      <alignment vertical="center"/>
    </xf>
    <xf numFmtId="41" fontId="13" fillId="0" borderId="96" xfId="17" applyNumberFormat="1" applyFont="1" applyFill="1" applyBorder="1" applyAlignment="1">
      <alignment vertical="center"/>
    </xf>
    <xf numFmtId="41" fontId="13" fillId="0" borderId="97" xfId="17" applyNumberFormat="1" applyFont="1" applyFill="1" applyBorder="1" applyAlignment="1">
      <alignment horizontal="center" vertical="center"/>
    </xf>
    <xf numFmtId="41" fontId="13" fillId="0" borderId="175" xfId="17" applyNumberFormat="1" applyFont="1" applyFill="1" applyBorder="1" applyAlignment="1">
      <alignment vertical="center"/>
    </xf>
    <xf numFmtId="41" fontId="13" fillId="0" borderId="176" xfId="17" applyNumberFormat="1" applyFont="1" applyFill="1" applyBorder="1" applyAlignment="1">
      <alignment vertical="center"/>
    </xf>
    <xf numFmtId="41" fontId="13" fillId="0" borderId="99" xfId="17" applyNumberFormat="1" applyFont="1" applyFill="1" applyBorder="1" applyAlignment="1">
      <alignment vertical="center"/>
    </xf>
    <xf numFmtId="41" fontId="13" fillId="0" borderId="100" xfId="17" applyNumberFormat="1" applyFont="1" applyFill="1" applyBorder="1" applyAlignment="1">
      <alignment horizontal="center" vertical="center"/>
    </xf>
    <xf numFmtId="41" fontId="13" fillId="0" borderId="111" xfId="17" applyNumberFormat="1" applyFont="1" applyFill="1" applyBorder="1" applyAlignment="1">
      <alignment vertical="center"/>
    </xf>
    <xf numFmtId="41" fontId="13" fillId="0" borderId="112" xfId="17" applyNumberFormat="1" applyFont="1" applyFill="1" applyBorder="1" applyAlignment="1">
      <alignment vertical="center"/>
    </xf>
    <xf numFmtId="41" fontId="13" fillId="0" borderId="92" xfId="17" applyNumberFormat="1" applyFont="1" applyFill="1" applyBorder="1" applyAlignment="1">
      <alignment vertical="center"/>
    </xf>
    <xf numFmtId="41" fontId="13" fillId="0" borderId="95" xfId="17" applyNumberFormat="1" applyFont="1" applyFill="1" applyBorder="1" applyAlignment="1">
      <alignment vertical="center"/>
    </xf>
    <xf numFmtId="41" fontId="13" fillId="0" borderId="62" xfId="17" applyNumberFormat="1" applyFont="1" applyFill="1" applyBorder="1" applyAlignment="1">
      <alignment vertical="center"/>
    </xf>
    <xf numFmtId="41" fontId="13" fillId="0" borderId="63" xfId="17" applyNumberFormat="1" applyFont="1" applyFill="1" applyBorder="1" applyAlignment="1">
      <alignment horizontal="center" vertical="center"/>
    </xf>
    <xf numFmtId="41" fontId="13" fillId="0" borderId="64" xfId="17" applyNumberFormat="1" applyFont="1" applyFill="1" applyBorder="1" applyAlignment="1">
      <alignment vertical="center"/>
    </xf>
    <xf numFmtId="41" fontId="13" fillId="0" borderId="177" xfId="17" applyNumberFormat="1" applyFont="1" applyFill="1" applyBorder="1" applyAlignment="1">
      <alignment vertical="center"/>
    </xf>
    <xf numFmtId="41" fontId="13" fillId="0" borderId="113" xfId="17" applyNumberFormat="1" applyFont="1" applyFill="1" applyBorder="1" applyAlignment="1">
      <alignment vertical="center" shrinkToFit="1"/>
    </xf>
    <xf numFmtId="41" fontId="13" fillId="0" borderId="103" xfId="17" applyNumberFormat="1" applyFont="1" applyFill="1" applyBorder="1" applyAlignment="1">
      <alignment vertical="center" shrinkToFit="1"/>
    </xf>
    <xf numFmtId="41" fontId="13" fillId="0" borderId="32" xfId="17" applyNumberFormat="1" applyFont="1" applyFill="1" applyBorder="1" applyAlignment="1">
      <alignment vertical="center" shrinkToFit="1"/>
    </xf>
    <xf numFmtId="41" fontId="13" fillId="0" borderId="40" xfId="17" applyNumberFormat="1" applyFont="1" applyFill="1" applyBorder="1" applyAlignment="1">
      <alignment vertical="center" shrinkToFit="1"/>
    </xf>
    <xf numFmtId="41" fontId="13" fillId="0" borderId="4" xfId="17" applyNumberFormat="1" applyFont="1" applyFill="1" applyBorder="1" applyAlignment="1">
      <alignment vertical="center" shrinkToFit="1"/>
    </xf>
    <xf numFmtId="41" fontId="13" fillId="0" borderId="20" xfId="17" applyNumberFormat="1" applyFont="1" applyFill="1" applyBorder="1" applyAlignment="1">
      <alignment vertical="center" shrinkToFit="1"/>
    </xf>
    <xf numFmtId="41" fontId="13" fillId="0" borderId="45" xfId="17" applyNumberFormat="1" applyFont="1" applyFill="1" applyBorder="1" applyAlignment="1">
      <alignment vertical="center" shrinkToFit="1"/>
    </xf>
    <xf numFmtId="41" fontId="13" fillId="0" borderId="7" xfId="17" applyNumberFormat="1" applyFont="1" applyFill="1" applyBorder="1" applyAlignment="1">
      <alignment vertical="center" shrinkToFit="1"/>
    </xf>
    <xf numFmtId="41" fontId="13" fillId="0" borderId="26" xfId="17" applyNumberFormat="1" applyFont="1" applyFill="1" applyBorder="1" applyAlignment="1">
      <alignment vertical="center" shrinkToFit="1"/>
    </xf>
    <xf numFmtId="41" fontId="13" fillId="0" borderId="106" xfId="17" applyNumberFormat="1" applyFont="1" applyFill="1" applyBorder="1" applyAlignment="1">
      <alignment vertical="center" shrinkToFit="1"/>
    </xf>
    <xf numFmtId="41" fontId="13" fillId="0" borderId="104" xfId="17" applyNumberFormat="1" applyFont="1" applyFill="1" applyBorder="1" applyAlignment="1">
      <alignment vertical="center" shrinkToFit="1"/>
    </xf>
    <xf numFmtId="41" fontId="13" fillId="0" borderId="53" xfId="17" applyNumberFormat="1" applyFont="1" applyFill="1" applyBorder="1" applyAlignment="1">
      <alignment vertical="center" shrinkToFit="1"/>
    </xf>
    <xf numFmtId="41" fontId="13" fillId="0" borderId="41" xfId="17" applyNumberFormat="1" applyFont="1" applyFill="1" applyBorder="1" applyAlignment="1">
      <alignment vertical="center" shrinkToFit="1"/>
    </xf>
    <xf numFmtId="41" fontId="13" fillId="0" borderId="68" xfId="17" applyNumberFormat="1" applyFont="1" applyFill="1" applyBorder="1" applyAlignment="1">
      <alignment vertical="center" shrinkToFit="1"/>
    </xf>
    <xf numFmtId="41" fontId="13" fillId="0" borderId="22" xfId="17" applyNumberFormat="1" applyFont="1" applyFill="1" applyBorder="1" applyAlignment="1">
      <alignment vertical="center" shrinkToFit="1"/>
    </xf>
    <xf numFmtId="41" fontId="13" fillId="0" borderId="35" xfId="17" applyNumberFormat="1" applyFont="1" applyFill="1" applyBorder="1" applyAlignment="1">
      <alignment vertical="center" shrinkToFit="1"/>
    </xf>
    <xf numFmtId="41" fontId="13" fillId="0" borderId="33" xfId="17" applyNumberFormat="1" applyFont="1" applyFill="1" applyBorder="1" applyAlignment="1">
      <alignment vertical="center" shrinkToFit="1"/>
    </xf>
    <xf numFmtId="41" fontId="13" fillId="0" borderId="48" xfId="17" applyNumberFormat="1" applyFont="1" applyFill="1" applyBorder="1" applyAlignment="1">
      <alignment vertical="center" shrinkToFit="1"/>
    </xf>
    <xf numFmtId="0" fontId="41" fillId="0" borderId="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81" fontId="9" fillId="0" borderId="0" xfId="0" applyNumberFormat="1" applyFont="1" applyAlignment="1">
      <alignment horizontal="center"/>
    </xf>
    <xf numFmtId="178" fontId="9" fillId="0" borderId="0" xfId="0" applyNumberFormat="1" applyFont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125" xfId="0" applyFont="1" applyFill="1" applyBorder="1" applyAlignment="1">
      <alignment horizontal="left" vertical="center"/>
    </xf>
    <xf numFmtId="38" fontId="9" fillId="0" borderId="47" xfId="0" applyNumberFormat="1" applyFont="1" applyFill="1" applyBorder="1" applyAlignment="1">
      <alignment vertical="center"/>
    </xf>
    <xf numFmtId="0" fontId="9" fillId="0" borderId="125" xfId="0" applyFont="1" applyFill="1" applyBorder="1" applyAlignment="1">
      <alignment vertical="center"/>
    </xf>
    <xf numFmtId="38" fontId="9" fillId="0" borderId="125" xfId="0" applyNumberFormat="1" applyFont="1" applyFill="1" applyBorder="1" applyAlignment="1">
      <alignment vertical="center"/>
    </xf>
    <xf numFmtId="180" fontId="9" fillId="0" borderId="6" xfId="0" applyNumberFormat="1" applyFont="1" applyFill="1" applyBorder="1" applyAlignment="1">
      <alignment vertical="center"/>
    </xf>
    <xf numFmtId="0" fontId="9" fillId="0" borderId="40" xfId="0" applyFont="1" applyFill="1" applyBorder="1" applyAlignment="1">
      <alignment/>
    </xf>
    <xf numFmtId="180" fontId="9" fillId="0" borderId="6" xfId="17" applyNumberFormat="1" applyFont="1" applyFill="1" applyBorder="1" applyAlignment="1">
      <alignment vertical="center"/>
    </xf>
    <xf numFmtId="38" fontId="9" fillId="0" borderId="178" xfId="0" applyNumberFormat="1" applyFont="1" applyFill="1" applyBorder="1" applyAlignment="1">
      <alignment vertical="center"/>
    </xf>
    <xf numFmtId="38" fontId="9" fillId="0" borderId="179" xfId="0" applyNumberFormat="1" applyFont="1" applyFill="1" applyBorder="1" applyAlignment="1">
      <alignment vertical="center"/>
    </xf>
    <xf numFmtId="180" fontId="9" fillId="0" borderId="180" xfId="17" applyNumberFormat="1" applyFont="1" applyFill="1" applyBorder="1" applyAlignment="1">
      <alignment vertical="center"/>
    </xf>
    <xf numFmtId="38" fontId="9" fillId="0" borderId="7" xfId="0" applyNumberFormat="1" applyFont="1" applyFill="1" applyBorder="1" applyAlignment="1">
      <alignment vertical="center"/>
    </xf>
    <xf numFmtId="0" fontId="9" fillId="0" borderId="84" xfId="0" applyFont="1" applyFill="1" applyBorder="1" applyAlignment="1">
      <alignment vertical="center"/>
    </xf>
    <xf numFmtId="178" fontId="9" fillId="0" borderId="45" xfId="0" applyNumberFormat="1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38" fontId="13" fillId="0" borderId="30" xfId="17" applyFont="1" applyFill="1" applyBorder="1" applyAlignment="1">
      <alignment vertical="center" shrinkToFit="1"/>
    </xf>
    <xf numFmtId="38" fontId="13" fillId="0" borderId="3" xfId="17" applyFont="1" applyFill="1" applyBorder="1" applyAlignment="1">
      <alignment vertical="center" shrinkToFit="1"/>
    </xf>
    <xf numFmtId="38" fontId="13" fillId="0" borderId="82" xfId="17" applyFont="1" applyFill="1" applyBorder="1" applyAlignment="1">
      <alignment vertical="center" shrinkToFit="1"/>
    </xf>
    <xf numFmtId="38" fontId="13" fillId="0" borderId="17" xfId="17" applyFont="1" applyFill="1" applyBorder="1" applyAlignment="1">
      <alignment vertical="center" shrinkToFit="1"/>
    </xf>
    <xf numFmtId="38" fontId="13" fillId="0" borderId="108" xfId="17" applyFont="1" applyFill="1" applyBorder="1" applyAlignment="1">
      <alignment vertical="center" shrinkToFit="1"/>
    </xf>
    <xf numFmtId="200" fontId="18" fillId="0" borderId="0" xfId="15" applyNumberFormat="1" applyFont="1" applyFill="1" applyAlignment="1">
      <alignment vertical="center"/>
    </xf>
    <xf numFmtId="0" fontId="13" fillId="0" borderId="181" xfId="0" applyFont="1" applyFill="1" applyBorder="1" applyAlignment="1">
      <alignment vertical="center" wrapText="1"/>
    </xf>
    <xf numFmtId="195" fontId="18" fillId="0" borderId="0" xfId="0" applyNumberFormat="1" applyFont="1" applyFill="1" applyAlignment="1">
      <alignment vertical="center"/>
    </xf>
    <xf numFmtId="196" fontId="18" fillId="0" borderId="0" xfId="0" applyNumberFormat="1" applyFont="1" applyFill="1" applyAlignment="1">
      <alignment vertical="center"/>
    </xf>
    <xf numFmtId="190" fontId="18" fillId="0" borderId="0" xfId="0" applyNumberFormat="1" applyFont="1" applyFill="1" applyAlignment="1">
      <alignment vertical="center"/>
    </xf>
    <xf numFmtId="192" fontId="18" fillId="0" borderId="0" xfId="0" applyNumberFormat="1" applyFont="1" applyFill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" fontId="36" fillId="0" borderId="98" xfId="0" applyNumberFormat="1" applyFont="1" applyFill="1" applyBorder="1" applyAlignment="1">
      <alignment horizontal="center" vertical="center" wrapText="1"/>
    </xf>
    <xf numFmtId="3" fontId="36" fillId="0" borderId="101" xfId="0" applyNumberFormat="1" applyFont="1" applyFill="1" applyBorder="1" applyAlignment="1">
      <alignment horizontal="center" vertical="center" wrapText="1"/>
    </xf>
    <xf numFmtId="3" fontId="10" fillId="0" borderId="96" xfId="0" applyNumberFormat="1" applyFont="1" applyFill="1" applyBorder="1" applyAlignment="1">
      <alignment horizontal="center" vertical="center"/>
    </xf>
    <xf numFmtId="3" fontId="10" fillId="0" borderId="99" xfId="0" applyNumberFormat="1" applyFont="1" applyFill="1" applyBorder="1" applyAlignment="1">
      <alignment horizontal="center" vertical="center"/>
    </xf>
    <xf numFmtId="3" fontId="10" fillId="0" borderId="97" xfId="0" applyNumberFormat="1" applyFont="1" applyFill="1" applyBorder="1" applyAlignment="1">
      <alignment horizontal="center" vertical="center" wrapText="1"/>
    </xf>
    <xf numFmtId="3" fontId="10" fillId="0" borderId="100" xfId="0" applyNumberFormat="1" applyFont="1" applyFill="1" applyBorder="1" applyAlignment="1">
      <alignment horizontal="center" vertical="center" wrapText="1"/>
    </xf>
    <xf numFmtId="3" fontId="10" fillId="0" borderId="32" xfId="17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9" fillId="0" borderId="11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10" fillId="0" borderId="182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 wrapText="1"/>
    </xf>
    <xf numFmtId="0" fontId="10" fillId="0" borderId="18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vertical="center" wrapText="1"/>
    </xf>
    <xf numFmtId="0" fontId="9" fillId="0" borderId="82" xfId="0" applyFont="1" applyFill="1" applyBorder="1" applyAlignment="1">
      <alignment vertical="center" wrapText="1"/>
    </xf>
    <xf numFmtId="0" fontId="9" fillId="0" borderId="12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wrapText="1" shrinkToFit="1"/>
    </xf>
    <xf numFmtId="0" fontId="13" fillId="0" borderId="3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06" xfId="0" applyFont="1" applyFill="1" applyBorder="1" applyAlignment="1">
      <alignment horizontal="center" vertical="center" wrapText="1" shrinkToFit="1"/>
    </xf>
    <xf numFmtId="0" fontId="18" fillId="0" borderId="41" xfId="0" applyFont="1" applyFill="1" applyBorder="1" applyAlignment="1">
      <alignment horizontal="center" vertical="center" wrapText="1" shrinkToFit="1"/>
    </xf>
    <xf numFmtId="0" fontId="9" fillId="0" borderId="98" xfId="0" applyFont="1" applyFill="1" applyBorder="1" applyAlignment="1">
      <alignment horizontal="center" vertical="center" wrapText="1"/>
    </xf>
    <xf numFmtId="0" fontId="9" fillId="0" borderId="101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 wrapText="1"/>
    </xf>
    <xf numFmtId="0" fontId="9" fillId="0" borderId="97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41" fontId="13" fillId="0" borderId="41" xfId="17" applyNumberFormat="1" applyFont="1" applyFill="1" applyBorder="1" applyAlignment="1">
      <alignment vertical="center"/>
    </xf>
    <xf numFmtId="41" fontId="13" fillId="0" borderId="21" xfId="17" applyNumberFormat="1" applyFont="1" applyFill="1" applyBorder="1" applyAlignment="1">
      <alignment vertical="center"/>
    </xf>
    <xf numFmtId="41" fontId="13" fillId="0" borderId="8" xfId="17" applyNumberFormat="1" applyFont="1" applyFill="1" applyBorder="1" applyAlignment="1">
      <alignment vertical="center"/>
    </xf>
    <xf numFmtId="41" fontId="13" fillId="0" borderId="18" xfId="17" applyNumberFormat="1" applyFont="1" applyFill="1" applyBorder="1" applyAlignment="1">
      <alignment vertical="center"/>
    </xf>
    <xf numFmtId="41" fontId="13" fillId="0" borderId="113" xfId="17" applyNumberFormat="1" applyFont="1" applyFill="1" applyBorder="1" applyAlignment="1">
      <alignment vertical="center"/>
    </xf>
    <xf numFmtId="41" fontId="13" fillId="0" borderId="61" xfId="17" applyNumberFormat="1" applyFont="1" applyFill="1" applyBorder="1" applyAlignment="1">
      <alignment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41" fontId="13" fillId="0" borderId="24" xfId="17" applyNumberFormat="1" applyFont="1" applyFill="1" applyBorder="1" applyAlignment="1">
      <alignment vertical="center"/>
    </xf>
    <xf numFmtId="41" fontId="13" fillId="0" borderId="23" xfId="17" applyNumberFormat="1" applyFont="1" applyFill="1" applyBorder="1" applyAlignment="1">
      <alignment vertical="center"/>
    </xf>
    <xf numFmtId="0" fontId="13" fillId="0" borderId="31" xfId="0" applyFont="1" applyFill="1" applyBorder="1" applyAlignment="1">
      <alignment wrapText="1" shrinkToFit="1"/>
    </xf>
    <xf numFmtId="0" fontId="13" fillId="0" borderId="30" xfId="0" applyFont="1" applyFill="1" applyBorder="1" applyAlignment="1">
      <alignment wrapText="1" shrinkToFi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2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/>
    </xf>
    <xf numFmtId="41" fontId="13" fillId="0" borderId="40" xfId="17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38" fontId="20" fillId="0" borderId="32" xfId="17" applyFont="1" applyFill="1" applyBorder="1" applyAlignment="1" applyProtection="1">
      <alignment horizontal="center" vertical="center" wrapText="1"/>
      <protection locked="0"/>
    </xf>
    <xf numFmtId="38" fontId="20" fillId="0" borderId="20" xfId="17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8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 shrinkToFit="1"/>
    </xf>
    <xf numFmtId="38" fontId="13" fillId="0" borderId="6" xfId="17" applyFont="1" applyFill="1" applyBorder="1" applyAlignment="1">
      <alignment horizontal="center" vertical="center"/>
    </xf>
    <xf numFmtId="38" fontId="13" fillId="0" borderId="25" xfId="17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38" fontId="13" fillId="0" borderId="47" xfId="17" applyFont="1" applyFill="1" applyBorder="1" applyAlignment="1">
      <alignment horizontal="center" vertical="center"/>
    </xf>
    <xf numFmtId="38" fontId="13" fillId="0" borderId="125" xfId="17" applyFont="1" applyFill="1" applyBorder="1" applyAlignment="1">
      <alignment horizontal="center" vertical="center"/>
    </xf>
    <xf numFmtId="38" fontId="13" fillId="0" borderId="106" xfId="17" applyFont="1" applyFill="1" applyBorder="1" applyAlignment="1">
      <alignment horizontal="center" vertical="center"/>
    </xf>
    <xf numFmtId="38" fontId="13" fillId="0" borderId="45" xfId="17" applyFont="1" applyFill="1" applyBorder="1" applyAlignment="1">
      <alignment horizontal="center" vertical="center"/>
    </xf>
    <xf numFmtId="38" fontId="13" fillId="0" borderId="104" xfId="17" applyFont="1" applyFill="1" applyBorder="1" applyAlignment="1">
      <alignment horizontal="center" vertical="center"/>
    </xf>
    <xf numFmtId="38" fontId="13" fillId="0" borderId="82" xfId="17" applyFont="1" applyFill="1" applyBorder="1" applyAlignment="1">
      <alignment horizontal="center" vertical="center"/>
    </xf>
    <xf numFmtId="38" fontId="13" fillId="0" borderId="83" xfId="17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8" fillId="0" borderId="125" xfId="0" applyFont="1" applyBorder="1" applyAlignment="1">
      <alignment horizontal="center" vertical="center" shrinkToFit="1"/>
    </xf>
    <xf numFmtId="0" fontId="18" fillId="0" borderId="104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84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/>
    </xf>
    <xf numFmtId="0" fontId="18" fillId="0" borderId="12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top" wrapText="1"/>
    </xf>
    <xf numFmtId="0" fontId="14" fillId="0" borderId="0" xfId="0" applyFont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125" xfId="0" applyFont="1" applyFill="1" applyBorder="1" applyAlignment="1">
      <alignment vertical="center"/>
    </xf>
    <xf numFmtId="0" fontId="9" fillId="0" borderId="104" xfId="0" applyFont="1" applyFill="1" applyBorder="1" applyAlignment="1">
      <alignment vertical="center"/>
    </xf>
    <xf numFmtId="0" fontId="9" fillId="0" borderId="106" xfId="0" applyFont="1" applyFill="1" applyBorder="1" applyAlignment="1">
      <alignment vertical="center" textRotation="255" shrinkToFit="1"/>
    </xf>
    <xf numFmtId="0" fontId="9" fillId="0" borderId="40" xfId="0" applyFont="1" applyFill="1" applyBorder="1" applyAlignment="1">
      <alignment vertical="center" textRotation="255" shrinkToFit="1"/>
    </xf>
    <xf numFmtId="0" fontId="9" fillId="0" borderId="180" xfId="0" applyFont="1" applyFill="1" applyBorder="1" applyAlignment="1">
      <alignment vertical="center" textRotation="255" shrinkToFit="1"/>
    </xf>
    <xf numFmtId="0" fontId="9" fillId="0" borderId="178" xfId="0" applyFont="1" applyFill="1" applyBorder="1" applyAlignment="1">
      <alignment vertical="center"/>
    </xf>
    <xf numFmtId="0" fontId="9" fillId="0" borderId="184" xfId="0" applyFont="1" applyFill="1" applyBorder="1" applyAlignment="1">
      <alignment vertical="center"/>
    </xf>
    <xf numFmtId="0" fontId="9" fillId="0" borderId="179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 textRotation="255"/>
    </xf>
    <xf numFmtId="0" fontId="9" fillId="0" borderId="45" xfId="0" applyFont="1" applyFill="1" applyBorder="1" applyAlignment="1">
      <alignment vertical="center" textRotation="255"/>
    </xf>
    <xf numFmtId="0" fontId="9" fillId="0" borderId="4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25" xfId="0" applyFont="1" applyFill="1" applyBorder="1" applyAlignment="1">
      <alignment horizontal="center" vertical="center"/>
    </xf>
    <xf numFmtId="0" fontId="9" fillId="0" borderId="185" xfId="0" applyFont="1" applyFill="1" applyBorder="1" applyAlignment="1">
      <alignment vertical="center" shrinkToFit="1"/>
    </xf>
    <xf numFmtId="0" fontId="9" fillId="0" borderId="186" xfId="0" applyFont="1" applyFill="1" applyBorder="1" applyAlignment="1">
      <alignment vertical="center" shrinkToFit="1"/>
    </xf>
    <xf numFmtId="0" fontId="9" fillId="0" borderId="187" xfId="0" applyFont="1" applyFill="1" applyBorder="1" applyAlignment="1">
      <alignment vertical="center" shrinkToFit="1"/>
    </xf>
    <xf numFmtId="0" fontId="10" fillId="0" borderId="82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center" wrapText="1"/>
    </xf>
    <xf numFmtId="3" fontId="10" fillId="0" borderId="20" xfId="17" applyNumberFormat="1" applyFont="1" applyFill="1" applyBorder="1" applyAlignment="1">
      <alignment horizontal="center" vertical="center"/>
    </xf>
    <xf numFmtId="3" fontId="10" fillId="0" borderId="22" xfId="17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3" fontId="10" fillId="0" borderId="20" xfId="17" applyNumberFormat="1" applyFont="1" applyFill="1" applyBorder="1" applyAlignment="1">
      <alignment horizontal="center" vertical="center" wrapText="1"/>
    </xf>
    <xf numFmtId="3" fontId="10" fillId="0" borderId="22" xfId="17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106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13" fillId="0" borderId="114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vertical="center"/>
    </xf>
    <xf numFmtId="0" fontId="13" fillId="0" borderId="188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86" xfId="0" applyFont="1" applyFill="1" applyBorder="1" applyAlignment="1">
      <alignment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43" xfId="0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 wrapText="1"/>
    </xf>
    <xf numFmtId="0" fontId="14" fillId="0" borderId="118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vertical="center"/>
    </xf>
    <xf numFmtId="0" fontId="14" fillId="0" borderId="14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48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vertical="center"/>
    </xf>
    <xf numFmtId="0" fontId="13" fillId="0" borderId="77" xfId="0" applyFont="1" applyFill="1" applyBorder="1" applyAlignment="1">
      <alignment vertical="center"/>
    </xf>
    <xf numFmtId="0" fontId="13" fillId="0" borderId="114" xfId="0" applyFont="1" applyFill="1" applyBorder="1" applyAlignment="1">
      <alignment vertical="center" wrapText="1"/>
    </xf>
    <xf numFmtId="0" fontId="13" fillId="0" borderId="45" xfId="0" applyFont="1" applyFill="1" applyBorder="1" applyAlignment="1">
      <alignment vertical="center" wrapText="1"/>
    </xf>
    <xf numFmtId="0" fontId="13" fillId="0" borderId="106" xfId="0" applyFont="1" applyFill="1" applyBorder="1" applyAlignment="1">
      <alignment vertical="center" wrapText="1"/>
    </xf>
    <xf numFmtId="0" fontId="13" fillId="0" borderId="148" xfId="0" applyFont="1" applyFill="1" applyBorder="1" applyAlignment="1">
      <alignment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vertical="center"/>
    </xf>
    <xf numFmtId="0" fontId="13" fillId="0" borderId="73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/>
    </xf>
    <xf numFmtId="0" fontId="30" fillId="0" borderId="77" xfId="0" applyFont="1" applyFill="1" applyBorder="1" applyAlignment="1">
      <alignment vertical="center"/>
    </xf>
    <xf numFmtId="0" fontId="13" fillId="0" borderId="118" xfId="0" applyFont="1" applyFill="1" applyBorder="1" applyAlignment="1">
      <alignment vertical="center"/>
    </xf>
    <xf numFmtId="0" fontId="13" fillId="0" borderId="118" xfId="0" applyFont="1" applyFill="1" applyBorder="1" applyAlignment="1">
      <alignment horizontal="center" vertical="center"/>
    </xf>
    <xf numFmtId="56" fontId="9" fillId="0" borderId="30" xfId="22" applyNumberFormat="1" applyFont="1" applyFill="1" applyBorder="1" applyAlignment="1">
      <alignment horizontal="center" vertical="center" shrinkToFit="1"/>
      <protection/>
    </xf>
    <xf numFmtId="0" fontId="9" fillId="0" borderId="17" xfId="22" applyFont="1" applyFill="1" applyBorder="1" applyAlignment="1">
      <alignment horizontal="center" vertical="center" shrinkToFit="1"/>
      <protection/>
    </xf>
    <xf numFmtId="0" fontId="9" fillId="0" borderId="118" xfId="22" applyFont="1" applyFill="1" applyBorder="1" applyAlignment="1">
      <alignment horizontal="center" vertical="center" wrapText="1"/>
      <protection/>
    </xf>
    <xf numFmtId="0" fontId="9" fillId="0" borderId="33" xfId="22" applyFont="1" applyFill="1" applyBorder="1" applyAlignment="1">
      <alignment horizontal="center" vertical="center" wrapText="1"/>
      <protection/>
    </xf>
    <xf numFmtId="0" fontId="9" fillId="0" borderId="34" xfId="22" applyFont="1" applyFill="1" applyBorder="1" applyAlignment="1">
      <alignment horizontal="center" vertical="center" wrapText="1"/>
      <protection/>
    </xf>
    <xf numFmtId="0" fontId="13" fillId="0" borderId="38" xfId="22" applyFont="1" applyFill="1" applyBorder="1" applyAlignment="1">
      <alignment vertical="center"/>
      <protection/>
    </xf>
    <xf numFmtId="0" fontId="13" fillId="0" borderId="48" xfId="22" applyFont="1" applyFill="1" applyBorder="1" applyAlignment="1">
      <alignment vertical="center"/>
      <protection/>
    </xf>
    <xf numFmtId="0" fontId="13" fillId="0" borderId="32" xfId="22" applyFont="1" applyFill="1" applyBorder="1" applyAlignment="1">
      <alignment vertical="center"/>
      <protection/>
    </xf>
    <xf numFmtId="0" fontId="13" fillId="0" borderId="22" xfId="22" applyFont="1" applyFill="1" applyBorder="1" applyAlignment="1">
      <alignment vertical="center"/>
      <protection/>
    </xf>
    <xf numFmtId="0" fontId="9" fillId="0" borderId="129" xfId="22" applyFont="1" applyFill="1" applyBorder="1" applyAlignment="1">
      <alignment horizontal="center" vertical="center" wrapText="1"/>
      <protection/>
    </xf>
    <xf numFmtId="0" fontId="9" fillId="0" borderId="123" xfId="22" applyFont="1" applyFill="1" applyBorder="1" applyAlignment="1">
      <alignment horizontal="center" vertical="center" wrapText="1"/>
      <protection/>
    </xf>
    <xf numFmtId="0" fontId="9" fillId="0" borderId="1" xfId="22" applyFont="1" applyFill="1" applyBorder="1" applyAlignment="1">
      <alignment horizontal="center" vertical="center" wrapText="1"/>
      <protection/>
    </xf>
    <xf numFmtId="0" fontId="13" fillId="0" borderId="1" xfId="22" applyFont="1" applyFill="1" applyBorder="1" applyAlignment="1">
      <alignment horizontal="center" vertical="center"/>
      <protection/>
    </xf>
    <xf numFmtId="0" fontId="13" fillId="0" borderId="2" xfId="22" applyFont="1" applyFill="1" applyBorder="1" applyAlignment="1">
      <alignment horizontal="center" vertical="center"/>
      <protection/>
    </xf>
    <xf numFmtId="0" fontId="9" fillId="0" borderId="47" xfId="22" applyFont="1" applyFill="1" applyBorder="1" applyAlignment="1">
      <alignment horizontal="center" vertical="center"/>
      <protection/>
    </xf>
    <xf numFmtId="0" fontId="9" fillId="0" borderId="42" xfId="22" applyFont="1" applyFill="1" applyBorder="1" applyAlignment="1">
      <alignment horizontal="center" vertical="center"/>
      <protection/>
    </xf>
    <xf numFmtId="0" fontId="9" fillId="0" borderId="119" xfId="22" applyFont="1" applyFill="1" applyBorder="1" applyAlignment="1">
      <alignment horizontal="center" vertical="center"/>
      <protection/>
    </xf>
    <xf numFmtId="0" fontId="9" fillId="0" borderId="7" xfId="22" applyFont="1" applyFill="1" applyBorder="1" applyAlignment="1">
      <alignment horizontal="center" vertical="center" wrapText="1"/>
      <protection/>
    </xf>
    <xf numFmtId="0" fontId="9" fillId="0" borderId="84" xfId="22" applyFont="1" applyFill="1" applyBorder="1" applyAlignment="1">
      <alignment horizontal="center" vertical="center" wrapText="1"/>
      <protection/>
    </xf>
    <xf numFmtId="0" fontId="9" fillId="0" borderId="103" xfId="22" applyFont="1" applyFill="1" applyBorder="1" applyAlignment="1">
      <alignment horizontal="center" vertical="center" wrapText="1"/>
      <protection/>
    </xf>
    <xf numFmtId="0" fontId="9" fillId="0" borderId="102" xfId="22" applyFont="1" applyFill="1" applyBorder="1" applyAlignment="1">
      <alignment horizontal="center" vertical="center" wrapText="1"/>
      <protection/>
    </xf>
    <xf numFmtId="0" fontId="9" fillId="0" borderId="108" xfId="22" applyFont="1" applyFill="1" applyBorder="1" applyAlignment="1">
      <alignment horizontal="center" vertical="center" wrapText="1"/>
      <protection/>
    </xf>
    <xf numFmtId="0" fontId="13" fillId="0" borderId="32" xfId="22" applyFont="1" applyFill="1" applyBorder="1" applyAlignment="1">
      <alignment vertical="center" wrapText="1"/>
      <protection/>
    </xf>
    <xf numFmtId="0" fontId="9" fillId="0" borderId="123" xfId="22" applyFont="1" applyFill="1" applyBorder="1">
      <alignment/>
      <protection/>
    </xf>
    <xf numFmtId="0" fontId="9" fillId="0" borderId="152" xfId="22" applyFont="1" applyFill="1" applyBorder="1" applyAlignment="1">
      <alignment horizontal="center" vertical="center" wrapText="1"/>
      <protection/>
    </xf>
    <xf numFmtId="0" fontId="9" fillId="0" borderId="189" xfId="22" applyFont="1" applyFill="1" applyBorder="1" applyAlignment="1">
      <alignment horizontal="center" vertical="center" wrapText="1"/>
      <protection/>
    </xf>
    <xf numFmtId="0" fontId="9" fillId="0" borderId="84" xfId="22" applyFont="1" applyFill="1" applyBorder="1">
      <alignment/>
      <protection/>
    </xf>
    <xf numFmtId="0" fontId="13" fillId="0" borderId="32" xfId="22" applyFont="1" applyFill="1" applyBorder="1" applyAlignment="1">
      <alignment horizontal="center" vertical="center"/>
      <protection/>
    </xf>
    <xf numFmtId="0" fontId="13" fillId="0" borderId="20" xfId="22" applyFont="1" applyFill="1" applyBorder="1" applyAlignment="1">
      <alignment horizontal="center" vertical="center"/>
      <protection/>
    </xf>
    <xf numFmtId="0" fontId="13" fillId="0" borderId="22" xfId="22" applyFont="1" applyFill="1" applyBorder="1" applyAlignment="1">
      <alignment horizontal="center" vertical="center"/>
      <protection/>
    </xf>
    <xf numFmtId="0" fontId="9" fillId="0" borderId="156" xfId="22" applyFont="1" applyFill="1" applyBorder="1" applyAlignment="1">
      <alignment horizontal="center" vertical="center" wrapText="1"/>
      <protection/>
    </xf>
    <xf numFmtId="0" fontId="9" fillId="0" borderId="157" xfId="22" applyFont="1" applyFill="1" applyBorder="1" applyAlignment="1">
      <alignment horizontal="center" vertical="center" wrapText="1"/>
      <protection/>
    </xf>
    <xf numFmtId="0" fontId="9" fillId="0" borderId="103" xfId="22" applyFont="1" applyFill="1" applyBorder="1" applyAlignment="1">
      <alignment vertical="center" wrapText="1"/>
      <protection/>
    </xf>
    <xf numFmtId="0" fontId="9" fillId="0" borderId="30" xfId="22" applyFont="1" applyFill="1" applyBorder="1" applyAlignment="1">
      <alignment vertical="center" wrapText="1"/>
      <protection/>
    </xf>
    <xf numFmtId="0" fontId="9" fillId="0" borderId="61" xfId="22" applyFont="1" applyFill="1" applyBorder="1" applyAlignment="1">
      <alignment vertical="center" wrapText="1"/>
      <protection/>
    </xf>
    <xf numFmtId="0" fontId="9" fillId="0" borderId="33" xfId="22" applyFont="1" applyFill="1" applyBorder="1" applyAlignment="1">
      <alignment vertical="center" wrapText="1"/>
      <protection/>
    </xf>
    <xf numFmtId="0" fontId="9" fillId="0" borderId="108" xfId="22" applyFont="1" applyFill="1" applyBorder="1" applyAlignment="1">
      <alignment vertical="center" wrapText="1"/>
      <protection/>
    </xf>
    <xf numFmtId="0" fontId="9" fillId="0" borderId="120" xfId="22" applyFont="1" applyFill="1" applyBorder="1" applyAlignment="1">
      <alignment vertical="center" wrapText="1"/>
      <protection/>
    </xf>
    <xf numFmtId="0" fontId="9" fillId="0" borderId="70" xfId="22" applyFont="1" applyFill="1" applyBorder="1" applyAlignment="1">
      <alignment horizontal="center" vertical="center" shrinkToFit="1"/>
      <protection/>
    </xf>
    <xf numFmtId="0" fontId="9" fillId="0" borderId="102" xfId="22" applyFont="1" applyFill="1" applyBorder="1" applyAlignment="1">
      <alignment horizontal="center" vertical="center" shrinkToFit="1"/>
      <protection/>
    </xf>
    <xf numFmtId="0" fontId="9" fillId="0" borderId="105" xfId="22" applyFont="1" applyFill="1" applyBorder="1" applyAlignment="1">
      <alignment horizontal="center" vertical="center" shrinkToFit="1"/>
      <protection/>
    </xf>
    <xf numFmtId="56" fontId="9" fillId="0" borderId="0" xfId="22" applyNumberFormat="1" applyFont="1" applyFill="1" applyBorder="1" applyAlignment="1">
      <alignment horizontal="center" vertical="center" shrinkToFit="1"/>
      <protection/>
    </xf>
    <xf numFmtId="0" fontId="10" fillId="0" borderId="39" xfId="22" applyFont="1" applyFill="1" applyBorder="1" applyAlignment="1">
      <alignment horizontal="center" vertical="center" textRotation="255"/>
      <protection/>
    </xf>
    <xf numFmtId="0" fontId="10" fillId="0" borderId="23" xfId="22" applyFont="1" applyFill="1" applyBorder="1" applyAlignment="1">
      <alignment horizontal="center" vertical="center" textRotation="255"/>
      <protection/>
    </xf>
    <xf numFmtId="0" fontId="13" fillId="0" borderId="117" xfId="22" applyFont="1" applyFill="1" applyBorder="1" applyAlignment="1">
      <alignment horizontal="center" vertical="center"/>
      <protection/>
    </xf>
    <xf numFmtId="56" fontId="9" fillId="0" borderId="24" xfId="22" applyNumberFormat="1" applyFont="1" applyFill="1" applyBorder="1" applyAlignment="1">
      <alignment horizontal="center" vertical="center" shrinkToFit="1"/>
      <protection/>
    </xf>
    <xf numFmtId="56" fontId="9" fillId="0" borderId="23" xfId="22" applyNumberFormat="1" applyFont="1" applyFill="1" applyBorder="1" applyAlignment="1">
      <alignment horizontal="center" vertical="center" shrinkToFit="1"/>
      <protection/>
    </xf>
    <xf numFmtId="0" fontId="13" fillId="0" borderId="190" xfId="22" applyFont="1" applyFill="1" applyBorder="1" applyAlignment="1">
      <alignment vertical="center" wrapText="1"/>
      <protection/>
    </xf>
    <xf numFmtId="0" fontId="9" fillId="0" borderId="3" xfId="22" applyFont="1" applyFill="1" applyBorder="1" applyAlignment="1">
      <alignment horizontal="center" vertical="center" wrapText="1"/>
      <protection/>
    </xf>
    <xf numFmtId="0" fontId="13" fillId="0" borderId="20" xfId="22" applyFont="1" applyFill="1" applyBorder="1" applyAlignment="1">
      <alignment vertical="center"/>
      <protection/>
    </xf>
    <xf numFmtId="0" fontId="13" fillId="0" borderId="190" xfId="22" applyFont="1" applyFill="1" applyBorder="1" applyAlignment="1">
      <alignment vertical="center"/>
      <protection/>
    </xf>
    <xf numFmtId="56" fontId="9" fillId="0" borderId="70" xfId="22" applyNumberFormat="1" applyFont="1" applyFill="1" applyBorder="1" applyAlignment="1">
      <alignment horizontal="center" vertical="center" shrinkToFit="1"/>
      <protection/>
    </xf>
    <xf numFmtId="0" fontId="9" fillId="0" borderId="2" xfId="22" applyFont="1" applyFill="1" applyBorder="1" applyAlignment="1">
      <alignment horizontal="center" vertical="center" wrapText="1"/>
      <protection/>
    </xf>
    <xf numFmtId="0" fontId="13" fillId="0" borderId="31" xfId="22" applyFont="1" applyFill="1" applyBorder="1" applyAlignment="1">
      <alignment horizontal="center" vertical="center"/>
      <protection/>
    </xf>
    <xf numFmtId="0" fontId="13" fillId="0" borderId="16" xfId="22" applyFont="1" applyFill="1" applyBorder="1" applyAlignment="1">
      <alignment horizontal="center" vertical="center"/>
      <protection/>
    </xf>
    <xf numFmtId="0" fontId="9" fillId="0" borderId="123" xfId="21" applyFont="1" applyFill="1" applyBorder="1" applyAlignment="1">
      <alignment horizontal="center" vertical="center"/>
      <protection/>
    </xf>
    <xf numFmtId="0" fontId="9" fillId="0" borderId="118" xfId="21" applyFont="1" applyFill="1" applyBorder="1" applyAlignment="1">
      <alignment horizontal="center" vertical="center"/>
      <protection/>
    </xf>
    <xf numFmtId="0" fontId="9" fillId="0" borderId="146" xfId="21" applyFont="1" applyFill="1" applyBorder="1" applyAlignment="1">
      <alignment horizontal="center" vertical="center" wrapText="1"/>
      <protection/>
    </xf>
    <xf numFmtId="0" fontId="9" fillId="0" borderId="51" xfId="21" applyFont="1" applyFill="1" applyBorder="1" applyAlignment="1">
      <alignment horizontal="center" vertical="center" wrapText="1"/>
      <protection/>
    </xf>
    <xf numFmtId="0" fontId="9" fillId="0" borderId="38" xfId="21" applyFont="1" applyFill="1" applyBorder="1" applyAlignment="1">
      <alignment horizontal="center" vertical="center"/>
      <protection/>
    </xf>
    <xf numFmtId="0" fontId="9" fillId="0" borderId="48" xfId="21" applyFont="1" applyFill="1" applyBorder="1" applyAlignment="1">
      <alignment horizontal="center" vertical="center"/>
      <protection/>
    </xf>
    <xf numFmtId="0" fontId="13" fillId="0" borderId="117" xfId="21" applyNumberFormat="1" applyFont="1" applyFill="1" applyBorder="1" applyAlignment="1">
      <alignment horizontal="center" vertical="center" shrinkToFit="1"/>
      <protection/>
    </xf>
    <xf numFmtId="0" fontId="13" fillId="0" borderId="1" xfId="21" applyNumberFormat="1" applyFont="1" applyFill="1" applyBorder="1" applyAlignment="1">
      <alignment horizontal="center" vertical="center" shrinkToFit="1"/>
      <protection/>
    </xf>
    <xf numFmtId="0" fontId="13" fillId="0" borderId="123" xfId="21" applyNumberFormat="1" applyFont="1" applyFill="1" applyBorder="1" applyAlignment="1">
      <alignment horizontal="center" vertical="center" shrinkToFit="1"/>
      <protection/>
    </xf>
    <xf numFmtId="0" fontId="13" fillId="0" borderId="141" xfId="22" applyFont="1" applyFill="1" applyBorder="1" applyAlignment="1">
      <alignment vertical="center" shrinkToFit="1"/>
      <protection/>
    </xf>
    <xf numFmtId="0" fontId="13" fillId="0" borderId="136" xfId="22" applyFont="1" applyFill="1" applyBorder="1" applyAlignment="1">
      <alignment vertical="center" shrinkToFit="1"/>
      <protection/>
    </xf>
    <xf numFmtId="0" fontId="13" fillId="0" borderId="139" xfId="22" applyFont="1" applyFill="1" applyBorder="1" applyAlignment="1">
      <alignment vertical="center" shrinkToFit="1"/>
      <protection/>
    </xf>
    <xf numFmtId="0" fontId="13" fillId="0" borderId="39" xfId="22" applyFont="1" applyFill="1" applyBorder="1" applyAlignment="1">
      <alignment horizontal="center" vertical="center"/>
      <protection/>
    </xf>
    <xf numFmtId="0" fontId="13" fillId="0" borderId="21" xfId="22" applyFont="1" applyFill="1" applyBorder="1" applyAlignment="1">
      <alignment horizontal="center" vertical="center"/>
      <protection/>
    </xf>
    <xf numFmtId="0" fontId="13" fillId="0" borderId="27" xfId="22" applyFont="1" applyFill="1" applyBorder="1" applyAlignment="1">
      <alignment horizontal="center" vertical="center"/>
      <protection/>
    </xf>
    <xf numFmtId="0" fontId="13" fillId="0" borderId="191" xfId="22" applyFont="1" applyFill="1" applyBorder="1" applyAlignment="1">
      <alignment horizontal="center" vertical="center"/>
      <protection/>
    </xf>
    <xf numFmtId="0" fontId="13" fillId="0" borderId="11" xfId="22" applyFont="1" applyFill="1" applyBorder="1" applyAlignment="1">
      <alignment horizontal="center" vertical="center"/>
      <protection/>
    </xf>
    <xf numFmtId="0" fontId="13" fillId="0" borderId="10" xfId="22" applyFont="1" applyFill="1" applyBorder="1" applyAlignment="1">
      <alignment horizontal="center" vertical="center"/>
      <protection/>
    </xf>
    <xf numFmtId="0" fontId="13" fillId="0" borderId="140" xfId="22" applyFont="1" applyFill="1" applyBorder="1" applyAlignment="1">
      <alignment vertical="center" shrinkToFit="1"/>
      <protection/>
    </xf>
    <xf numFmtId="0" fontId="13" fillId="0" borderId="138" xfId="22" applyFont="1" applyFill="1" applyBorder="1" applyAlignment="1">
      <alignment vertical="center" shrinkToFit="1"/>
      <protection/>
    </xf>
    <xf numFmtId="0" fontId="13" fillId="0" borderId="142" xfId="22" applyFont="1" applyFill="1" applyBorder="1" applyAlignment="1">
      <alignment horizontal="center" vertical="center"/>
      <protection/>
    </xf>
    <xf numFmtId="0" fontId="13" fillId="0" borderId="143" xfId="22" applyFont="1" applyFill="1" applyBorder="1" applyAlignment="1">
      <alignment horizontal="center" vertical="center"/>
      <protection/>
    </xf>
    <xf numFmtId="0" fontId="13" fillId="0" borderId="141" xfId="22" applyFont="1" applyFill="1" applyBorder="1" applyAlignment="1">
      <alignment vertical="center"/>
      <protection/>
    </xf>
    <xf numFmtId="0" fontId="13" fillId="0" borderId="139" xfId="22" applyFont="1" applyFill="1" applyBorder="1" applyAlignment="1">
      <alignment vertical="center"/>
      <protection/>
    </xf>
    <xf numFmtId="0" fontId="13" fillId="0" borderId="106" xfId="22" applyFont="1" applyFill="1" applyBorder="1" applyAlignment="1">
      <alignment horizontal="center" vertical="center"/>
      <protection/>
    </xf>
    <xf numFmtId="0" fontId="13" fillId="0" borderId="45" xfId="22" applyFont="1" applyFill="1" applyBorder="1" applyAlignment="1">
      <alignment horizontal="center" vertical="center"/>
      <protection/>
    </xf>
    <xf numFmtId="0" fontId="13" fillId="0" borderId="140" xfId="22" applyFont="1" applyFill="1" applyBorder="1" applyAlignment="1">
      <alignment horizontal="center" vertical="center" shrinkToFit="1"/>
      <protection/>
    </xf>
    <xf numFmtId="0" fontId="13" fillId="0" borderId="138" xfId="22" applyFont="1" applyFill="1" applyBorder="1" applyAlignment="1">
      <alignment horizontal="center" vertical="center" shrinkToFit="1"/>
      <protection/>
    </xf>
    <xf numFmtId="0" fontId="13" fillId="0" borderId="141" xfId="22" applyFont="1" applyFill="1" applyBorder="1" applyAlignment="1">
      <alignment horizontal="left" vertical="center" shrinkToFit="1"/>
      <protection/>
    </xf>
    <xf numFmtId="0" fontId="13" fillId="0" borderId="139" xfId="22" applyFont="1" applyFill="1" applyBorder="1" applyAlignment="1">
      <alignment horizontal="left" vertical="center" shrinkToFit="1"/>
      <protection/>
    </xf>
    <xf numFmtId="0" fontId="13" fillId="0" borderId="28" xfId="22" applyFont="1" applyFill="1" applyBorder="1" applyAlignment="1">
      <alignment vertical="center" wrapText="1" shrinkToFit="1"/>
      <protection/>
    </xf>
    <xf numFmtId="0" fontId="13" fillId="0" borderId="14" xfId="22" applyFont="1" applyFill="1" applyBorder="1" applyAlignment="1">
      <alignment vertical="center" wrapText="1" shrinkToFit="1"/>
      <protection/>
    </xf>
    <xf numFmtId="0" fontId="13" fillId="0" borderId="53" xfId="22" applyFont="1" applyFill="1" applyBorder="1" applyAlignment="1">
      <alignment vertical="center"/>
      <protection/>
    </xf>
    <xf numFmtId="0" fontId="13" fillId="0" borderId="26" xfId="22" applyFont="1" applyFill="1" applyBorder="1" applyAlignment="1">
      <alignment vertical="center"/>
      <protection/>
    </xf>
    <xf numFmtId="0" fontId="13" fillId="0" borderId="140" xfId="22" applyFont="1" applyFill="1" applyBorder="1" applyAlignment="1">
      <alignment horizontal="center" vertical="center"/>
      <protection/>
    </xf>
    <xf numFmtId="0" fontId="13" fillId="0" borderId="138" xfId="22" applyFont="1" applyFill="1" applyBorder="1" applyAlignment="1">
      <alignment horizontal="center" vertical="center"/>
      <protection/>
    </xf>
    <xf numFmtId="0" fontId="13" fillId="0" borderId="141" xfId="22" applyFont="1" applyFill="1" applyBorder="1" applyAlignment="1">
      <alignment horizontal="left" vertical="center"/>
      <protection/>
    </xf>
    <xf numFmtId="0" fontId="13" fillId="0" borderId="139" xfId="22" applyFont="1" applyFill="1" applyBorder="1" applyAlignment="1">
      <alignment horizontal="left" vertical="center"/>
      <protection/>
    </xf>
    <xf numFmtId="0" fontId="13" fillId="0" borderId="28" xfId="22" applyFont="1" applyFill="1" applyBorder="1" applyAlignment="1">
      <alignment vertical="center" shrinkToFit="1"/>
      <protection/>
    </xf>
    <xf numFmtId="0" fontId="13" fillId="0" borderId="14" xfId="22" applyFont="1" applyFill="1" applyBorder="1" applyAlignment="1">
      <alignment vertical="center" shrinkToFit="1"/>
      <protection/>
    </xf>
    <xf numFmtId="0" fontId="13" fillId="0" borderId="9" xfId="22" applyFont="1" applyFill="1" applyBorder="1" applyAlignment="1">
      <alignment vertical="center" shrinkToFit="1"/>
      <protection/>
    </xf>
    <xf numFmtId="0" fontId="13" fillId="0" borderId="28" xfId="22" applyFont="1" applyFill="1" applyBorder="1" applyAlignment="1">
      <alignment horizontal="left" vertical="center" shrinkToFit="1"/>
      <protection/>
    </xf>
    <xf numFmtId="0" fontId="13" fillId="0" borderId="9" xfId="22" applyFont="1" applyFill="1" applyBorder="1" applyAlignment="1">
      <alignment horizontal="left" vertical="center" shrinkToFit="1"/>
      <protection/>
    </xf>
    <xf numFmtId="0" fontId="13" fillId="0" borderId="14" xfId="22" applyFont="1" applyFill="1" applyBorder="1" applyAlignment="1">
      <alignment horizontal="left" vertical="center" shrinkToFit="1"/>
      <protection/>
    </xf>
    <xf numFmtId="0" fontId="13" fillId="0" borderId="106" xfId="22" applyFont="1" applyFill="1" applyBorder="1" applyAlignment="1">
      <alignment vertical="center" shrinkToFit="1"/>
      <protection/>
    </xf>
    <xf numFmtId="0" fontId="13" fillId="0" borderId="40" xfId="22" applyFont="1" applyFill="1" applyBorder="1" applyAlignment="1">
      <alignment vertical="center" shrinkToFit="1"/>
      <protection/>
    </xf>
    <xf numFmtId="0" fontId="13" fillId="0" borderId="45" xfId="22" applyFont="1" applyFill="1" applyBorder="1" applyAlignment="1">
      <alignment vertical="center" shrinkToFit="1"/>
      <protection/>
    </xf>
    <xf numFmtId="0" fontId="13" fillId="0" borderId="140" xfId="22" applyFont="1" applyFill="1" applyBorder="1" applyAlignment="1">
      <alignment vertical="center" wrapText="1"/>
      <protection/>
    </xf>
    <xf numFmtId="0" fontId="13" fillId="0" borderId="138" xfId="22" applyFont="1" applyFill="1" applyBorder="1" applyAlignment="1">
      <alignment vertical="center" wrapText="1"/>
      <protection/>
    </xf>
    <xf numFmtId="0" fontId="13" fillId="0" borderId="104" xfId="22" applyFont="1" applyFill="1" applyBorder="1" applyAlignment="1">
      <alignment horizontal="center" vertical="center"/>
      <protection/>
    </xf>
    <xf numFmtId="0" fontId="13" fillId="0" borderId="7" xfId="22" applyFont="1" applyFill="1" applyBorder="1" applyAlignment="1">
      <alignment horizontal="center" vertical="center"/>
      <protection/>
    </xf>
    <xf numFmtId="0" fontId="13" fillId="0" borderId="29" xfId="22" applyFont="1" applyFill="1" applyBorder="1" applyAlignment="1">
      <alignment vertical="center" shrinkToFit="1"/>
      <protection/>
    </xf>
    <xf numFmtId="0" fontId="13" fillId="0" borderId="41" xfId="22" applyFont="1" applyFill="1" applyBorder="1" applyAlignment="1">
      <alignment vertical="center" shrinkToFit="1"/>
      <protection/>
    </xf>
    <xf numFmtId="0" fontId="13" fillId="0" borderId="144" xfId="22" applyFont="1" applyFill="1" applyBorder="1" applyAlignment="1">
      <alignment vertical="center" wrapText="1"/>
      <protection/>
    </xf>
    <xf numFmtId="0" fontId="13" fillId="0" borderId="9" xfId="22" applyFont="1" applyFill="1" applyBorder="1" applyAlignment="1">
      <alignment vertical="center" wrapText="1" shrinkToFit="1"/>
      <protection/>
    </xf>
    <xf numFmtId="0" fontId="13" fillId="0" borderId="135" xfId="22" applyFont="1" applyFill="1" applyBorder="1" applyAlignment="1">
      <alignment horizontal="center" vertical="center"/>
      <protection/>
    </xf>
    <xf numFmtId="0" fontId="14" fillId="0" borderId="40" xfId="22" applyFont="1" applyFill="1" applyBorder="1" applyAlignment="1">
      <alignment horizontal="center" vertical="center"/>
      <protection/>
    </xf>
    <xf numFmtId="0" fontId="14" fillId="0" borderId="41" xfId="22" applyFont="1" applyFill="1" applyBorder="1" applyAlignment="1">
      <alignment horizontal="center" vertical="center"/>
      <protection/>
    </xf>
    <xf numFmtId="0" fontId="14" fillId="0" borderId="21" xfId="22" applyFont="1" applyFill="1" applyBorder="1" applyAlignment="1">
      <alignment horizontal="center" vertical="center"/>
      <protection/>
    </xf>
    <xf numFmtId="0" fontId="14" fillId="0" borderId="23" xfId="22" applyFont="1" applyFill="1" applyBorder="1" applyAlignment="1">
      <alignment horizontal="center" vertical="center"/>
      <protection/>
    </xf>
    <xf numFmtId="0" fontId="13" fillId="0" borderId="40" xfId="22" applyFont="1" applyFill="1" applyBorder="1" applyAlignment="1">
      <alignment horizontal="center" vertical="center"/>
      <protection/>
    </xf>
    <xf numFmtId="0" fontId="13" fillId="0" borderId="68" xfId="22" applyFont="1" applyFill="1" applyBorder="1" applyAlignment="1">
      <alignment horizontal="center" vertical="center"/>
      <protection/>
    </xf>
    <xf numFmtId="0" fontId="13" fillId="0" borderId="136" xfId="22" applyFont="1" applyFill="1" applyBorder="1" applyAlignment="1">
      <alignment horizontal="left" vertical="center"/>
      <protection/>
    </xf>
    <xf numFmtId="0" fontId="13" fillId="0" borderId="141" xfId="22" applyFont="1" applyFill="1" applyBorder="1" applyAlignment="1">
      <alignment horizontal="left" vertical="center" wrapText="1"/>
      <protection/>
    </xf>
    <xf numFmtId="0" fontId="13" fillId="0" borderId="136" xfId="22" applyFont="1" applyFill="1" applyBorder="1" applyAlignment="1">
      <alignment horizontal="left" vertical="center" wrapText="1"/>
      <protection/>
    </xf>
    <xf numFmtId="0" fontId="13" fillId="0" borderId="148" xfId="22" applyFont="1" applyFill="1" applyBorder="1" applyAlignment="1">
      <alignment horizontal="center" vertical="center"/>
      <protection/>
    </xf>
    <xf numFmtId="0" fontId="13" fillId="0" borderId="118" xfId="22" applyFont="1" applyFill="1" applyBorder="1" applyAlignment="1">
      <alignment horizontal="center" vertical="center"/>
      <protection/>
    </xf>
    <xf numFmtId="0" fontId="13" fillId="0" borderId="136" xfId="22" applyFont="1" applyFill="1" applyBorder="1" applyAlignment="1">
      <alignment horizontal="left" vertical="center" shrinkToFit="1"/>
      <protection/>
    </xf>
    <xf numFmtId="0" fontId="13" fillId="0" borderId="137" xfId="22" applyFont="1" applyFill="1" applyBorder="1" applyAlignment="1">
      <alignment horizontal="center" vertical="center"/>
      <protection/>
    </xf>
    <xf numFmtId="0" fontId="13" fillId="0" borderId="4" xfId="22" applyFont="1" applyFill="1" applyBorder="1" applyAlignment="1">
      <alignment horizontal="center" vertical="center"/>
      <protection/>
    </xf>
    <xf numFmtId="0" fontId="14" fillId="0" borderId="29" xfId="22" applyFont="1" applyFill="1" applyBorder="1" applyAlignment="1">
      <alignment horizontal="center" vertical="center"/>
      <protection/>
    </xf>
    <xf numFmtId="0" fontId="14" fillId="0" borderId="148" xfId="22" applyFont="1" applyFill="1" applyBorder="1" applyAlignment="1">
      <alignment horizontal="center" vertical="center"/>
      <protection/>
    </xf>
    <xf numFmtId="0" fontId="14" fillId="0" borderId="118" xfId="22" applyFont="1" applyFill="1" applyBorder="1" applyAlignment="1">
      <alignment horizontal="center" vertical="center"/>
      <protection/>
    </xf>
    <xf numFmtId="0" fontId="14" fillId="0" borderId="146" xfId="22" applyFont="1" applyFill="1" applyBorder="1" applyAlignment="1">
      <alignment horizontal="center" vertical="center"/>
      <protection/>
    </xf>
    <xf numFmtId="0" fontId="14" fillId="0" borderId="27" xfId="22" applyFont="1" applyFill="1" applyBorder="1" applyAlignment="1">
      <alignment horizontal="center" vertical="center"/>
      <protection/>
    </xf>
    <xf numFmtId="0" fontId="14" fillId="0" borderId="45" xfId="22" applyFont="1" applyFill="1" applyBorder="1" applyAlignment="1">
      <alignment horizontal="center" vertical="center"/>
      <protection/>
    </xf>
    <xf numFmtId="0" fontId="14" fillId="0" borderId="14" xfId="22" applyFont="1" applyFill="1" applyBorder="1" applyAlignment="1">
      <alignment horizontal="center" vertical="center"/>
      <protection/>
    </xf>
    <xf numFmtId="0" fontId="13" fillId="0" borderId="53" xfId="22" applyFont="1" applyFill="1" applyBorder="1" applyAlignment="1">
      <alignment horizontal="left" vertical="center"/>
      <protection/>
    </xf>
    <xf numFmtId="0" fontId="13" fillId="0" borderId="20" xfId="22" applyFont="1" applyFill="1" applyBorder="1" applyAlignment="1">
      <alignment horizontal="left" vertical="center"/>
      <protection/>
    </xf>
    <xf numFmtId="0" fontId="13" fillId="0" borderId="26" xfId="22" applyFont="1" applyFill="1" applyBorder="1" applyAlignment="1">
      <alignment horizontal="left" vertical="center"/>
      <protection/>
    </xf>
    <xf numFmtId="0" fontId="13" fillId="0" borderId="38" xfId="22" applyFont="1" applyFill="1" applyBorder="1" applyAlignment="1">
      <alignment horizontal="center" vertical="center"/>
      <protection/>
    </xf>
    <xf numFmtId="0" fontId="13" fillId="0" borderId="46" xfId="22" applyFont="1" applyFill="1" applyBorder="1" applyAlignment="1">
      <alignment horizontal="center" vertical="center"/>
      <protection/>
    </xf>
    <xf numFmtId="0" fontId="13" fillId="0" borderId="48" xfId="22" applyFont="1" applyFill="1" applyBorder="1" applyAlignment="1">
      <alignment horizontal="center" vertical="center"/>
      <protection/>
    </xf>
    <xf numFmtId="0" fontId="13" fillId="0" borderId="20" xfId="22" applyFont="1" applyFill="1" applyBorder="1" applyAlignment="1">
      <alignment vertical="center" wrapText="1"/>
      <protection/>
    </xf>
    <xf numFmtId="0" fontId="13" fillId="0" borderId="132" xfId="22" applyFont="1" applyFill="1" applyBorder="1" applyAlignment="1">
      <alignment horizontal="center" vertical="center"/>
      <protection/>
    </xf>
    <xf numFmtId="0" fontId="13" fillId="0" borderId="134" xfId="22" applyFont="1" applyFill="1" applyBorder="1" applyAlignment="1">
      <alignment horizontal="left" vertical="center"/>
      <protection/>
    </xf>
    <xf numFmtId="0" fontId="13" fillId="0" borderId="30" xfId="22" applyFont="1" applyFill="1" applyBorder="1" applyAlignment="1">
      <alignment horizontal="center" vertical="center" shrinkToFit="1"/>
      <protection/>
    </xf>
    <xf numFmtId="0" fontId="13" fillId="0" borderId="61" xfId="22" applyFont="1" applyFill="1" applyBorder="1" applyAlignment="1">
      <alignment horizontal="center" vertical="center" shrinkToFit="1"/>
      <protection/>
    </xf>
    <xf numFmtId="0" fontId="13" fillId="0" borderId="146" xfId="22" applyFont="1" applyFill="1" applyBorder="1" applyAlignment="1">
      <alignment horizontal="center" vertical="center"/>
      <protection/>
    </xf>
    <xf numFmtId="0" fontId="13" fillId="0" borderId="57" xfId="22" applyFont="1" applyFill="1" applyBorder="1" applyAlignment="1">
      <alignment horizontal="center" vertical="center"/>
      <protection/>
    </xf>
    <xf numFmtId="0" fontId="13" fillId="0" borderId="58" xfId="22" applyFont="1" applyFill="1" applyBorder="1" applyAlignment="1">
      <alignment horizontal="center" vertical="center"/>
      <protection/>
    </xf>
    <xf numFmtId="0" fontId="13" fillId="0" borderId="59" xfId="22" applyFont="1" applyFill="1" applyBorder="1" applyAlignment="1">
      <alignment horizontal="center" vertical="center"/>
      <protection/>
    </xf>
    <xf numFmtId="0" fontId="13" fillId="0" borderId="132" xfId="22" applyFont="1" applyFill="1" applyBorder="1" applyAlignment="1">
      <alignment horizontal="center" vertical="center" shrinkToFit="1"/>
      <protection/>
    </xf>
    <xf numFmtId="0" fontId="13" fillId="0" borderId="135" xfId="22" applyFont="1" applyFill="1" applyBorder="1" applyAlignment="1">
      <alignment horizontal="center" vertical="center" shrinkToFit="1"/>
      <protection/>
    </xf>
    <xf numFmtId="0" fontId="13" fillId="0" borderId="134" xfId="22" applyFont="1" applyFill="1" applyBorder="1" applyAlignment="1">
      <alignment horizontal="left" vertical="center" shrinkToFit="1"/>
      <protection/>
    </xf>
    <xf numFmtId="0" fontId="13" fillId="0" borderId="141" xfId="22" applyFont="1" applyFill="1" applyBorder="1" applyAlignment="1">
      <alignment horizontal="left" vertical="center" wrapText="1" shrinkToFit="1"/>
      <protection/>
    </xf>
    <xf numFmtId="0" fontId="13" fillId="0" borderId="136" xfId="22" applyFont="1" applyFill="1" applyBorder="1" applyAlignment="1">
      <alignment horizontal="left" vertical="center" wrapText="1" shrinkToFit="1"/>
      <protection/>
    </xf>
    <xf numFmtId="0" fontId="13" fillId="0" borderId="139" xfId="22" applyFont="1" applyFill="1" applyBorder="1" applyAlignment="1">
      <alignment horizontal="left" vertical="center" wrapText="1" shrinkToFit="1"/>
      <protection/>
    </xf>
    <xf numFmtId="0" fontId="13" fillId="0" borderId="145" xfId="22" applyFont="1" applyFill="1" applyBorder="1" applyAlignment="1">
      <alignment horizontal="left" vertical="center" shrinkToFit="1"/>
      <protection/>
    </xf>
    <xf numFmtId="0" fontId="13" fillId="0" borderId="39" xfId="22" applyFont="1" applyFill="1" applyBorder="1" applyAlignment="1">
      <alignment vertical="center" wrapText="1"/>
      <protection/>
    </xf>
    <xf numFmtId="0" fontId="13" fillId="0" borderId="21" xfId="22" applyFont="1" applyFill="1" applyBorder="1" applyAlignment="1">
      <alignment vertical="center" wrapText="1"/>
      <protection/>
    </xf>
    <xf numFmtId="0" fontId="13" fillId="0" borderId="27" xfId="22" applyFont="1" applyFill="1" applyBorder="1" applyAlignment="1">
      <alignment vertical="center" wrapText="1"/>
      <protection/>
    </xf>
    <xf numFmtId="0" fontId="13" fillId="0" borderId="23" xfId="22" applyFont="1" applyFill="1" applyBorder="1" applyAlignment="1">
      <alignment horizontal="center" vertical="center"/>
      <protection/>
    </xf>
    <xf numFmtId="0" fontId="13" fillId="0" borderId="25" xfId="22" applyFont="1" applyFill="1" applyBorder="1" applyAlignment="1">
      <alignment vertical="center" shrinkToFit="1"/>
      <protection/>
    </xf>
    <xf numFmtId="0" fontId="13" fillId="0" borderId="144" xfId="22" applyFont="1" applyFill="1" applyBorder="1" applyAlignment="1">
      <alignment horizontal="center" vertical="center"/>
      <protection/>
    </xf>
    <xf numFmtId="0" fontId="13" fillId="0" borderId="139" xfId="22" applyFont="1" applyFill="1" applyBorder="1" applyAlignment="1">
      <alignment horizontal="left" vertical="center" wrapText="1"/>
      <protection/>
    </xf>
    <xf numFmtId="0" fontId="13" fillId="0" borderId="145" xfId="22" applyFont="1" applyFill="1" applyBorder="1" applyAlignment="1">
      <alignment horizontal="left" vertical="center"/>
      <protection/>
    </xf>
    <xf numFmtId="0" fontId="13" fillId="0" borderId="141" xfId="22" applyFont="1" applyFill="1" applyBorder="1" applyAlignment="1">
      <alignment vertical="center" wrapText="1" shrinkToFit="1"/>
      <protection/>
    </xf>
    <xf numFmtId="0" fontId="13" fillId="0" borderId="140" xfId="22" applyFont="1" applyFill="1" applyBorder="1" applyAlignment="1">
      <alignment horizontal="center" vertical="center" wrapText="1"/>
      <protection/>
    </xf>
    <xf numFmtId="0" fontId="13" fillId="0" borderId="135" xfId="22" applyFont="1" applyFill="1" applyBorder="1" applyAlignment="1">
      <alignment horizontal="center" vertical="center" wrapText="1"/>
      <protection/>
    </xf>
    <xf numFmtId="0" fontId="13" fillId="0" borderId="138" xfId="22" applyFont="1" applyFill="1" applyBorder="1" applyAlignment="1">
      <alignment horizontal="center" vertical="center" wrapText="1"/>
      <protection/>
    </xf>
    <xf numFmtId="0" fontId="13" fillId="0" borderId="142" xfId="22" applyFont="1" applyFill="1" applyBorder="1" applyAlignment="1">
      <alignment horizontal="center" vertical="center" shrinkToFit="1"/>
      <protection/>
    </xf>
    <xf numFmtId="0" fontId="13" fillId="0" borderId="137" xfId="22" applyFont="1" applyFill="1" applyBorder="1" applyAlignment="1">
      <alignment horizontal="center" vertical="center" shrinkToFit="1"/>
      <protection/>
    </xf>
    <xf numFmtId="0" fontId="13" fillId="0" borderId="143" xfId="22" applyFont="1" applyFill="1" applyBorder="1" applyAlignment="1">
      <alignment horizontal="center" vertical="center" shrinkToFit="1"/>
      <protection/>
    </xf>
    <xf numFmtId="0" fontId="13" fillId="0" borderId="134" xfId="22" applyFont="1" applyFill="1" applyBorder="1" applyAlignment="1">
      <alignment vertical="center" wrapText="1" shrinkToFit="1"/>
      <protection/>
    </xf>
    <xf numFmtId="0" fontId="13" fillId="0" borderId="136" xfId="22" applyFont="1" applyFill="1" applyBorder="1" applyAlignment="1">
      <alignment vertical="center" wrapText="1" shrinkToFit="1"/>
      <protection/>
    </xf>
    <xf numFmtId="0" fontId="13" fillId="0" borderId="139" xfId="22" applyFont="1" applyFill="1" applyBorder="1" applyAlignment="1">
      <alignment vertical="center" wrapText="1" shrinkToFit="1"/>
      <protection/>
    </xf>
    <xf numFmtId="0" fontId="13" fillId="0" borderId="113" xfId="22" applyFont="1" applyFill="1" applyBorder="1" applyAlignment="1">
      <alignment vertical="center" wrapText="1" shrinkToFit="1"/>
      <protection/>
    </xf>
    <xf numFmtId="0" fontId="13" fillId="0" borderId="40" xfId="22" applyFont="1" applyFill="1" applyBorder="1" applyAlignment="1">
      <alignment vertical="center" wrapText="1" shrinkToFit="1"/>
      <protection/>
    </xf>
    <xf numFmtId="0" fontId="13" fillId="0" borderId="45" xfId="22" applyFont="1" applyFill="1" applyBorder="1" applyAlignment="1">
      <alignment vertical="center" wrapText="1" shrinkToFit="1"/>
      <protection/>
    </xf>
    <xf numFmtId="0" fontId="13" fillId="0" borderId="106" xfId="22" applyFont="1" applyFill="1" applyBorder="1" applyAlignment="1">
      <alignment vertical="center" wrapText="1" shrinkToFit="1"/>
      <protection/>
    </xf>
    <xf numFmtId="0" fontId="13" fillId="0" borderId="24" xfId="22" applyFont="1" applyFill="1" applyBorder="1" applyAlignment="1">
      <alignment horizontal="center" vertical="center"/>
      <protection/>
    </xf>
    <xf numFmtId="0" fontId="13" fillId="0" borderId="140" xfId="22" applyFont="1" applyFill="1" applyBorder="1" applyAlignment="1">
      <alignment vertical="center"/>
      <protection/>
    </xf>
    <xf numFmtId="0" fontId="13" fillId="0" borderId="135" xfId="22" applyFont="1" applyFill="1" applyBorder="1" applyAlignment="1">
      <alignment vertical="center"/>
      <protection/>
    </xf>
    <xf numFmtId="0" fontId="13" fillId="0" borderId="138" xfId="22" applyFont="1" applyFill="1" applyBorder="1" applyAlignment="1">
      <alignment vertical="center"/>
      <protection/>
    </xf>
    <xf numFmtId="0" fontId="13" fillId="0" borderId="192" xfId="22" applyFont="1" applyFill="1" applyBorder="1" applyAlignment="1">
      <alignment horizontal="center" vertical="center"/>
      <protection/>
    </xf>
    <xf numFmtId="0" fontId="13" fillId="0" borderId="28" xfId="22" applyFont="1" applyFill="1" applyBorder="1" applyAlignment="1">
      <alignment vertical="center" wrapText="1"/>
      <protection/>
    </xf>
    <xf numFmtId="0" fontId="13" fillId="0" borderId="9" xfId="22" applyFont="1" applyFill="1" applyBorder="1" applyAlignment="1">
      <alignment vertical="center" wrapText="1"/>
      <protection/>
    </xf>
    <xf numFmtId="0" fontId="13" fillId="0" borderId="14" xfId="22" applyFont="1" applyFill="1" applyBorder="1" applyAlignment="1">
      <alignment vertical="center" wrapText="1"/>
      <protection/>
    </xf>
    <xf numFmtId="0" fontId="13" fillId="0" borderId="135" xfId="22" applyFont="1" applyFill="1" applyBorder="1" applyAlignment="1">
      <alignment vertical="center" wrapText="1"/>
      <protection/>
    </xf>
    <xf numFmtId="0" fontId="13" fillId="0" borderId="39" xfId="22" applyFont="1" applyFill="1" applyBorder="1" applyAlignment="1">
      <alignment horizontal="center" vertical="center" wrapText="1"/>
      <protection/>
    </xf>
    <xf numFmtId="0" fontId="13" fillId="0" borderId="21" xfId="22" applyFont="1" applyFill="1" applyBorder="1" applyAlignment="1">
      <alignment horizontal="center" vertical="center" wrapText="1"/>
      <protection/>
    </xf>
    <xf numFmtId="0" fontId="13" fillId="0" borderId="27" xfId="22" applyFont="1" applyFill="1" applyBorder="1" applyAlignment="1">
      <alignment horizontal="center" vertical="center" wrapText="1"/>
      <protection/>
    </xf>
    <xf numFmtId="58" fontId="9" fillId="0" borderId="193" xfId="22" applyNumberFormat="1" applyFont="1" applyFill="1" applyBorder="1" applyAlignment="1">
      <alignment horizontal="center" vertical="center"/>
      <protection/>
    </xf>
    <xf numFmtId="58" fontId="9" fillId="0" borderId="42" xfId="22" applyNumberFormat="1" applyFont="1" applyFill="1" applyBorder="1" applyAlignment="1">
      <alignment horizontal="center" vertical="center"/>
      <protection/>
    </xf>
    <xf numFmtId="58" fontId="9" fillId="0" borderId="119" xfId="22" applyNumberFormat="1" applyFont="1" applyFill="1" applyBorder="1" applyAlignment="1">
      <alignment horizontal="center" vertical="center"/>
      <protection/>
    </xf>
    <xf numFmtId="0" fontId="13" fillId="0" borderId="53" xfId="22" applyFont="1" applyFill="1" applyBorder="1" applyAlignment="1">
      <alignment horizontal="center" vertical="center"/>
      <protection/>
    </xf>
    <xf numFmtId="57" fontId="13" fillId="0" borderId="148" xfId="22" applyNumberFormat="1" applyFont="1" applyFill="1" applyBorder="1" applyAlignment="1">
      <alignment horizontal="center" vertical="center"/>
      <protection/>
    </xf>
    <xf numFmtId="57" fontId="13" fillId="0" borderId="123" xfId="22" applyNumberFormat="1" applyFont="1" applyFill="1" applyBorder="1" applyAlignment="1">
      <alignment horizontal="center" vertical="center"/>
      <protection/>
    </xf>
    <xf numFmtId="57" fontId="13" fillId="0" borderId="118" xfId="22" applyNumberFormat="1" applyFont="1" applyFill="1" applyBorder="1" applyAlignment="1">
      <alignment horizontal="center" vertical="center"/>
      <protection/>
    </xf>
    <xf numFmtId="57" fontId="13" fillId="0" borderId="146" xfId="22" applyNumberFormat="1" applyFont="1" applyFill="1" applyBorder="1" applyAlignment="1">
      <alignment horizontal="center" vertical="center"/>
      <protection/>
    </xf>
    <xf numFmtId="49" fontId="13" fillId="0" borderId="148" xfId="22" applyNumberFormat="1" applyFont="1" applyFill="1" applyBorder="1" applyAlignment="1">
      <alignment horizontal="center" vertical="center"/>
      <protection/>
    </xf>
    <xf numFmtId="49" fontId="13" fillId="0" borderId="123" xfId="22" applyNumberFormat="1" applyFont="1" applyFill="1" applyBorder="1" applyAlignment="1">
      <alignment horizontal="center" vertical="center"/>
      <protection/>
    </xf>
    <xf numFmtId="49" fontId="13" fillId="0" borderId="118" xfId="22" applyNumberFormat="1" applyFont="1" applyFill="1" applyBorder="1" applyAlignment="1">
      <alignment horizontal="center" vertical="center"/>
      <protection/>
    </xf>
    <xf numFmtId="49" fontId="13" fillId="0" borderId="146" xfId="22" applyNumberFormat="1" applyFont="1" applyFill="1" applyBorder="1" applyAlignment="1">
      <alignment horizontal="center" vertical="center"/>
      <protection/>
    </xf>
    <xf numFmtId="57" fontId="13" fillId="0" borderId="43" xfId="22" applyNumberFormat="1" applyFont="1" applyFill="1" applyBorder="1" applyAlignment="1">
      <alignment horizontal="center" vertical="center"/>
      <protection/>
    </xf>
    <xf numFmtId="57" fontId="13" fillId="0" borderId="39" xfId="22" applyNumberFormat="1" applyFont="1" applyFill="1" applyBorder="1" applyAlignment="1">
      <alignment horizontal="center" vertical="center"/>
      <protection/>
    </xf>
    <xf numFmtId="0" fontId="13" fillId="0" borderId="47" xfId="22" applyFont="1" applyFill="1" applyBorder="1" applyAlignment="1">
      <alignment horizontal="center" vertical="center"/>
      <protection/>
    </xf>
    <xf numFmtId="49" fontId="13" fillId="0" borderId="6" xfId="22" applyNumberFormat="1" applyFont="1" applyFill="1" applyBorder="1" applyAlignment="1">
      <alignment horizontal="center" vertical="center"/>
      <protection/>
    </xf>
    <xf numFmtId="49" fontId="13" fillId="0" borderId="147" xfId="22" applyNumberFormat="1" applyFont="1" applyFill="1" applyBorder="1" applyAlignment="1">
      <alignment horizontal="center" vertical="center"/>
      <protection/>
    </xf>
    <xf numFmtId="0" fontId="13" fillId="0" borderId="125" xfId="22" applyFont="1" applyFill="1" applyBorder="1" applyAlignment="1">
      <alignment horizontal="center" vertical="center"/>
      <protection/>
    </xf>
    <xf numFmtId="0" fontId="13" fillId="0" borderId="83" xfId="22" applyFont="1" applyFill="1" applyBorder="1" applyAlignment="1">
      <alignment horizontal="center" vertical="center"/>
      <protection/>
    </xf>
    <xf numFmtId="58" fontId="9" fillId="0" borderId="125" xfId="22" applyNumberFormat="1" applyFont="1" applyFill="1" applyBorder="1" applyAlignment="1">
      <alignment horizontal="center" vertical="center"/>
      <protection/>
    </xf>
    <xf numFmtId="58" fontId="9" fillId="0" borderId="6" xfId="22" applyNumberFormat="1" applyFont="1" applyFill="1" applyBorder="1" applyAlignment="1">
      <alignment horizontal="center" vertical="center"/>
      <protection/>
    </xf>
    <xf numFmtId="58" fontId="9" fillId="0" borderId="147" xfId="22" applyNumberFormat="1" applyFont="1" applyFill="1" applyBorder="1" applyAlignment="1">
      <alignment horizontal="center" vertical="center"/>
      <protection/>
    </xf>
    <xf numFmtId="57" fontId="13" fillId="0" borderId="31" xfId="22" applyNumberFormat="1" applyFont="1" applyFill="1" applyBorder="1" applyAlignment="1">
      <alignment horizontal="center" vertical="center"/>
      <protection/>
    </xf>
    <xf numFmtId="57" fontId="13" fillId="0" borderId="30" xfId="22" applyNumberFormat="1" applyFont="1" applyFill="1" applyBorder="1" applyAlignment="1">
      <alignment horizontal="center" vertical="center"/>
      <protection/>
    </xf>
    <xf numFmtId="57" fontId="13" fillId="0" borderId="16" xfId="22" applyNumberFormat="1" applyFont="1" applyFill="1" applyBorder="1" applyAlignment="1">
      <alignment horizontal="center" vertical="center"/>
      <protection/>
    </xf>
    <xf numFmtId="57" fontId="13" fillId="0" borderId="17" xfId="22" applyNumberFormat="1" applyFont="1" applyFill="1" applyBorder="1" applyAlignment="1">
      <alignment horizontal="center" vertical="center"/>
      <protection/>
    </xf>
    <xf numFmtId="0" fontId="13" fillId="0" borderId="30" xfId="22" applyFont="1" applyFill="1" applyBorder="1" applyAlignment="1">
      <alignment horizontal="center" vertical="center"/>
      <protection/>
    </xf>
    <xf numFmtId="0" fontId="13" fillId="0" borderId="17" xfId="22" applyFont="1" applyFill="1" applyBorder="1" applyAlignment="1">
      <alignment horizontal="center" vertical="center"/>
      <protection/>
    </xf>
    <xf numFmtId="0" fontId="13" fillId="0" borderId="61" xfId="22" applyFont="1" applyFill="1" applyBorder="1" applyAlignment="1">
      <alignment horizontal="center" vertical="center"/>
      <protection/>
    </xf>
    <xf numFmtId="0" fontId="13" fillId="0" borderId="18" xfId="22" applyFont="1" applyFill="1" applyBorder="1" applyAlignment="1">
      <alignment horizontal="center" vertical="center"/>
      <protection/>
    </xf>
    <xf numFmtId="0" fontId="21" fillId="0" borderId="30" xfId="23" applyFont="1" applyFill="1" applyBorder="1" applyAlignment="1">
      <alignment wrapText="1"/>
      <protection/>
    </xf>
    <xf numFmtId="0" fontId="21" fillId="0" borderId="0" xfId="23" applyFont="1" applyFill="1" applyBorder="1" applyAlignment="1">
      <alignment wrapText="1"/>
      <protection/>
    </xf>
    <xf numFmtId="0" fontId="21" fillId="0" borderId="0" xfId="23" applyFont="1" applyFill="1" applyAlignment="1">
      <alignment/>
      <protection/>
    </xf>
    <xf numFmtId="0" fontId="21" fillId="0" borderId="0" xfId="23" applyFont="1" applyFill="1" applyAlignment="1">
      <alignment wrapText="1"/>
      <protection/>
    </xf>
    <xf numFmtId="0" fontId="28" fillId="0" borderId="113" xfId="23" applyFont="1" applyFill="1" applyBorder="1" applyAlignment="1">
      <alignment horizontal="center" vertical="center" shrinkToFit="1"/>
      <protection/>
    </xf>
    <xf numFmtId="0" fontId="28" fillId="0" borderId="41" xfId="23" applyFont="1" applyFill="1" applyBorder="1" applyAlignment="1">
      <alignment horizontal="center" vertical="center" shrinkToFit="1"/>
      <protection/>
    </xf>
    <xf numFmtId="0" fontId="28" fillId="0" borderId="24" xfId="23" applyFont="1" applyFill="1" applyBorder="1" applyAlignment="1">
      <alignment horizontal="center" vertical="center" shrinkToFit="1"/>
      <protection/>
    </xf>
    <xf numFmtId="0" fontId="28" fillId="0" borderId="23" xfId="23" applyFont="1" applyFill="1" applyBorder="1" applyAlignment="1">
      <alignment horizontal="center" vertical="center" shrinkToFit="1"/>
      <protection/>
    </xf>
    <xf numFmtId="0" fontId="28" fillId="0" borderId="129" xfId="23" applyFont="1" applyFill="1" applyBorder="1" applyAlignment="1">
      <alignment horizontal="center" vertical="center" shrinkToFit="1"/>
      <protection/>
    </xf>
    <xf numFmtId="0" fontId="28" fillId="0" borderId="1" xfId="23" applyFont="1" applyFill="1" applyBorder="1" applyAlignment="1">
      <alignment horizontal="center" vertical="center" shrinkToFit="1"/>
      <protection/>
    </xf>
    <xf numFmtId="0" fontId="28" fillId="0" borderId="123" xfId="23" applyFont="1" applyFill="1" applyBorder="1" applyAlignment="1">
      <alignment horizontal="center" vertical="center" shrinkToFit="1"/>
      <protection/>
    </xf>
    <xf numFmtId="0" fontId="28" fillId="0" borderId="61" xfId="23" applyFont="1" applyFill="1" applyBorder="1" applyAlignment="1">
      <alignment horizontal="center" vertical="center" shrinkToFit="1"/>
      <protection/>
    </xf>
    <xf numFmtId="0" fontId="28" fillId="0" borderId="18" xfId="23" applyFont="1" applyFill="1" applyBorder="1" applyAlignment="1">
      <alignment horizontal="center" vertical="center" shrinkToFit="1"/>
      <protection/>
    </xf>
    <xf numFmtId="0" fontId="28" fillId="0" borderId="32" xfId="23" applyFont="1" applyFill="1" applyBorder="1" applyAlignment="1">
      <alignment horizontal="distributed" vertical="center"/>
      <protection/>
    </xf>
    <xf numFmtId="0" fontId="28" fillId="0" borderId="22" xfId="23" applyFont="1" applyFill="1" applyBorder="1" applyAlignment="1">
      <alignment horizontal="distributed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集団回収支援.xls" xfId="21"/>
    <cellStyle name="標準_４．分別状況" xfId="22"/>
    <cellStyle name="標準_ごみ 収集方法" xfId="23"/>
    <cellStyle name="標準_ごみ 収集方法_1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axId val="23833990"/>
        <c:axId val="13179319"/>
      </c:barChart>
      <c:lineChart>
        <c:grouping val="standard"/>
        <c:varyColors val="0"/>
        <c:ser>
          <c:idx val="2"/>
          <c:order val="2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505008"/>
        <c:axId val="60891889"/>
      </c:lineChart>
      <c:catAx>
        <c:axId val="23833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3179319"/>
        <c:crosses val="autoZero"/>
        <c:auto val="0"/>
        <c:lblOffset val="100"/>
        <c:noMultiLvlLbl val="0"/>
      </c:catAx>
      <c:valAx>
        <c:axId val="1317931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3833990"/>
        <c:crossesAt val="1"/>
        <c:crossBetween val="between"/>
        <c:dispUnits/>
      </c:valAx>
      <c:catAx>
        <c:axId val="51505008"/>
        <c:scaling>
          <c:orientation val="minMax"/>
        </c:scaling>
        <c:axPos val="b"/>
        <c:delete val="1"/>
        <c:majorTickMark val="in"/>
        <c:minorTickMark val="none"/>
        <c:tickLblPos val="nextTo"/>
        <c:crossAx val="60891889"/>
        <c:crosses val="autoZero"/>
        <c:auto val="0"/>
        <c:lblOffset val="100"/>
        <c:noMultiLvlLbl val="0"/>
      </c:catAx>
      <c:valAx>
        <c:axId val="60891889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1505008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/>
              <a:t>総資源化量とリサイクル率の経年変化</a:t>
            </a:r>
          </a:p>
        </c:rich>
      </c:tx>
      <c:layout>
        <c:manualLayout>
          <c:xMode val="factor"/>
          <c:yMode val="factor"/>
          <c:x val="-0.00925"/>
          <c:y val="-0.021"/>
        </c:manualLayout>
      </c:layout>
      <c:spPr>
        <a:ln w="12700">
          <a:solidFill/>
        </a:ln>
      </c:spPr>
    </c:title>
    <c:plotArea>
      <c:layout>
        <c:manualLayout>
          <c:xMode val="edge"/>
          <c:yMode val="edge"/>
          <c:x val="0.07275"/>
          <c:y val="0.09175"/>
          <c:w val="0.8787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'ア 処理現況４'!$R$42</c:f>
              <c:strCache>
                <c:ptCount val="1"/>
                <c:pt idx="0">
                  <c:v>資源化量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処理現況４'!$S$41:$AH$41</c:f>
              <c:numCache/>
            </c:numRef>
          </c:cat>
          <c:val>
            <c:numRef>
              <c:f>'ア 処理現況４'!$S$42:$AH$42</c:f>
              <c:numCache/>
            </c:numRef>
          </c:val>
        </c:ser>
        <c:ser>
          <c:idx val="1"/>
          <c:order val="1"/>
          <c:tx>
            <c:strRef>
              <c:f>'ア 処理現況４'!$R$43</c:f>
              <c:strCache>
                <c:ptCount val="1"/>
                <c:pt idx="0">
                  <c:v>集団回収量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処理現況４'!$S$41:$AH$41</c:f>
              <c:numCache/>
            </c:numRef>
          </c:cat>
          <c:val>
            <c:numRef>
              <c:f>'ア 処理現況４'!$S$43:$AH$43</c:f>
              <c:numCache/>
            </c:numRef>
          </c:val>
        </c:ser>
        <c:overlap val="100"/>
        <c:axId val="27686492"/>
        <c:axId val="47851837"/>
      </c:barChart>
      <c:lineChart>
        <c:grouping val="standard"/>
        <c:varyColors val="0"/>
        <c:ser>
          <c:idx val="2"/>
          <c:order val="2"/>
          <c:tx>
            <c:strRef>
              <c:f>'ア 処理現況４'!$R$45</c:f>
              <c:strCache>
                <c:ptCount val="1"/>
                <c:pt idx="0">
                  <c:v>リサイクル率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処理現況４'!$R$45</c:f>
              <c:strCache/>
            </c:strRef>
          </c:cat>
          <c:val>
            <c:numRef>
              <c:f>'ア 処理現況４'!$S$45:$AH$45</c:f>
              <c:numCache/>
            </c:numRef>
          </c:val>
          <c:smooth val="0"/>
        </c:ser>
        <c:axId val="28013350"/>
        <c:axId val="50793559"/>
      </c:lineChart>
      <c:lineChart>
        <c:grouping val="standard"/>
        <c:varyColors val="0"/>
        <c:ser>
          <c:idx val="3"/>
          <c:order val="3"/>
          <c:tx>
            <c:strRef>
              <c:f>'ア 処理現況４'!$R$44</c:f>
              <c:strCache>
                <c:ptCount val="1"/>
                <c:pt idx="0">
                  <c:v>総資源化量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'ア 処理現況４'!$S$41:$AH$41</c:f>
              <c:numCache/>
            </c:numRef>
          </c:cat>
          <c:val>
            <c:numRef>
              <c:f>'ア 処理現況４'!$S$44:$AH$44</c:f>
              <c:numCache/>
            </c:numRef>
          </c:val>
          <c:smooth val="0"/>
        </c:ser>
        <c:axId val="27686492"/>
        <c:axId val="47851837"/>
      </c:lineChart>
      <c:catAx>
        <c:axId val="2768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(年度)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  <c:max val="7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総資源化量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7686492"/>
        <c:crossesAt val="1"/>
        <c:crossBetween val="between"/>
        <c:dispUnits/>
        <c:majorUnit val="100"/>
        <c:minorUnit val="10"/>
      </c:valAx>
      <c:catAx>
        <c:axId val="28013350"/>
        <c:scaling>
          <c:orientation val="minMax"/>
        </c:scaling>
        <c:axPos val="b"/>
        <c:delete val="1"/>
        <c:majorTickMark val="in"/>
        <c:minorTickMark val="none"/>
        <c:tickLblPos val="nextTo"/>
        <c:crossAx val="50793559"/>
        <c:crosses val="autoZero"/>
        <c:auto val="0"/>
        <c:lblOffset val="100"/>
        <c:noMultiLvlLbl val="0"/>
      </c:catAx>
      <c:valAx>
        <c:axId val="50793559"/>
        <c:scaling>
          <c:orientation val="minMax"/>
          <c:max val="3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8013350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0275"/>
          <c:y val="0.9415"/>
          <c:w val="0.50875"/>
          <c:h val="0.058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ごみの総排出量と最終処分量の経年変化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51"/>
          <c:y val="0.123"/>
          <c:w val="0.906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'ア 処理現況４'!$R$7</c:f>
              <c:strCache>
                <c:ptCount val="1"/>
                <c:pt idx="0">
                  <c:v>ごみの総排出量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処理現況４'!$S$6:$AM$6</c:f>
              <c:strCache/>
            </c:strRef>
          </c:cat>
          <c:val>
            <c:numRef>
              <c:f>'ア 処理現況４'!$S$7:$AM$7</c:f>
              <c:numCache/>
            </c:numRef>
          </c:val>
        </c:ser>
        <c:ser>
          <c:idx val="0"/>
          <c:order val="1"/>
          <c:tx>
            <c:strRef>
              <c:f>'ア 処理現況４'!$R$8</c:f>
              <c:strCache>
                <c:ptCount val="1"/>
                <c:pt idx="0">
                  <c:v>最終処分量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処理現況４'!$S$6:$AM$6</c:f>
              <c:strCache/>
            </c:strRef>
          </c:cat>
          <c:val>
            <c:numRef>
              <c:f>'ア 処理現況４'!$S$8:$AM$8</c:f>
              <c:numCache/>
            </c:numRef>
          </c:val>
        </c:ser>
        <c:axId val="54488848"/>
        <c:axId val="20637585"/>
      </c:barChart>
      <c:lineChart>
        <c:grouping val="standard"/>
        <c:varyColors val="0"/>
        <c:ser>
          <c:idx val="2"/>
          <c:order val="2"/>
          <c:tx>
            <c:strRef>
              <c:f>'ア 処理現況４'!$R$9</c:f>
              <c:strCache>
                <c:ptCount val="1"/>
                <c:pt idx="0">
                  <c:v>一人一日当たりのごみ排出量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処理現況４'!$S$6:$AM$6</c:f>
              <c:strCache/>
            </c:strRef>
          </c:cat>
          <c:val>
            <c:numRef>
              <c:f>'ア 処理現況４'!$S$9:$AM$9</c:f>
              <c:numCache/>
            </c:numRef>
          </c:val>
          <c:smooth val="0"/>
        </c:ser>
        <c:ser>
          <c:idx val="3"/>
          <c:order val="3"/>
          <c:tx>
            <c:strRef>
              <c:f>'ア 処理現況４'!$R$10</c:f>
              <c:strCache>
                <c:ptCount val="1"/>
                <c:pt idx="0">
                  <c:v>処理しなければならないごみの一人一日当たりの量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処理現況４'!$S$6:$AM$6</c:f>
              <c:strCache/>
            </c:strRef>
          </c:cat>
          <c:val>
            <c:numRef>
              <c:f>'ア 処理現況４'!$S$10:$AM$10</c:f>
              <c:numCache/>
            </c:numRef>
          </c:val>
          <c:smooth val="0"/>
        </c:ser>
        <c:axId val="51520538"/>
        <c:axId val="61031659"/>
      </c:lineChart>
      <c:catAx>
        <c:axId val="5448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0637585"/>
        <c:crosses val="autoZero"/>
        <c:auto val="0"/>
        <c:lblOffset val="100"/>
        <c:noMultiLvlLbl val="0"/>
      </c:catAx>
      <c:valAx>
        <c:axId val="20637585"/>
        <c:scaling>
          <c:orientation val="minMax"/>
          <c:max val="3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4488848"/>
        <c:crossesAt val="1"/>
        <c:crossBetween val="between"/>
        <c:dispUnits/>
        <c:majorUnit val="500"/>
      </c:valAx>
      <c:catAx>
        <c:axId val="51520538"/>
        <c:scaling>
          <c:orientation val="minMax"/>
        </c:scaling>
        <c:axPos val="b"/>
        <c:delete val="1"/>
        <c:majorTickMark val="in"/>
        <c:minorTickMark val="none"/>
        <c:tickLblPos val="nextTo"/>
        <c:crossAx val="61031659"/>
        <c:crosses val="autoZero"/>
        <c:auto val="0"/>
        <c:lblOffset val="100"/>
        <c:noMultiLvlLbl val="0"/>
      </c:catAx>
      <c:valAx>
        <c:axId val="61031659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一人一日当たりのごみ排出量
処理しなければならないごみの一人一日当たりの量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1520538"/>
        <c:crosses val="max"/>
        <c:crossBetween val="between"/>
        <c:dispUnits/>
        <c:majorUnit val="2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8475"/>
          <c:y val="0.927"/>
          <c:w val="0.84475"/>
          <c:h val="0.073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処理現況４'!$R$76</c:f>
              <c:strCache>
                <c:ptCount val="1"/>
                <c:pt idx="0">
                  <c:v>一人当たり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処理現況４'!$S$75:$AI$75</c:f>
              <c:strCache/>
            </c:strRef>
          </c:cat>
          <c:val>
            <c:numRef>
              <c:f>'ア 処理現況４'!$S$76:$AI$76</c:f>
              <c:numCache/>
            </c:numRef>
          </c:val>
          <c:smooth val="0"/>
        </c:ser>
        <c:ser>
          <c:idx val="1"/>
          <c:order val="1"/>
          <c:tx>
            <c:strRef>
              <c:f>'ア 処理現況４'!$R$77</c:f>
              <c:strCache>
                <c:ptCount val="1"/>
                <c:pt idx="0">
                  <c:v>ごみ１トン当たり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処理現況４'!$S$75:$AI$75</c:f>
              <c:strCache/>
            </c:strRef>
          </c:cat>
          <c:val>
            <c:numRef>
              <c:f>'ア 処理現況４'!$S$77:$AI$77</c:f>
              <c:numCache/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24140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156090"/>
        <c:axId val="33295947"/>
      </c:lineChart>
      <c:catAx>
        <c:axId val="11156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3295947"/>
        <c:crosses val="autoZero"/>
        <c:auto val="1"/>
        <c:lblOffset val="100"/>
        <c:noMultiLvlLbl val="0"/>
      </c:catAx>
      <c:valAx>
        <c:axId val="33295947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11560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228068"/>
        <c:axId val="12617157"/>
      </c:barChart>
      <c:lineChart>
        <c:grouping val="standard"/>
        <c:varyColors val="0"/>
        <c:ser>
          <c:idx val="2"/>
          <c:order val="2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445550"/>
        <c:axId val="15356767"/>
      </c:lineChart>
      <c:catAx>
        <c:axId val="3122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2617157"/>
        <c:crosses val="autoZero"/>
        <c:auto val="1"/>
        <c:lblOffset val="100"/>
        <c:noMultiLvlLbl val="0"/>
      </c:catAx>
      <c:valAx>
        <c:axId val="1261715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1228068"/>
        <c:crossesAt val="1"/>
        <c:crossBetween val="between"/>
        <c:dispUnits/>
        <c:majorUnit val="100"/>
        <c:minorUnit val="10"/>
      </c:valAx>
      <c:catAx>
        <c:axId val="46445550"/>
        <c:scaling>
          <c:orientation val="minMax"/>
        </c:scaling>
        <c:axPos val="b"/>
        <c:delete val="1"/>
        <c:majorTickMark val="in"/>
        <c:minorTickMark val="none"/>
        <c:tickLblPos val="nextTo"/>
        <c:crossAx val="15356767"/>
        <c:crosses val="autoZero"/>
        <c:auto val="0"/>
        <c:lblOffset val="100"/>
        <c:noMultiLvlLbl val="0"/>
      </c:catAx>
      <c:valAx>
        <c:axId val="1535676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6445550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axId val="3993176"/>
        <c:axId val="35938585"/>
      </c:barChart>
      <c:lineChart>
        <c:grouping val="standard"/>
        <c:varyColors val="0"/>
        <c:ser>
          <c:idx val="2"/>
          <c:order val="2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011810"/>
        <c:axId val="25344243"/>
      </c:lineChart>
      <c:catAx>
        <c:axId val="3993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5938585"/>
        <c:crosses val="autoZero"/>
        <c:auto val="0"/>
        <c:lblOffset val="100"/>
        <c:noMultiLvlLbl val="0"/>
      </c:catAx>
      <c:valAx>
        <c:axId val="3593858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993176"/>
        <c:crossesAt val="1"/>
        <c:crossBetween val="between"/>
        <c:dispUnits/>
      </c:valAx>
      <c:catAx>
        <c:axId val="55011810"/>
        <c:scaling>
          <c:orientation val="minMax"/>
        </c:scaling>
        <c:axPos val="b"/>
        <c:delete val="1"/>
        <c:majorTickMark val="in"/>
        <c:minorTickMark val="none"/>
        <c:tickLblPos val="nextTo"/>
        <c:crossAx val="25344243"/>
        <c:crosses val="autoZero"/>
        <c:auto val="0"/>
        <c:lblOffset val="100"/>
        <c:noMultiLvlLbl val="0"/>
      </c:catAx>
      <c:valAx>
        <c:axId val="25344243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5011810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771596"/>
        <c:axId val="39617773"/>
      </c:lineChart>
      <c:catAx>
        <c:axId val="26771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9617773"/>
        <c:crosses val="autoZero"/>
        <c:auto val="1"/>
        <c:lblOffset val="100"/>
        <c:noMultiLvlLbl val="0"/>
      </c:catAx>
      <c:valAx>
        <c:axId val="39617773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67715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015638"/>
        <c:axId val="54923015"/>
      </c:barChart>
      <c:lineChart>
        <c:grouping val="standard"/>
        <c:varyColors val="0"/>
        <c:ser>
          <c:idx val="2"/>
          <c:order val="2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545088"/>
        <c:axId val="19579201"/>
      </c:lineChart>
      <c:catAx>
        <c:axId val="2101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1015638"/>
        <c:crossesAt val="1"/>
        <c:crossBetween val="between"/>
        <c:dispUnits/>
        <c:majorUnit val="100"/>
        <c:minorUnit val="10"/>
      </c:valAx>
      <c:catAx>
        <c:axId val="24545088"/>
        <c:scaling>
          <c:orientation val="minMax"/>
        </c:scaling>
        <c:axPos val="b"/>
        <c:delete val="1"/>
        <c:majorTickMark val="in"/>
        <c:minorTickMark val="none"/>
        <c:tickLblPos val="nextTo"/>
        <c:crossAx val="19579201"/>
        <c:crosses val="autoZero"/>
        <c:auto val="0"/>
        <c:lblOffset val="100"/>
        <c:noMultiLvlLbl val="0"/>
      </c:catAx>
      <c:valAx>
        <c:axId val="1957920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4545088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axId val="41995082"/>
        <c:axId val="42411419"/>
      </c:barChart>
      <c:lineChart>
        <c:grouping val="standard"/>
        <c:varyColors val="0"/>
        <c:ser>
          <c:idx val="2"/>
          <c:order val="2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158452"/>
        <c:axId val="12772885"/>
      </c:lineChart>
      <c:catAx>
        <c:axId val="4199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2411419"/>
        <c:crosses val="autoZero"/>
        <c:auto val="0"/>
        <c:lblOffset val="100"/>
        <c:noMultiLvlLbl val="0"/>
      </c:catAx>
      <c:valAx>
        <c:axId val="4241141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1995082"/>
        <c:crossesAt val="1"/>
        <c:crossBetween val="between"/>
        <c:dispUnits/>
      </c:valAx>
      <c:catAx>
        <c:axId val="46158452"/>
        <c:scaling>
          <c:orientation val="minMax"/>
        </c:scaling>
        <c:axPos val="b"/>
        <c:delete val="1"/>
        <c:majorTickMark val="in"/>
        <c:minorTickMark val="none"/>
        <c:tickLblPos val="nextTo"/>
        <c:crossAx val="12772885"/>
        <c:crosses val="autoZero"/>
        <c:auto val="0"/>
        <c:lblOffset val="100"/>
        <c:noMultiLvlLbl val="0"/>
      </c:catAx>
      <c:valAx>
        <c:axId val="12772885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6158452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847102"/>
        <c:axId val="27970735"/>
      </c:lineChart>
      <c:catAx>
        <c:axId val="47847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78471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0410024"/>
        <c:axId val="51037033"/>
      </c:barChart>
      <c:lineChart>
        <c:grouping val="standard"/>
        <c:varyColors val="0"/>
        <c:ser>
          <c:idx val="2"/>
          <c:order val="2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680114"/>
        <c:axId val="40358979"/>
      </c:lineChart>
      <c:catAx>
        <c:axId val="50410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1037033"/>
        <c:crosses val="autoZero"/>
        <c:auto val="1"/>
        <c:lblOffset val="100"/>
        <c:noMultiLvlLbl val="0"/>
      </c:catAx>
      <c:valAx>
        <c:axId val="5103703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0410024"/>
        <c:crossesAt val="1"/>
        <c:crossBetween val="between"/>
        <c:dispUnits/>
        <c:majorUnit val="100"/>
        <c:minorUnit val="10"/>
      </c:valAx>
      <c:catAx>
        <c:axId val="56680114"/>
        <c:scaling>
          <c:orientation val="minMax"/>
        </c:scaling>
        <c:axPos val="b"/>
        <c:delete val="1"/>
        <c:majorTickMark val="in"/>
        <c:minorTickMark val="none"/>
        <c:tickLblPos val="nextTo"/>
        <c:crossAx val="40358979"/>
        <c:crosses val="autoZero"/>
        <c:auto val="0"/>
        <c:lblOffset val="100"/>
        <c:noMultiLvlLbl val="0"/>
      </c:catAx>
      <c:valAx>
        <c:axId val="4035897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6680114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4019550" y="8763000"/>
          <a:ext cx="3314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2</xdr:col>
      <xdr:colOff>285750</xdr:colOff>
      <xdr:row>23</xdr:row>
      <xdr:rowOff>0</xdr:rowOff>
    </xdr:from>
    <xdr:to>
      <xdr:col>10</xdr:col>
      <xdr:colOff>838200</xdr:colOff>
      <xdr:row>23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23950" y="8763000"/>
          <a:ext cx="7048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16" name="Chart 16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(グラム／人・日)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19" name="Chart 19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21" name="Chart 21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95250</xdr:colOff>
      <xdr:row>7</xdr:row>
      <xdr:rowOff>0</xdr:rowOff>
    </xdr:from>
    <xdr:ext cx="133350" cy="247650"/>
    <xdr:sp>
      <xdr:nvSpPr>
        <xdr:cNvPr id="1" name="TextBox 1"/>
        <xdr:cNvSpPr txBox="1">
          <a:spLocks noChangeArrowheads="1"/>
        </xdr:cNvSpPr>
      </xdr:nvSpPr>
      <xdr:spPr>
        <a:xfrm>
          <a:off x="3314700" y="31337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156</xdr:row>
      <xdr:rowOff>9525</xdr:rowOff>
    </xdr:from>
    <xdr:to>
      <xdr:col>21</xdr:col>
      <xdr:colOff>0</xdr:colOff>
      <xdr:row>158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4099500" y="40319325"/>
          <a:ext cx="25336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6543675" y="79724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6553200" y="1205865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2047875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6534150" y="420052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6543675" y="860107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2047875</xdr:colOff>
      <xdr:row>31</xdr:row>
      <xdr:rowOff>0</xdr:rowOff>
    </xdr:from>
    <xdr:to>
      <xdr:col>8</xdr:col>
      <xdr:colOff>247650</xdr:colOff>
      <xdr:row>31</xdr:row>
      <xdr:rowOff>0</xdr:rowOff>
    </xdr:to>
    <xdr:sp>
      <xdr:nvSpPr>
        <xdr:cNvPr id="5" name="Line 7"/>
        <xdr:cNvSpPr>
          <a:spLocks/>
        </xdr:cNvSpPr>
      </xdr:nvSpPr>
      <xdr:spPr>
        <a:xfrm>
          <a:off x="6534150" y="104870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7058025" y="451485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9525</xdr:rowOff>
    </xdr:from>
    <xdr:to>
      <xdr:col>12</xdr:col>
      <xdr:colOff>0</xdr:colOff>
      <xdr:row>17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8620125" y="5781675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9525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10220325" y="2628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304800</xdr:rowOff>
    </xdr:from>
    <xdr:to>
      <xdr:col>16</xdr:col>
      <xdr:colOff>0</xdr:colOff>
      <xdr:row>7</xdr:row>
      <xdr:rowOff>9525</xdr:rowOff>
    </xdr:to>
    <xdr:sp>
      <xdr:nvSpPr>
        <xdr:cNvPr id="9" name="Line 11"/>
        <xdr:cNvSpPr>
          <a:spLocks/>
        </xdr:cNvSpPr>
      </xdr:nvSpPr>
      <xdr:spPr>
        <a:xfrm flipH="1" flipV="1">
          <a:off x="10734675" y="2619375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12315825" y="2638425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0</xdr:rowOff>
    </xdr:from>
    <xdr:to>
      <xdr:col>16</xdr:col>
      <xdr:colOff>9525</xdr:colOff>
      <xdr:row>40</xdr:row>
      <xdr:rowOff>0</xdr:rowOff>
    </xdr:to>
    <xdr:sp>
      <xdr:nvSpPr>
        <xdr:cNvPr id="11" name="Line 13"/>
        <xdr:cNvSpPr>
          <a:spLocks/>
        </xdr:cNvSpPr>
      </xdr:nvSpPr>
      <xdr:spPr>
        <a:xfrm flipV="1">
          <a:off x="10487025" y="133159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2" name="Line 14"/>
        <xdr:cNvSpPr>
          <a:spLocks/>
        </xdr:cNvSpPr>
      </xdr:nvSpPr>
      <xdr:spPr>
        <a:xfrm>
          <a:off x="342900" y="14258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42900" y="14258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17</xdr:col>
      <xdr:colOff>0</xdr:colOff>
      <xdr:row>43</xdr:row>
      <xdr:rowOff>0</xdr:rowOff>
    </xdr:to>
    <xdr:graphicFrame>
      <xdr:nvGraphicFramePr>
        <xdr:cNvPr id="14" name="Chart 16"/>
        <xdr:cNvGraphicFramePr/>
      </xdr:nvGraphicFramePr>
      <xdr:xfrm>
        <a:off x="2009775" y="14258925"/>
        <a:ext cx="1030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1400175</xdr:colOff>
      <xdr:row>43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2628900" y="14258925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14</xdr:col>
      <xdr:colOff>95250</xdr:colOff>
      <xdr:row>43</xdr:row>
      <xdr:rowOff>0</xdr:rowOff>
    </xdr:from>
    <xdr:to>
      <xdr:col>16</xdr:col>
      <xdr:colOff>971550</xdr:colOff>
      <xdr:row>43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0315575" y="142589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(グラム／人・日)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16</xdr:col>
      <xdr:colOff>1057275</xdr:colOff>
      <xdr:row>43</xdr:row>
      <xdr:rowOff>0</xdr:rowOff>
    </xdr:to>
    <xdr:graphicFrame>
      <xdr:nvGraphicFramePr>
        <xdr:cNvPr id="17" name="Chart 19"/>
        <xdr:cNvGraphicFramePr/>
      </xdr:nvGraphicFramePr>
      <xdr:xfrm>
        <a:off x="2000250" y="14258925"/>
        <a:ext cx="9791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43</xdr:row>
      <xdr:rowOff>0</xdr:rowOff>
    </xdr:from>
    <xdr:to>
      <xdr:col>3</xdr:col>
      <xdr:colOff>1019175</xdr:colOff>
      <xdr:row>43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2543175" y="14258925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16</xdr:col>
      <xdr:colOff>1057275</xdr:colOff>
      <xdr:row>43</xdr:row>
      <xdr:rowOff>0</xdr:rowOff>
    </xdr:to>
    <xdr:graphicFrame>
      <xdr:nvGraphicFramePr>
        <xdr:cNvPr id="19" name="Chart 21"/>
        <xdr:cNvGraphicFramePr/>
      </xdr:nvGraphicFramePr>
      <xdr:xfrm>
        <a:off x="2009775" y="14258925"/>
        <a:ext cx="978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523875</xdr:colOff>
      <xdr:row>43</xdr:row>
      <xdr:rowOff>0</xdr:rowOff>
    </xdr:from>
    <xdr:to>
      <xdr:col>3</xdr:col>
      <xdr:colOff>1276350</xdr:colOff>
      <xdr:row>43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2524125" y="14258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16</xdr:col>
      <xdr:colOff>228600</xdr:colOff>
      <xdr:row>43</xdr:row>
      <xdr:rowOff>0</xdr:rowOff>
    </xdr:from>
    <xdr:to>
      <xdr:col>16</xdr:col>
      <xdr:colOff>676275</xdr:colOff>
      <xdr:row>43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10963275" y="142589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39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10734675" y="1268730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22</xdr:col>
      <xdr:colOff>542925</xdr:colOff>
      <xdr:row>88</xdr:row>
      <xdr:rowOff>47625</xdr:rowOff>
    </xdr:from>
    <xdr:to>
      <xdr:col>26</xdr:col>
      <xdr:colOff>9525</xdr:colOff>
      <xdr:row>88</xdr:row>
      <xdr:rowOff>47625</xdr:rowOff>
    </xdr:to>
    <xdr:sp>
      <xdr:nvSpPr>
        <xdr:cNvPr id="23" name="Line 27"/>
        <xdr:cNvSpPr>
          <a:spLocks/>
        </xdr:cNvSpPr>
      </xdr:nvSpPr>
      <xdr:spPr>
        <a:xfrm>
          <a:off x="16059150" y="228600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4" name="Line 28"/>
        <xdr:cNvSpPr>
          <a:spLocks/>
        </xdr:cNvSpPr>
      </xdr:nvSpPr>
      <xdr:spPr>
        <a:xfrm>
          <a:off x="6543675" y="92297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304800</xdr:rowOff>
    </xdr:from>
    <xdr:to>
      <xdr:col>9</xdr:col>
      <xdr:colOff>0</xdr:colOff>
      <xdr:row>28</xdr:row>
      <xdr:rowOff>304800</xdr:rowOff>
    </xdr:to>
    <xdr:sp>
      <xdr:nvSpPr>
        <xdr:cNvPr id="25" name="Line 30"/>
        <xdr:cNvSpPr>
          <a:spLocks/>
        </xdr:cNvSpPr>
      </xdr:nvSpPr>
      <xdr:spPr>
        <a:xfrm>
          <a:off x="4486275" y="9848850"/>
          <a:ext cx="2314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6" name="Line 31"/>
        <xdr:cNvSpPr>
          <a:spLocks/>
        </xdr:cNvSpPr>
      </xdr:nvSpPr>
      <xdr:spPr>
        <a:xfrm>
          <a:off x="6553200" y="98583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31</xdr:col>
      <xdr:colOff>171450</xdr:colOff>
      <xdr:row>120</xdr:row>
      <xdr:rowOff>19050</xdr:rowOff>
    </xdr:from>
    <xdr:to>
      <xdr:col>31</xdr:col>
      <xdr:colOff>438150</xdr:colOff>
      <xdr:row>120</xdr:row>
      <xdr:rowOff>19050</xdr:rowOff>
    </xdr:to>
    <xdr:sp>
      <xdr:nvSpPr>
        <xdr:cNvPr id="27" name="Line 37"/>
        <xdr:cNvSpPr>
          <a:spLocks/>
        </xdr:cNvSpPr>
      </xdr:nvSpPr>
      <xdr:spPr>
        <a:xfrm>
          <a:off x="22117050" y="28927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9525</xdr:rowOff>
    </xdr:from>
    <xdr:to>
      <xdr:col>14</xdr:col>
      <xdr:colOff>0</xdr:colOff>
      <xdr:row>35</xdr:row>
      <xdr:rowOff>304800</xdr:rowOff>
    </xdr:to>
    <xdr:sp>
      <xdr:nvSpPr>
        <xdr:cNvPr id="28" name="Line 39"/>
        <xdr:cNvSpPr>
          <a:spLocks/>
        </xdr:cNvSpPr>
      </xdr:nvSpPr>
      <xdr:spPr>
        <a:xfrm flipH="1">
          <a:off x="10220325" y="11753850"/>
          <a:ext cx="0" cy="2952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112776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1257300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4" name="Chart 14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(ｇ／人・日)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7" name="Chart 17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9" name="Chart 19"/>
        <xdr:cNvGraphicFramePr/>
      </xdr:nvGraphicFramePr>
      <xdr:xfrm>
        <a:off x="11277600" y="1428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2776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2" name="Line 22"/>
        <xdr:cNvSpPr>
          <a:spLocks/>
        </xdr:cNvSpPr>
      </xdr:nvSpPr>
      <xdr:spPr>
        <a:xfrm>
          <a:off x="4695825" y="4143375"/>
          <a:ext cx="4019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104775</xdr:colOff>
      <xdr:row>15</xdr:row>
      <xdr:rowOff>28575</xdr:rowOff>
    </xdr:from>
    <xdr:to>
      <xdr:col>11</xdr:col>
      <xdr:colOff>190500</xdr:colOff>
      <xdr:row>19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181100" y="3943350"/>
          <a:ext cx="8772525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38100</xdr:rowOff>
    </xdr:from>
    <xdr:to>
      <xdr:col>12</xdr:col>
      <xdr:colOff>714375</xdr:colOff>
      <xdr:row>25</xdr:row>
      <xdr:rowOff>200025</xdr:rowOff>
    </xdr:to>
    <xdr:sp>
      <xdr:nvSpPr>
        <xdr:cNvPr id="24" name="AutoShape 24"/>
        <xdr:cNvSpPr>
          <a:spLocks/>
        </xdr:cNvSpPr>
      </xdr:nvSpPr>
      <xdr:spPr>
        <a:xfrm>
          <a:off x="1209675" y="6057900"/>
          <a:ext cx="95250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34</xdr:row>
      <xdr:rowOff>47625</xdr:rowOff>
    </xdr:from>
    <xdr:to>
      <xdr:col>12</xdr:col>
      <xdr:colOff>714375</xdr:colOff>
      <xdr:row>35</xdr:row>
      <xdr:rowOff>219075</xdr:rowOff>
    </xdr:to>
    <xdr:sp>
      <xdr:nvSpPr>
        <xdr:cNvPr id="25" name="AutoShape 25"/>
        <xdr:cNvSpPr>
          <a:spLocks/>
        </xdr:cNvSpPr>
      </xdr:nvSpPr>
      <xdr:spPr>
        <a:xfrm>
          <a:off x="1209675" y="8515350"/>
          <a:ext cx="95250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39</xdr:row>
      <xdr:rowOff>47625</xdr:rowOff>
    </xdr:from>
    <xdr:to>
      <xdr:col>11</xdr:col>
      <xdr:colOff>133350</xdr:colOff>
      <xdr:row>40</xdr:row>
      <xdr:rowOff>219075</xdr:rowOff>
    </xdr:to>
    <xdr:sp>
      <xdr:nvSpPr>
        <xdr:cNvPr id="26" name="AutoShape 26"/>
        <xdr:cNvSpPr>
          <a:spLocks/>
        </xdr:cNvSpPr>
      </xdr:nvSpPr>
      <xdr:spPr>
        <a:xfrm>
          <a:off x="1209675" y="9744075"/>
          <a:ext cx="86868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0.287</cdr:y>
    </cdr:from>
    <cdr:to>
      <cdr:x>0.02725</cdr:x>
      <cdr:y>0.6925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838325"/>
          <a:ext cx="276225" cy="2609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975" b="0" i="0" u="none" baseline="0"/>
            <a:t>ごみの総排出量・最終処分量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39</xdr:row>
      <xdr:rowOff>0</xdr:rowOff>
    </xdr:from>
    <xdr:to>
      <xdr:col>15</xdr:col>
      <xdr:colOff>133350</xdr:colOff>
      <xdr:row>70</xdr:row>
      <xdr:rowOff>0</xdr:rowOff>
    </xdr:to>
    <xdr:graphicFrame>
      <xdr:nvGraphicFramePr>
        <xdr:cNvPr id="1" name="Chart 19"/>
        <xdr:cNvGraphicFramePr/>
      </xdr:nvGraphicFramePr>
      <xdr:xfrm>
        <a:off x="514350" y="7477125"/>
        <a:ext cx="100393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3181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2457450" y="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3"/>
        <xdr:cNvSpPr>
          <a:spLocks/>
        </xdr:cNvSpPr>
      </xdr:nvSpPr>
      <xdr:spPr>
        <a:xfrm>
          <a:off x="2457450" y="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4"/>
        <xdr:cNvSpPr>
          <a:spLocks/>
        </xdr:cNvSpPr>
      </xdr:nvSpPr>
      <xdr:spPr>
        <a:xfrm>
          <a:off x="3181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5"/>
        <xdr:cNvSpPr>
          <a:spLocks/>
        </xdr:cNvSpPr>
      </xdr:nvSpPr>
      <xdr:spPr>
        <a:xfrm>
          <a:off x="3181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6"/>
        <xdr:cNvSpPr>
          <a:spLocks/>
        </xdr:cNvSpPr>
      </xdr:nvSpPr>
      <xdr:spPr>
        <a:xfrm>
          <a:off x="3181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7"/>
        <xdr:cNvSpPr>
          <a:spLocks/>
        </xdr:cNvSpPr>
      </xdr:nvSpPr>
      <xdr:spPr>
        <a:xfrm>
          <a:off x="3181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8"/>
        <xdr:cNvSpPr>
          <a:spLocks/>
        </xdr:cNvSpPr>
      </xdr:nvSpPr>
      <xdr:spPr>
        <a:xfrm flipV="1">
          <a:off x="535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Line 9"/>
        <xdr:cNvSpPr>
          <a:spLocks/>
        </xdr:cNvSpPr>
      </xdr:nvSpPr>
      <xdr:spPr>
        <a:xfrm flipV="1">
          <a:off x="680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" name="Line 10"/>
        <xdr:cNvSpPr>
          <a:spLocks/>
        </xdr:cNvSpPr>
      </xdr:nvSpPr>
      <xdr:spPr>
        <a:xfrm>
          <a:off x="824865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Line 11"/>
        <xdr:cNvSpPr>
          <a:spLocks/>
        </xdr:cNvSpPr>
      </xdr:nvSpPr>
      <xdr:spPr>
        <a:xfrm flipV="1">
          <a:off x="969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2"/>
        <xdr:cNvSpPr>
          <a:spLocks/>
        </xdr:cNvSpPr>
      </xdr:nvSpPr>
      <xdr:spPr>
        <a:xfrm flipV="1">
          <a:off x="1042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238125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4" name="Line 13"/>
        <xdr:cNvSpPr>
          <a:spLocks/>
        </xdr:cNvSpPr>
      </xdr:nvSpPr>
      <xdr:spPr>
        <a:xfrm>
          <a:off x="848677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 editAs="absolute">
    <xdr:from>
      <xdr:col>1</xdr:col>
      <xdr:colOff>285750</xdr:colOff>
      <xdr:row>1</xdr:row>
      <xdr:rowOff>85725</xdr:rowOff>
    </xdr:from>
    <xdr:to>
      <xdr:col>15</xdr:col>
      <xdr:colOff>295275</xdr:colOff>
      <xdr:row>34</xdr:row>
      <xdr:rowOff>161925</xdr:rowOff>
    </xdr:to>
    <xdr:graphicFrame>
      <xdr:nvGraphicFramePr>
        <xdr:cNvPr id="15" name="Chart 14"/>
        <xdr:cNvGraphicFramePr/>
      </xdr:nvGraphicFramePr>
      <xdr:xfrm>
        <a:off x="571500" y="276225"/>
        <a:ext cx="10144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723900</xdr:colOff>
      <xdr:row>2</xdr:row>
      <xdr:rowOff>0</xdr:rowOff>
    </xdr:from>
    <xdr:to>
      <xdr:col>1</xdr:col>
      <xdr:colOff>723900</xdr:colOff>
      <xdr:row>2</xdr:row>
      <xdr:rowOff>209550</xdr:rowOff>
    </xdr:to>
    <xdr:sp>
      <xdr:nvSpPr>
        <xdr:cNvPr id="16" name="TextBox 15"/>
        <xdr:cNvSpPr txBox="1">
          <a:spLocks noChangeArrowheads="1"/>
        </xdr:cNvSpPr>
      </xdr:nvSpPr>
      <xdr:spPr>
        <a:xfrm>
          <a:off x="1009650" y="38100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13</xdr:col>
      <xdr:colOff>561975</xdr:colOff>
      <xdr:row>4</xdr:row>
      <xdr:rowOff>114300</xdr:rowOff>
    </xdr:from>
    <xdr:to>
      <xdr:col>15</xdr:col>
      <xdr:colOff>228600</xdr:colOff>
      <xdr:row>5</xdr:row>
      <xdr:rowOff>133350</xdr:rowOff>
    </xdr:to>
    <xdr:sp>
      <xdr:nvSpPr>
        <xdr:cNvPr id="17" name="TextBox 16"/>
        <xdr:cNvSpPr txBox="1">
          <a:spLocks noChangeArrowheads="1"/>
        </xdr:cNvSpPr>
      </xdr:nvSpPr>
      <xdr:spPr>
        <a:xfrm>
          <a:off x="9534525" y="942975"/>
          <a:ext cx="1114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(ｇ／人・日)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15</xdr:col>
      <xdr:colOff>180975</xdr:colOff>
      <xdr:row>47</xdr:row>
      <xdr:rowOff>0</xdr:rowOff>
    </xdr:to>
    <xdr:graphicFrame>
      <xdr:nvGraphicFramePr>
        <xdr:cNvPr id="18" name="Chart 17"/>
        <xdr:cNvGraphicFramePr/>
      </xdr:nvGraphicFramePr>
      <xdr:xfrm>
        <a:off x="285750" y="8943975"/>
        <a:ext cx="10315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657225</xdr:colOff>
      <xdr:row>47</xdr:row>
      <xdr:rowOff>0</xdr:rowOff>
    </xdr:from>
    <xdr:to>
      <xdr:col>1</xdr:col>
      <xdr:colOff>723900</xdr:colOff>
      <xdr:row>47</xdr:row>
      <xdr:rowOff>0</xdr:rowOff>
    </xdr:to>
    <xdr:sp>
      <xdr:nvSpPr>
        <xdr:cNvPr id="19" name="TextBox 18"/>
        <xdr:cNvSpPr txBox="1">
          <a:spLocks noChangeArrowheads="1"/>
        </xdr:cNvSpPr>
      </xdr:nvSpPr>
      <xdr:spPr>
        <a:xfrm>
          <a:off x="942975" y="8943975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</xdr:col>
      <xdr:colOff>666750</xdr:colOff>
      <xdr:row>26</xdr:row>
      <xdr:rowOff>190500</xdr:rowOff>
    </xdr:from>
    <xdr:to>
      <xdr:col>1</xdr:col>
      <xdr:colOff>723900</xdr:colOff>
      <xdr:row>26</xdr:row>
      <xdr:rowOff>190500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952500" y="5210175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21" name="Line 22"/>
        <xdr:cNvSpPr>
          <a:spLocks/>
        </xdr:cNvSpPr>
      </xdr:nvSpPr>
      <xdr:spPr>
        <a:xfrm>
          <a:off x="285750" y="89439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285750" y="89439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9525</xdr:colOff>
      <xdr:row>41</xdr:row>
      <xdr:rowOff>66675</xdr:rowOff>
    </xdr:from>
    <xdr:to>
      <xdr:col>14</xdr:col>
      <xdr:colOff>438150</xdr:colOff>
      <xdr:row>42</xdr:row>
      <xdr:rowOff>38100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9705975" y="790575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</a:t>
          </a:r>
        </a:p>
      </xdr:txBody>
    </xdr:sp>
    <xdr:clientData/>
  </xdr:twoCellAnchor>
  <xdr:twoCellAnchor>
    <xdr:from>
      <xdr:col>2</xdr:col>
      <xdr:colOff>85725</xdr:colOff>
      <xdr:row>41</xdr:row>
      <xdr:rowOff>28575</xdr:rowOff>
    </xdr:from>
    <xdr:to>
      <xdr:col>3</xdr:col>
      <xdr:colOff>133350</xdr:colOff>
      <xdr:row>42</xdr:row>
      <xdr:rowOff>38100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1095375" y="7867650"/>
          <a:ext cx="7715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</xdr:col>
      <xdr:colOff>695325</xdr:colOff>
      <xdr:row>4</xdr:row>
      <xdr:rowOff>123825</xdr:rowOff>
    </xdr:from>
    <xdr:to>
      <xdr:col>3</xdr:col>
      <xdr:colOff>28575</xdr:colOff>
      <xdr:row>5</xdr:row>
      <xdr:rowOff>133350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981075" y="952500"/>
          <a:ext cx="781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14</xdr:col>
      <xdr:colOff>609600</xdr:colOff>
      <xdr:row>5</xdr:row>
      <xdr:rowOff>171450</xdr:rowOff>
    </xdr:from>
    <xdr:to>
      <xdr:col>15</xdr:col>
      <xdr:colOff>400050</xdr:colOff>
      <xdr:row>29</xdr:row>
      <xdr:rowOff>47625</xdr:rowOff>
    </xdr:to>
    <xdr:sp>
      <xdr:nvSpPr>
        <xdr:cNvPr id="26" name="TextBox 29"/>
        <xdr:cNvSpPr txBox="1">
          <a:spLocks noChangeArrowheads="1"/>
        </xdr:cNvSpPr>
      </xdr:nvSpPr>
      <xdr:spPr>
        <a:xfrm>
          <a:off x="10306050" y="1190625"/>
          <a:ext cx="5143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975" b="0" i="0" u="none" baseline="0"/>
            <a:t>一人一日当たりのごみ排出量
処理しなければならないごみの一人一日当たりの量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4763750" y="1733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724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419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27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" name="Line 94"/>
        <xdr:cNvSpPr>
          <a:spLocks/>
        </xdr:cNvSpPr>
      </xdr:nvSpPr>
      <xdr:spPr>
        <a:xfrm>
          <a:off x="0" y="16468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T23"/>
  <sheetViews>
    <sheetView tabSelected="1" view="pageBreakPreview" zoomScaleNormal="75" zoomScaleSheetLayoutView="100" workbookViewId="0" topLeftCell="A1">
      <selection activeCell="A1" sqref="A1"/>
    </sheetView>
  </sheetViews>
  <sheetFormatPr defaultColWidth="8.796875" defaultRowHeight="15"/>
  <cols>
    <col min="1" max="1" width="3.59765625" style="9" customWidth="1"/>
    <col min="2" max="2" width="5.19921875" style="9" customWidth="1"/>
    <col min="3" max="4" width="3.09765625" style="9" customWidth="1"/>
    <col min="5" max="5" width="5" style="9" customWidth="1"/>
    <col min="6" max="6" width="14.59765625" style="9" customWidth="1"/>
    <col min="7" max="7" width="7.59765625" style="9" customWidth="1"/>
    <col min="8" max="8" width="14.59765625" style="9" customWidth="1"/>
    <col min="9" max="9" width="5.59765625" style="9" customWidth="1"/>
    <col min="10" max="10" width="14.59765625" style="9" customWidth="1"/>
    <col min="11" max="11" width="11" style="9" customWidth="1"/>
    <col min="12" max="12" width="16.19921875" style="9" customWidth="1"/>
    <col min="13" max="13" width="16.59765625" style="9" customWidth="1"/>
    <col min="14" max="28" width="7.5" style="9" customWidth="1"/>
    <col min="29" max="16384" width="11" style="9" customWidth="1"/>
  </cols>
  <sheetData>
    <row r="1" spans="1:10" ht="30" customHeight="1">
      <c r="A1" s="33" t="s">
        <v>311</v>
      </c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s="31" t="s">
        <v>950</v>
      </c>
      <c r="C2" s="14"/>
      <c r="D2" s="14"/>
      <c r="E2" s="14"/>
      <c r="F2" s="14"/>
      <c r="G2" s="14"/>
      <c r="H2" s="14"/>
      <c r="I2" s="14"/>
      <c r="J2" s="14"/>
    </row>
    <row r="3" spans="2:10" ht="30" customHeight="1">
      <c r="B3" s="31" t="s">
        <v>309</v>
      </c>
      <c r="C3" s="14"/>
      <c r="D3" s="14"/>
      <c r="E3" s="14"/>
      <c r="F3" s="14"/>
      <c r="G3" s="14"/>
      <c r="H3" s="14"/>
      <c r="I3" s="14"/>
      <c r="J3" s="14"/>
    </row>
    <row r="4" spans="2:10" ht="30" customHeight="1">
      <c r="B4" s="31" t="s">
        <v>310</v>
      </c>
      <c r="C4" s="14"/>
      <c r="D4" s="14"/>
      <c r="E4" s="14"/>
      <c r="F4" s="14"/>
      <c r="G4" s="14"/>
      <c r="H4" s="14"/>
      <c r="I4" s="14"/>
      <c r="J4" s="14"/>
    </row>
    <row r="5" spans="2:10" ht="30" customHeight="1">
      <c r="B5" s="14"/>
      <c r="C5" s="986" t="s">
        <v>312</v>
      </c>
      <c r="D5" s="986"/>
      <c r="E5" s="986"/>
      <c r="F5" s="166">
        <f>H11</f>
        <v>5164.57</v>
      </c>
      <c r="G5" s="837" t="s">
        <v>353</v>
      </c>
      <c r="H5" s="14"/>
      <c r="I5" s="14"/>
      <c r="J5" s="14"/>
    </row>
    <row r="6" spans="2:10" ht="30" customHeight="1">
      <c r="B6" s="14"/>
      <c r="C6" s="986" t="s">
        <v>313</v>
      </c>
      <c r="D6" s="986"/>
      <c r="E6" s="986"/>
      <c r="F6" s="838">
        <f>H12</f>
        <v>7428977</v>
      </c>
      <c r="G6" s="839" t="s">
        <v>314</v>
      </c>
      <c r="H6" s="14"/>
      <c r="I6" s="14"/>
      <c r="J6" s="14"/>
    </row>
    <row r="7" spans="2:10" ht="30" customHeight="1">
      <c r="B7" s="14"/>
      <c r="C7" s="1005" t="s">
        <v>235</v>
      </c>
      <c r="D7" s="1005"/>
      <c r="E7" s="1006" t="s">
        <v>236</v>
      </c>
      <c r="F7" s="1006"/>
      <c r="G7" s="1006"/>
      <c r="H7" s="1006"/>
      <c r="I7" s="1006"/>
      <c r="J7" s="1006"/>
    </row>
    <row r="8" spans="2:10" ht="30" customHeight="1">
      <c r="B8" s="14"/>
      <c r="C8" s="984" t="s">
        <v>237</v>
      </c>
      <c r="D8" s="984"/>
      <c r="E8" s="1006" t="s">
        <v>238</v>
      </c>
      <c r="F8" s="1006"/>
      <c r="G8" s="1006"/>
      <c r="H8" s="1006"/>
      <c r="I8" s="1006"/>
      <c r="J8" s="1006"/>
    </row>
    <row r="9" spans="2:20" ht="30" customHeight="1">
      <c r="B9" s="14"/>
      <c r="C9" s="14"/>
      <c r="D9" s="14"/>
      <c r="E9" s="14"/>
      <c r="F9" s="14"/>
      <c r="G9" s="14"/>
      <c r="H9" s="14"/>
      <c r="I9" s="14"/>
      <c r="J9" s="14"/>
      <c r="T9" s="9" t="s">
        <v>431</v>
      </c>
    </row>
    <row r="10" spans="2:10" ht="30" customHeight="1">
      <c r="B10" s="31" t="s">
        <v>1288</v>
      </c>
      <c r="C10" s="14"/>
      <c r="D10" s="14"/>
      <c r="E10" s="14"/>
      <c r="F10" s="14"/>
      <c r="G10" s="14"/>
      <c r="H10" s="14"/>
      <c r="I10" s="14"/>
      <c r="J10" s="14"/>
    </row>
    <row r="11" spans="2:10" ht="30" customHeight="1">
      <c r="B11" s="14"/>
      <c r="C11" s="991" t="s">
        <v>315</v>
      </c>
      <c r="D11" s="987" t="s">
        <v>316</v>
      </c>
      <c r="E11" s="988"/>
      <c r="F11" s="988"/>
      <c r="G11" s="989"/>
      <c r="H11" s="166">
        <v>5164.57</v>
      </c>
      <c r="I11" s="839" t="s">
        <v>354</v>
      </c>
      <c r="J11" s="836" t="s">
        <v>317</v>
      </c>
    </row>
    <row r="12" spans="2:10" ht="30" customHeight="1">
      <c r="B12" s="14"/>
      <c r="C12" s="992"/>
      <c r="D12" s="990" t="s">
        <v>318</v>
      </c>
      <c r="E12" s="988"/>
      <c r="F12" s="988"/>
      <c r="G12" s="989"/>
      <c r="H12" s="838">
        <f>SUM(H13:H15)</f>
        <v>7428977</v>
      </c>
      <c r="I12" s="840" t="s">
        <v>314</v>
      </c>
      <c r="J12" s="841">
        <v>100</v>
      </c>
    </row>
    <row r="13" spans="2:10" ht="30" customHeight="1">
      <c r="B13" s="14"/>
      <c r="C13" s="992"/>
      <c r="D13" s="842"/>
      <c r="E13" s="987" t="s">
        <v>319</v>
      </c>
      <c r="F13" s="988"/>
      <c r="G13" s="989"/>
      <c r="H13" s="838">
        <f>'イ 排出 総括表'!R74</f>
        <v>7200797</v>
      </c>
      <c r="I13" s="840" t="s">
        <v>314</v>
      </c>
      <c r="J13" s="843">
        <f>ROUND(H13/H12*100,1)</f>
        <v>96.9</v>
      </c>
    </row>
    <row r="14" spans="2:10" ht="30" customHeight="1">
      <c r="B14" s="14"/>
      <c r="C14" s="992"/>
      <c r="E14" s="987" t="s">
        <v>320</v>
      </c>
      <c r="F14" s="988"/>
      <c r="G14" s="989"/>
      <c r="H14" s="838">
        <f>'イ 排出 総括表'!S74</f>
        <v>10398</v>
      </c>
      <c r="I14" s="840" t="s">
        <v>314</v>
      </c>
      <c r="J14" s="843">
        <f>ROUND(H14/H12*100,2)</f>
        <v>0.14</v>
      </c>
    </row>
    <row r="15" spans="2:10" ht="30" customHeight="1" thickBot="1">
      <c r="B15" s="14"/>
      <c r="C15" s="993"/>
      <c r="E15" s="994" t="s">
        <v>458</v>
      </c>
      <c r="F15" s="995"/>
      <c r="G15" s="996"/>
      <c r="H15" s="844">
        <f>'イ 排出 総括表'!T74</f>
        <v>217782</v>
      </c>
      <c r="I15" s="845" t="s">
        <v>314</v>
      </c>
      <c r="J15" s="846">
        <f>ROUND(H15/H13*100,2)</f>
        <v>3.02</v>
      </c>
    </row>
    <row r="16" spans="2:10" ht="30" customHeight="1" thickTop="1">
      <c r="B16" s="14"/>
      <c r="C16" s="997" t="s">
        <v>1286</v>
      </c>
      <c r="D16" s="1002" t="s">
        <v>145</v>
      </c>
      <c r="E16" s="1003"/>
      <c r="F16" s="1003"/>
      <c r="G16" s="1004"/>
      <c r="H16" s="847">
        <f>H17+H18+H19</f>
        <v>2443698</v>
      </c>
      <c r="I16" s="848" t="s">
        <v>321</v>
      </c>
      <c r="J16" s="849">
        <f>ROUND(H16/H23*100,1)</f>
        <v>84.4</v>
      </c>
    </row>
    <row r="17" spans="2:10" ht="30" customHeight="1">
      <c r="B17" s="14"/>
      <c r="C17" s="997"/>
      <c r="D17" s="850"/>
      <c r="E17" s="987" t="s">
        <v>146</v>
      </c>
      <c r="F17" s="988"/>
      <c r="G17" s="989"/>
      <c r="H17" s="838">
        <f>'イ 排出 収集形態別'!E76+'イ 排出 収集形態別'!I76+'イ 排出 収集形態別'!M76+'イ 排出 収集形態別'!Q76+'イ 排出 収集形態別'!U76</f>
        <v>946973</v>
      </c>
      <c r="I17" s="839" t="s">
        <v>321</v>
      </c>
      <c r="J17" s="851">
        <f>ROUND(H17/$H$23*100,1)</f>
        <v>32.7</v>
      </c>
    </row>
    <row r="18" spans="2:10" ht="30" customHeight="1">
      <c r="B18" s="14"/>
      <c r="C18" s="997"/>
      <c r="D18" s="850"/>
      <c r="E18" s="987" t="s">
        <v>147</v>
      </c>
      <c r="F18" s="988"/>
      <c r="G18" s="989"/>
      <c r="H18" s="838">
        <f>'イ 排出 収集形態別'!F76+'イ 排出 収集形態別'!J76+'イ 排出 収集形態別'!N76+'イ 排出 収集形態別'!R76+'イ 排出 収集形態別'!V76</f>
        <v>894993</v>
      </c>
      <c r="I18" s="839" t="s">
        <v>321</v>
      </c>
      <c r="J18" s="851">
        <f>ROUND(H18/$H$23*100,1)</f>
        <v>30.9</v>
      </c>
    </row>
    <row r="19" spans="2:10" ht="30" customHeight="1">
      <c r="B19" s="14"/>
      <c r="C19" s="997"/>
      <c r="D19" s="852"/>
      <c r="E19" s="987" t="s">
        <v>148</v>
      </c>
      <c r="F19" s="988"/>
      <c r="G19" s="989"/>
      <c r="H19" s="838">
        <f>'イ 排出 収集形態別'!G76+'イ 排出 収集形態別'!K76+'イ 排出 収集形態別'!O76+'イ 排出 収集形態別'!S76+'イ 排出 収集形態別'!W76</f>
        <v>601732</v>
      </c>
      <c r="I19" s="839" t="s">
        <v>321</v>
      </c>
      <c r="J19" s="851">
        <f>ROUND(H19/$H$23*100,1)</f>
        <v>20.8</v>
      </c>
    </row>
    <row r="20" spans="2:10" ht="30" customHeight="1">
      <c r="B20" s="14"/>
      <c r="C20" s="997"/>
      <c r="D20" s="987" t="s">
        <v>1287</v>
      </c>
      <c r="E20" s="988"/>
      <c r="F20" s="988"/>
      <c r="G20" s="989"/>
      <c r="H20" s="838">
        <f>'イ 排出 収集形態別'!X76</f>
        <v>199607</v>
      </c>
      <c r="I20" s="839" t="s">
        <v>321</v>
      </c>
      <c r="J20" s="851">
        <f>ROUND(H20/H23*100,1)</f>
        <v>6.9</v>
      </c>
    </row>
    <row r="21" spans="2:10" ht="30" customHeight="1">
      <c r="B21" s="14"/>
      <c r="C21" s="997"/>
      <c r="D21" s="987" t="s">
        <v>1290</v>
      </c>
      <c r="E21" s="988"/>
      <c r="F21" s="988"/>
      <c r="G21" s="989"/>
      <c r="H21" s="838">
        <f>'イ 排出 収集形態別'!Z76</f>
        <v>1493</v>
      </c>
      <c r="I21" s="839" t="s">
        <v>321</v>
      </c>
      <c r="J21" s="851">
        <f>ROUND(H21/H23*100,1)</f>
        <v>0.1</v>
      </c>
    </row>
    <row r="22" spans="2:10" ht="30" customHeight="1">
      <c r="B22" s="14"/>
      <c r="C22" s="997"/>
      <c r="D22" s="987" t="s">
        <v>144</v>
      </c>
      <c r="E22" s="988"/>
      <c r="F22" s="988"/>
      <c r="G22" s="989"/>
      <c r="H22" s="838">
        <f>'イ 排出 収集形態別'!AB76</f>
        <v>250235</v>
      </c>
      <c r="I22" s="839" t="s">
        <v>321</v>
      </c>
      <c r="J22" s="851">
        <f>ROUND(H22/H23*100,1)</f>
        <v>8.6</v>
      </c>
    </row>
    <row r="23" spans="2:10" ht="30" customHeight="1">
      <c r="B23" s="14"/>
      <c r="C23" s="998"/>
      <c r="D23" s="999" t="s">
        <v>953</v>
      </c>
      <c r="E23" s="1000"/>
      <c r="F23" s="1000"/>
      <c r="G23" s="1001"/>
      <c r="H23" s="838">
        <f>H16+H20+H21+H22</f>
        <v>2895033</v>
      </c>
      <c r="I23" s="839" t="s">
        <v>321</v>
      </c>
      <c r="J23" s="851">
        <f>ROUND(H23/$H$23*100,1)</f>
        <v>100</v>
      </c>
    </row>
  </sheetData>
  <mergeCells count="21">
    <mergeCell ref="C8:D8"/>
    <mergeCell ref="E8:J8"/>
    <mergeCell ref="C16:C23"/>
    <mergeCell ref="D23:G23"/>
    <mergeCell ref="E18:G18"/>
    <mergeCell ref="D20:G20"/>
    <mergeCell ref="D16:G16"/>
    <mergeCell ref="E17:G17"/>
    <mergeCell ref="D21:G21"/>
    <mergeCell ref="D22:G22"/>
    <mergeCell ref="E19:G19"/>
    <mergeCell ref="C5:E5"/>
    <mergeCell ref="C6:E6"/>
    <mergeCell ref="D11:G11"/>
    <mergeCell ref="D12:G12"/>
    <mergeCell ref="C11:C15"/>
    <mergeCell ref="E15:G15"/>
    <mergeCell ref="E13:G13"/>
    <mergeCell ref="E14:G14"/>
    <mergeCell ref="C7:D7"/>
    <mergeCell ref="E7:J7"/>
  </mergeCells>
  <printOptions horizontalCentered="1"/>
  <pageMargins left="0.7874015748031497" right="0.7874015748031497" top="0.7874015748031497" bottom="0.7874015748031497" header="0.5905511811023623" footer="0.5905511811023623"/>
  <pageSetup firstPageNumber="17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J78"/>
  <sheetViews>
    <sheetView view="pageBreakPreview" zoomScaleSheetLayoutView="100" workbookViewId="0" topLeftCell="A1">
      <pane xSplit="1" ySplit="7" topLeftCell="B2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28" sqref="F28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304</v>
      </c>
      <c r="B1" s="33"/>
    </row>
    <row r="2" spans="1:2" ht="24" customHeight="1">
      <c r="A2" s="33" t="s">
        <v>308</v>
      </c>
      <c r="B2" s="33"/>
    </row>
    <row r="3" spans="1:10" ht="24" customHeight="1" thickBot="1">
      <c r="A3" s="32" t="s">
        <v>1254</v>
      </c>
      <c r="B3" s="32"/>
      <c r="C3" s="89"/>
      <c r="D3" s="89"/>
      <c r="E3" s="89"/>
      <c r="F3" s="89"/>
      <c r="G3" s="89"/>
      <c r="H3" s="89"/>
      <c r="I3" s="90"/>
      <c r="J3" s="91" t="s">
        <v>428</v>
      </c>
    </row>
    <row r="4" spans="1:10" ht="20.25" customHeight="1" thickBot="1">
      <c r="A4" s="911" t="s">
        <v>211</v>
      </c>
      <c r="B4" s="911"/>
      <c r="C4" s="1014"/>
      <c r="D4" s="1014"/>
      <c r="E4" s="1014"/>
      <c r="F4" s="1014"/>
      <c r="G4" s="1014"/>
      <c r="H4" s="1014"/>
      <c r="I4" s="1014"/>
      <c r="J4" s="1015"/>
    </row>
    <row r="5" spans="1:10" ht="16.5" customHeight="1">
      <c r="A5" s="886"/>
      <c r="B5" s="864" t="s">
        <v>1269</v>
      </c>
      <c r="C5" s="1009" t="s">
        <v>968</v>
      </c>
      <c r="D5" s="247" t="s">
        <v>903</v>
      </c>
      <c r="E5" s="248"/>
      <c r="F5" s="248"/>
      <c r="G5" s="248"/>
      <c r="H5" s="248"/>
      <c r="I5" s="249"/>
      <c r="J5" s="872" t="s">
        <v>969</v>
      </c>
    </row>
    <row r="6" spans="1:10" ht="16.5" customHeight="1">
      <c r="A6" s="886"/>
      <c r="B6" s="864"/>
      <c r="C6" s="1010"/>
      <c r="D6" s="1012" t="s">
        <v>306</v>
      </c>
      <c r="E6" s="868" t="s">
        <v>307</v>
      </c>
      <c r="F6" s="870" t="s">
        <v>331</v>
      </c>
      <c r="G6" s="870" t="s">
        <v>970</v>
      </c>
      <c r="H6" s="870" t="s">
        <v>332</v>
      </c>
      <c r="I6" s="866" t="s">
        <v>971</v>
      </c>
      <c r="J6" s="1007"/>
    </row>
    <row r="7" spans="1:10" ht="16.5" customHeight="1" thickBot="1">
      <c r="A7" s="887"/>
      <c r="B7" s="865"/>
      <c r="C7" s="1011"/>
      <c r="D7" s="1013"/>
      <c r="E7" s="869"/>
      <c r="F7" s="871"/>
      <c r="G7" s="871"/>
      <c r="H7" s="871"/>
      <c r="I7" s="867"/>
      <c r="J7" s="1008"/>
    </row>
    <row r="8" spans="1:10" ht="23.25" customHeight="1">
      <c r="A8" s="240" t="s">
        <v>1154</v>
      </c>
      <c r="B8" s="747">
        <f>SUM(C8,D8,J8)</f>
        <v>225478</v>
      </c>
      <c r="C8" s="324">
        <v>431</v>
      </c>
      <c r="D8" s="299">
        <f aca="true" t="shared" si="0" ref="D8:D28">SUM(E8:I8)</f>
        <v>91422</v>
      </c>
      <c r="E8" s="309">
        <v>10516</v>
      </c>
      <c r="F8" s="310">
        <v>4889</v>
      </c>
      <c r="G8" s="310">
        <v>835</v>
      </c>
      <c r="H8" s="310">
        <v>0</v>
      </c>
      <c r="I8" s="311">
        <v>75182</v>
      </c>
      <c r="J8" s="324">
        <f>'イ 排出 総括表'!L6</f>
        <v>133625</v>
      </c>
    </row>
    <row r="9" spans="1:10" ht="23.25" customHeight="1">
      <c r="A9" s="748" t="s">
        <v>1155</v>
      </c>
      <c r="B9" s="749">
        <f aca="true" t="shared" si="1" ref="B9:B42">SUM(C9,D9,J9)</f>
        <v>28724</v>
      </c>
      <c r="C9" s="325">
        <v>2443</v>
      </c>
      <c r="D9" s="300">
        <f t="shared" si="0"/>
        <v>15522</v>
      </c>
      <c r="E9" s="312">
        <v>5862</v>
      </c>
      <c r="F9" s="313">
        <v>1827</v>
      </c>
      <c r="G9" s="313">
        <v>0</v>
      </c>
      <c r="H9" s="313">
        <v>0</v>
      </c>
      <c r="I9" s="314">
        <v>7833</v>
      </c>
      <c r="J9" s="325">
        <f>'イ 排出 総括表'!L7</f>
        <v>10759</v>
      </c>
    </row>
    <row r="10" spans="1:10" ht="23.25" customHeight="1">
      <c r="A10" s="748" t="s">
        <v>1156</v>
      </c>
      <c r="B10" s="749">
        <f t="shared" si="1"/>
        <v>29687</v>
      </c>
      <c r="C10" s="325">
        <v>5533</v>
      </c>
      <c r="D10" s="300">
        <f t="shared" si="0"/>
        <v>4622</v>
      </c>
      <c r="E10" s="312">
        <v>0</v>
      </c>
      <c r="F10" s="313">
        <v>0</v>
      </c>
      <c r="G10" s="313">
        <v>0</v>
      </c>
      <c r="H10" s="313">
        <v>0</v>
      </c>
      <c r="I10" s="314">
        <v>4622</v>
      </c>
      <c r="J10" s="325">
        <f>'イ 排出 総括表'!L8</f>
        <v>19532</v>
      </c>
    </row>
    <row r="11" spans="1:10" ht="23.25" customHeight="1">
      <c r="A11" s="748" t="s">
        <v>1157</v>
      </c>
      <c r="B11" s="749">
        <f t="shared" si="1"/>
        <v>28715</v>
      </c>
      <c r="C11" s="325">
        <v>22748</v>
      </c>
      <c r="D11" s="300">
        <f t="shared" si="0"/>
        <v>3457</v>
      </c>
      <c r="E11" s="312">
        <v>283</v>
      </c>
      <c r="F11" s="313">
        <v>2053</v>
      </c>
      <c r="G11" s="313">
        <v>0</v>
      </c>
      <c r="H11" s="313">
        <v>0</v>
      </c>
      <c r="I11" s="314">
        <v>1121</v>
      </c>
      <c r="J11" s="325">
        <f>'イ 排出 総括表'!L9</f>
        <v>2510</v>
      </c>
    </row>
    <row r="12" spans="1:10" ht="23.25" customHeight="1">
      <c r="A12" s="750" t="s">
        <v>1158</v>
      </c>
      <c r="B12" s="751">
        <f t="shared" si="1"/>
        <v>9842</v>
      </c>
      <c r="C12" s="326">
        <v>6917</v>
      </c>
      <c r="D12" s="301">
        <f t="shared" si="0"/>
        <v>1037</v>
      </c>
      <c r="E12" s="315">
        <v>144</v>
      </c>
      <c r="F12" s="316">
        <v>893</v>
      </c>
      <c r="G12" s="316">
        <v>0</v>
      </c>
      <c r="H12" s="316">
        <v>0</v>
      </c>
      <c r="I12" s="317">
        <v>0</v>
      </c>
      <c r="J12" s="326">
        <f>'イ 排出 総括表'!L10</f>
        <v>1888</v>
      </c>
    </row>
    <row r="13" spans="1:10" ht="23.25" customHeight="1">
      <c r="A13" s="752" t="s">
        <v>1159</v>
      </c>
      <c r="B13" s="753">
        <f t="shared" si="1"/>
        <v>9652</v>
      </c>
      <c r="C13" s="327">
        <v>1826</v>
      </c>
      <c r="D13" s="302">
        <f t="shared" si="0"/>
        <v>1001</v>
      </c>
      <c r="E13" s="318">
        <v>386</v>
      </c>
      <c r="F13" s="319">
        <v>615</v>
      </c>
      <c r="G13" s="319">
        <v>0</v>
      </c>
      <c r="H13" s="319">
        <v>0</v>
      </c>
      <c r="I13" s="320">
        <v>0</v>
      </c>
      <c r="J13" s="327">
        <f>'イ 排出 総括表'!L11</f>
        <v>6825</v>
      </c>
    </row>
    <row r="14" spans="1:10" ht="23.25" customHeight="1">
      <c r="A14" s="748" t="s">
        <v>1160</v>
      </c>
      <c r="B14" s="749">
        <f t="shared" si="1"/>
        <v>27496</v>
      </c>
      <c r="C14" s="325">
        <v>11645</v>
      </c>
      <c r="D14" s="300">
        <f t="shared" si="0"/>
        <v>11393</v>
      </c>
      <c r="E14" s="312">
        <v>6639</v>
      </c>
      <c r="F14" s="313">
        <v>2943</v>
      </c>
      <c r="G14" s="313">
        <v>0</v>
      </c>
      <c r="H14" s="313">
        <v>0</v>
      </c>
      <c r="I14" s="314">
        <v>1811</v>
      </c>
      <c r="J14" s="325">
        <f>'イ 排出 総括表'!L12</f>
        <v>4458</v>
      </c>
    </row>
    <row r="15" spans="1:10" ht="23.25" customHeight="1">
      <c r="A15" s="748" t="s">
        <v>1161</v>
      </c>
      <c r="B15" s="749">
        <f t="shared" si="1"/>
        <v>19798</v>
      </c>
      <c r="C15" s="325">
        <v>9792</v>
      </c>
      <c r="D15" s="300">
        <f t="shared" si="0"/>
        <v>7850</v>
      </c>
      <c r="E15" s="312">
        <v>4997</v>
      </c>
      <c r="F15" s="313">
        <v>0</v>
      </c>
      <c r="G15" s="313">
        <v>0</v>
      </c>
      <c r="H15" s="313">
        <v>0</v>
      </c>
      <c r="I15" s="314">
        <v>2853</v>
      </c>
      <c r="J15" s="325">
        <f>'イ 排出 総括表'!L13</f>
        <v>2156</v>
      </c>
    </row>
    <row r="16" spans="1:10" ht="23.25" customHeight="1">
      <c r="A16" s="748" t="s">
        <v>1162</v>
      </c>
      <c r="B16" s="749">
        <f t="shared" si="1"/>
        <v>5407</v>
      </c>
      <c r="C16" s="325">
        <v>2164</v>
      </c>
      <c r="D16" s="300">
        <f t="shared" si="0"/>
        <v>1714</v>
      </c>
      <c r="E16" s="312">
        <v>0</v>
      </c>
      <c r="F16" s="313">
        <v>371</v>
      </c>
      <c r="G16" s="313">
        <v>10</v>
      </c>
      <c r="H16" s="313">
        <v>0</v>
      </c>
      <c r="I16" s="314">
        <v>1333</v>
      </c>
      <c r="J16" s="325">
        <f>'イ 排出 総括表'!L14</f>
        <v>1529</v>
      </c>
    </row>
    <row r="17" spans="1:10" ht="23.25" customHeight="1">
      <c r="A17" s="750" t="s">
        <v>1163</v>
      </c>
      <c r="B17" s="751">
        <f t="shared" si="1"/>
        <v>5000</v>
      </c>
      <c r="C17" s="326">
        <v>3257</v>
      </c>
      <c r="D17" s="301">
        <f t="shared" si="0"/>
        <v>1249</v>
      </c>
      <c r="E17" s="315">
        <v>647</v>
      </c>
      <c r="F17" s="316">
        <v>567</v>
      </c>
      <c r="G17" s="316">
        <v>0</v>
      </c>
      <c r="H17" s="316">
        <v>0</v>
      </c>
      <c r="I17" s="317">
        <v>35</v>
      </c>
      <c r="J17" s="326">
        <f>'イ 排出 総括表'!L15</f>
        <v>494</v>
      </c>
    </row>
    <row r="18" spans="1:10" ht="23.25" customHeight="1">
      <c r="A18" s="752" t="s">
        <v>1164</v>
      </c>
      <c r="B18" s="753">
        <f t="shared" si="1"/>
        <v>7933</v>
      </c>
      <c r="C18" s="327">
        <v>4818</v>
      </c>
      <c r="D18" s="302">
        <f t="shared" si="0"/>
        <v>536</v>
      </c>
      <c r="E18" s="318">
        <v>0</v>
      </c>
      <c r="F18" s="319">
        <v>536</v>
      </c>
      <c r="G18" s="319">
        <v>0</v>
      </c>
      <c r="H18" s="319">
        <v>0</v>
      </c>
      <c r="I18" s="320">
        <v>0</v>
      </c>
      <c r="J18" s="327">
        <f>'イ 排出 総括表'!L16</f>
        <v>2579</v>
      </c>
    </row>
    <row r="19" spans="1:10" ht="23.25" customHeight="1">
      <c r="A19" s="748" t="s">
        <v>1165</v>
      </c>
      <c r="B19" s="749">
        <f t="shared" si="1"/>
        <v>32082</v>
      </c>
      <c r="C19" s="325">
        <v>0</v>
      </c>
      <c r="D19" s="300">
        <f t="shared" si="0"/>
        <v>24059</v>
      </c>
      <c r="E19" s="312">
        <v>740</v>
      </c>
      <c r="F19" s="313">
        <v>0</v>
      </c>
      <c r="G19" s="313">
        <v>2411</v>
      </c>
      <c r="H19" s="313">
        <v>0</v>
      </c>
      <c r="I19" s="314">
        <v>20908</v>
      </c>
      <c r="J19" s="325">
        <f>'イ 排出 総括表'!L17</f>
        <v>8023</v>
      </c>
    </row>
    <row r="20" spans="1:10" ht="23.25" customHeight="1">
      <c r="A20" s="748" t="s">
        <v>1166</v>
      </c>
      <c r="B20" s="749">
        <f t="shared" si="1"/>
        <v>18874</v>
      </c>
      <c r="C20" s="325">
        <v>3786</v>
      </c>
      <c r="D20" s="300">
        <f t="shared" si="0"/>
        <v>9785</v>
      </c>
      <c r="E20" s="312">
        <v>4102</v>
      </c>
      <c r="F20" s="313">
        <v>0</v>
      </c>
      <c r="G20" s="313">
        <v>1491</v>
      </c>
      <c r="H20" s="313">
        <v>0</v>
      </c>
      <c r="I20" s="314">
        <v>4192</v>
      </c>
      <c r="J20" s="325">
        <f>'イ 排出 総括表'!L18</f>
        <v>5303</v>
      </c>
    </row>
    <row r="21" spans="1:10" ht="23.25" customHeight="1">
      <c r="A21" s="748" t="s">
        <v>1167</v>
      </c>
      <c r="B21" s="749">
        <f t="shared" si="1"/>
        <v>8842</v>
      </c>
      <c r="C21" s="325">
        <v>1937</v>
      </c>
      <c r="D21" s="300">
        <f t="shared" si="0"/>
        <v>3134</v>
      </c>
      <c r="E21" s="312">
        <v>227</v>
      </c>
      <c r="F21" s="313">
        <v>0</v>
      </c>
      <c r="G21" s="313">
        <v>0</v>
      </c>
      <c r="H21" s="313">
        <v>0</v>
      </c>
      <c r="I21" s="314">
        <v>2907</v>
      </c>
      <c r="J21" s="325">
        <f>'イ 排出 総括表'!L19</f>
        <v>3771</v>
      </c>
    </row>
    <row r="22" spans="1:10" ht="23.25" customHeight="1">
      <c r="A22" s="750" t="s">
        <v>1168</v>
      </c>
      <c r="B22" s="751">
        <f t="shared" si="1"/>
        <v>9388</v>
      </c>
      <c r="C22" s="326">
        <v>34</v>
      </c>
      <c r="D22" s="301">
        <f t="shared" si="0"/>
        <v>7687</v>
      </c>
      <c r="E22" s="315">
        <v>77</v>
      </c>
      <c r="F22" s="316">
        <v>0</v>
      </c>
      <c r="G22" s="316">
        <v>0</v>
      </c>
      <c r="H22" s="316">
        <v>0</v>
      </c>
      <c r="I22" s="317">
        <v>7610</v>
      </c>
      <c r="J22" s="326">
        <f>'イ 排出 総括表'!L20</f>
        <v>1667</v>
      </c>
    </row>
    <row r="23" spans="1:10" ht="23.25" customHeight="1">
      <c r="A23" s="752" t="s">
        <v>1169</v>
      </c>
      <c r="B23" s="753">
        <f t="shared" si="1"/>
        <v>7291</v>
      </c>
      <c r="C23" s="327">
        <v>4848</v>
      </c>
      <c r="D23" s="302">
        <f t="shared" si="0"/>
        <v>648</v>
      </c>
      <c r="E23" s="318">
        <v>149</v>
      </c>
      <c r="F23" s="319">
        <v>499</v>
      </c>
      <c r="G23" s="319">
        <v>0</v>
      </c>
      <c r="H23" s="319">
        <v>0</v>
      </c>
      <c r="I23" s="320">
        <v>0</v>
      </c>
      <c r="J23" s="327">
        <f>'イ 排出 総括表'!L21</f>
        <v>1795</v>
      </c>
    </row>
    <row r="24" spans="1:10" ht="23.25" customHeight="1">
      <c r="A24" s="748" t="s">
        <v>1170</v>
      </c>
      <c r="B24" s="749">
        <f t="shared" si="1"/>
        <v>4591</v>
      </c>
      <c r="C24" s="325">
        <v>2013</v>
      </c>
      <c r="D24" s="300">
        <f t="shared" si="0"/>
        <v>1459</v>
      </c>
      <c r="E24" s="312">
        <v>0</v>
      </c>
      <c r="F24" s="313">
        <v>418</v>
      </c>
      <c r="G24" s="313">
        <v>0</v>
      </c>
      <c r="H24" s="313">
        <v>0</v>
      </c>
      <c r="I24" s="314">
        <v>1041</v>
      </c>
      <c r="J24" s="325">
        <f>'イ 排出 総括表'!L22</f>
        <v>1119</v>
      </c>
    </row>
    <row r="25" spans="1:10" ht="23.25" customHeight="1">
      <c r="A25" s="748" t="s">
        <v>1171</v>
      </c>
      <c r="B25" s="749">
        <f t="shared" si="1"/>
        <v>11144</v>
      </c>
      <c r="C25" s="325">
        <v>5531</v>
      </c>
      <c r="D25" s="300">
        <f t="shared" si="0"/>
        <v>2234</v>
      </c>
      <c r="E25" s="312">
        <v>1098</v>
      </c>
      <c r="F25" s="313">
        <v>850</v>
      </c>
      <c r="G25" s="313">
        <v>0</v>
      </c>
      <c r="H25" s="313">
        <v>188</v>
      </c>
      <c r="I25" s="314">
        <v>98</v>
      </c>
      <c r="J25" s="325">
        <f>'イ 排出 総括表'!L23</f>
        <v>3379</v>
      </c>
    </row>
    <row r="26" spans="1:10" ht="23.25" customHeight="1">
      <c r="A26" s="748" t="s">
        <v>1172</v>
      </c>
      <c r="B26" s="749">
        <f t="shared" si="1"/>
        <v>16194</v>
      </c>
      <c r="C26" s="325">
        <v>6962</v>
      </c>
      <c r="D26" s="300">
        <f t="shared" si="0"/>
        <v>6624</v>
      </c>
      <c r="E26" s="312">
        <v>805</v>
      </c>
      <c r="F26" s="313">
        <v>1957</v>
      </c>
      <c r="G26" s="313">
        <v>0</v>
      </c>
      <c r="H26" s="313">
        <v>0</v>
      </c>
      <c r="I26" s="314">
        <v>3862</v>
      </c>
      <c r="J26" s="325">
        <f>'イ 排出 総括表'!L24</f>
        <v>2608</v>
      </c>
    </row>
    <row r="27" spans="1:10" ht="23.25" customHeight="1">
      <c r="A27" s="750" t="s">
        <v>1173</v>
      </c>
      <c r="B27" s="751">
        <f t="shared" si="1"/>
        <v>11113</v>
      </c>
      <c r="C27" s="326">
        <v>7269</v>
      </c>
      <c r="D27" s="301">
        <f t="shared" si="0"/>
        <v>972</v>
      </c>
      <c r="E27" s="315">
        <v>299</v>
      </c>
      <c r="F27" s="316">
        <v>673</v>
      </c>
      <c r="G27" s="316">
        <v>0</v>
      </c>
      <c r="H27" s="316">
        <v>0</v>
      </c>
      <c r="I27" s="317">
        <v>0</v>
      </c>
      <c r="J27" s="326">
        <f>'イ 排出 総括表'!L25</f>
        <v>2872</v>
      </c>
    </row>
    <row r="28" spans="1:10" ht="23.25" customHeight="1">
      <c r="A28" s="752" t="s">
        <v>1174</v>
      </c>
      <c r="B28" s="753">
        <f t="shared" si="1"/>
        <v>3154</v>
      </c>
      <c r="C28" s="327">
        <v>3141</v>
      </c>
      <c r="D28" s="302">
        <f t="shared" si="0"/>
        <v>13</v>
      </c>
      <c r="E28" s="318">
        <v>0</v>
      </c>
      <c r="F28" s="319">
        <v>0</v>
      </c>
      <c r="G28" s="319">
        <v>0</v>
      </c>
      <c r="H28" s="319">
        <v>0</v>
      </c>
      <c r="I28" s="320">
        <v>13</v>
      </c>
      <c r="J28" s="327">
        <f>'イ 排出 総括表'!L26</f>
        <v>0</v>
      </c>
    </row>
    <row r="29" spans="1:10" ht="23.25" customHeight="1">
      <c r="A29" s="748" t="s">
        <v>1175</v>
      </c>
      <c r="B29" s="749">
        <f t="shared" si="1"/>
        <v>13145</v>
      </c>
      <c r="C29" s="325">
        <v>2665</v>
      </c>
      <c r="D29" s="300">
        <f aca="true" t="shared" si="2" ref="D29:D42">SUM(E29:I29)</f>
        <v>5870</v>
      </c>
      <c r="E29" s="312">
        <v>4428</v>
      </c>
      <c r="F29" s="313">
        <v>1033</v>
      </c>
      <c r="G29" s="313">
        <v>0</v>
      </c>
      <c r="H29" s="313">
        <v>0</v>
      </c>
      <c r="I29" s="314">
        <v>409</v>
      </c>
      <c r="J29" s="325">
        <f>'イ 排出 総括表'!L27</f>
        <v>4610</v>
      </c>
    </row>
    <row r="30" spans="1:10" ht="23.25" customHeight="1">
      <c r="A30" s="748" t="s">
        <v>1176</v>
      </c>
      <c r="B30" s="749">
        <f t="shared" si="1"/>
        <v>7871</v>
      </c>
      <c r="C30" s="325">
        <v>7445</v>
      </c>
      <c r="D30" s="300">
        <f t="shared" si="2"/>
        <v>426</v>
      </c>
      <c r="E30" s="312">
        <v>0</v>
      </c>
      <c r="F30" s="313">
        <v>426</v>
      </c>
      <c r="G30" s="313">
        <v>0</v>
      </c>
      <c r="H30" s="313">
        <v>0</v>
      </c>
      <c r="I30" s="314">
        <v>0</v>
      </c>
      <c r="J30" s="336">
        <f>'イ 排出 総括表'!L28</f>
        <v>0</v>
      </c>
    </row>
    <row r="31" spans="1:10" ht="23.25" customHeight="1">
      <c r="A31" s="748" t="s">
        <v>1177</v>
      </c>
      <c r="B31" s="749">
        <f t="shared" si="1"/>
        <v>5750</v>
      </c>
      <c r="C31" s="325">
        <v>0</v>
      </c>
      <c r="D31" s="300">
        <f t="shared" si="2"/>
        <v>4684</v>
      </c>
      <c r="E31" s="312">
        <v>147</v>
      </c>
      <c r="F31" s="313">
        <v>723</v>
      </c>
      <c r="G31" s="313">
        <v>0</v>
      </c>
      <c r="H31" s="313">
        <v>0</v>
      </c>
      <c r="I31" s="314">
        <v>3814</v>
      </c>
      <c r="J31" s="325">
        <f>'イ 排出 総括表'!L29</f>
        <v>1066</v>
      </c>
    </row>
    <row r="32" spans="1:10" ht="23.25" customHeight="1">
      <c r="A32" s="750" t="s">
        <v>1178</v>
      </c>
      <c r="B32" s="751">
        <f t="shared" si="1"/>
        <v>3574</v>
      </c>
      <c r="C32" s="326">
        <v>1777</v>
      </c>
      <c r="D32" s="301">
        <f t="shared" si="2"/>
        <v>1002</v>
      </c>
      <c r="E32" s="315">
        <v>0</v>
      </c>
      <c r="F32" s="316">
        <v>342</v>
      </c>
      <c r="G32" s="316">
        <v>0</v>
      </c>
      <c r="H32" s="316">
        <v>0</v>
      </c>
      <c r="I32" s="317">
        <v>660</v>
      </c>
      <c r="J32" s="326">
        <f>'イ 排出 総括表'!L30</f>
        <v>795</v>
      </c>
    </row>
    <row r="33" spans="1:10" ht="23.25" customHeight="1">
      <c r="A33" s="752" t="s">
        <v>1179</v>
      </c>
      <c r="B33" s="753">
        <f t="shared" si="1"/>
        <v>7490</v>
      </c>
      <c r="C33" s="327">
        <v>3544</v>
      </c>
      <c r="D33" s="302">
        <f t="shared" si="2"/>
        <v>540</v>
      </c>
      <c r="E33" s="318">
        <v>100</v>
      </c>
      <c r="F33" s="319">
        <v>440</v>
      </c>
      <c r="G33" s="319">
        <v>0</v>
      </c>
      <c r="H33" s="319">
        <v>0</v>
      </c>
      <c r="I33" s="320">
        <v>0</v>
      </c>
      <c r="J33" s="327">
        <f>'イ 排出 総括表'!L31</f>
        <v>3406</v>
      </c>
    </row>
    <row r="34" spans="1:10" ht="23.25" customHeight="1">
      <c r="A34" s="748" t="s">
        <v>1180</v>
      </c>
      <c r="B34" s="749">
        <f t="shared" si="1"/>
        <v>2792</v>
      </c>
      <c r="C34" s="325">
        <v>1876</v>
      </c>
      <c r="D34" s="300">
        <f t="shared" si="2"/>
        <v>689</v>
      </c>
      <c r="E34" s="312">
        <v>361</v>
      </c>
      <c r="F34" s="313">
        <v>299</v>
      </c>
      <c r="G34" s="313">
        <v>0</v>
      </c>
      <c r="H34" s="313">
        <v>0</v>
      </c>
      <c r="I34" s="314">
        <v>29</v>
      </c>
      <c r="J34" s="325">
        <f>'イ 排出 総括表'!L32</f>
        <v>227</v>
      </c>
    </row>
    <row r="35" spans="1:10" ht="23.25" customHeight="1">
      <c r="A35" s="748" t="s">
        <v>1181</v>
      </c>
      <c r="B35" s="749">
        <f t="shared" si="1"/>
        <v>4735</v>
      </c>
      <c r="C35" s="325">
        <v>2406</v>
      </c>
      <c r="D35" s="300">
        <f t="shared" si="2"/>
        <v>543</v>
      </c>
      <c r="E35" s="312">
        <v>0</v>
      </c>
      <c r="F35" s="313">
        <v>543</v>
      </c>
      <c r="G35" s="313">
        <v>0</v>
      </c>
      <c r="H35" s="313">
        <v>0</v>
      </c>
      <c r="I35" s="314">
        <v>0</v>
      </c>
      <c r="J35" s="325">
        <f>'イ 排出 総括表'!L33</f>
        <v>1786</v>
      </c>
    </row>
    <row r="36" spans="1:10" ht="23.25" customHeight="1">
      <c r="A36" s="748" t="s">
        <v>1182</v>
      </c>
      <c r="B36" s="749">
        <f t="shared" si="1"/>
        <v>6723</v>
      </c>
      <c r="C36" s="325">
        <v>3298</v>
      </c>
      <c r="D36" s="300">
        <f t="shared" si="2"/>
        <v>2624</v>
      </c>
      <c r="E36" s="312">
        <v>0</v>
      </c>
      <c r="F36" s="313">
        <v>267</v>
      </c>
      <c r="G36" s="313">
        <v>180</v>
      </c>
      <c r="H36" s="313">
        <v>0</v>
      </c>
      <c r="I36" s="314">
        <v>2177</v>
      </c>
      <c r="J36" s="325">
        <f>'イ 排出 総括表'!L34</f>
        <v>801</v>
      </c>
    </row>
    <row r="37" spans="1:10" ht="23.25" customHeight="1">
      <c r="A37" s="750" t="s">
        <v>1183</v>
      </c>
      <c r="B37" s="751">
        <f t="shared" si="1"/>
        <v>7045</v>
      </c>
      <c r="C37" s="326">
        <v>1017</v>
      </c>
      <c r="D37" s="301">
        <f t="shared" si="2"/>
        <v>4516</v>
      </c>
      <c r="E37" s="315">
        <v>189</v>
      </c>
      <c r="F37" s="316">
        <v>458</v>
      </c>
      <c r="G37" s="316">
        <v>0</v>
      </c>
      <c r="H37" s="316">
        <v>0</v>
      </c>
      <c r="I37" s="317">
        <v>3869</v>
      </c>
      <c r="J37" s="326">
        <f>'イ 排出 総括表'!L35</f>
        <v>1512</v>
      </c>
    </row>
    <row r="38" spans="1:10" ht="23.25" customHeight="1">
      <c r="A38" s="752" t="s">
        <v>1184</v>
      </c>
      <c r="B38" s="753">
        <f t="shared" si="1"/>
        <v>8504</v>
      </c>
      <c r="C38" s="327">
        <v>7536</v>
      </c>
      <c r="D38" s="302">
        <f t="shared" si="2"/>
        <v>968</v>
      </c>
      <c r="E38" s="318">
        <v>967</v>
      </c>
      <c r="F38" s="319">
        <v>0</v>
      </c>
      <c r="G38" s="319">
        <v>0</v>
      </c>
      <c r="H38" s="319">
        <v>0</v>
      </c>
      <c r="I38" s="320">
        <v>1</v>
      </c>
      <c r="J38" s="327">
        <f>'イ 排出 総括表'!L36</f>
        <v>0</v>
      </c>
    </row>
    <row r="39" spans="1:10" ht="23.25" customHeight="1">
      <c r="A39" s="748" t="s">
        <v>1185</v>
      </c>
      <c r="B39" s="749">
        <f t="shared" si="1"/>
        <v>5159</v>
      </c>
      <c r="C39" s="325">
        <v>3028</v>
      </c>
      <c r="D39" s="300">
        <f t="shared" si="2"/>
        <v>546</v>
      </c>
      <c r="E39" s="312">
        <v>0</v>
      </c>
      <c r="F39" s="313">
        <v>402</v>
      </c>
      <c r="G39" s="313">
        <v>0</v>
      </c>
      <c r="H39" s="313">
        <v>0</v>
      </c>
      <c r="I39" s="314">
        <v>144</v>
      </c>
      <c r="J39" s="325">
        <f>'イ 排出 総括表'!L37</f>
        <v>1585</v>
      </c>
    </row>
    <row r="40" spans="1:10" ht="23.25" customHeight="1">
      <c r="A40" s="748" t="s">
        <v>1186</v>
      </c>
      <c r="B40" s="749">
        <f t="shared" si="1"/>
        <v>3725</v>
      </c>
      <c r="C40" s="325">
        <v>2008</v>
      </c>
      <c r="D40" s="300">
        <f t="shared" si="2"/>
        <v>339</v>
      </c>
      <c r="E40" s="312">
        <v>0</v>
      </c>
      <c r="F40" s="313">
        <v>0</v>
      </c>
      <c r="G40" s="313">
        <v>0</v>
      </c>
      <c r="H40" s="313">
        <v>0</v>
      </c>
      <c r="I40" s="314">
        <v>339</v>
      </c>
      <c r="J40" s="325">
        <f>'イ 排出 総括表'!L38</f>
        <v>1378</v>
      </c>
    </row>
    <row r="41" spans="1:10" ht="23.25" customHeight="1">
      <c r="A41" s="748" t="s">
        <v>1187</v>
      </c>
      <c r="B41" s="749">
        <f t="shared" si="1"/>
        <v>6141</v>
      </c>
      <c r="C41" s="325">
        <v>3679</v>
      </c>
      <c r="D41" s="300">
        <f t="shared" si="2"/>
        <v>522</v>
      </c>
      <c r="E41" s="312">
        <v>0</v>
      </c>
      <c r="F41" s="313">
        <v>284</v>
      </c>
      <c r="G41" s="313">
        <v>0</v>
      </c>
      <c r="H41" s="313">
        <v>0</v>
      </c>
      <c r="I41" s="314">
        <v>238</v>
      </c>
      <c r="J41" s="325">
        <f>'イ 排出 総括表'!L39</f>
        <v>1940</v>
      </c>
    </row>
    <row r="42" spans="1:10" ht="23.25" customHeight="1" thickBot="1">
      <c r="A42" s="754" t="s">
        <v>967</v>
      </c>
      <c r="B42" s="755">
        <f t="shared" si="1"/>
        <v>2678</v>
      </c>
      <c r="C42" s="337">
        <v>322</v>
      </c>
      <c r="D42" s="303">
        <f t="shared" si="2"/>
        <v>1405</v>
      </c>
      <c r="E42" s="321">
        <v>277</v>
      </c>
      <c r="F42" s="322">
        <v>0</v>
      </c>
      <c r="G42" s="322">
        <v>0</v>
      </c>
      <c r="H42" s="322">
        <v>9</v>
      </c>
      <c r="I42" s="323">
        <v>1119</v>
      </c>
      <c r="J42" s="337">
        <f>'イ 排出 総括表'!L40</f>
        <v>951</v>
      </c>
    </row>
    <row r="43" spans="1:2" ht="24" customHeight="1">
      <c r="A43" s="33" t="s">
        <v>304</v>
      </c>
      <c r="B43" s="33"/>
    </row>
    <row r="44" spans="1:2" ht="24" customHeight="1">
      <c r="A44" s="33" t="s">
        <v>308</v>
      </c>
      <c r="B44" s="33"/>
    </row>
    <row r="45" spans="1:10" ht="24" customHeight="1" thickBot="1">
      <c r="A45" s="32" t="s">
        <v>1255</v>
      </c>
      <c r="B45" s="32"/>
      <c r="C45" s="89"/>
      <c r="D45" s="89"/>
      <c r="E45" s="89"/>
      <c r="F45" s="89"/>
      <c r="G45" s="89"/>
      <c r="H45" s="89"/>
      <c r="I45" s="90"/>
      <c r="J45" s="91" t="s">
        <v>428</v>
      </c>
    </row>
    <row r="46" spans="1:10" ht="20.25" customHeight="1" thickBot="1">
      <c r="A46" s="911" t="s">
        <v>211</v>
      </c>
      <c r="B46" s="911"/>
      <c r="C46" s="1014"/>
      <c r="D46" s="1014"/>
      <c r="E46" s="1014"/>
      <c r="F46" s="1014"/>
      <c r="G46" s="1014"/>
      <c r="H46" s="1014"/>
      <c r="I46" s="1014"/>
      <c r="J46" s="1015"/>
    </row>
    <row r="47" spans="1:10" ht="16.5" customHeight="1">
      <c r="A47" s="886"/>
      <c r="B47" s="864" t="s">
        <v>1269</v>
      </c>
      <c r="C47" s="1009" t="s">
        <v>968</v>
      </c>
      <c r="D47" s="247" t="s">
        <v>903</v>
      </c>
      <c r="E47" s="248"/>
      <c r="F47" s="248"/>
      <c r="G47" s="248"/>
      <c r="H47" s="248"/>
      <c r="I47" s="249"/>
      <c r="J47" s="872" t="s">
        <v>969</v>
      </c>
    </row>
    <row r="48" spans="1:10" ht="16.5" customHeight="1">
      <c r="A48" s="886"/>
      <c r="B48" s="864"/>
      <c r="C48" s="1010"/>
      <c r="D48" s="1012" t="s">
        <v>306</v>
      </c>
      <c r="E48" s="868" t="s">
        <v>307</v>
      </c>
      <c r="F48" s="870" t="s">
        <v>331</v>
      </c>
      <c r="G48" s="870" t="s">
        <v>970</v>
      </c>
      <c r="H48" s="870" t="s">
        <v>332</v>
      </c>
      <c r="I48" s="866" t="s">
        <v>971</v>
      </c>
      <c r="J48" s="1007"/>
    </row>
    <row r="49" spans="1:10" ht="16.5" customHeight="1" thickBot="1">
      <c r="A49" s="887"/>
      <c r="B49" s="865"/>
      <c r="C49" s="1011"/>
      <c r="D49" s="1013"/>
      <c r="E49" s="869"/>
      <c r="F49" s="871"/>
      <c r="G49" s="871"/>
      <c r="H49" s="871"/>
      <c r="I49" s="867"/>
      <c r="J49" s="1008"/>
    </row>
    <row r="50" spans="1:10" ht="23.25" customHeight="1">
      <c r="A50" s="758" t="s">
        <v>1188</v>
      </c>
      <c r="B50" s="759">
        <f aca="true" t="shared" si="3" ref="B50:B75">SUM(C50,D50,J50)</f>
        <v>2385</v>
      </c>
      <c r="C50" s="324">
        <v>0</v>
      </c>
      <c r="D50" s="304">
        <f>SUM(E50:I50)</f>
        <v>1485</v>
      </c>
      <c r="E50" s="309">
        <v>100</v>
      </c>
      <c r="F50" s="310">
        <v>318</v>
      </c>
      <c r="G50" s="310">
        <v>0</v>
      </c>
      <c r="H50" s="310">
        <v>0</v>
      </c>
      <c r="I50" s="311">
        <v>1067</v>
      </c>
      <c r="J50" s="324">
        <f>'イ 排出 総括表'!L46</f>
        <v>900</v>
      </c>
    </row>
    <row r="51" spans="1:10" ht="23.25" customHeight="1">
      <c r="A51" s="760" t="s">
        <v>1189</v>
      </c>
      <c r="B51" s="761">
        <f t="shared" si="3"/>
        <v>3853</v>
      </c>
      <c r="C51" s="325">
        <v>2739</v>
      </c>
      <c r="D51" s="305">
        <f aca="true" t="shared" si="4" ref="D51:D75">SUM(E51:I51)</f>
        <v>382</v>
      </c>
      <c r="E51" s="312">
        <v>68</v>
      </c>
      <c r="F51" s="313">
        <v>301</v>
      </c>
      <c r="G51" s="313">
        <v>0</v>
      </c>
      <c r="H51" s="313">
        <v>0</v>
      </c>
      <c r="I51" s="314">
        <v>13</v>
      </c>
      <c r="J51" s="325">
        <f>'イ 排出 総括表'!L47</f>
        <v>732</v>
      </c>
    </row>
    <row r="52" spans="1:10" ht="23.25" customHeight="1">
      <c r="A52" s="760" t="s">
        <v>1190</v>
      </c>
      <c r="B52" s="761">
        <f t="shared" si="3"/>
        <v>852</v>
      </c>
      <c r="C52" s="325">
        <v>551</v>
      </c>
      <c r="D52" s="305">
        <f t="shared" si="4"/>
        <v>136</v>
      </c>
      <c r="E52" s="312">
        <v>0</v>
      </c>
      <c r="F52" s="313">
        <v>60</v>
      </c>
      <c r="G52" s="313">
        <v>0</v>
      </c>
      <c r="H52" s="313">
        <v>0</v>
      </c>
      <c r="I52" s="314">
        <v>76</v>
      </c>
      <c r="J52" s="325">
        <f>'イ 排出 総括表'!L48</f>
        <v>165</v>
      </c>
    </row>
    <row r="53" spans="1:10" ht="23.25" customHeight="1">
      <c r="A53" s="760" t="s">
        <v>1191</v>
      </c>
      <c r="B53" s="761">
        <f t="shared" si="3"/>
        <v>555</v>
      </c>
      <c r="C53" s="325">
        <v>151</v>
      </c>
      <c r="D53" s="305">
        <f t="shared" si="4"/>
        <v>50</v>
      </c>
      <c r="E53" s="312">
        <v>0</v>
      </c>
      <c r="F53" s="313">
        <v>0</v>
      </c>
      <c r="G53" s="313">
        <v>0</v>
      </c>
      <c r="H53" s="313">
        <v>0</v>
      </c>
      <c r="I53" s="314">
        <v>50</v>
      </c>
      <c r="J53" s="325">
        <f>'イ 排出 総括表'!L49</f>
        <v>354</v>
      </c>
    </row>
    <row r="54" spans="1:10" ht="23.25" customHeight="1">
      <c r="A54" s="762" t="s">
        <v>1192</v>
      </c>
      <c r="B54" s="763">
        <f t="shared" si="3"/>
        <v>2302</v>
      </c>
      <c r="C54" s="326">
        <v>543</v>
      </c>
      <c r="D54" s="306">
        <f t="shared" si="4"/>
        <v>589</v>
      </c>
      <c r="E54" s="315">
        <v>305</v>
      </c>
      <c r="F54" s="316">
        <v>76</v>
      </c>
      <c r="G54" s="316">
        <v>0</v>
      </c>
      <c r="H54" s="316">
        <v>17</v>
      </c>
      <c r="I54" s="317">
        <v>191</v>
      </c>
      <c r="J54" s="326">
        <f>'イ 排出 総括表'!L50</f>
        <v>1170</v>
      </c>
    </row>
    <row r="55" spans="1:10" ht="23.25" customHeight="1">
      <c r="A55" s="764" t="s">
        <v>1193</v>
      </c>
      <c r="B55" s="765">
        <f t="shared" si="3"/>
        <v>2398</v>
      </c>
      <c r="C55" s="327">
        <v>648</v>
      </c>
      <c r="D55" s="307">
        <f t="shared" si="4"/>
        <v>490</v>
      </c>
      <c r="E55" s="318">
        <v>11</v>
      </c>
      <c r="F55" s="319">
        <v>337</v>
      </c>
      <c r="G55" s="319">
        <v>0</v>
      </c>
      <c r="H55" s="319">
        <v>29</v>
      </c>
      <c r="I55" s="320">
        <v>113</v>
      </c>
      <c r="J55" s="327">
        <f>'イ 排出 総括表'!L51</f>
        <v>1260</v>
      </c>
    </row>
    <row r="56" spans="1:10" ht="23.25" customHeight="1">
      <c r="A56" s="760" t="s">
        <v>1194</v>
      </c>
      <c r="B56" s="761">
        <f t="shared" si="3"/>
        <v>1495</v>
      </c>
      <c r="C56" s="325">
        <v>0</v>
      </c>
      <c r="D56" s="305">
        <f t="shared" si="4"/>
        <v>598</v>
      </c>
      <c r="E56" s="312">
        <v>282</v>
      </c>
      <c r="F56" s="313">
        <v>0</v>
      </c>
      <c r="G56" s="313">
        <v>0</v>
      </c>
      <c r="H56" s="313">
        <v>0</v>
      </c>
      <c r="I56" s="314">
        <v>316</v>
      </c>
      <c r="J56" s="325">
        <f>'イ 排出 総括表'!L52</f>
        <v>897</v>
      </c>
    </row>
    <row r="57" spans="1:10" ht="23.25" customHeight="1">
      <c r="A57" s="760" t="s">
        <v>1195</v>
      </c>
      <c r="B57" s="761">
        <f t="shared" si="3"/>
        <v>996</v>
      </c>
      <c r="C57" s="325">
        <v>945</v>
      </c>
      <c r="D57" s="305">
        <f t="shared" si="4"/>
        <v>51</v>
      </c>
      <c r="E57" s="312">
        <v>19</v>
      </c>
      <c r="F57" s="313">
        <v>0</v>
      </c>
      <c r="G57" s="313">
        <v>0</v>
      </c>
      <c r="H57" s="313">
        <v>0</v>
      </c>
      <c r="I57" s="314">
        <v>32</v>
      </c>
      <c r="J57" s="325">
        <f>'イ 排出 総括表'!L53</f>
        <v>0</v>
      </c>
    </row>
    <row r="58" spans="1:10" ht="23.25" customHeight="1">
      <c r="A58" s="760" t="s">
        <v>1196</v>
      </c>
      <c r="B58" s="761">
        <f t="shared" si="3"/>
        <v>1592</v>
      </c>
      <c r="C58" s="325">
        <v>1202</v>
      </c>
      <c r="D58" s="305">
        <f t="shared" si="4"/>
        <v>0</v>
      </c>
      <c r="E58" s="312">
        <v>0</v>
      </c>
      <c r="F58" s="313">
        <v>0</v>
      </c>
      <c r="G58" s="313">
        <v>0</v>
      </c>
      <c r="H58" s="313">
        <v>0</v>
      </c>
      <c r="I58" s="314">
        <v>0</v>
      </c>
      <c r="J58" s="325">
        <f>'イ 排出 総括表'!L54</f>
        <v>390</v>
      </c>
    </row>
    <row r="59" spans="1:10" ht="23.25" customHeight="1">
      <c r="A59" s="762" t="s">
        <v>1197</v>
      </c>
      <c r="B59" s="763">
        <f t="shared" si="3"/>
        <v>550</v>
      </c>
      <c r="C59" s="326">
        <v>543</v>
      </c>
      <c r="D59" s="306">
        <f t="shared" si="4"/>
        <v>7</v>
      </c>
      <c r="E59" s="315">
        <v>0</v>
      </c>
      <c r="F59" s="316">
        <v>0</v>
      </c>
      <c r="G59" s="316">
        <v>0</v>
      </c>
      <c r="H59" s="316">
        <v>0</v>
      </c>
      <c r="I59" s="317">
        <v>7</v>
      </c>
      <c r="J59" s="326">
        <f>'イ 排出 総括表'!L55</f>
        <v>0</v>
      </c>
    </row>
    <row r="60" spans="1:10" ht="23.25" customHeight="1">
      <c r="A60" s="764" t="s">
        <v>1198</v>
      </c>
      <c r="B60" s="765">
        <f t="shared" si="3"/>
        <v>2681</v>
      </c>
      <c r="C60" s="327">
        <v>1788</v>
      </c>
      <c r="D60" s="307">
        <f t="shared" si="4"/>
        <v>236</v>
      </c>
      <c r="E60" s="318">
        <v>0</v>
      </c>
      <c r="F60" s="319">
        <v>236</v>
      </c>
      <c r="G60" s="319">
        <v>0</v>
      </c>
      <c r="H60" s="319">
        <v>0</v>
      </c>
      <c r="I60" s="320">
        <v>0</v>
      </c>
      <c r="J60" s="327">
        <f>'イ 排出 総括表'!L56</f>
        <v>657</v>
      </c>
    </row>
    <row r="61" spans="1:10" ht="23.25" customHeight="1">
      <c r="A61" s="760" t="s">
        <v>1199</v>
      </c>
      <c r="B61" s="761">
        <f t="shared" si="3"/>
        <v>449</v>
      </c>
      <c r="C61" s="325">
        <v>236</v>
      </c>
      <c r="D61" s="305">
        <f t="shared" si="4"/>
        <v>213</v>
      </c>
      <c r="E61" s="312">
        <v>0</v>
      </c>
      <c r="F61" s="313">
        <v>0</v>
      </c>
      <c r="G61" s="313">
        <v>0</v>
      </c>
      <c r="H61" s="313">
        <v>0</v>
      </c>
      <c r="I61" s="336">
        <v>213</v>
      </c>
      <c r="J61" s="325">
        <f>'イ 排出 総括表'!L57</f>
        <v>0</v>
      </c>
    </row>
    <row r="62" spans="1:10" ht="23.25" customHeight="1">
      <c r="A62" s="760" t="s">
        <v>1200</v>
      </c>
      <c r="B62" s="761">
        <f t="shared" si="3"/>
        <v>2695</v>
      </c>
      <c r="C62" s="325">
        <v>1624</v>
      </c>
      <c r="D62" s="398">
        <f t="shared" si="4"/>
        <v>1071</v>
      </c>
      <c r="E62" s="766">
        <v>0</v>
      </c>
      <c r="F62" s="766">
        <v>110</v>
      </c>
      <c r="G62" s="766">
        <v>444</v>
      </c>
      <c r="H62" s="766">
        <v>0</v>
      </c>
      <c r="I62" s="336">
        <v>517</v>
      </c>
      <c r="J62" s="325">
        <f>'イ 排出 総括表'!L58</f>
        <v>0</v>
      </c>
    </row>
    <row r="63" spans="1:10" ht="23.25" customHeight="1">
      <c r="A63" s="760" t="s">
        <v>1201</v>
      </c>
      <c r="B63" s="761">
        <f t="shared" si="3"/>
        <v>4008</v>
      </c>
      <c r="C63" s="325">
        <v>3804</v>
      </c>
      <c r="D63" s="398">
        <f t="shared" si="4"/>
        <v>204</v>
      </c>
      <c r="E63" s="766">
        <v>0</v>
      </c>
      <c r="F63" s="766">
        <v>202</v>
      </c>
      <c r="G63" s="766">
        <v>0</v>
      </c>
      <c r="H63" s="766">
        <v>0</v>
      </c>
      <c r="I63" s="336">
        <v>2</v>
      </c>
      <c r="J63" s="325">
        <f>'イ 排出 総括表'!L59</f>
        <v>0</v>
      </c>
    </row>
    <row r="64" spans="1:10" ht="23.25" customHeight="1">
      <c r="A64" s="762" t="s">
        <v>1202</v>
      </c>
      <c r="B64" s="763">
        <f t="shared" si="3"/>
        <v>1773</v>
      </c>
      <c r="C64" s="326">
        <v>700</v>
      </c>
      <c r="D64" s="306">
        <f t="shared" si="4"/>
        <v>430</v>
      </c>
      <c r="E64" s="315">
        <v>0</v>
      </c>
      <c r="F64" s="767">
        <v>222</v>
      </c>
      <c r="G64" s="767">
        <v>0</v>
      </c>
      <c r="H64" s="316">
        <v>0</v>
      </c>
      <c r="I64" s="768">
        <v>208</v>
      </c>
      <c r="J64" s="326">
        <f>'イ 排出 総括表'!L60</f>
        <v>643</v>
      </c>
    </row>
    <row r="65" spans="1:10" ht="23.25" customHeight="1">
      <c r="A65" s="760" t="s">
        <v>1203</v>
      </c>
      <c r="B65" s="761">
        <f t="shared" si="3"/>
        <v>1876</v>
      </c>
      <c r="C65" s="325">
        <v>864</v>
      </c>
      <c r="D65" s="305">
        <f t="shared" si="4"/>
        <v>428</v>
      </c>
      <c r="E65" s="312">
        <v>0</v>
      </c>
      <c r="F65" s="313">
        <v>254</v>
      </c>
      <c r="G65" s="313">
        <v>0</v>
      </c>
      <c r="H65" s="313">
        <v>0</v>
      </c>
      <c r="I65" s="314">
        <v>174</v>
      </c>
      <c r="J65" s="325">
        <f>'イ 排出 総括表'!L61</f>
        <v>584</v>
      </c>
    </row>
    <row r="66" spans="1:10" ht="23.25" customHeight="1">
      <c r="A66" s="760" t="s">
        <v>1204</v>
      </c>
      <c r="B66" s="761">
        <f t="shared" si="3"/>
        <v>3943</v>
      </c>
      <c r="C66" s="325">
        <v>1634</v>
      </c>
      <c r="D66" s="305">
        <f t="shared" si="4"/>
        <v>1642</v>
      </c>
      <c r="E66" s="312">
        <v>0</v>
      </c>
      <c r="F66" s="766">
        <v>267</v>
      </c>
      <c r="G66" s="313">
        <v>20</v>
      </c>
      <c r="H66" s="766">
        <v>0</v>
      </c>
      <c r="I66" s="314">
        <v>1355</v>
      </c>
      <c r="J66" s="325">
        <f>'イ 排出 総括表'!L62</f>
        <v>667</v>
      </c>
    </row>
    <row r="67" spans="1:10" ht="23.25" customHeight="1">
      <c r="A67" s="760" t="s">
        <v>1205</v>
      </c>
      <c r="B67" s="761">
        <f t="shared" si="3"/>
        <v>2229</v>
      </c>
      <c r="C67" s="325">
        <v>743</v>
      </c>
      <c r="D67" s="398">
        <f t="shared" si="4"/>
        <v>645</v>
      </c>
      <c r="E67" s="766">
        <v>53</v>
      </c>
      <c r="F67" s="766">
        <v>0</v>
      </c>
      <c r="G67" s="313">
        <v>0</v>
      </c>
      <c r="H67" s="766">
        <v>10</v>
      </c>
      <c r="I67" s="336">
        <v>582</v>
      </c>
      <c r="J67" s="325">
        <f>'イ 排出 総括表'!L63</f>
        <v>841</v>
      </c>
    </row>
    <row r="68" spans="1:10" ht="23.25" customHeight="1">
      <c r="A68" s="760" t="s">
        <v>1206</v>
      </c>
      <c r="B68" s="761">
        <f t="shared" si="3"/>
        <v>1725</v>
      </c>
      <c r="C68" s="325">
        <v>0</v>
      </c>
      <c r="D68" s="398">
        <f t="shared" si="4"/>
        <v>442</v>
      </c>
      <c r="E68" s="766">
        <v>0</v>
      </c>
      <c r="F68" s="766">
        <v>0</v>
      </c>
      <c r="G68" s="313">
        <v>0</v>
      </c>
      <c r="H68" s="766">
        <v>0</v>
      </c>
      <c r="I68" s="336">
        <v>442</v>
      </c>
      <c r="J68" s="325">
        <f>'イ 排出 総括表'!L64</f>
        <v>1283</v>
      </c>
    </row>
    <row r="69" spans="1:10" ht="23.25" customHeight="1">
      <c r="A69" s="762" t="s">
        <v>1207</v>
      </c>
      <c r="B69" s="763">
        <f t="shared" si="3"/>
        <v>1008</v>
      </c>
      <c r="C69" s="326">
        <v>809</v>
      </c>
      <c r="D69" s="306">
        <f t="shared" si="4"/>
        <v>199</v>
      </c>
      <c r="E69" s="315">
        <v>23</v>
      </c>
      <c r="F69" s="767">
        <v>0</v>
      </c>
      <c r="G69" s="316">
        <v>0</v>
      </c>
      <c r="H69" s="767">
        <v>0</v>
      </c>
      <c r="I69" s="768">
        <v>176</v>
      </c>
      <c r="J69" s="326">
        <f>'イ 排出 総括表'!L65</f>
        <v>0</v>
      </c>
    </row>
    <row r="70" spans="1:10" ht="23.25" customHeight="1">
      <c r="A70" s="760" t="s">
        <v>1208</v>
      </c>
      <c r="B70" s="761">
        <f t="shared" si="3"/>
        <v>3193</v>
      </c>
      <c r="C70" s="325">
        <v>174</v>
      </c>
      <c r="D70" s="305">
        <f t="shared" si="4"/>
        <v>982</v>
      </c>
      <c r="E70" s="312">
        <v>0</v>
      </c>
      <c r="F70" s="313">
        <v>139</v>
      </c>
      <c r="G70" s="313">
        <v>0</v>
      </c>
      <c r="H70" s="313">
        <v>0</v>
      </c>
      <c r="I70" s="314">
        <v>843</v>
      </c>
      <c r="J70" s="325">
        <f>'イ 排出 総括表'!L66</f>
        <v>2037</v>
      </c>
    </row>
    <row r="71" spans="1:10" ht="23.25" customHeight="1">
      <c r="A71" s="760" t="s">
        <v>1209</v>
      </c>
      <c r="B71" s="761">
        <f t="shared" si="3"/>
        <v>3557</v>
      </c>
      <c r="C71" s="325">
        <v>2249</v>
      </c>
      <c r="D71" s="305">
        <f t="shared" si="4"/>
        <v>734</v>
      </c>
      <c r="E71" s="312">
        <v>137</v>
      </c>
      <c r="F71" s="766">
        <v>309</v>
      </c>
      <c r="G71" s="313">
        <v>0</v>
      </c>
      <c r="H71" s="313">
        <v>0</v>
      </c>
      <c r="I71" s="336">
        <v>288</v>
      </c>
      <c r="J71" s="325">
        <f>'イ 排出 総括表'!L67</f>
        <v>574</v>
      </c>
    </row>
    <row r="72" spans="1:10" ht="23.25" customHeight="1">
      <c r="A72" s="760" t="s">
        <v>1210</v>
      </c>
      <c r="B72" s="761">
        <f t="shared" si="3"/>
        <v>312</v>
      </c>
      <c r="C72" s="325">
        <v>0</v>
      </c>
      <c r="D72" s="398">
        <f t="shared" si="4"/>
        <v>227</v>
      </c>
      <c r="E72" s="766">
        <v>0</v>
      </c>
      <c r="F72" s="313">
        <v>0</v>
      </c>
      <c r="G72" s="313">
        <v>0</v>
      </c>
      <c r="H72" s="313">
        <v>0</v>
      </c>
      <c r="I72" s="336">
        <v>227</v>
      </c>
      <c r="J72" s="325">
        <f>'イ 排出 総括表'!L68</f>
        <v>85</v>
      </c>
    </row>
    <row r="73" spans="1:10" ht="23.25" customHeight="1">
      <c r="A73" s="760" t="s">
        <v>1211</v>
      </c>
      <c r="B73" s="761">
        <f t="shared" si="3"/>
        <v>229</v>
      </c>
      <c r="C73" s="325">
        <v>44</v>
      </c>
      <c r="D73" s="398">
        <f t="shared" si="4"/>
        <v>185</v>
      </c>
      <c r="E73" s="766">
        <v>0</v>
      </c>
      <c r="F73" s="313">
        <v>0</v>
      </c>
      <c r="G73" s="313">
        <v>0</v>
      </c>
      <c r="H73" s="313">
        <v>0</v>
      </c>
      <c r="I73" s="336">
        <v>185</v>
      </c>
      <c r="J73" s="325">
        <f>'イ 排出 総括表'!L69</f>
        <v>0</v>
      </c>
    </row>
    <row r="74" spans="1:10" ht="23.25" customHeight="1">
      <c r="A74" s="762" t="s">
        <v>1212</v>
      </c>
      <c r="B74" s="763">
        <f t="shared" si="3"/>
        <v>103</v>
      </c>
      <c r="C74" s="326">
        <v>0</v>
      </c>
      <c r="D74" s="306">
        <f t="shared" si="4"/>
        <v>72</v>
      </c>
      <c r="E74" s="315">
        <v>0</v>
      </c>
      <c r="F74" s="316">
        <v>0</v>
      </c>
      <c r="G74" s="316">
        <v>0</v>
      </c>
      <c r="H74" s="316">
        <v>0</v>
      </c>
      <c r="I74" s="768">
        <v>72</v>
      </c>
      <c r="J74" s="326">
        <f>'イ 排出 総括表'!L70</f>
        <v>31</v>
      </c>
    </row>
    <row r="75" spans="1:10" ht="23.25" customHeight="1" thickBot="1">
      <c r="A75" s="760" t="s">
        <v>1213</v>
      </c>
      <c r="B75" s="761">
        <f t="shared" si="3"/>
        <v>2635</v>
      </c>
      <c r="C75" s="325">
        <v>1991</v>
      </c>
      <c r="D75" s="305">
        <f t="shared" si="4"/>
        <v>628</v>
      </c>
      <c r="E75" s="312">
        <v>518</v>
      </c>
      <c r="F75" s="313">
        <v>0</v>
      </c>
      <c r="G75" s="313">
        <v>0</v>
      </c>
      <c r="H75" s="313">
        <v>0</v>
      </c>
      <c r="I75" s="314">
        <v>110</v>
      </c>
      <c r="J75" s="325">
        <f>'イ 排出 総括表'!L71</f>
        <v>16</v>
      </c>
    </row>
    <row r="76" spans="1:10" ht="45" customHeight="1">
      <c r="A76" s="461" t="s">
        <v>213</v>
      </c>
      <c r="B76" s="304">
        <f>SUM(B8:B42)</f>
        <v>605737</v>
      </c>
      <c r="C76" s="324">
        <f>SUM(C8:C42)</f>
        <v>147696</v>
      </c>
      <c r="D76" s="299">
        <f aca="true" t="shared" si="5" ref="D76:J76">SUM(D8:D42)</f>
        <v>221092</v>
      </c>
      <c r="E76" s="309">
        <f t="shared" si="5"/>
        <v>43440</v>
      </c>
      <c r="F76" s="310">
        <f t="shared" si="5"/>
        <v>24308</v>
      </c>
      <c r="G76" s="310">
        <f t="shared" si="5"/>
        <v>4927</v>
      </c>
      <c r="H76" s="310">
        <f>SUM(H8:H42)</f>
        <v>197</v>
      </c>
      <c r="I76" s="311">
        <f t="shared" si="5"/>
        <v>148220</v>
      </c>
      <c r="J76" s="324">
        <f t="shared" si="5"/>
        <v>236949</v>
      </c>
    </row>
    <row r="77" spans="1:10" ht="45" customHeight="1">
      <c r="A77" s="462" t="s">
        <v>212</v>
      </c>
      <c r="B77" s="305">
        <f aca="true" t="shared" si="6" ref="B77:J77">SUM(B50:B75)</f>
        <v>49394</v>
      </c>
      <c r="C77" s="325">
        <f t="shared" si="6"/>
        <v>23982</v>
      </c>
      <c r="D77" s="300">
        <f t="shared" si="6"/>
        <v>12126</v>
      </c>
      <c r="E77" s="312">
        <f t="shared" si="6"/>
        <v>1516</v>
      </c>
      <c r="F77" s="313">
        <f t="shared" si="6"/>
        <v>2831</v>
      </c>
      <c r="G77" s="313">
        <f t="shared" si="6"/>
        <v>464</v>
      </c>
      <c r="H77" s="313">
        <f t="shared" si="6"/>
        <v>56</v>
      </c>
      <c r="I77" s="314">
        <f t="shared" si="6"/>
        <v>7259</v>
      </c>
      <c r="J77" s="325">
        <f t="shared" si="6"/>
        <v>13286</v>
      </c>
    </row>
    <row r="78" spans="1:10" ht="45" customHeight="1" thickBot="1">
      <c r="A78" s="769" t="s">
        <v>222</v>
      </c>
      <c r="B78" s="308">
        <f>SUM(B76:B77)</f>
        <v>655131</v>
      </c>
      <c r="C78" s="337">
        <f>SUM(C76:C77)</f>
        <v>171678</v>
      </c>
      <c r="D78" s="303">
        <f aca="true" t="shared" si="7" ref="D78:J78">SUM(D76:D77)</f>
        <v>233218</v>
      </c>
      <c r="E78" s="321">
        <f t="shared" si="7"/>
        <v>44956</v>
      </c>
      <c r="F78" s="322">
        <f t="shared" si="7"/>
        <v>27139</v>
      </c>
      <c r="G78" s="322">
        <f t="shared" si="7"/>
        <v>5391</v>
      </c>
      <c r="H78" s="322">
        <f t="shared" si="7"/>
        <v>253</v>
      </c>
      <c r="I78" s="323">
        <f t="shared" si="7"/>
        <v>155479</v>
      </c>
      <c r="J78" s="337">
        <f t="shared" si="7"/>
        <v>250235</v>
      </c>
    </row>
  </sheetData>
  <mergeCells count="22">
    <mergeCell ref="A46:A49"/>
    <mergeCell ref="D6:D7"/>
    <mergeCell ref="E6:E7"/>
    <mergeCell ref="F6:F7"/>
    <mergeCell ref="A4:A7"/>
    <mergeCell ref="B4:J4"/>
    <mergeCell ref="C5:C7"/>
    <mergeCell ref="D48:D49"/>
    <mergeCell ref="B46:J46"/>
    <mergeCell ref="B47:B49"/>
    <mergeCell ref="J5:J7"/>
    <mergeCell ref="G6:G7"/>
    <mergeCell ref="C47:C49"/>
    <mergeCell ref="J47:J49"/>
    <mergeCell ref="B5:B7"/>
    <mergeCell ref="I48:I49"/>
    <mergeCell ref="E48:E49"/>
    <mergeCell ref="F48:F49"/>
    <mergeCell ref="H6:H7"/>
    <mergeCell ref="I6:I7"/>
    <mergeCell ref="G48:G49"/>
    <mergeCell ref="H48:H49"/>
  </mergeCells>
  <printOptions horizontalCentered="1"/>
  <pageMargins left="0.5905511811023623" right="0.5905511811023623" top="0.5905511811023623" bottom="0.5905511811023623" header="0.3937007874015748" footer="0.3937007874015748"/>
  <pageSetup firstPageNumber="37" useFirstPageNumber="1" fitToHeight="2" horizontalDpi="600" verticalDpi="600" orientation="portrait" paperSize="9" scale="8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J78"/>
  <sheetViews>
    <sheetView view="pageBreakPreview" zoomScaleSheetLayoutView="100" workbookViewId="0" topLeftCell="A1">
      <pane xSplit="1" ySplit="7" topLeftCell="B2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304</v>
      </c>
      <c r="B1" s="33"/>
    </row>
    <row r="2" spans="1:2" ht="24" customHeight="1">
      <c r="A2" s="33" t="s">
        <v>308</v>
      </c>
      <c r="B2" s="33"/>
    </row>
    <row r="3" spans="1:10" ht="24" customHeight="1" thickBot="1">
      <c r="A3" s="32" t="s">
        <v>1256</v>
      </c>
      <c r="B3" s="32"/>
      <c r="C3" s="89"/>
      <c r="D3" s="89"/>
      <c r="E3" s="89"/>
      <c r="F3" s="89"/>
      <c r="G3" s="89"/>
      <c r="H3" s="89"/>
      <c r="I3" s="90"/>
      <c r="J3" s="91" t="s">
        <v>428</v>
      </c>
    </row>
    <row r="4" spans="1:10" ht="20.25" customHeight="1" thickBot="1">
      <c r="A4" s="911" t="s">
        <v>211</v>
      </c>
      <c r="B4" s="911"/>
      <c r="C4" s="1014"/>
      <c r="D4" s="1014"/>
      <c r="E4" s="1014"/>
      <c r="F4" s="1014"/>
      <c r="G4" s="1014"/>
      <c r="H4" s="1014"/>
      <c r="I4" s="1014"/>
      <c r="J4" s="1015"/>
    </row>
    <row r="5" spans="1:10" ht="16.5" customHeight="1">
      <c r="A5" s="886"/>
      <c r="B5" s="864" t="s">
        <v>1269</v>
      </c>
      <c r="C5" s="1009" t="s">
        <v>968</v>
      </c>
      <c r="D5" s="247" t="s">
        <v>903</v>
      </c>
      <c r="E5" s="248"/>
      <c r="F5" s="248"/>
      <c r="G5" s="248"/>
      <c r="H5" s="248"/>
      <c r="I5" s="249"/>
      <c r="J5" s="872" t="s">
        <v>969</v>
      </c>
    </row>
    <row r="6" spans="1:10" ht="16.5" customHeight="1">
      <c r="A6" s="886"/>
      <c r="B6" s="864"/>
      <c r="C6" s="1010"/>
      <c r="D6" s="1012" t="s">
        <v>306</v>
      </c>
      <c r="E6" s="868" t="s">
        <v>307</v>
      </c>
      <c r="F6" s="870" t="s">
        <v>331</v>
      </c>
      <c r="G6" s="870" t="s">
        <v>970</v>
      </c>
      <c r="H6" s="870" t="s">
        <v>332</v>
      </c>
      <c r="I6" s="866" t="s">
        <v>971</v>
      </c>
      <c r="J6" s="1007"/>
    </row>
    <row r="7" spans="1:10" ht="16.5" customHeight="1" thickBot="1">
      <c r="A7" s="887"/>
      <c r="B7" s="865"/>
      <c r="C7" s="1011"/>
      <c r="D7" s="1013"/>
      <c r="E7" s="869"/>
      <c r="F7" s="871"/>
      <c r="G7" s="871"/>
      <c r="H7" s="871"/>
      <c r="I7" s="867"/>
      <c r="J7" s="1008"/>
    </row>
    <row r="8" spans="1:10" ht="23.25" customHeight="1">
      <c r="A8" s="240" t="s">
        <v>1154</v>
      </c>
      <c r="B8" s="747">
        <f aca="true" t="shared" si="0" ref="B8:B42">SUM(C8,D8,J8)</f>
        <v>146424</v>
      </c>
      <c r="C8" s="324">
        <v>198</v>
      </c>
      <c r="D8" s="299">
        <f aca="true" t="shared" si="1" ref="D8:D42">SUM(E8:I8)</f>
        <v>17697</v>
      </c>
      <c r="E8" s="309">
        <v>0</v>
      </c>
      <c r="F8" s="310">
        <v>0</v>
      </c>
      <c r="G8" s="310">
        <v>0</v>
      </c>
      <c r="H8" s="310">
        <v>0</v>
      </c>
      <c r="I8" s="311">
        <v>17697</v>
      </c>
      <c r="J8" s="324">
        <v>128529</v>
      </c>
    </row>
    <row r="9" spans="1:10" ht="23.25" customHeight="1">
      <c r="A9" s="748" t="s">
        <v>1155</v>
      </c>
      <c r="B9" s="749">
        <f t="shared" si="0"/>
        <v>12068</v>
      </c>
      <c r="C9" s="325">
        <v>1421</v>
      </c>
      <c r="D9" s="300">
        <f t="shared" si="1"/>
        <v>0</v>
      </c>
      <c r="E9" s="312">
        <v>0</v>
      </c>
      <c r="F9" s="313">
        <v>0</v>
      </c>
      <c r="G9" s="313">
        <v>0</v>
      </c>
      <c r="H9" s="313">
        <v>0</v>
      </c>
      <c r="I9" s="314">
        <v>0</v>
      </c>
      <c r="J9" s="325">
        <v>10647</v>
      </c>
    </row>
    <row r="10" spans="1:10" ht="23.25" customHeight="1">
      <c r="A10" s="748" t="s">
        <v>1156</v>
      </c>
      <c r="B10" s="749">
        <f t="shared" si="0"/>
        <v>20407</v>
      </c>
      <c r="C10" s="325">
        <v>1715</v>
      </c>
      <c r="D10" s="300">
        <f t="shared" si="1"/>
        <v>0</v>
      </c>
      <c r="E10" s="312">
        <v>0</v>
      </c>
      <c r="F10" s="313">
        <v>0</v>
      </c>
      <c r="G10" s="313">
        <v>0</v>
      </c>
      <c r="H10" s="313">
        <v>0</v>
      </c>
      <c r="I10" s="314">
        <v>0</v>
      </c>
      <c r="J10" s="325">
        <v>18692</v>
      </c>
    </row>
    <row r="11" spans="1:10" ht="23.25" customHeight="1">
      <c r="A11" s="748" t="s">
        <v>1157</v>
      </c>
      <c r="B11" s="749">
        <f t="shared" si="0"/>
        <v>20610</v>
      </c>
      <c r="C11" s="325">
        <v>18202</v>
      </c>
      <c r="D11" s="300">
        <f t="shared" si="1"/>
        <v>0</v>
      </c>
      <c r="E11" s="312">
        <v>0</v>
      </c>
      <c r="F11" s="313">
        <v>0</v>
      </c>
      <c r="G11" s="313">
        <v>0</v>
      </c>
      <c r="H11" s="313">
        <v>0</v>
      </c>
      <c r="I11" s="314">
        <v>0</v>
      </c>
      <c r="J11" s="325">
        <v>2408</v>
      </c>
    </row>
    <row r="12" spans="1:10" ht="23.25" customHeight="1">
      <c r="A12" s="750" t="s">
        <v>1158</v>
      </c>
      <c r="B12" s="751">
        <f t="shared" si="0"/>
        <v>6894</v>
      </c>
      <c r="C12" s="326">
        <v>5094</v>
      </c>
      <c r="D12" s="301">
        <f t="shared" si="1"/>
        <v>0</v>
      </c>
      <c r="E12" s="315">
        <v>0</v>
      </c>
      <c r="F12" s="316">
        <v>0</v>
      </c>
      <c r="G12" s="316">
        <v>0</v>
      </c>
      <c r="H12" s="316">
        <v>0</v>
      </c>
      <c r="I12" s="317">
        <v>0</v>
      </c>
      <c r="J12" s="326">
        <v>1800</v>
      </c>
    </row>
    <row r="13" spans="1:10" ht="23.25" customHeight="1">
      <c r="A13" s="752" t="s">
        <v>1159</v>
      </c>
      <c r="B13" s="753">
        <f t="shared" si="0"/>
        <v>6387</v>
      </c>
      <c r="C13" s="327">
        <v>0</v>
      </c>
      <c r="D13" s="302">
        <f t="shared" si="1"/>
        <v>386</v>
      </c>
      <c r="E13" s="318">
        <v>386</v>
      </c>
      <c r="F13" s="319">
        <v>0</v>
      </c>
      <c r="G13" s="319">
        <v>0</v>
      </c>
      <c r="H13" s="319">
        <v>0</v>
      </c>
      <c r="I13" s="320">
        <v>0</v>
      </c>
      <c r="J13" s="327">
        <v>6001</v>
      </c>
    </row>
    <row r="14" spans="1:10" ht="23.25" customHeight="1">
      <c r="A14" s="748" t="s">
        <v>1160</v>
      </c>
      <c r="B14" s="749">
        <f t="shared" si="0"/>
        <v>15148</v>
      </c>
      <c r="C14" s="325">
        <v>10852</v>
      </c>
      <c r="D14" s="300">
        <f t="shared" si="1"/>
        <v>0</v>
      </c>
      <c r="E14" s="312">
        <v>0</v>
      </c>
      <c r="F14" s="313">
        <v>0</v>
      </c>
      <c r="G14" s="313">
        <v>0</v>
      </c>
      <c r="H14" s="313">
        <v>0</v>
      </c>
      <c r="I14" s="314">
        <v>0</v>
      </c>
      <c r="J14" s="325">
        <v>4296</v>
      </c>
    </row>
    <row r="15" spans="1:10" ht="23.25" customHeight="1">
      <c r="A15" s="748" t="s">
        <v>1161</v>
      </c>
      <c r="B15" s="749">
        <f t="shared" si="0"/>
        <v>10410</v>
      </c>
      <c r="C15" s="325">
        <v>8341</v>
      </c>
      <c r="D15" s="300">
        <f t="shared" si="1"/>
        <v>0</v>
      </c>
      <c r="E15" s="312">
        <v>0</v>
      </c>
      <c r="F15" s="313">
        <v>0</v>
      </c>
      <c r="G15" s="313">
        <v>0</v>
      </c>
      <c r="H15" s="313">
        <v>0</v>
      </c>
      <c r="I15" s="314">
        <v>0</v>
      </c>
      <c r="J15" s="325">
        <v>2069</v>
      </c>
    </row>
    <row r="16" spans="1:10" ht="23.25" customHeight="1">
      <c r="A16" s="748" t="s">
        <v>1162</v>
      </c>
      <c r="B16" s="749">
        <f t="shared" si="0"/>
        <v>3456</v>
      </c>
      <c r="C16" s="325">
        <v>2061</v>
      </c>
      <c r="D16" s="300">
        <f t="shared" si="1"/>
        <v>0</v>
      </c>
      <c r="E16" s="312">
        <v>0</v>
      </c>
      <c r="F16" s="313">
        <v>0</v>
      </c>
      <c r="G16" s="313">
        <v>0</v>
      </c>
      <c r="H16" s="313">
        <v>0</v>
      </c>
      <c r="I16" s="314">
        <v>0</v>
      </c>
      <c r="J16" s="325">
        <v>1395</v>
      </c>
    </row>
    <row r="17" spans="1:10" ht="23.25" customHeight="1">
      <c r="A17" s="750" t="s">
        <v>1163</v>
      </c>
      <c r="B17" s="751">
        <f t="shared" si="0"/>
        <v>2376</v>
      </c>
      <c r="C17" s="326">
        <v>1913</v>
      </c>
      <c r="D17" s="301">
        <f t="shared" si="1"/>
        <v>0</v>
      </c>
      <c r="E17" s="315">
        <v>0</v>
      </c>
      <c r="F17" s="316">
        <v>0</v>
      </c>
      <c r="G17" s="316">
        <v>0</v>
      </c>
      <c r="H17" s="316">
        <v>0</v>
      </c>
      <c r="I17" s="317">
        <v>0</v>
      </c>
      <c r="J17" s="326">
        <v>463</v>
      </c>
    </row>
    <row r="18" spans="1:10" ht="23.25" customHeight="1">
      <c r="A18" s="752" t="s">
        <v>1164</v>
      </c>
      <c r="B18" s="753">
        <f t="shared" si="0"/>
        <v>4041</v>
      </c>
      <c r="C18" s="327">
        <v>1520</v>
      </c>
      <c r="D18" s="302">
        <f t="shared" si="1"/>
        <v>0</v>
      </c>
      <c r="E18" s="318">
        <v>0</v>
      </c>
      <c r="F18" s="319">
        <v>0</v>
      </c>
      <c r="G18" s="319">
        <v>0</v>
      </c>
      <c r="H18" s="319">
        <v>0</v>
      </c>
      <c r="I18" s="320">
        <v>0</v>
      </c>
      <c r="J18" s="327">
        <v>2521</v>
      </c>
    </row>
    <row r="19" spans="1:10" ht="23.25" customHeight="1">
      <c r="A19" s="748" t="s">
        <v>1165</v>
      </c>
      <c r="B19" s="749">
        <f t="shared" si="0"/>
        <v>18009</v>
      </c>
      <c r="C19" s="325">
        <v>0</v>
      </c>
      <c r="D19" s="300">
        <f t="shared" si="1"/>
        <v>10183</v>
      </c>
      <c r="E19" s="312">
        <v>0</v>
      </c>
      <c r="F19" s="313">
        <v>0</v>
      </c>
      <c r="G19" s="313">
        <v>0</v>
      </c>
      <c r="H19" s="313">
        <v>0</v>
      </c>
      <c r="I19" s="314">
        <v>10183</v>
      </c>
      <c r="J19" s="325">
        <v>7826</v>
      </c>
    </row>
    <row r="20" spans="1:10" ht="23.25" customHeight="1">
      <c r="A20" s="748" t="s">
        <v>1166</v>
      </c>
      <c r="B20" s="749">
        <f t="shared" si="0"/>
        <v>8599</v>
      </c>
      <c r="C20" s="325">
        <v>3359</v>
      </c>
      <c r="D20" s="300">
        <f t="shared" si="1"/>
        <v>72</v>
      </c>
      <c r="E20" s="312">
        <v>72</v>
      </c>
      <c r="F20" s="313">
        <v>0</v>
      </c>
      <c r="G20" s="313">
        <v>0</v>
      </c>
      <c r="H20" s="313">
        <v>0</v>
      </c>
      <c r="I20" s="314">
        <v>0</v>
      </c>
      <c r="J20" s="325">
        <v>5168</v>
      </c>
    </row>
    <row r="21" spans="1:10" ht="23.25" customHeight="1">
      <c r="A21" s="748" t="s">
        <v>1167</v>
      </c>
      <c r="B21" s="749">
        <f t="shared" si="0"/>
        <v>5641</v>
      </c>
      <c r="C21" s="325">
        <v>1916</v>
      </c>
      <c r="D21" s="300">
        <f t="shared" si="1"/>
        <v>227</v>
      </c>
      <c r="E21" s="312">
        <v>227</v>
      </c>
      <c r="F21" s="313">
        <v>0</v>
      </c>
      <c r="G21" s="313">
        <v>0</v>
      </c>
      <c r="H21" s="313">
        <v>0</v>
      </c>
      <c r="I21" s="314">
        <v>0</v>
      </c>
      <c r="J21" s="325">
        <v>3498</v>
      </c>
    </row>
    <row r="22" spans="1:10" ht="23.25" customHeight="1">
      <c r="A22" s="750" t="s">
        <v>1168</v>
      </c>
      <c r="B22" s="751">
        <f t="shared" si="0"/>
        <v>5383</v>
      </c>
      <c r="C22" s="326">
        <v>0</v>
      </c>
      <c r="D22" s="301">
        <f t="shared" si="1"/>
        <v>3832</v>
      </c>
      <c r="E22" s="315">
        <v>0</v>
      </c>
      <c r="F22" s="316">
        <v>0</v>
      </c>
      <c r="G22" s="316">
        <v>0</v>
      </c>
      <c r="H22" s="316">
        <v>0</v>
      </c>
      <c r="I22" s="317">
        <v>3832</v>
      </c>
      <c r="J22" s="326">
        <v>1551</v>
      </c>
    </row>
    <row r="23" spans="1:10" ht="23.25" customHeight="1">
      <c r="A23" s="752" t="s">
        <v>1169</v>
      </c>
      <c r="B23" s="753">
        <f t="shared" si="0"/>
        <v>4611</v>
      </c>
      <c r="C23" s="327">
        <v>2909</v>
      </c>
      <c r="D23" s="302">
        <f t="shared" si="1"/>
        <v>0</v>
      </c>
      <c r="E23" s="318">
        <v>0</v>
      </c>
      <c r="F23" s="319">
        <v>0</v>
      </c>
      <c r="G23" s="319">
        <v>0</v>
      </c>
      <c r="H23" s="319">
        <v>0</v>
      </c>
      <c r="I23" s="320">
        <v>0</v>
      </c>
      <c r="J23" s="327">
        <v>1702</v>
      </c>
    </row>
    <row r="24" spans="1:10" ht="23.25" customHeight="1">
      <c r="A24" s="748" t="s">
        <v>1170</v>
      </c>
      <c r="B24" s="749">
        <f t="shared" si="0"/>
        <v>3011</v>
      </c>
      <c r="C24" s="325">
        <v>1940</v>
      </c>
      <c r="D24" s="300">
        <f t="shared" si="1"/>
        <v>0</v>
      </c>
      <c r="E24" s="312">
        <v>0</v>
      </c>
      <c r="F24" s="313">
        <v>0</v>
      </c>
      <c r="G24" s="313">
        <v>0</v>
      </c>
      <c r="H24" s="313">
        <v>0</v>
      </c>
      <c r="I24" s="314">
        <v>0</v>
      </c>
      <c r="J24" s="325">
        <v>1071</v>
      </c>
    </row>
    <row r="25" spans="1:10" ht="23.25" customHeight="1">
      <c r="A25" s="748" t="s">
        <v>1171</v>
      </c>
      <c r="B25" s="749">
        <f t="shared" si="0"/>
        <v>5798</v>
      </c>
      <c r="C25" s="325">
        <v>2646</v>
      </c>
      <c r="D25" s="300">
        <f t="shared" si="1"/>
        <v>11</v>
      </c>
      <c r="E25" s="312">
        <v>11</v>
      </c>
      <c r="F25" s="313">
        <v>0</v>
      </c>
      <c r="G25" s="313">
        <v>0</v>
      </c>
      <c r="H25" s="313">
        <v>0</v>
      </c>
      <c r="I25" s="314">
        <v>0</v>
      </c>
      <c r="J25" s="325">
        <v>3141</v>
      </c>
    </row>
    <row r="26" spans="1:10" ht="23.25" customHeight="1">
      <c r="A26" s="748" t="s">
        <v>1172</v>
      </c>
      <c r="B26" s="749">
        <f t="shared" si="0"/>
        <v>8522</v>
      </c>
      <c r="C26" s="325">
        <v>6074</v>
      </c>
      <c r="D26" s="300">
        <f t="shared" si="1"/>
        <v>0</v>
      </c>
      <c r="E26" s="312">
        <v>0</v>
      </c>
      <c r="F26" s="313">
        <v>0</v>
      </c>
      <c r="G26" s="313">
        <v>0</v>
      </c>
      <c r="H26" s="313">
        <v>0</v>
      </c>
      <c r="I26" s="314">
        <v>0</v>
      </c>
      <c r="J26" s="325">
        <v>2448</v>
      </c>
    </row>
    <row r="27" spans="1:10" ht="23.25" customHeight="1">
      <c r="A27" s="750" t="s">
        <v>1173</v>
      </c>
      <c r="B27" s="751">
        <f t="shared" si="0"/>
        <v>8184</v>
      </c>
      <c r="C27" s="326">
        <v>5501</v>
      </c>
      <c r="D27" s="301">
        <f t="shared" si="1"/>
        <v>0</v>
      </c>
      <c r="E27" s="315">
        <v>0</v>
      </c>
      <c r="F27" s="316">
        <v>0</v>
      </c>
      <c r="G27" s="316">
        <v>0</v>
      </c>
      <c r="H27" s="316">
        <v>0</v>
      </c>
      <c r="I27" s="317">
        <v>0</v>
      </c>
      <c r="J27" s="326">
        <v>2683</v>
      </c>
    </row>
    <row r="28" spans="1:10" ht="23.25" customHeight="1">
      <c r="A28" s="752" t="s">
        <v>1174</v>
      </c>
      <c r="B28" s="753">
        <f t="shared" si="0"/>
        <v>2344</v>
      </c>
      <c r="C28" s="327">
        <v>2344</v>
      </c>
      <c r="D28" s="302">
        <f t="shared" si="1"/>
        <v>0</v>
      </c>
      <c r="E28" s="318">
        <v>0</v>
      </c>
      <c r="F28" s="319">
        <v>0</v>
      </c>
      <c r="G28" s="319">
        <v>0</v>
      </c>
      <c r="H28" s="319">
        <v>0</v>
      </c>
      <c r="I28" s="320">
        <v>0</v>
      </c>
      <c r="J28" s="327">
        <v>0</v>
      </c>
    </row>
    <row r="29" spans="1:10" ht="23.25" customHeight="1">
      <c r="A29" s="748" t="s">
        <v>1175</v>
      </c>
      <c r="B29" s="749">
        <f t="shared" si="0"/>
        <v>5902</v>
      </c>
      <c r="C29" s="325">
        <v>1692</v>
      </c>
      <c r="D29" s="300">
        <f t="shared" si="1"/>
        <v>73</v>
      </c>
      <c r="E29" s="312">
        <v>73</v>
      </c>
      <c r="F29" s="313">
        <v>0</v>
      </c>
      <c r="G29" s="313">
        <v>0</v>
      </c>
      <c r="H29" s="313">
        <v>0</v>
      </c>
      <c r="I29" s="314">
        <v>0</v>
      </c>
      <c r="J29" s="325">
        <v>4137</v>
      </c>
    </row>
    <row r="30" spans="1:10" ht="23.25" customHeight="1">
      <c r="A30" s="748" t="s">
        <v>1176</v>
      </c>
      <c r="B30" s="749">
        <f t="shared" si="0"/>
        <v>5027</v>
      </c>
      <c r="C30" s="325">
        <v>5027</v>
      </c>
      <c r="D30" s="300">
        <f t="shared" si="1"/>
        <v>0</v>
      </c>
      <c r="E30" s="312">
        <v>0</v>
      </c>
      <c r="F30" s="313">
        <v>0</v>
      </c>
      <c r="G30" s="313">
        <v>0</v>
      </c>
      <c r="H30" s="313">
        <v>0</v>
      </c>
      <c r="I30" s="314">
        <v>0</v>
      </c>
      <c r="J30" s="336">
        <v>0</v>
      </c>
    </row>
    <row r="31" spans="1:10" ht="23.25" customHeight="1">
      <c r="A31" s="748" t="s">
        <v>1177</v>
      </c>
      <c r="B31" s="749">
        <f t="shared" si="0"/>
        <v>4273</v>
      </c>
      <c r="C31" s="325">
        <v>0</v>
      </c>
      <c r="D31" s="300">
        <f t="shared" si="1"/>
        <v>3255</v>
      </c>
      <c r="E31" s="312">
        <v>0</v>
      </c>
      <c r="F31" s="313">
        <v>0</v>
      </c>
      <c r="G31" s="313">
        <v>0</v>
      </c>
      <c r="H31" s="313">
        <v>0</v>
      </c>
      <c r="I31" s="314">
        <v>3255</v>
      </c>
      <c r="J31" s="325">
        <v>1018</v>
      </c>
    </row>
    <row r="32" spans="1:10" ht="23.25" customHeight="1">
      <c r="A32" s="750" t="s">
        <v>1178</v>
      </c>
      <c r="B32" s="751">
        <f t="shared" si="0"/>
        <v>2014</v>
      </c>
      <c r="C32" s="326">
        <v>1233</v>
      </c>
      <c r="D32" s="301">
        <f t="shared" si="1"/>
        <v>0</v>
      </c>
      <c r="E32" s="315">
        <v>0</v>
      </c>
      <c r="F32" s="316">
        <v>0</v>
      </c>
      <c r="G32" s="316">
        <v>0</v>
      </c>
      <c r="H32" s="316">
        <v>0</v>
      </c>
      <c r="I32" s="317">
        <v>0</v>
      </c>
      <c r="J32" s="326">
        <v>781</v>
      </c>
    </row>
    <row r="33" spans="1:10" ht="23.25" customHeight="1">
      <c r="A33" s="752" t="s">
        <v>1179</v>
      </c>
      <c r="B33" s="753">
        <f t="shared" si="0"/>
        <v>5319</v>
      </c>
      <c r="C33" s="327">
        <v>2059</v>
      </c>
      <c r="D33" s="302">
        <f t="shared" si="1"/>
        <v>17</v>
      </c>
      <c r="E33" s="318">
        <v>17</v>
      </c>
      <c r="F33" s="319">
        <v>0</v>
      </c>
      <c r="G33" s="319">
        <v>0</v>
      </c>
      <c r="H33" s="319">
        <v>0</v>
      </c>
      <c r="I33" s="320">
        <v>0</v>
      </c>
      <c r="J33" s="327">
        <v>3243</v>
      </c>
    </row>
    <row r="34" spans="1:10" ht="23.25" customHeight="1">
      <c r="A34" s="748" t="s">
        <v>1180</v>
      </c>
      <c r="B34" s="749">
        <f t="shared" si="0"/>
        <v>1481</v>
      </c>
      <c r="C34" s="325">
        <v>1273</v>
      </c>
      <c r="D34" s="300">
        <f t="shared" si="1"/>
        <v>0</v>
      </c>
      <c r="E34" s="312">
        <v>0</v>
      </c>
      <c r="F34" s="313">
        <v>0</v>
      </c>
      <c r="G34" s="313">
        <v>0</v>
      </c>
      <c r="H34" s="313">
        <v>0</v>
      </c>
      <c r="I34" s="314">
        <v>0</v>
      </c>
      <c r="J34" s="325">
        <v>208</v>
      </c>
    </row>
    <row r="35" spans="1:10" ht="23.25" customHeight="1">
      <c r="A35" s="748" t="s">
        <v>1181</v>
      </c>
      <c r="B35" s="749">
        <f t="shared" si="0"/>
        <v>2701</v>
      </c>
      <c r="C35" s="325">
        <v>1018</v>
      </c>
      <c r="D35" s="300">
        <f t="shared" si="1"/>
        <v>0</v>
      </c>
      <c r="E35" s="312">
        <v>0</v>
      </c>
      <c r="F35" s="313">
        <v>0</v>
      </c>
      <c r="G35" s="313">
        <v>0</v>
      </c>
      <c r="H35" s="313">
        <v>0</v>
      </c>
      <c r="I35" s="314">
        <v>0</v>
      </c>
      <c r="J35" s="325">
        <v>1683</v>
      </c>
    </row>
    <row r="36" spans="1:10" ht="23.25" customHeight="1">
      <c r="A36" s="748" t="s">
        <v>1182</v>
      </c>
      <c r="B36" s="749">
        <f t="shared" si="0"/>
        <v>4298</v>
      </c>
      <c r="C36" s="325">
        <v>3267</v>
      </c>
      <c r="D36" s="300">
        <f t="shared" si="1"/>
        <v>260</v>
      </c>
      <c r="E36" s="312">
        <v>0</v>
      </c>
      <c r="F36" s="313">
        <v>0</v>
      </c>
      <c r="G36" s="313">
        <v>0</v>
      </c>
      <c r="H36" s="313">
        <v>0</v>
      </c>
      <c r="I36" s="314">
        <v>260</v>
      </c>
      <c r="J36" s="325">
        <v>771</v>
      </c>
    </row>
    <row r="37" spans="1:10" ht="23.25" customHeight="1">
      <c r="A37" s="750" t="s">
        <v>1183</v>
      </c>
      <c r="B37" s="751">
        <f t="shared" si="0"/>
        <v>4383</v>
      </c>
      <c r="C37" s="326">
        <v>0</v>
      </c>
      <c r="D37" s="301">
        <f t="shared" si="1"/>
        <v>2932</v>
      </c>
      <c r="E37" s="315">
        <v>0</v>
      </c>
      <c r="F37" s="316">
        <v>0</v>
      </c>
      <c r="G37" s="316">
        <v>0</v>
      </c>
      <c r="H37" s="316">
        <v>0</v>
      </c>
      <c r="I37" s="317">
        <v>2932</v>
      </c>
      <c r="J37" s="326">
        <v>1451</v>
      </c>
    </row>
    <row r="38" spans="1:10" ht="23.25" customHeight="1">
      <c r="A38" s="752" t="s">
        <v>1184</v>
      </c>
      <c r="B38" s="753">
        <f t="shared" si="0"/>
        <v>2191</v>
      </c>
      <c r="C38" s="327">
        <v>2191</v>
      </c>
      <c r="D38" s="302">
        <f t="shared" si="1"/>
        <v>0</v>
      </c>
      <c r="E38" s="318">
        <v>0</v>
      </c>
      <c r="F38" s="319">
        <v>0</v>
      </c>
      <c r="G38" s="319">
        <v>0</v>
      </c>
      <c r="H38" s="319">
        <v>0</v>
      </c>
      <c r="I38" s="320">
        <v>0</v>
      </c>
      <c r="J38" s="327">
        <v>0</v>
      </c>
    </row>
    <row r="39" spans="1:10" ht="23.25" customHeight="1">
      <c r="A39" s="748" t="s">
        <v>1185</v>
      </c>
      <c r="B39" s="749">
        <f t="shared" si="0"/>
        <v>3833</v>
      </c>
      <c r="C39" s="325">
        <v>2359</v>
      </c>
      <c r="D39" s="300">
        <f t="shared" si="1"/>
        <v>0</v>
      </c>
      <c r="E39" s="312">
        <v>0</v>
      </c>
      <c r="F39" s="313">
        <v>0</v>
      </c>
      <c r="G39" s="313">
        <v>0</v>
      </c>
      <c r="H39" s="313">
        <v>0</v>
      </c>
      <c r="I39" s="314">
        <v>0</v>
      </c>
      <c r="J39" s="325">
        <v>1474</v>
      </c>
    </row>
    <row r="40" spans="1:10" ht="23.25" customHeight="1">
      <c r="A40" s="748" t="s">
        <v>1186</v>
      </c>
      <c r="B40" s="749">
        <f t="shared" si="0"/>
        <v>2609</v>
      </c>
      <c r="C40" s="325">
        <v>1342</v>
      </c>
      <c r="D40" s="300">
        <f t="shared" si="1"/>
        <v>0</v>
      </c>
      <c r="E40" s="312">
        <v>0</v>
      </c>
      <c r="F40" s="313">
        <v>0</v>
      </c>
      <c r="G40" s="313">
        <v>0</v>
      </c>
      <c r="H40" s="313">
        <v>0</v>
      </c>
      <c r="I40" s="314">
        <v>0</v>
      </c>
      <c r="J40" s="325">
        <v>1267</v>
      </c>
    </row>
    <row r="41" spans="1:10" ht="23.25" customHeight="1">
      <c r="A41" s="748" t="s">
        <v>1187</v>
      </c>
      <c r="B41" s="749">
        <f t="shared" si="0"/>
        <v>4233</v>
      </c>
      <c r="C41" s="325">
        <v>2391</v>
      </c>
      <c r="D41" s="300">
        <f t="shared" si="1"/>
        <v>0</v>
      </c>
      <c r="E41" s="312">
        <v>0</v>
      </c>
      <c r="F41" s="313">
        <v>0</v>
      </c>
      <c r="G41" s="313">
        <v>0</v>
      </c>
      <c r="H41" s="313">
        <v>0</v>
      </c>
      <c r="I41" s="314">
        <v>0</v>
      </c>
      <c r="J41" s="325">
        <v>1842</v>
      </c>
    </row>
    <row r="42" spans="1:10" ht="23.25" customHeight="1" thickBot="1">
      <c r="A42" s="754" t="s">
        <v>967</v>
      </c>
      <c r="B42" s="755">
        <f t="shared" si="0"/>
        <v>1863</v>
      </c>
      <c r="C42" s="337">
        <v>0</v>
      </c>
      <c r="D42" s="303">
        <f t="shared" si="1"/>
        <v>990</v>
      </c>
      <c r="E42" s="321">
        <v>0</v>
      </c>
      <c r="F42" s="322">
        <v>0</v>
      </c>
      <c r="G42" s="322">
        <v>0</v>
      </c>
      <c r="H42" s="322">
        <v>0</v>
      </c>
      <c r="I42" s="323">
        <v>990</v>
      </c>
      <c r="J42" s="337">
        <v>873</v>
      </c>
    </row>
    <row r="43" spans="1:2" ht="24" customHeight="1">
      <c r="A43" s="33" t="s">
        <v>304</v>
      </c>
      <c r="B43" s="33"/>
    </row>
    <row r="44" spans="1:10" ht="24" customHeight="1">
      <c r="A44" s="33" t="s">
        <v>308</v>
      </c>
      <c r="B44" s="756"/>
      <c r="C44" s="150"/>
      <c r="D44" s="757"/>
      <c r="E44" s="149"/>
      <c r="F44" s="150"/>
      <c r="G44" s="149"/>
      <c r="H44" s="149"/>
      <c r="I44" s="149"/>
      <c r="J44" s="150"/>
    </row>
    <row r="45" spans="1:10" ht="24" customHeight="1" thickBot="1">
      <c r="A45" s="32" t="s">
        <v>1257</v>
      </c>
      <c r="B45" s="32"/>
      <c r="C45" s="89"/>
      <c r="D45" s="89"/>
      <c r="E45" s="89"/>
      <c r="F45" s="89"/>
      <c r="G45" s="89"/>
      <c r="H45" s="89"/>
      <c r="I45" s="90"/>
      <c r="J45" s="91" t="s">
        <v>428</v>
      </c>
    </row>
    <row r="46" spans="1:10" ht="20.25" customHeight="1" thickBot="1">
      <c r="A46" s="911" t="s">
        <v>211</v>
      </c>
      <c r="B46" s="911"/>
      <c r="C46" s="1014"/>
      <c r="D46" s="1014"/>
      <c r="E46" s="1014"/>
      <c r="F46" s="1014"/>
      <c r="G46" s="1014"/>
      <c r="H46" s="1014"/>
      <c r="I46" s="1014"/>
      <c r="J46" s="1015"/>
    </row>
    <row r="47" spans="1:10" ht="16.5" customHeight="1">
      <c r="A47" s="886"/>
      <c r="B47" s="864" t="s">
        <v>1269</v>
      </c>
      <c r="C47" s="1009" t="s">
        <v>968</v>
      </c>
      <c r="D47" s="247" t="s">
        <v>903</v>
      </c>
      <c r="E47" s="248"/>
      <c r="F47" s="248"/>
      <c r="G47" s="248"/>
      <c r="H47" s="248"/>
      <c r="I47" s="249"/>
      <c r="J47" s="872" t="s">
        <v>969</v>
      </c>
    </row>
    <row r="48" spans="1:10" ht="16.5" customHeight="1">
      <c r="A48" s="886"/>
      <c r="B48" s="864"/>
      <c r="C48" s="1010"/>
      <c r="D48" s="1012" t="s">
        <v>306</v>
      </c>
      <c r="E48" s="868" t="s">
        <v>307</v>
      </c>
      <c r="F48" s="870" t="s">
        <v>331</v>
      </c>
      <c r="G48" s="870" t="s">
        <v>970</v>
      </c>
      <c r="H48" s="870" t="s">
        <v>332</v>
      </c>
      <c r="I48" s="866" t="s">
        <v>971</v>
      </c>
      <c r="J48" s="1007"/>
    </row>
    <row r="49" spans="1:10" ht="16.5" customHeight="1" thickBot="1">
      <c r="A49" s="887"/>
      <c r="B49" s="865"/>
      <c r="C49" s="1011"/>
      <c r="D49" s="1013"/>
      <c r="E49" s="869"/>
      <c r="F49" s="871"/>
      <c r="G49" s="871"/>
      <c r="H49" s="871"/>
      <c r="I49" s="867"/>
      <c r="J49" s="1008"/>
    </row>
    <row r="50" spans="1:10" ht="23.25" customHeight="1">
      <c r="A50" s="758" t="s">
        <v>1188</v>
      </c>
      <c r="B50" s="759">
        <f aca="true" t="shared" si="2" ref="B50:B75">SUM(C50,D50,J50)</f>
        <v>1646</v>
      </c>
      <c r="C50" s="324">
        <v>0</v>
      </c>
      <c r="D50" s="304">
        <f>SUM(E50:I50)</f>
        <v>778</v>
      </c>
      <c r="E50" s="309">
        <v>0</v>
      </c>
      <c r="F50" s="310">
        <v>0</v>
      </c>
      <c r="G50" s="310">
        <v>0</v>
      </c>
      <c r="H50" s="310">
        <v>0</v>
      </c>
      <c r="I50" s="311">
        <v>778</v>
      </c>
      <c r="J50" s="324">
        <v>868</v>
      </c>
    </row>
    <row r="51" spans="1:10" ht="23.25" customHeight="1">
      <c r="A51" s="760" t="s">
        <v>1189</v>
      </c>
      <c r="B51" s="761">
        <f t="shared" si="2"/>
        <v>2491</v>
      </c>
      <c r="C51" s="325">
        <v>1775</v>
      </c>
      <c r="D51" s="305">
        <f aca="true" t="shared" si="3" ref="D51:D75">SUM(E51:I51)</f>
        <v>15</v>
      </c>
      <c r="E51" s="312">
        <v>15</v>
      </c>
      <c r="F51" s="313">
        <v>0</v>
      </c>
      <c r="G51" s="313">
        <v>0</v>
      </c>
      <c r="H51" s="313">
        <v>0</v>
      </c>
      <c r="I51" s="314">
        <v>0</v>
      </c>
      <c r="J51" s="325">
        <v>701</v>
      </c>
    </row>
    <row r="52" spans="1:10" ht="23.25" customHeight="1">
      <c r="A52" s="760" t="s">
        <v>1190</v>
      </c>
      <c r="B52" s="761">
        <f t="shared" si="2"/>
        <v>510</v>
      </c>
      <c r="C52" s="325">
        <v>349</v>
      </c>
      <c r="D52" s="305">
        <f t="shared" si="3"/>
        <v>0</v>
      </c>
      <c r="E52" s="312">
        <v>0</v>
      </c>
      <c r="F52" s="313">
        <v>0</v>
      </c>
      <c r="G52" s="313">
        <v>0</v>
      </c>
      <c r="H52" s="313">
        <v>0</v>
      </c>
      <c r="I52" s="314">
        <v>0</v>
      </c>
      <c r="J52" s="325">
        <v>161</v>
      </c>
    </row>
    <row r="53" spans="1:10" ht="23.25" customHeight="1">
      <c r="A53" s="760" t="s">
        <v>1191</v>
      </c>
      <c r="B53" s="761">
        <f t="shared" si="2"/>
        <v>399</v>
      </c>
      <c r="C53" s="325">
        <v>70</v>
      </c>
      <c r="D53" s="305">
        <f t="shared" si="3"/>
        <v>0</v>
      </c>
      <c r="E53" s="312">
        <v>0</v>
      </c>
      <c r="F53" s="313">
        <v>0</v>
      </c>
      <c r="G53" s="313">
        <v>0</v>
      </c>
      <c r="H53" s="313">
        <v>0</v>
      </c>
      <c r="I53" s="314">
        <v>0</v>
      </c>
      <c r="J53" s="325">
        <v>329</v>
      </c>
    </row>
    <row r="54" spans="1:10" ht="23.25" customHeight="1">
      <c r="A54" s="762" t="s">
        <v>1192</v>
      </c>
      <c r="B54" s="763">
        <f t="shared" si="2"/>
        <v>1190</v>
      </c>
      <c r="C54" s="326">
        <v>97</v>
      </c>
      <c r="D54" s="306">
        <f t="shared" si="3"/>
        <v>4</v>
      </c>
      <c r="E54" s="315">
        <v>4</v>
      </c>
      <c r="F54" s="316">
        <v>0</v>
      </c>
      <c r="G54" s="316">
        <v>0</v>
      </c>
      <c r="H54" s="316">
        <v>0</v>
      </c>
      <c r="I54" s="317">
        <v>0</v>
      </c>
      <c r="J54" s="326">
        <v>1089</v>
      </c>
    </row>
    <row r="55" spans="1:10" ht="23.25" customHeight="1">
      <c r="A55" s="764" t="s">
        <v>1193</v>
      </c>
      <c r="B55" s="765">
        <f t="shared" si="2"/>
        <v>1512</v>
      </c>
      <c r="C55" s="327">
        <v>349</v>
      </c>
      <c r="D55" s="307">
        <f t="shared" si="3"/>
        <v>4</v>
      </c>
      <c r="E55" s="318">
        <v>4</v>
      </c>
      <c r="F55" s="319">
        <v>0</v>
      </c>
      <c r="G55" s="319">
        <v>0</v>
      </c>
      <c r="H55" s="319">
        <v>0</v>
      </c>
      <c r="I55" s="320">
        <v>0</v>
      </c>
      <c r="J55" s="327">
        <v>1159</v>
      </c>
    </row>
    <row r="56" spans="1:10" ht="23.25" customHeight="1">
      <c r="A56" s="760" t="s">
        <v>1194</v>
      </c>
      <c r="B56" s="761">
        <f t="shared" si="2"/>
        <v>969</v>
      </c>
      <c r="C56" s="325">
        <v>0</v>
      </c>
      <c r="D56" s="305">
        <f t="shared" si="3"/>
        <v>170</v>
      </c>
      <c r="E56" s="312">
        <v>0</v>
      </c>
      <c r="F56" s="313">
        <v>0</v>
      </c>
      <c r="G56" s="313">
        <v>0</v>
      </c>
      <c r="H56" s="313">
        <v>0</v>
      </c>
      <c r="I56" s="314">
        <v>170</v>
      </c>
      <c r="J56" s="325">
        <v>799</v>
      </c>
    </row>
    <row r="57" spans="1:10" ht="23.25" customHeight="1">
      <c r="A57" s="760" t="s">
        <v>1195</v>
      </c>
      <c r="B57" s="761">
        <f t="shared" si="2"/>
        <v>764</v>
      </c>
      <c r="C57" s="325">
        <v>764</v>
      </c>
      <c r="D57" s="305">
        <f t="shared" si="3"/>
        <v>0</v>
      </c>
      <c r="E57" s="312">
        <v>0</v>
      </c>
      <c r="F57" s="313">
        <v>0</v>
      </c>
      <c r="G57" s="313">
        <v>0</v>
      </c>
      <c r="H57" s="313">
        <v>0</v>
      </c>
      <c r="I57" s="314">
        <v>0</v>
      </c>
      <c r="J57" s="325">
        <v>0</v>
      </c>
    </row>
    <row r="58" spans="1:10" ht="23.25" customHeight="1">
      <c r="A58" s="760" t="s">
        <v>1196</v>
      </c>
      <c r="B58" s="761">
        <f t="shared" si="2"/>
        <v>1333</v>
      </c>
      <c r="C58" s="325">
        <v>943</v>
      </c>
      <c r="D58" s="305">
        <f t="shared" si="3"/>
        <v>0</v>
      </c>
      <c r="E58" s="312">
        <v>0</v>
      </c>
      <c r="F58" s="313">
        <v>0</v>
      </c>
      <c r="G58" s="313">
        <v>0</v>
      </c>
      <c r="H58" s="313">
        <v>0</v>
      </c>
      <c r="I58" s="314">
        <v>0</v>
      </c>
      <c r="J58" s="325">
        <v>390</v>
      </c>
    </row>
    <row r="59" spans="1:10" ht="23.25" customHeight="1">
      <c r="A59" s="762" t="s">
        <v>1197</v>
      </c>
      <c r="B59" s="763">
        <f t="shared" si="2"/>
        <v>259</v>
      </c>
      <c r="C59" s="326">
        <v>259</v>
      </c>
      <c r="D59" s="306">
        <f t="shared" si="3"/>
        <v>0</v>
      </c>
      <c r="E59" s="315">
        <v>0</v>
      </c>
      <c r="F59" s="316">
        <v>0</v>
      </c>
      <c r="G59" s="316">
        <v>0</v>
      </c>
      <c r="H59" s="316">
        <v>0</v>
      </c>
      <c r="I59" s="317">
        <v>0</v>
      </c>
      <c r="J59" s="326">
        <v>0</v>
      </c>
    </row>
    <row r="60" spans="1:10" ht="23.25" customHeight="1">
      <c r="A60" s="764" t="s">
        <v>1198</v>
      </c>
      <c r="B60" s="765">
        <f t="shared" si="2"/>
        <v>1714</v>
      </c>
      <c r="C60" s="327">
        <v>1088</v>
      </c>
      <c r="D60" s="307">
        <f t="shared" si="3"/>
        <v>0</v>
      </c>
      <c r="E60" s="318">
        <v>0</v>
      </c>
      <c r="F60" s="319">
        <v>0</v>
      </c>
      <c r="G60" s="319">
        <v>0</v>
      </c>
      <c r="H60" s="319">
        <v>0</v>
      </c>
      <c r="I60" s="320">
        <v>0</v>
      </c>
      <c r="J60" s="327">
        <v>626</v>
      </c>
    </row>
    <row r="61" spans="1:10" ht="23.25" customHeight="1">
      <c r="A61" s="760" t="s">
        <v>1199</v>
      </c>
      <c r="B61" s="761">
        <f t="shared" si="2"/>
        <v>166</v>
      </c>
      <c r="C61" s="325">
        <v>166</v>
      </c>
      <c r="D61" s="305">
        <f t="shared" si="3"/>
        <v>0</v>
      </c>
      <c r="E61" s="312">
        <v>0</v>
      </c>
      <c r="F61" s="313">
        <v>0</v>
      </c>
      <c r="G61" s="313">
        <v>0</v>
      </c>
      <c r="H61" s="313">
        <v>0</v>
      </c>
      <c r="I61" s="336">
        <v>0</v>
      </c>
      <c r="J61" s="325">
        <v>0</v>
      </c>
    </row>
    <row r="62" spans="1:10" ht="23.25" customHeight="1">
      <c r="A62" s="760" t="s">
        <v>1200</v>
      </c>
      <c r="B62" s="761">
        <f t="shared" si="2"/>
        <v>1457</v>
      </c>
      <c r="C62" s="325">
        <v>1457</v>
      </c>
      <c r="D62" s="398">
        <f t="shared" si="3"/>
        <v>0</v>
      </c>
      <c r="E62" s="766">
        <v>0</v>
      </c>
      <c r="F62" s="766">
        <v>0</v>
      </c>
      <c r="G62" s="766">
        <v>0</v>
      </c>
      <c r="H62" s="766">
        <v>0</v>
      </c>
      <c r="I62" s="336">
        <v>0</v>
      </c>
      <c r="J62" s="325">
        <v>0</v>
      </c>
    </row>
    <row r="63" spans="1:10" ht="23.25" customHeight="1">
      <c r="A63" s="760" t="s">
        <v>1201</v>
      </c>
      <c r="B63" s="761">
        <f t="shared" si="2"/>
        <v>2610</v>
      </c>
      <c r="C63" s="325">
        <v>2610</v>
      </c>
      <c r="D63" s="398">
        <f t="shared" si="3"/>
        <v>0</v>
      </c>
      <c r="E63" s="766">
        <v>0</v>
      </c>
      <c r="F63" s="766">
        <v>0</v>
      </c>
      <c r="G63" s="766">
        <v>0</v>
      </c>
      <c r="H63" s="766">
        <v>0</v>
      </c>
      <c r="I63" s="336">
        <v>0</v>
      </c>
      <c r="J63" s="325">
        <v>0</v>
      </c>
    </row>
    <row r="64" spans="1:10" ht="23.25" customHeight="1">
      <c r="A64" s="762" t="s">
        <v>1202</v>
      </c>
      <c r="B64" s="763">
        <f t="shared" si="2"/>
        <v>1077</v>
      </c>
      <c r="C64" s="326">
        <v>464</v>
      </c>
      <c r="D64" s="306">
        <f t="shared" si="3"/>
        <v>0</v>
      </c>
      <c r="E64" s="315">
        <v>0</v>
      </c>
      <c r="F64" s="767">
        <v>0</v>
      </c>
      <c r="G64" s="767">
        <v>0</v>
      </c>
      <c r="H64" s="316">
        <v>0</v>
      </c>
      <c r="I64" s="768">
        <v>0</v>
      </c>
      <c r="J64" s="326">
        <v>613</v>
      </c>
    </row>
    <row r="65" spans="1:10" ht="23.25" customHeight="1">
      <c r="A65" s="760" t="s">
        <v>1203</v>
      </c>
      <c r="B65" s="761">
        <f t="shared" si="2"/>
        <v>1157</v>
      </c>
      <c r="C65" s="325">
        <v>614</v>
      </c>
      <c r="D65" s="305">
        <f t="shared" si="3"/>
        <v>0</v>
      </c>
      <c r="E65" s="312">
        <v>0</v>
      </c>
      <c r="F65" s="313">
        <v>0</v>
      </c>
      <c r="G65" s="313">
        <v>0</v>
      </c>
      <c r="H65" s="313">
        <v>0</v>
      </c>
      <c r="I65" s="314">
        <v>0</v>
      </c>
      <c r="J65" s="325">
        <v>543</v>
      </c>
    </row>
    <row r="66" spans="1:10" ht="23.25" customHeight="1">
      <c r="A66" s="760" t="s">
        <v>1204</v>
      </c>
      <c r="B66" s="761">
        <f t="shared" si="2"/>
        <v>2496</v>
      </c>
      <c r="C66" s="325">
        <v>1568</v>
      </c>
      <c r="D66" s="305">
        <f t="shared" si="3"/>
        <v>295</v>
      </c>
      <c r="E66" s="312">
        <v>0</v>
      </c>
      <c r="F66" s="766">
        <v>0</v>
      </c>
      <c r="G66" s="313">
        <v>0</v>
      </c>
      <c r="H66" s="766">
        <v>0</v>
      </c>
      <c r="I66" s="314">
        <v>295</v>
      </c>
      <c r="J66" s="325">
        <v>633</v>
      </c>
    </row>
    <row r="67" spans="1:10" ht="23.25" customHeight="1">
      <c r="A67" s="760" t="s">
        <v>1205</v>
      </c>
      <c r="B67" s="761">
        <f t="shared" si="2"/>
        <v>1443</v>
      </c>
      <c r="C67" s="325">
        <v>628</v>
      </c>
      <c r="D67" s="398">
        <f t="shared" si="3"/>
        <v>53</v>
      </c>
      <c r="E67" s="766">
        <v>53</v>
      </c>
      <c r="F67" s="766">
        <v>0</v>
      </c>
      <c r="G67" s="313">
        <v>0</v>
      </c>
      <c r="H67" s="766">
        <v>0</v>
      </c>
      <c r="I67" s="336">
        <v>0</v>
      </c>
      <c r="J67" s="325">
        <v>762</v>
      </c>
    </row>
    <row r="68" spans="1:10" ht="23.25" customHeight="1">
      <c r="A68" s="760" t="s">
        <v>1206</v>
      </c>
      <c r="B68" s="761">
        <f t="shared" si="2"/>
        <v>980</v>
      </c>
      <c r="C68" s="325">
        <v>0</v>
      </c>
      <c r="D68" s="398">
        <f t="shared" si="3"/>
        <v>47</v>
      </c>
      <c r="E68" s="766">
        <v>0</v>
      </c>
      <c r="F68" s="766">
        <v>0</v>
      </c>
      <c r="G68" s="313">
        <v>0</v>
      </c>
      <c r="H68" s="766">
        <v>0</v>
      </c>
      <c r="I68" s="336">
        <v>47</v>
      </c>
      <c r="J68" s="325">
        <v>933</v>
      </c>
    </row>
    <row r="69" spans="1:10" ht="23.25" customHeight="1">
      <c r="A69" s="762" t="s">
        <v>1207</v>
      </c>
      <c r="B69" s="763">
        <f t="shared" si="2"/>
        <v>641</v>
      </c>
      <c r="C69" s="326">
        <v>618</v>
      </c>
      <c r="D69" s="306">
        <f t="shared" si="3"/>
        <v>23</v>
      </c>
      <c r="E69" s="315">
        <v>23</v>
      </c>
      <c r="F69" s="767">
        <v>0</v>
      </c>
      <c r="G69" s="316">
        <v>0</v>
      </c>
      <c r="H69" s="767">
        <v>0</v>
      </c>
      <c r="I69" s="768">
        <v>0</v>
      </c>
      <c r="J69" s="326">
        <v>0</v>
      </c>
    </row>
    <row r="70" spans="1:10" ht="23.25" customHeight="1">
      <c r="A70" s="760" t="s">
        <v>1208</v>
      </c>
      <c r="B70" s="761">
        <f t="shared" si="2"/>
        <v>2040</v>
      </c>
      <c r="C70" s="325">
        <v>153</v>
      </c>
      <c r="D70" s="305">
        <f t="shared" si="3"/>
        <v>0</v>
      </c>
      <c r="E70" s="312">
        <v>0</v>
      </c>
      <c r="F70" s="313">
        <v>0</v>
      </c>
      <c r="G70" s="313">
        <v>0</v>
      </c>
      <c r="H70" s="313">
        <v>0</v>
      </c>
      <c r="I70" s="314">
        <v>0</v>
      </c>
      <c r="J70" s="325">
        <v>1887</v>
      </c>
    </row>
    <row r="71" spans="1:10" ht="23.25" customHeight="1">
      <c r="A71" s="760" t="s">
        <v>1209</v>
      </c>
      <c r="B71" s="761">
        <f t="shared" si="2"/>
        <v>2469</v>
      </c>
      <c r="C71" s="325">
        <v>1912</v>
      </c>
      <c r="D71" s="305">
        <f t="shared" si="3"/>
        <v>0</v>
      </c>
      <c r="E71" s="312">
        <v>0</v>
      </c>
      <c r="F71" s="766">
        <v>0</v>
      </c>
      <c r="G71" s="313">
        <v>0</v>
      </c>
      <c r="H71" s="313">
        <v>0</v>
      </c>
      <c r="I71" s="336">
        <v>0</v>
      </c>
      <c r="J71" s="325">
        <v>557</v>
      </c>
    </row>
    <row r="72" spans="1:10" ht="23.25" customHeight="1">
      <c r="A72" s="760" t="s">
        <v>1210</v>
      </c>
      <c r="B72" s="761">
        <f t="shared" si="2"/>
        <v>147</v>
      </c>
      <c r="C72" s="325">
        <v>0</v>
      </c>
      <c r="D72" s="398">
        <f t="shared" si="3"/>
        <v>63</v>
      </c>
      <c r="E72" s="766">
        <v>0</v>
      </c>
      <c r="F72" s="313">
        <v>0</v>
      </c>
      <c r="G72" s="313">
        <v>0</v>
      </c>
      <c r="H72" s="313">
        <v>0</v>
      </c>
      <c r="I72" s="336">
        <v>63</v>
      </c>
      <c r="J72" s="325">
        <v>84</v>
      </c>
    </row>
    <row r="73" spans="1:10" ht="23.25" customHeight="1">
      <c r="A73" s="760" t="s">
        <v>1211</v>
      </c>
      <c r="B73" s="761">
        <f t="shared" si="2"/>
        <v>123</v>
      </c>
      <c r="C73" s="325">
        <v>27</v>
      </c>
      <c r="D73" s="398">
        <f t="shared" si="3"/>
        <v>96</v>
      </c>
      <c r="E73" s="766">
        <v>0</v>
      </c>
      <c r="F73" s="313">
        <v>0</v>
      </c>
      <c r="G73" s="313">
        <v>0</v>
      </c>
      <c r="H73" s="313">
        <v>0</v>
      </c>
      <c r="I73" s="336">
        <v>96</v>
      </c>
      <c r="J73" s="325">
        <v>0</v>
      </c>
    </row>
    <row r="74" spans="1:10" ht="23.25" customHeight="1">
      <c r="A74" s="762" t="s">
        <v>1212</v>
      </c>
      <c r="B74" s="763">
        <f t="shared" si="2"/>
        <v>50</v>
      </c>
      <c r="C74" s="326">
        <v>0</v>
      </c>
      <c r="D74" s="306">
        <f t="shared" si="3"/>
        <v>21</v>
      </c>
      <c r="E74" s="315">
        <v>0</v>
      </c>
      <c r="F74" s="316">
        <v>0</v>
      </c>
      <c r="G74" s="316">
        <v>0</v>
      </c>
      <c r="H74" s="316">
        <v>0</v>
      </c>
      <c r="I74" s="768">
        <v>21</v>
      </c>
      <c r="J74" s="326">
        <v>29</v>
      </c>
    </row>
    <row r="75" spans="1:10" ht="23.25" customHeight="1" thickBot="1">
      <c r="A75" s="760" t="s">
        <v>1213</v>
      </c>
      <c r="B75" s="761">
        <f t="shared" si="2"/>
        <v>1498</v>
      </c>
      <c r="C75" s="325">
        <v>1497</v>
      </c>
      <c r="D75" s="305">
        <f t="shared" si="3"/>
        <v>0</v>
      </c>
      <c r="E75" s="312">
        <v>0</v>
      </c>
      <c r="F75" s="313">
        <v>0</v>
      </c>
      <c r="G75" s="313">
        <v>0</v>
      </c>
      <c r="H75" s="313">
        <v>0</v>
      </c>
      <c r="I75" s="314">
        <v>0</v>
      </c>
      <c r="J75" s="325">
        <v>1</v>
      </c>
    </row>
    <row r="76" spans="1:10" ht="45" customHeight="1">
      <c r="A76" s="461" t="s">
        <v>213</v>
      </c>
      <c r="B76" s="304">
        <f>SUM(B8:B42)</f>
        <v>368450</v>
      </c>
      <c r="C76" s="324">
        <f>SUM(C8:C42)</f>
        <v>101858</v>
      </c>
      <c r="D76" s="299">
        <f aca="true" t="shared" si="4" ref="D76:J76">SUM(D8:D42)</f>
        <v>39935</v>
      </c>
      <c r="E76" s="309">
        <f t="shared" si="4"/>
        <v>786</v>
      </c>
      <c r="F76" s="310">
        <f t="shared" si="4"/>
        <v>0</v>
      </c>
      <c r="G76" s="310">
        <f t="shared" si="4"/>
        <v>0</v>
      </c>
      <c r="H76" s="310">
        <f>SUM(H8:H42)</f>
        <v>0</v>
      </c>
      <c r="I76" s="311">
        <f t="shared" si="4"/>
        <v>39149</v>
      </c>
      <c r="J76" s="324">
        <f t="shared" si="4"/>
        <v>226657</v>
      </c>
    </row>
    <row r="77" spans="1:10" ht="45" customHeight="1">
      <c r="A77" s="462" t="s">
        <v>212</v>
      </c>
      <c r="B77" s="305">
        <f aca="true" t="shared" si="5" ref="B77:J77">SUM(B50:B75)</f>
        <v>31141</v>
      </c>
      <c r="C77" s="325">
        <f t="shared" si="5"/>
        <v>17408</v>
      </c>
      <c r="D77" s="300">
        <f t="shared" si="5"/>
        <v>1569</v>
      </c>
      <c r="E77" s="312">
        <f t="shared" si="5"/>
        <v>99</v>
      </c>
      <c r="F77" s="313">
        <f t="shared" si="5"/>
        <v>0</v>
      </c>
      <c r="G77" s="313">
        <f t="shared" si="5"/>
        <v>0</v>
      </c>
      <c r="H77" s="313">
        <f t="shared" si="5"/>
        <v>0</v>
      </c>
      <c r="I77" s="314">
        <f t="shared" si="5"/>
        <v>1470</v>
      </c>
      <c r="J77" s="325">
        <f t="shared" si="5"/>
        <v>12164</v>
      </c>
    </row>
    <row r="78" spans="1:10" ht="45" customHeight="1" thickBot="1">
      <c r="A78" s="769" t="s">
        <v>222</v>
      </c>
      <c r="B78" s="308">
        <f>SUM(B76:B77)</f>
        <v>399591</v>
      </c>
      <c r="C78" s="337">
        <f>SUM(C76:C77)</f>
        <v>119266</v>
      </c>
      <c r="D78" s="303">
        <f aca="true" t="shared" si="6" ref="D78:J78">SUM(D76:D77)</f>
        <v>41504</v>
      </c>
      <c r="E78" s="321">
        <f t="shared" si="6"/>
        <v>885</v>
      </c>
      <c r="F78" s="322">
        <f t="shared" si="6"/>
        <v>0</v>
      </c>
      <c r="G78" s="322">
        <f t="shared" si="6"/>
        <v>0</v>
      </c>
      <c r="H78" s="322">
        <f t="shared" si="6"/>
        <v>0</v>
      </c>
      <c r="I78" s="323">
        <f t="shared" si="6"/>
        <v>40619</v>
      </c>
      <c r="J78" s="337">
        <f t="shared" si="6"/>
        <v>238821</v>
      </c>
    </row>
  </sheetData>
  <mergeCells count="22">
    <mergeCell ref="C47:C49"/>
    <mergeCell ref="J47:J49"/>
    <mergeCell ref="I6:I7"/>
    <mergeCell ref="G6:G7"/>
    <mergeCell ref="A4:A7"/>
    <mergeCell ref="F48:F49"/>
    <mergeCell ref="I48:I49"/>
    <mergeCell ref="G48:G49"/>
    <mergeCell ref="H48:H49"/>
    <mergeCell ref="A46:A49"/>
    <mergeCell ref="B46:J46"/>
    <mergeCell ref="B47:B49"/>
    <mergeCell ref="D48:D49"/>
    <mergeCell ref="E48:E49"/>
    <mergeCell ref="B4:J4"/>
    <mergeCell ref="B5:B7"/>
    <mergeCell ref="J5:J7"/>
    <mergeCell ref="D6:D7"/>
    <mergeCell ref="E6:E7"/>
    <mergeCell ref="F6:F7"/>
    <mergeCell ref="H6:H7"/>
    <mergeCell ref="C5:C7"/>
  </mergeCells>
  <printOptions horizontalCentered="1"/>
  <pageMargins left="0.5905511811023623" right="0.5905511811023623" top="0.5905511811023623" bottom="0.5905511811023623" header="0.3937007874015748" footer="0.3937007874015748"/>
  <pageSetup firstPageNumber="39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42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J78"/>
  <sheetViews>
    <sheetView view="pageBreakPreview" zoomScaleSheetLayoutView="100" workbookViewId="0" topLeftCell="A1">
      <pane xSplit="1" ySplit="7" topLeftCell="B6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304</v>
      </c>
      <c r="B1" s="33"/>
    </row>
    <row r="2" spans="1:2" ht="24" customHeight="1">
      <c r="A2" s="33" t="s">
        <v>308</v>
      </c>
      <c r="B2" s="33"/>
    </row>
    <row r="3" spans="1:10" ht="24" customHeight="1" thickBot="1">
      <c r="A3" s="32" t="s">
        <v>1258</v>
      </c>
      <c r="B3" s="32"/>
      <c r="C3" s="89"/>
      <c r="D3" s="89"/>
      <c r="E3" s="89"/>
      <c r="F3" s="89"/>
      <c r="G3" s="89"/>
      <c r="H3" s="89"/>
      <c r="I3" s="90"/>
      <c r="J3" s="91" t="s">
        <v>428</v>
      </c>
    </row>
    <row r="4" spans="1:10" ht="20.25" customHeight="1" thickBot="1">
      <c r="A4" s="1018" t="s">
        <v>211</v>
      </c>
      <c r="B4" s="911"/>
      <c r="C4" s="1014"/>
      <c r="D4" s="1014"/>
      <c r="E4" s="1014"/>
      <c r="F4" s="1014"/>
      <c r="G4" s="1014"/>
      <c r="H4" s="1014"/>
      <c r="I4" s="1014"/>
      <c r="J4" s="1015"/>
    </row>
    <row r="5" spans="1:10" ht="16.5" customHeight="1">
      <c r="A5" s="864"/>
      <c r="B5" s="864" t="s">
        <v>1269</v>
      </c>
      <c r="C5" s="1009" t="s">
        <v>968</v>
      </c>
      <c r="D5" s="247" t="s">
        <v>903</v>
      </c>
      <c r="E5" s="248"/>
      <c r="F5" s="248"/>
      <c r="G5" s="248"/>
      <c r="H5" s="248"/>
      <c r="I5" s="249"/>
      <c r="J5" s="872" t="s">
        <v>969</v>
      </c>
    </row>
    <row r="6" spans="1:10" ht="16.5" customHeight="1">
      <c r="A6" s="864"/>
      <c r="B6" s="864"/>
      <c r="C6" s="1019"/>
      <c r="D6" s="1012" t="s">
        <v>306</v>
      </c>
      <c r="E6" s="868" t="s">
        <v>307</v>
      </c>
      <c r="F6" s="870" t="s">
        <v>331</v>
      </c>
      <c r="G6" s="870" t="s">
        <v>970</v>
      </c>
      <c r="H6" s="870" t="s">
        <v>332</v>
      </c>
      <c r="I6" s="866" t="s">
        <v>971</v>
      </c>
      <c r="J6" s="1016"/>
    </row>
    <row r="7" spans="1:10" ht="16.5" customHeight="1" thickBot="1">
      <c r="A7" s="865"/>
      <c r="B7" s="865"/>
      <c r="C7" s="1020"/>
      <c r="D7" s="1013"/>
      <c r="E7" s="869"/>
      <c r="F7" s="871"/>
      <c r="G7" s="871"/>
      <c r="H7" s="871"/>
      <c r="I7" s="867"/>
      <c r="J7" s="1017"/>
    </row>
    <row r="8" spans="1:10" ht="23.25" customHeight="1">
      <c r="A8" s="240" t="s">
        <v>1154</v>
      </c>
      <c r="B8" s="747">
        <f aca="true" t="shared" si="0" ref="B8:B42">SUM(C8,D8,J8)</f>
        <v>10521</v>
      </c>
      <c r="C8" s="324">
        <v>214</v>
      </c>
      <c r="D8" s="299">
        <f aca="true" t="shared" si="1" ref="D8:D42">SUM(E8:I8)</f>
        <v>9380</v>
      </c>
      <c r="E8" s="309">
        <v>220</v>
      </c>
      <c r="F8" s="310">
        <v>4889</v>
      </c>
      <c r="G8" s="310">
        <v>0</v>
      </c>
      <c r="H8" s="310">
        <v>0</v>
      </c>
      <c r="I8" s="311">
        <v>4271</v>
      </c>
      <c r="J8" s="324">
        <v>927</v>
      </c>
    </row>
    <row r="9" spans="1:10" ht="23.25" customHeight="1">
      <c r="A9" s="748" t="s">
        <v>1155</v>
      </c>
      <c r="B9" s="749">
        <f t="shared" si="0"/>
        <v>3569</v>
      </c>
      <c r="C9" s="325">
        <v>0</v>
      </c>
      <c r="D9" s="300">
        <f t="shared" si="1"/>
        <v>3569</v>
      </c>
      <c r="E9" s="312">
        <v>435</v>
      </c>
      <c r="F9" s="313">
        <v>1827</v>
      </c>
      <c r="G9" s="313">
        <v>0</v>
      </c>
      <c r="H9" s="313">
        <v>0</v>
      </c>
      <c r="I9" s="314">
        <v>1307</v>
      </c>
      <c r="J9" s="325">
        <v>0</v>
      </c>
    </row>
    <row r="10" spans="1:10" ht="23.25" customHeight="1">
      <c r="A10" s="748" t="s">
        <v>1156</v>
      </c>
      <c r="B10" s="749">
        <f t="shared" si="0"/>
        <v>2401</v>
      </c>
      <c r="C10" s="325">
        <v>0</v>
      </c>
      <c r="D10" s="300">
        <f t="shared" si="1"/>
        <v>2306</v>
      </c>
      <c r="E10" s="312">
        <v>0</v>
      </c>
      <c r="F10" s="313">
        <v>0</v>
      </c>
      <c r="G10" s="313">
        <v>0</v>
      </c>
      <c r="H10" s="313">
        <v>0</v>
      </c>
      <c r="I10" s="314">
        <v>2306</v>
      </c>
      <c r="J10" s="325">
        <v>95</v>
      </c>
    </row>
    <row r="11" spans="1:10" ht="23.25" customHeight="1">
      <c r="A11" s="748" t="s">
        <v>1157</v>
      </c>
      <c r="B11" s="749">
        <f t="shared" si="0"/>
        <v>3019</v>
      </c>
      <c r="C11" s="325">
        <v>950</v>
      </c>
      <c r="D11" s="300">
        <f t="shared" si="1"/>
        <v>2053</v>
      </c>
      <c r="E11" s="312">
        <v>0</v>
      </c>
      <c r="F11" s="313">
        <v>2053</v>
      </c>
      <c r="G11" s="313">
        <v>0</v>
      </c>
      <c r="H11" s="313">
        <v>0</v>
      </c>
      <c r="I11" s="314">
        <v>0</v>
      </c>
      <c r="J11" s="325">
        <v>16</v>
      </c>
    </row>
    <row r="12" spans="1:10" ht="23.25" customHeight="1">
      <c r="A12" s="750" t="s">
        <v>1158</v>
      </c>
      <c r="B12" s="751">
        <f t="shared" si="0"/>
        <v>1280</v>
      </c>
      <c r="C12" s="326">
        <v>220</v>
      </c>
      <c r="D12" s="301">
        <f t="shared" si="1"/>
        <v>1037</v>
      </c>
      <c r="E12" s="315">
        <v>144</v>
      </c>
      <c r="F12" s="316">
        <v>893</v>
      </c>
      <c r="G12" s="316">
        <v>0</v>
      </c>
      <c r="H12" s="316">
        <v>0</v>
      </c>
      <c r="I12" s="317">
        <v>0</v>
      </c>
      <c r="J12" s="326">
        <v>23</v>
      </c>
    </row>
    <row r="13" spans="1:10" ht="23.25" customHeight="1">
      <c r="A13" s="752" t="s">
        <v>1159</v>
      </c>
      <c r="B13" s="753">
        <f t="shared" si="0"/>
        <v>862</v>
      </c>
      <c r="C13" s="327">
        <v>0</v>
      </c>
      <c r="D13" s="302">
        <f t="shared" si="1"/>
        <v>615</v>
      </c>
      <c r="E13" s="318">
        <v>0</v>
      </c>
      <c r="F13" s="319">
        <v>615</v>
      </c>
      <c r="G13" s="319">
        <v>0</v>
      </c>
      <c r="H13" s="319">
        <v>0</v>
      </c>
      <c r="I13" s="320">
        <v>0</v>
      </c>
      <c r="J13" s="327">
        <v>247</v>
      </c>
    </row>
    <row r="14" spans="1:10" ht="23.25" customHeight="1">
      <c r="A14" s="748" t="s">
        <v>1160</v>
      </c>
      <c r="B14" s="749">
        <f t="shared" si="0"/>
        <v>3748</v>
      </c>
      <c r="C14" s="325">
        <v>0</v>
      </c>
      <c r="D14" s="300">
        <f t="shared" si="1"/>
        <v>3689</v>
      </c>
      <c r="E14" s="312">
        <v>621</v>
      </c>
      <c r="F14" s="313">
        <v>2943</v>
      </c>
      <c r="G14" s="313">
        <v>0</v>
      </c>
      <c r="H14" s="313">
        <v>0</v>
      </c>
      <c r="I14" s="314">
        <v>125</v>
      </c>
      <c r="J14" s="325">
        <v>59</v>
      </c>
    </row>
    <row r="15" spans="1:10" ht="23.25" customHeight="1">
      <c r="A15" s="748" t="s">
        <v>1161</v>
      </c>
      <c r="B15" s="749">
        <f t="shared" si="0"/>
        <v>2487</v>
      </c>
      <c r="C15" s="325">
        <v>952</v>
      </c>
      <c r="D15" s="300">
        <f t="shared" si="1"/>
        <v>1504</v>
      </c>
      <c r="E15" s="312">
        <v>462</v>
      </c>
      <c r="F15" s="313">
        <v>0</v>
      </c>
      <c r="G15" s="313">
        <v>0</v>
      </c>
      <c r="H15" s="313">
        <v>0</v>
      </c>
      <c r="I15" s="314">
        <v>1042</v>
      </c>
      <c r="J15" s="325">
        <v>31</v>
      </c>
    </row>
    <row r="16" spans="1:10" ht="23.25" customHeight="1">
      <c r="A16" s="748" t="s">
        <v>1162</v>
      </c>
      <c r="B16" s="749">
        <f t="shared" si="0"/>
        <v>445</v>
      </c>
      <c r="C16" s="325">
        <v>0</v>
      </c>
      <c r="D16" s="300">
        <f t="shared" si="1"/>
        <v>371</v>
      </c>
      <c r="E16" s="312">
        <v>0</v>
      </c>
      <c r="F16" s="313">
        <v>371</v>
      </c>
      <c r="G16" s="313">
        <v>0</v>
      </c>
      <c r="H16" s="313">
        <v>0</v>
      </c>
      <c r="I16" s="314">
        <v>0</v>
      </c>
      <c r="J16" s="325">
        <v>74</v>
      </c>
    </row>
    <row r="17" spans="1:10" ht="23.25" customHeight="1">
      <c r="A17" s="750" t="s">
        <v>1163</v>
      </c>
      <c r="B17" s="751">
        <f t="shared" si="0"/>
        <v>789</v>
      </c>
      <c r="C17" s="326">
        <v>180</v>
      </c>
      <c r="D17" s="301">
        <f t="shared" si="1"/>
        <v>600</v>
      </c>
      <c r="E17" s="315">
        <v>0</v>
      </c>
      <c r="F17" s="316">
        <v>565</v>
      </c>
      <c r="G17" s="316">
        <v>0</v>
      </c>
      <c r="H17" s="316">
        <v>0</v>
      </c>
      <c r="I17" s="317">
        <v>35</v>
      </c>
      <c r="J17" s="326">
        <v>9</v>
      </c>
    </row>
    <row r="18" spans="1:10" ht="23.25" customHeight="1">
      <c r="A18" s="752" t="s">
        <v>1164</v>
      </c>
      <c r="B18" s="753">
        <f t="shared" si="0"/>
        <v>1282</v>
      </c>
      <c r="C18" s="327">
        <v>707</v>
      </c>
      <c r="D18" s="302">
        <f t="shared" si="1"/>
        <v>528</v>
      </c>
      <c r="E18" s="318">
        <v>0</v>
      </c>
      <c r="F18" s="319">
        <v>528</v>
      </c>
      <c r="G18" s="319">
        <v>0</v>
      </c>
      <c r="H18" s="319">
        <v>0</v>
      </c>
      <c r="I18" s="320">
        <v>0</v>
      </c>
      <c r="J18" s="327">
        <v>47</v>
      </c>
    </row>
    <row r="19" spans="1:10" ht="23.25" customHeight="1">
      <c r="A19" s="748" t="s">
        <v>1165</v>
      </c>
      <c r="B19" s="749">
        <f t="shared" si="0"/>
        <v>3600</v>
      </c>
      <c r="C19" s="325">
        <v>0</v>
      </c>
      <c r="D19" s="300">
        <f t="shared" si="1"/>
        <v>3600</v>
      </c>
      <c r="E19" s="312">
        <v>440</v>
      </c>
      <c r="F19" s="313">
        <v>0</v>
      </c>
      <c r="G19" s="313">
        <v>0</v>
      </c>
      <c r="H19" s="313">
        <v>0</v>
      </c>
      <c r="I19" s="314">
        <v>3160</v>
      </c>
      <c r="J19" s="325">
        <v>0</v>
      </c>
    </row>
    <row r="20" spans="1:10" ht="23.25" customHeight="1">
      <c r="A20" s="748" t="s">
        <v>1166</v>
      </c>
      <c r="B20" s="749">
        <f t="shared" si="0"/>
        <v>1457</v>
      </c>
      <c r="C20" s="325">
        <v>0</v>
      </c>
      <c r="D20" s="300">
        <f t="shared" si="1"/>
        <v>1428</v>
      </c>
      <c r="E20" s="312">
        <v>0</v>
      </c>
      <c r="F20" s="313">
        <v>0</v>
      </c>
      <c r="G20" s="313">
        <v>0</v>
      </c>
      <c r="H20" s="313">
        <v>0</v>
      </c>
      <c r="I20" s="314">
        <v>1428</v>
      </c>
      <c r="J20" s="325">
        <v>29</v>
      </c>
    </row>
    <row r="21" spans="1:10" ht="23.25" customHeight="1">
      <c r="A21" s="748" t="s">
        <v>1167</v>
      </c>
      <c r="B21" s="749">
        <f t="shared" si="0"/>
        <v>1263</v>
      </c>
      <c r="C21" s="325">
        <v>18</v>
      </c>
      <c r="D21" s="300">
        <f t="shared" si="1"/>
        <v>1187</v>
      </c>
      <c r="E21" s="312">
        <v>0</v>
      </c>
      <c r="F21" s="313">
        <v>0</v>
      </c>
      <c r="G21" s="313">
        <v>0</v>
      </c>
      <c r="H21" s="313">
        <v>0</v>
      </c>
      <c r="I21" s="314">
        <v>1187</v>
      </c>
      <c r="J21" s="325">
        <v>58</v>
      </c>
    </row>
    <row r="22" spans="1:10" ht="23.25" customHeight="1">
      <c r="A22" s="750" t="s">
        <v>1168</v>
      </c>
      <c r="B22" s="751">
        <f t="shared" si="0"/>
        <v>1007</v>
      </c>
      <c r="C22" s="326">
        <v>0</v>
      </c>
      <c r="D22" s="301">
        <f t="shared" si="1"/>
        <v>963</v>
      </c>
      <c r="E22" s="315">
        <v>77</v>
      </c>
      <c r="F22" s="316">
        <v>0</v>
      </c>
      <c r="G22" s="316">
        <v>0</v>
      </c>
      <c r="H22" s="316">
        <v>0</v>
      </c>
      <c r="I22" s="317">
        <v>886</v>
      </c>
      <c r="J22" s="326">
        <v>44</v>
      </c>
    </row>
    <row r="23" spans="1:10" ht="23.25" customHeight="1">
      <c r="A23" s="752" t="s">
        <v>1169</v>
      </c>
      <c r="B23" s="753">
        <f t="shared" si="0"/>
        <v>688</v>
      </c>
      <c r="C23" s="327">
        <v>189</v>
      </c>
      <c r="D23" s="302">
        <f t="shared" si="1"/>
        <v>499</v>
      </c>
      <c r="E23" s="318">
        <v>0</v>
      </c>
      <c r="F23" s="319">
        <v>499</v>
      </c>
      <c r="G23" s="319">
        <v>0</v>
      </c>
      <c r="H23" s="319">
        <v>0</v>
      </c>
      <c r="I23" s="320">
        <v>0</v>
      </c>
      <c r="J23" s="327">
        <v>0</v>
      </c>
    </row>
    <row r="24" spans="1:10" ht="23.25" customHeight="1">
      <c r="A24" s="748" t="s">
        <v>1170</v>
      </c>
      <c r="B24" s="749">
        <f t="shared" si="0"/>
        <v>522</v>
      </c>
      <c r="C24" s="325">
        <v>0</v>
      </c>
      <c r="D24" s="300">
        <f t="shared" si="1"/>
        <v>509</v>
      </c>
      <c r="E24" s="312">
        <v>0</v>
      </c>
      <c r="F24" s="313">
        <v>418</v>
      </c>
      <c r="G24" s="313">
        <v>0</v>
      </c>
      <c r="H24" s="313">
        <v>0</v>
      </c>
      <c r="I24" s="314">
        <v>91</v>
      </c>
      <c r="J24" s="325">
        <v>13</v>
      </c>
    </row>
    <row r="25" spans="1:10" ht="23.25" customHeight="1">
      <c r="A25" s="748" t="s">
        <v>1171</v>
      </c>
      <c r="B25" s="749">
        <f t="shared" si="0"/>
        <v>669</v>
      </c>
      <c r="C25" s="325">
        <v>445</v>
      </c>
      <c r="D25" s="300">
        <f t="shared" si="1"/>
        <v>204</v>
      </c>
      <c r="E25" s="312">
        <v>54</v>
      </c>
      <c r="F25" s="313">
        <v>52</v>
      </c>
      <c r="G25" s="313">
        <v>0</v>
      </c>
      <c r="H25" s="313">
        <v>0</v>
      </c>
      <c r="I25" s="314">
        <v>98</v>
      </c>
      <c r="J25" s="325">
        <v>20</v>
      </c>
    </row>
    <row r="26" spans="1:10" ht="23.25" customHeight="1">
      <c r="A26" s="748" t="s">
        <v>1172</v>
      </c>
      <c r="B26" s="749">
        <f t="shared" si="0"/>
        <v>1105</v>
      </c>
      <c r="C26" s="325">
        <v>316</v>
      </c>
      <c r="D26" s="300">
        <f t="shared" si="1"/>
        <v>681</v>
      </c>
      <c r="E26" s="312">
        <v>0</v>
      </c>
      <c r="F26" s="313">
        <v>445</v>
      </c>
      <c r="G26" s="313">
        <v>0</v>
      </c>
      <c r="H26" s="313">
        <v>0</v>
      </c>
      <c r="I26" s="314">
        <v>236</v>
      </c>
      <c r="J26" s="325">
        <v>108</v>
      </c>
    </row>
    <row r="27" spans="1:10" ht="23.25" customHeight="1">
      <c r="A27" s="750" t="s">
        <v>1173</v>
      </c>
      <c r="B27" s="751">
        <f t="shared" si="0"/>
        <v>1012</v>
      </c>
      <c r="C27" s="326">
        <v>310</v>
      </c>
      <c r="D27" s="301">
        <f t="shared" si="1"/>
        <v>673</v>
      </c>
      <c r="E27" s="315">
        <v>0</v>
      </c>
      <c r="F27" s="316">
        <v>673</v>
      </c>
      <c r="G27" s="316">
        <v>0</v>
      </c>
      <c r="H27" s="316">
        <v>0</v>
      </c>
      <c r="I27" s="317">
        <v>0</v>
      </c>
      <c r="J27" s="326">
        <v>29</v>
      </c>
    </row>
    <row r="28" spans="1:10" ht="23.25" customHeight="1">
      <c r="A28" s="752" t="s">
        <v>1174</v>
      </c>
      <c r="B28" s="753">
        <f t="shared" si="0"/>
        <v>339</v>
      </c>
      <c r="C28" s="327">
        <v>339</v>
      </c>
      <c r="D28" s="302">
        <f t="shared" si="1"/>
        <v>0</v>
      </c>
      <c r="E28" s="318">
        <v>0</v>
      </c>
      <c r="F28" s="319">
        <v>0</v>
      </c>
      <c r="G28" s="319">
        <v>0</v>
      </c>
      <c r="H28" s="319">
        <v>0</v>
      </c>
      <c r="I28" s="320">
        <v>0</v>
      </c>
      <c r="J28" s="327">
        <v>0</v>
      </c>
    </row>
    <row r="29" spans="1:10" ht="23.25" customHeight="1">
      <c r="A29" s="748" t="s">
        <v>1175</v>
      </c>
      <c r="B29" s="749">
        <f t="shared" si="0"/>
        <v>1359</v>
      </c>
      <c r="C29" s="325">
        <v>50</v>
      </c>
      <c r="D29" s="300">
        <f t="shared" si="1"/>
        <v>1185</v>
      </c>
      <c r="E29" s="312">
        <v>224</v>
      </c>
      <c r="F29" s="313">
        <v>961</v>
      </c>
      <c r="G29" s="313">
        <v>0</v>
      </c>
      <c r="H29" s="313">
        <v>0</v>
      </c>
      <c r="I29" s="314">
        <v>0</v>
      </c>
      <c r="J29" s="325">
        <v>124</v>
      </c>
    </row>
    <row r="30" spans="1:10" ht="23.25" customHeight="1">
      <c r="A30" s="748" t="s">
        <v>1176</v>
      </c>
      <c r="B30" s="749">
        <f t="shared" si="0"/>
        <v>639</v>
      </c>
      <c r="C30" s="325">
        <v>213</v>
      </c>
      <c r="D30" s="300">
        <f t="shared" si="1"/>
        <v>426</v>
      </c>
      <c r="E30" s="312">
        <v>0</v>
      </c>
      <c r="F30" s="313">
        <v>426</v>
      </c>
      <c r="G30" s="313">
        <v>0</v>
      </c>
      <c r="H30" s="313">
        <v>0</v>
      </c>
      <c r="I30" s="314">
        <v>0</v>
      </c>
      <c r="J30" s="336">
        <v>0</v>
      </c>
    </row>
    <row r="31" spans="1:10" ht="23.25" customHeight="1">
      <c r="A31" s="748" t="s">
        <v>1177</v>
      </c>
      <c r="B31" s="749">
        <f t="shared" si="0"/>
        <v>958</v>
      </c>
      <c r="C31" s="325">
        <v>0</v>
      </c>
      <c r="D31" s="300">
        <f t="shared" si="1"/>
        <v>943</v>
      </c>
      <c r="E31" s="312">
        <v>147</v>
      </c>
      <c r="F31" s="313">
        <v>712</v>
      </c>
      <c r="G31" s="313">
        <v>0</v>
      </c>
      <c r="H31" s="313">
        <v>0</v>
      </c>
      <c r="I31" s="314">
        <v>84</v>
      </c>
      <c r="J31" s="325">
        <v>15</v>
      </c>
    </row>
    <row r="32" spans="1:10" ht="23.25" customHeight="1">
      <c r="A32" s="750" t="s">
        <v>1178</v>
      </c>
      <c r="B32" s="751">
        <f t="shared" si="0"/>
        <v>466</v>
      </c>
      <c r="C32" s="326">
        <v>113</v>
      </c>
      <c r="D32" s="301">
        <f t="shared" si="1"/>
        <v>342</v>
      </c>
      <c r="E32" s="315">
        <v>0</v>
      </c>
      <c r="F32" s="316">
        <v>342</v>
      </c>
      <c r="G32" s="316">
        <v>0</v>
      </c>
      <c r="H32" s="316">
        <v>0</v>
      </c>
      <c r="I32" s="317">
        <v>0</v>
      </c>
      <c r="J32" s="326">
        <v>11</v>
      </c>
    </row>
    <row r="33" spans="1:10" ht="23.25" customHeight="1">
      <c r="A33" s="752" t="s">
        <v>1179</v>
      </c>
      <c r="B33" s="753">
        <f t="shared" si="0"/>
        <v>686</v>
      </c>
      <c r="C33" s="327">
        <v>138</v>
      </c>
      <c r="D33" s="302">
        <f t="shared" si="1"/>
        <v>523</v>
      </c>
      <c r="E33" s="318">
        <v>83</v>
      </c>
      <c r="F33" s="319">
        <v>440</v>
      </c>
      <c r="G33" s="319">
        <v>0</v>
      </c>
      <c r="H33" s="319">
        <v>0</v>
      </c>
      <c r="I33" s="320">
        <v>0</v>
      </c>
      <c r="J33" s="327">
        <v>25</v>
      </c>
    </row>
    <row r="34" spans="1:10" ht="23.25" customHeight="1">
      <c r="A34" s="748" t="s">
        <v>1180</v>
      </c>
      <c r="B34" s="749">
        <f t="shared" si="0"/>
        <v>413</v>
      </c>
      <c r="C34" s="325">
        <v>107</v>
      </c>
      <c r="D34" s="300">
        <f t="shared" si="1"/>
        <v>299</v>
      </c>
      <c r="E34" s="312">
        <v>0</v>
      </c>
      <c r="F34" s="313">
        <v>299</v>
      </c>
      <c r="G34" s="313">
        <v>0</v>
      </c>
      <c r="H34" s="313">
        <v>0</v>
      </c>
      <c r="I34" s="314">
        <v>0</v>
      </c>
      <c r="J34" s="325">
        <v>7</v>
      </c>
    </row>
    <row r="35" spans="1:10" ht="23.25" customHeight="1">
      <c r="A35" s="748" t="s">
        <v>1181</v>
      </c>
      <c r="B35" s="749">
        <f t="shared" si="0"/>
        <v>569</v>
      </c>
      <c r="C35" s="325">
        <v>169</v>
      </c>
      <c r="D35" s="300">
        <f t="shared" si="1"/>
        <v>392</v>
      </c>
      <c r="E35" s="312">
        <v>0</v>
      </c>
      <c r="F35" s="313">
        <v>392</v>
      </c>
      <c r="G35" s="313">
        <v>0</v>
      </c>
      <c r="H35" s="313">
        <v>0</v>
      </c>
      <c r="I35" s="314">
        <v>0</v>
      </c>
      <c r="J35" s="325">
        <v>8</v>
      </c>
    </row>
    <row r="36" spans="1:10" ht="23.25" customHeight="1">
      <c r="A36" s="748" t="s">
        <v>1182</v>
      </c>
      <c r="B36" s="749">
        <f t="shared" si="0"/>
        <v>456</v>
      </c>
      <c r="C36" s="325">
        <v>0</v>
      </c>
      <c r="D36" s="300">
        <f t="shared" si="1"/>
        <v>456</v>
      </c>
      <c r="E36" s="312">
        <v>0</v>
      </c>
      <c r="F36" s="313">
        <v>255</v>
      </c>
      <c r="G36" s="313">
        <v>0</v>
      </c>
      <c r="H36" s="313">
        <v>0</v>
      </c>
      <c r="I36" s="314">
        <v>201</v>
      </c>
      <c r="J36" s="325">
        <v>0</v>
      </c>
    </row>
    <row r="37" spans="1:10" ht="23.25" customHeight="1">
      <c r="A37" s="750" t="s">
        <v>1183</v>
      </c>
      <c r="B37" s="751">
        <f t="shared" si="0"/>
        <v>699</v>
      </c>
      <c r="C37" s="326">
        <v>0</v>
      </c>
      <c r="D37" s="301">
        <f t="shared" si="1"/>
        <v>692</v>
      </c>
      <c r="E37" s="315">
        <v>50</v>
      </c>
      <c r="F37" s="316">
        <v>458</v>
      </c>
      <c r="G37" s="316">
        <v>0</v>
      </c>
      <c r="H37" s="316">
        <v>0</v>
      </c>
      <c r="I37" s="317">
        <v>184</v>
      </c>
      <c r="J37" s="326">
        <v>7</v>
      </c>
    </row>
    <row r="38" spans="1:10" ht="23.25" customHeight="1">
      <c r="A38" s="752" t="s">
        <v>1184</v>
      </c>
      <c r="B38" s="753">
        <f t="shared" si="0"/>
        <v>944</v>
      </c>
      <c r="C38" s="327">
        <v>944</v>
      </c>
      <c r="D38" s="302">
        <f t="shared" si="1"/>
        <v>0</v>
      </c>
      <c r="E38" s="318">
        <v>0</v>
      </c>
      <c r="F38" s="319">
        <v>0</v>
      </c>
      <c r="G38" s="319">
        <v>0</v>
      </c>
      <c r="H38" s="319">
        <v>0</v>
      </c>
      <c r="I38" s="320">
        <v>0</v>
      </c>
      <c r="J38" s="327">
        <v>0</v>
      </c>
    </row>
    <row r="39" spans="1:10" ht="23.25" customHeight="1">
      <c r="A39" s="748" t="s">
        <v>1185</v>
      </c>
      <c r="B39" s="749">
        <f t="shared" si="0"/>
        <v>613</v>
      </c>
      <c r="C39" s="325">
        <v>70</v>
      </c>
      <c r="D39" s="300">
        <f t="shared" si="1"/>
        <v>506</v>
      </c>
      <c r="E39" s="312">
        <v>0</v>
      </c>
      <c r="F39" s="313">
        <v>402</v>
      </c>
      <c r="G39" s="313">
        <v>0</v>
      </c>
      <c r="H39" s="313">
        <v>0</v>
      </c>
      <c r="I39" s="314">
        <v>104</v>
      </c>
      <c r="J39" s="325">
        <v>37</v>
      </c>
    </row>
    <row r="40" spans="1:10" ht="23.25" customHeight="1">
      <c r="A40" s="748" t="s">
        <v>1186</v>
      </c>
      <c r="B40" s="749">
        <f t="shared" si="0"/>
        <v>495</v>
      </c>
      <c r="C40" s="325">
        <v>125</v>
      </c>
      <c r="D40" s="300">
        <f t="shared" si="1"/>
        <v>339</v>
      </c>
      <c r="E40" s="312">
        <v>0</v>
      </c>
      <c r="F40" s="313">
        <v>0</v>
      </c>
      <c r="G40" s="313">
        <v>0</v>
      </c>
      <c r="H40" s="313">
        <v>0</v>
      </c>
      <c r="I40" s="314">
        <v>339</v>
      </c>
      <c r="J40" s="325">
        <v>31</v>
      </c>
    </row>
    <row r="41" spans="1:10" ht="23.25" customHeight="1">
      <c r="A41" s="748" t="s">
        <v>1187</v>
      </c>
      <c r="B41" s="749">
        <f t="shared" si="0"/>
        <v>619</v>
      </c>
      <c r="C41" s="325">
        <v>335</v>
      </c>
      <c r="D41" s="300">
        <f t="shared" si="1"/>
        <v>284</v>
      </c>
      <c r="E41" s="312">
        <v>0</v>
      </c>
      <c r="F41" s="313">
        <v>284</v>
      </c>
      <c r="G41" s="313">
        <v>0</v>
      </c>
      <c r="H41" s="313">
        <v>0</v>
      </c>
      <c r="I41" s="314">
        <v>0</v>
      </c>
      <c r="J41" s="325">
        <v>0</v>
      </c>
    </row>
    <row r="42" spans="1:10" ht="23.25" customHeight="1" thickBot="1">
      <c r="A42" s="754" t="s">
        <v>967</v>
      </c>
      <c r="B42" s="755">
        <f t="shared" si="0"/>
        <v>345</v>
      </c>
      <c r="C42" s="337">
        <v>0</v>
      </c>
      <c r="D42" s="303">
        <f t="shared" si="1"/>
        <v>318</v>
      </c>
      <c r="E42" s="321">
        <v>239</v>
      </c>
      <c r="F42" s="322">
        <v>0</v>
      </c>
      <c r="G42" s="322">
        <v>0</v>
      </c>
      <c r="H42" s="322">
        <v>0</v>
      </c>
      <c r="I42" s="323">
        <v>79</v>
      </c>
      <c r="J42" s="337">
        <v>27</v>
      </c>
    </row>
    <row r="43" spans="1:2" ht="24" customHeight="1">
      <c r="A43" s="33" t="s">
        <v>304</v>
      </c>
      <c r="B43" s="33"/>
    </row>
    <row r="44" spans="1:10" ht="24" customHeight="1">
      <c r="A44" s="33" t="s">
        <v>308</v>
      </c>
      <c r="B44" s="756"/>
      <c r="C44" s="150"/>
      <c r="D44" s="757"/>
      <c r="E44" s="149"/>
      <c r="F44" s="150"/>
      <c r="G44" s="149"/>
      <c r="H44" s="149"/>
      <c r="I44" s="149"/>
      <c r="J44" s="150"/>
    </row>
    <row r="45" spans="1:10" ht="24" customHeight="1" thickBot="1">
      <c r="A45" s="32" t="s">
        <v>1259</v>
      </c>
      <c r="B45" s="32"/>
      <c r="C45" s="89"/>
      <c r="D45" s="89"/>
      <c r="E45" s="89"/>
      <c r="F45" s="89"/>
      <c r="G45" s="89"/>
      <c r="H45" s="89"/>
      <c r="I45" s="90"/>
      <c r="J45" s="91" t="s">
        <v>428</v>
      </c>
    </row>
    <row r="46" spans="1:10" ht="20.25" customHeight="1" thickBot="1">
      <c r="A46" s="1018" t="s">
        <v>211</v>
      </c>
      <c r="B46" s="911"/>
      <c r="C46" s="1014"/>
      <c r="D46" s="1014"/>
      <c r="E46" s="1014"/>
      <c r="F46" s="1014"/>
      <c r="G46" s="1014"/>
      <c r="H46" s="1014"/>
      <c r="I46" s="1014"/>
      <c r="J46" s="1015"/>
    </row>
    <row r="47" spans="1:10" ht="16.5" customHeight="1">
      <c r="A47" s="864"/>
      <c r="B47" s="864" t="s">
        <v>1269</v>
      </c>
      <c r="C47" s="1009" t="s">
        <v>968</v>
      </c>
      <c r="D47" s="247" t="s">
        <v>903</v>
      </c>
      <c r="E47" s="248"/>
      <c r="F47" s="248"/>
      <c r="G47" s="248"/>
      <c r="H47" s="248"/>
      <c r="I47" s="249"/>
      <c r="J47" s="872" t="s">
        <v>969</v>
      </c>
    </row>
    <row r="48" spans="1:10" ht="16.5" customHeight="1">
      <c r="A48" s="864"/>
      <c r="B48" s="864"/>
      <c r="C48" s="1019"/>
      <c r="D48" s="1012" t="s">
        <v>306</v>
      </c>
      <c r="E48" s="868" t="s">
        <v>307</v>
      </c>
      <c r="F48" s="870" t="s">
        <v>331</v>
      </c>
      <c r="G48" s="870" t="s">
        <v>970</v>
      </c>
      <c r="H48" s="870" t="s">
        <v>332</v>
      </c>
      <c r="I48" s="866" t="s">
        <v>971</v>
      </c>
      <c r="J48" s="1016"/>
    </row>
    <row r="49" spans="1:10" ht="16.5" customHeight="1" thickBot="1">
      <c r="A49" s="865"/>
      <c r="B49" s="865"/>
      <c r="C49" s="1020"/>
      <c r="D49" s="1013"/>
      <c r="E49" s="869"/>
      <c r="F49" s="871"/>
      <c r="G49" s="871"/>
      <c r="H49" s="871"/>
      <c r="I49" s="867"/>
      <c r="J49" s="1017"/>
    </row>
    <row r="50" spans="1:10" ht="23.25" customHeight="1">
      <c r="A50" s="758" t="s">
        <v>1188</v>
      </c>
      <c r="B50" s="759">
        <f aca="true" t="shared" si="2" ref="B50:B75">SUM(C50,D50,J50)</f>
        <v>384</v>
      </c>
      <c r="C50" s="324">
        <v>0</v>
      </c>
      <c r="D50" s="304">
        <f>SUM(E50:I50)</f>
        <v>384</v>
      </c>
      <c r="E50" s="309">
        <v>27</v>
      </c>
      <c r="F50" s="310">
        <v>318</v>
      </c>
      <c r="G50" s="310">
        <v>0</v>
      </c>
      <c r="H50" s="310">
        <v>0</v>
      </c>
      <c r="I50" s="311">
        <v>39</v>
      </c>
      <c r="J50" s="324">
        <v>0</v>
      </c>
    </row>
    <row r="51" spans="1:10" ht="23.25" customHeight="1">
      <c r="A51" s="760" t="s">
        <v>1189</v>
      </c>
      <c r="B51" s="761">
        <f t="shared" si="2"/>
        <v>493</v>
      </c>
      <c r="C51" s="325">
        <v>117</v>
      </c>
      <c r="D51" s="305">
        <f aca="true" t="shared" si="3" ref="D51:D75">SUM(E51:I51)</f>
        <v>354</v>
      </c>
      <c r="E51" s="312">
        <v>53</v>
      </c>
      <c r="F51" s="313">
        <v>301</v>
      </c>
      <c r="G51" s="313">
        <v>0</v>
      </c>
      <c r="H51" s="313">
        <v>0</v>
      </c>
      <c r="I51" s="314">
        <v>0</v>
      </c>
      <c r="J51" s="325">
        <v>22</v>
      </c>
    </row>
    <row r="52" spans="1:10" ht="23.25" customHeight="1">
      <c r="A52" s="760" t="s">
        <v>1190</v>
      </c>
      <c r="B52" s="761">
        <f t="shared" si="2"/>
        <v>97</v>
      </c>
      <c r="C52" s="325">
        <v>37</v>
      </c>
      <c r="D52" s="305">
        <f t="shared" si="3"/>
        <v>60</v>
      </c>
      <c r="E52" s="312">
        <v>0</v>
      </c>
      <c r="F52" s="313">
        <v>60</v>
      </c>
      <c r="G52" s="313">
        <v>0</v>
      </c>
      <c r="H52" s="313">
        <v>0</v>
      </c>
      <c r="I52" s="314">
        <v>0</v>
      </c>
      <c r="J52" s="325">
        <v>0</v>
      </c>
    </row>
    <row r="53" spans="1:10" ht="23.25" customHeight="1">
      <c r="A53" s="760" t="s">
        <v>1191</v>
      </c>
      <c r="B53" s="761">
        <f t="shared" si="2"/>
        <v>70</v>
      </c>
      <c r="C53" s="325">
        <v>20</v>
      </c>
      <c r="D53" s="305">
        <f t="shared" si="3"/>
        <v>50</v>
      </c>
      <c r="E53" s="312">
        <v>0</v>
      </c>
      <c r="F53" s="313">
        <v>0</v>
      </c>
      <c r="G53" s="313">
        <v>0</v>
      </c>
      <c r="H53" s="313">
        <v>0</v>
      </c>
      <c r="I53" s="314">
        <v>50</v>
      </c>
      <c r="J53" s="325">
        <v>0</v>
      </c>
    </row>
    <row r="54" spans="1:10" ht="23.25" customHeight="1">
      <c r="A54" s="762" t="s">
        <v>1192</v>
      </c>
      <c r="B54" s="763">
        <f t="shared" si="2"/>
        <v>76</v>
      </c>
      <c r="C54" s="326">
        <v>52</v>
      </c>
      <c r="D54" s="306">
        <f t="shared" si="3"/>
        <v>24</v>
      </c>
      <c r="E54" s="315">
        <v>15</v>
      </c>
      <c r="F54" s="316">
        <v>9</v>
      </c>
      <c r="G54" s="316">
        <v>0</v>
      </c>
      <c r="H54" s="316">
        <v>0</v>
      </c>
      <c r="I54" s="317">
        <v>0</v>
      </c>
      <c r="J54" s="326">
        <v>0</v>
      </c>
    </row>
    <row r="55" spans="1:10" ht="23.25" customHeight="1">
      <c r="A55" s="764" t="s">
        <v>1193</v>
      </c>
      <c r="B55" s="765">
        <f t="shared" si="2"/>
        <v>72</v>
      </c>
      <c r="C55" s="327">
        <v>72</v>
      </c>
      <c r="D55" s="307">
        <f t="shared" si="3"/>
        <v>0</v>
      </c>
      <c r="E55" s="318">
        <v>0</v>
      </c>
      <c r="F55" s="319">
        <v>0</v>
      </c>
      <c r="G55" s="319">
        <v>0</v>
      </c>
      <c r="H55" s="319">
        <v>0</v>
      </c>
      <c r="I55" s="320">
        <v>0</v>
      </c>
      <c r="J55" s="327">
        <v>0</v>
      </c>
    </row>
    <row r="56" spans="1:10" ht="23.25" customHeight="1">
      <c r="A56" s="760" t="s">
        <v>1194</v>
      </c>
      <c r="B56" s="761">
        <f t="shared" si="2"/>
        <v>243</v>
      </c>
      <c r="C56" s="325">
        <v>0</v>
      </c>
      <c r="D56" s="305">
        <f t="shared" si="3"/>
        <v>221</v>
      </c>
      <c r="E56" s="312">
        <v>127</v>
      </c>
      <c r="F56" s="313">
        <v>0</v>
      </c>
      <c r="G56" s="313">
        <v>0</v>
      </c>
      <c r="H56" s="313">
        <v>0</v>
      </c>
      <c r="I56" s="314">
        <v>94</v>
      </c>
      <c r="J56" s="325">
        <v>22</v>
      </c>
    </row>
    <row r="57" spans="1:10" ht="23.25" customHeight="1">
      <c r="A57" s="760" t="s">
        <v>1195</v>
      </c>
      <c r="B57" s="761">
        <f t="shared" si="2"/>
        <v>67</v>
      </c>
      <c r="C57" s="325">
        <v>17</v>
      </c>
      <c r="D57" s="305">
        <f t="shared" si="3"/>
        <v>50</v>
      </c>
      <c r="E57" s="312">
        <v>18</v>
      </c>
      <c r="F57" s="313">
        <v>0</v>
      </c>
      <c r="G57" s="313">
        <v>0</v>
      </c>
      <c r="H57" s="313">
        <v>0</v>
      </c>
      <c r="I57" s="314">
        <v>32</v>
      </c>
      <c r="J57" s="325">
        <v>0</v>
      </c>
    </row>
    <row r="58" spans="1:10" ht="23.25" customHeight="1">
      <c r="A58" s="760" t="s">
        <v>1196</v>
      </c>
      <c r="B58" s="761">
        <f t="shared" si="2"/>
        <v>38</v>
      </c>
      <c r="C58" s="325">
        <v>38</v>
      </c>
      <c r="D58" s="305">
        <f t="shared" si="3"/>
        <v>0</v>
      </c>
      <c r="E58" s="312">
        <v>0</v>
      </c>
      <c r="F58" s="313">
        <v>0</v>
      </c>
      <c r="G58" s="313">
        <v>0</v>
      </c>
      <c r="H58" s="313">
        <v>0</v>
      </c>
      <c r="I58" s="314">
        <v>0</v>
      </c>
      <c r="J58" s="325">
        <v>0</v>
      </c>
    </row>
    <row r="59" spans="1:10" ht="23.25" customHeight="1">
      <c r="A59" s="762" t="s">
        <v>1197</v>
      </c>
      <c r="B59" s="763">
        <f t="shared" si="2"/>
        <v>89</v>
      </c>
      <c r="C59" s="326">
        <v>89</v>
      </c>
      <c r="D59" s="306">
        <f t="shared" si="3"/>
        <v>0</v>
      </c>
      <c r="E59" s="315">
        <v>0</v>
      </c>
      <c r="F59" s="316">
        <v>0</v>
      </c>
      <c r="G59" s="316">
        <v>0</v>
      </c>
      <c r="H59" s="316">
        <v>0</v>
      </c>
      <c r="I59" s="317">
        <v>0</v>
      </c>
      <c r="J59" s="326">
        <v>0</v>
      </c>
    </row>
    <row r="60" spans="1:10" ht="23.25" customHeight="1">
      <c r="A60" s="764" t="s">
        <v>1198</v>
      </c>
      <c r="B60" s="765">
        <f t="shared" si="2"/>
        <v>615</v>
      </c>
      <c r="C60" s="327">
        <v>371</v>
      </c>
      <c r="D60" s="307">
        <f t="shared" si="3"/>
        <v>236</v>
      </c>
      <c r="E60" s="318">
        <v>0</v>
      </c>
      <c r="F60" s="319">
        <v>236</v>
      </c>
      <c r="G60" s="319">
        <v>0</v>
      </c>
      <c r="H60" s="319">
        <v>0</v>
      </c>
      <c r="I60" s="320">
        <v>0</v>
      </c>
      <c r="J60" s="327">
        <v>8</v>
      </c>
    </row>
    <row r="61" spans="1:10" ht="23.25" customHeight="1">
      <c r="A61" s="760" t="s">
        <v>1199</v>
      </c>
      <c r="B61" s="761">
        <f t="shared" si="2"/>
        <v>41</v>
      </c>
      <c r="C61" s="325">
        <v>41</v>
      </c>
      <c r="D61" s="305">
        <f t="shared" si="3"/>
        <v>0</v>
      </c>
      <c r="E61" s="312">
        <v>0</v>
      </c>
      <c r="F61" s="313">
        <v>0</v>
      </c>
      <c r="G61" s="313">
        <v>0</v>
      </c>
      <c r="H61" s="313">
        <v>0</v>
      </c>
      <c r="I61" s="336">
        <v>0</v>
      </c>
      <c r="J61" s="325">
        <v>0</v>
      </c>
    </row>
    <row r="62" spans="1:10" ht="23.25" customHeight="1">
      <c r="A62" s="760" t="s">
        <v>1200</v>
      </c>
      <c r="B62" s="761">
        <f t="shared" si="2"/>
        <v>227</v>
      </c>
      <c r="C62" s="325">
        <v>117</v>
      </c>
      <c r="D62" s="398">
        <f t="shared" si="3"/>
        <v>110</v>
      </c>
      <c r="E62" s="766">
        <v>0</v>
      </c>
      <c r="F62" s="766">
        <v>110</v>
      </c>
      <c r="G62" s="766">
        <v>0</v>
      </c>
      <c r="H62" s="766">
        <v>0</v>
      </c>
      <c r="I62" s="336">
        <v>0</v>
      </c>
      <c r="J62" s="325">
        <v>0</v>
      </c>
    </row>
    <row r="63" spans="1:10" ht="23.25" customHeight="1">
      <c r="A63" s="760" t="s">
        <v>1201</v>
      </c>
      <c r="B63" s="761">
        <f t="shared" si="2"/>
        <v>391</v>
      </c>
      <c r="C63" s="325">
        <v>189</v>
      </c>
      <c r="D63" s="398">
        <f t="shared" si="3"/>
        <v>202</v>
      </c>
      <c r="E63" s="766">
        <v>0</v>
      </c>
      <c r="F63" s="766">
        <v>202</v>
      </c>
      <c r="G63" s="766">
        <v>0</v>
      </c>
      <c r="H63" s="766">
        <v>0</v>
      </c>
      <c r="I63" s="336">
        <v>0</v>
      </c>
      <c r="J63" s="325">
        <v>0</v>
      </c>
    </row>
    <row r="64" spans="1:10" ht="23.25" customHeight="1">
      <c r="A64" s="762" t="s">
        <v>1202</v>
      </c>
      <c r="B64" s="763">
        <f t="shared" si="2"/>
        <v>365</v>
      </c>
      <c r="C64" s="326">
        <v>0</v>
      </c>
      <c r="D64" s="306">
        <f t="shared" si="3"/>
        <v>365</v>
      </c>
      <c r="E64" s="315">
        <v>0</v>
      </c>
      <c r="F64" s="767">
        <v>222</v>
      </c>
      <c r="G64" s="767">
        <v>0</v>
      </c>
      <c r="H64" s="316">
        <v>0</v>
      </c>
      <c r="I64" s="768">
        <v>143</v>
      </c>
      <c r="J64" s="326">
        <v>0</v>
      </c>
    </row>
    <row r="65" spans="1:10" ht="23.25" customHeight="1">
      <c r="A65" s="760" t="s">
        <v>1203</v>
      </c>
      <c r="B65" s="761">
        <f t="shared" si="2"/>
        <v>383</v>
      </c>
      <c r="C65" s="325">
        <v>0</v>
      </c>
      <c r="D65" s="305">
        <f t="shared" si="3"/>
        <v>377</v>
      </c>
      <c r="E65" s="312">
        <v>0</v>
      </c>
      <c r="F65" s="313">
        <v>254</v>
      </c>
      <c r="G65" s="313">
        <v>0</v>
      </c>
      <c r="H65" s="313">
        <v>0</v>
      </c>
      <c r="I65" s="314">
        <v>123</v>
      </c>
      <c r="J65" s="325">
        <v>6</v>
      </c>
    </row>
    <row r="66" spans="1:10" ht="23.25" customHeight="1">
      <c r="A66" s="760" t="s">
        <v>1204</v>
      </c>
      <c r="B66" s="761">
        <f t="shared" si="2"/>
        <v>364</v>
      </c>
      <c r="C66" s="325">
        <v>0</v>
      </c>
      <c r="D66" s="305">
        <f t="shared" si="3"/>
        <v>352</v>
      </c>
      <c r="E66" s="312">
        <v>0</v>
      </c>
      <c r="F66" s="766">
        <v>267</v>
      </c>
      <c r="G66" s="313">
        <v>0</v>
      </c>
      <c r="H66" s="766">
        <v>0</v>
      </c>
      <c r="I66" s="314">
        <v>85</v>
      </c>
      <c r="J66" s="325">
        <v>12</v>
      </c>
    </row>
    <row r="67" spans="1:10" ht="23.25" customHeight="1">
      <c r="A67" s="760" t="s">
        <v>1205</v>
      </c>
      <c r="B67" s="761">
        <f t="shared" si="2"/>
        <v>226</v>
      </c>
      <c r="C67" s="325">
        <v>115</v>
      </c>
      <c r="D67" s="398">
        <f t="shared" si="3"/>
        <v>91</v>
      </c>
      <c r="E67" s="766">
        <v>0</v>
      </c>
      <c r="F67" s="766">
        <v>0</v>
      </c>
      <c r="G67" s="313">
        <v>0</v>
      </c>
      <c r="H67" s="766">
        <v>0</v>
      </c>
      <c r="I67" s="336">
        <v>91</v>
      </c>
      <c r="J67" s="325">
        <v>20</v>
      </c>
    </row>
    <row r="68" spans="1:10" ht="23.25" customHeight="1">
      <c r="A68" s="760" t="s">
        <v>1206</v>
      </c>
      <c r="B68" s="761">
        <f t="shared" si="2"/>
        <v>256</v>
      </c>
      <c r="C68" s="325">
        <v>0</v>
      </c>
      <c r="D68" s="398">
        <f t="shared" si="3"/>
        <v>166</v>
      </c>
      <c r="E68" s="766">
        <v>0</v>
      </c>
      <c r="F68" s="766">
        <v>0</v>
      </c>
      <c r="G68" s="313">
        <v>0</v>
      </c>
      <c r="H68" s="766">
        <v>0</v>
      </c>
      <c r="I68" s="336">
        <v>166</v>
      </c>
      <c r="J68" s="325">
        <v>90</v>
      </c>
    </row>
    <row r="69" spans="1:10" ht="23.25" customHeight="1">
      <c r="A69" s="762" t="s">
        <v>1207</v>
      </c>
      <c r="B69" s="763">
        <f t="shared" si="2"/>
        <v>89</v>
      </c>
      <c r="C69" s="326">
        <v>40</v>
      </c>
      <c r="D69" s="306">
        <f t="shared" si="3"/>
        <v>49</v>
      </c>
      <c r="E69" s="315">
        <v>0</v>
      </c>
      <c r="F69" s="767">
        <v>0</v>
      </c>
      <c r="G69" s="316">
        <v>0</v>
      </c>
      <c r="H69" s="767">
        <v>0</v>
      </c>
      <c r="I69" s="768">
        <v>49</v>
      </c>
      <c r="J69" s="326">
        <v>0</v>
      </c>
    </row>
    <row r="70" spans="1:10" ht="23.25" customHeight="1">
      <c r="A70" s="760" t="s">
        <v>1208</v>
      </c>
      <c r="B70" s="761">
        <f t="shared" si="2"/>
        <v>278</v>
      </c>
      <c r="C70" s="325">
        <v>0</v>
      </c>
      <c r="D70" s="305">
        <f t="shared" si="3"/>
        <v>265</v>
      </c>
      <c r="E70" s="312">
        <v>0</v>
      </c>
      <c r="F70" s="313">
        <v>139</v>
      </c>
      <c r="G70" s="313">
        <v>0</v>
      </c>
      <c r="H70" s="313">
        <v>0</v>
      </c>
      <c r="I70" s="314">
        <v>126</v>
      </c>
      <c r="J70" s="325">
        <v>13</v>
      </c>
    </row>
    <row r="71" spans="1:10" ht="23.25" customHeight="1">
      <c r="A71" s="760" t="s">
        <v>1209</v>
      </c>
      <c r="B71" s="761">
        <f t="shared" si="2"/>
        <v>427</v>
      </c>
      <c r="C71" s="325">
        <v>32</v>
      </c>
      <c r="D71" s="305">
        <f t="shared" si="3"/>
        <v>392</v>
      </c>
      <c r="E71" s="312">
        <v>36</v>
      </c>
      <c r="F71" s="766">
        <v>309</v>
      </c>
      <c r="G71" s="313">
        <v>0</v>
      </c>
      <c r="H71" s="313">
        <v>0</v>
      </c>
      <c r="I71" s="336">
        <v>47</v>
      </c>
      <c r="J71" s="325">
        <v>3</v>
      </c>
    </row>
    <row r="72" spans="1:10" ht="23.25" customHeight="1">
      <c r="A72" s="760" t="s">
        <v>1210</v>
      </c>
      <c r="B72" s="761">
        <f t="shared" si="2"/>
        <v>108</v>
      </c>
      <c r="C72" s="325">
        <v>0</v>
      </c>
      <c r="D72" s="398">
        <f t="shared" si="3"/>
        <v>107</v>
      </c>
      <c r="E72" s="766">
        <v>0</v>
      </c>
      <c r="F72" s="313">
        <v>0</v>
      </c>
      <c r="G72" s="313">
        <v>0</v>
      </c>
      <c r="H72" s="313">
        <v>0</v>
      </c>
      <c r="I72" s="336">
        <v>107</v>
      </c>
      <c r="J72" s="325">
        <v>1</v>
      </c>
    </row>
    <row r="73" spans="1:10" ht="23.25" customHeight="1">
      <c r="A73" s="760" t="s">
        <v>1211</v>
      </c>
      <c r="B73" s="761">
        <f t="shared" si="2"/>
        <v>67</v>
      </c>
      <c r="C73" s="325">
        <v>17</v>
      </c>
      <c r="D73" s="398">
        <f t="shared" si="3"/>
        <v>50</v>
      </c>
      <c r="E73" s="766">
        <v>0</v>
      </c>
      <c r="F73" s="313">
        <v>0</v>
      </c>
      <c r="G73" s="313">
        <v>0</v>
      </c>
      <c r="H73" s="313">
        <v>0</v>
      </c>
      <c r="I73" s="336">
        <v>50</v>
      </c>
      <c r="J73" s="325">
        <v>0</v>
      </c>
    </row>
    <row r="74" spans="1:10" ht="23.25" customHeight="1">
      <c r="A74" s="762" t="s">
        <v>1212</v>
      </c>
      <c r="B74" s="763">
        <f t="shared" si="2"/>
        <v>35</v>
      </c>
      <c r="C74" s="326">
        <v>0</v>
      </c>
      <c r="D74" s="306">
        <f t="shared" si="3"/>
        <v>34</v>
      </c>
      <c r="E74" s="315">
        <v>0</v>
      </c>
      <c r="F74" s="316">
        <v>0</v>
      </c>
      <c r="G74" s="316">
        <v>0</v>
      </c>
      <c r="H74" s="316">
        <v>0</v>
      </c>
      <c r="I74" s="768">
        <v>34</v>
      </c>
      <c r="J74" s="326">
        <v>1</v>
      </c>
    </row>
    <row r="75" spans="1:10" ht="23.25" customHeight="1" thickBot="1">
      <c r="A75" s="760" t="s">
        <v>1213</v>
      </c>
      <c r="B75" s="761">
        <f t="shared" si="2"/>
        <v>291</v>
      </c>
      <c r="C75" s="325">
        <v>199</v>
      </c>
      <c r="D75" s="305">
        <f t="shared" si="3"/>
        <v>87</v>
      </c>
      <c r="E75" s="312">
        <v>48</v>
      </c>
      <c r="F75" s="313">
        <v>0</v>
      </c>
      <c r="G75" s="313">
        <v>0</v>
      </c>
      <c r="H75" s="313">
        <v>0</v>
      </c>
      <c r="I75" s="314">
        <v>39</v>
      </c>
      <c r="J75" s="325">
        <v>5</v>
      </c>
    </row>
    <row r="76" spans="1:10" ht="45" customHeight="1">
      <c r="A76" s="461" t="s">
        <v>213</v>
      </c>
      <c r="B76" s="304">
        <f>SUM(B8:B42)</f>
        <v>51326</v>
      </c>
      <c r="C76" s="324">
        <f>SUM(C8:C42)</f>
        <v>7104</v>
      </c>
      <c r="D76" s="299">
        <f aca="true" t="shared" si="4" ref="D76:J76">SUM(D8:D42)</f>
        <v>42101</v>
      </c>
      <c r="E76" s="309">
        <f t="shared" si="4"/>
        <v>3196</v>
      </c>
      <c r="F76" s="310">
        <f t="shared" si="4"/>
        <v>21742</v>
      </c>
      <c r="G76" s="310">
        <f t="shared" si="4"/>
        <v>0</v>
      </c>
      <c r="H76" s="310">
        <f>SUM(H8:H42)</f>
        <v>0</v>
      </c>
      <c r="I76" s="311">
        <f t="shared" si="4"/>
        <v>17163</v>
      </c>
      <c r="J76" s="324">
        <f t="shared" si="4"/>
        <v>2121</v>
      </c>
    </row>
    <row r="77" spans="1:10" ht="45" customHeight="1">
      <c r="A77" s="462" t="s">
        <v>212</v>
      </c>
      <c r="B77" s="305">
        <f aca="true" t="shared" si="5" ref="B77:J77">SUM(B50:B75)</f>
        <v>5792</v>
      </c>
      <c r="C77" s="325">
        <f t="shared" si="5"/>
        <v>1563</v>
      </c>
      <c r="D77" s="300">
        <f t="shared" si="5"/>
        <v>4026</v>
      </c>
      <c r="E77" s="312">
        <f t="shared" si="5"/>
        <v>324</v>
      </c>
      <c r="F77" s="313">
        <f t="shared" si="5"/>
        <v>2427</v>
      </c>
      <c r="G77" s="313">
        <f t="shared" si="5"/>
        <v>0</v>
      </c>
      <c r="H77" s="313">
        <f t="shared" si="5"/>
        <v>0</v>
      </c>
      <c r="I77" s="314">
        <f t="shared" si="5"/>
        <v>1275</v>
      </c>
      <c r="J77" s="325">
        <f t="shared" si="5"/>
        <v>203</v>
      </c>
    </row>
    <row r="78" spans="1:10" ht="45" customHeight="1" thickBot="1">
      <c r="A78" s="769" t="s">
        <v>222</v>
      </c>
      <c r="B78" s="308">
        <f>SUM(B76:B77)</f>
        <v>57118</v>
      </c>
      <c r="C78" s="337">
        <f>SUM(C76:C77)</f>
        <v>8667</v>
      </c>
      <c r="D78" s="303">
        <f aca="true" t="shared" si="6" ref="D78:J78">SUM(D76:D77)</f>
        <v>46127</v>
      </c>
      <c r="E78" s="321">
        <f t="shared" si="6"/>
        <v>3520</v>
      </c>
      <c r="F78" s="322">
        <f t="shared" si="6"/>
        <v>24169</v>
      </c>
      <c r="G78" s="322">
        <f t="shared" si="6"/>
        <v>0</v>
      </c>
      <c r="H78" s="322">
        <f t="shared" si="6"/>
        <v>0</v>
      </c>
      <c r="I78" s="323">
        <f t="shared" si="6"/>
        <v>18438</v>
      </c>
      <c r="J78" s="337">
        <f t="shared" si="6"/>
        <v>2324</v>
      </c>
    </row>
  </sheetData>
  <mergeCells count="22">
    <mergeCell ref="A4:A7"/>
    <mergeCell ref="C5:C7"/>
    <mergeCell ref="B4:J4"/>
    <mergeCell ref="C47:C49"/>
    <mergeCell ref="J47:J49"/>
    <mergeCell ref="D6:D7"/>
    <mergeCell ref="E6:E7"/>
    <mergeCell ref="G6:G7"/>
    <mergeCell ref="H48:H49"/>
    <mergeCell ref="F48:F49"/>
    <mergeCell ref="A46:A49"/>
    <mergeCell ref="D48:D49"/>
    <mergeCell ref="E48:E49"/>
    <mergeCell ref="I48:I49"/>
    <mergeCell ref="G48:G49"/>
    <mergeCell ref="B5:B7"/>
    <mergeCell ref="J5:J7"/>
    <mergeCell ref="B46:J46"/>
    <mergeCell ref="B47:B49"/>
    <mergeCell ref="I6:I7"/>
    <mergeCell ref="F6:F7"/>
    <mergeCell ref="H6:H7"/>
  </mergeCells>
  <printOptions horizontalCentered="1"/>
  <pageMargins left="0.5905511811023623" right="0.5905511811023623" top="0.5905511811023623" bottom="0.5905511811023623" header="0.3937007874015748" footer="0.3937007874015748"/>
  <pageSetup firstPageNumber="41" useFirstPageNumber="1" fitToHeight="2" horizontalDpi="600" verticalDpi="600" orientation="portrait" paperSize="9" scale="8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J78"/>
  <sheetViews>
    <sheetView view="pageBreakPreview" zoomScaleSheetLayoutView="100" workbookViewId="0" topLeftCell="A1">
      <pane xSplit="1" ySplit="7" topLeftCell="B2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304</v>
      </c>
      <c r="B1" s="33"/>
    </row>
    <row r="2" spans="1:2" ht="24" customHeight="1">
      <c r="A2" s="33" t="s">
        <v>308</v>
      </c>
      <c r="B2" s="33"/>
    </row>
    <row r="3" spans="1:10" ht="24" customHeight="1" thickBot="1">
      <c r="A3" s="32" t="s">
        <v>393</v>
      </c>
      <c r="B3" s="32"/>
      <c r="C3" s="89"/>
      <c r="D3" s="89"/>
      <c r="E3" s="89"/>
      <c r="F3" s="89"/>
      <c r="G3" s="89"/>
      <c r="H3" s="89"/>
      <c r="I3" s="90"/>
      <c r="J3" s="91" t="s">
        <v>428</v>
      </c>
    </row>
    <row r="4" spans="1:10" ht="20.25" customHeight="1" thickBot="1">
      <c r="A4" s="1018" t="s">
        <v>211</v>
      </c>
      <c r="B4" s="911"/>
      <c r="C4" s="1014"/>
      <c r="D4" s="1014"/>
      <c r="E4" s="1014"/>
      <c r="F4" s="1014"/>
      <c r="G4" s="1014"/>
      <c r="H4" s="1014"/>
      <c r="I4" s="1014"/>
      <c r="J4" s="1015"/>
    </row>
    <row r="5" spans="1:10" ht="16.5" customHeight="1">
      <c r="A5" s="864"/>
      <c r="B5" s="864" t="s">
        <v>1269</v>
      </c>
      <c r="C5" s="1009" t="s">
        <v>968</v>
      </c>
      <c r="D5" s="247" t="s">
        <v>903</v>
      </c>
      <c r="E5" s="248"/>
      <c r="F5" s="248"/>
      <c r="G5" s="248"/>
      <c r="H5" s="248"/>
      <c r="I5" s="249"/>
      <c r="J5" s="872" t="s">
        <v>969</v>
      </c>
    </row>
    <row r="6" spans="1:10" ht="16.5" customHeight="1">
      <c r="A6" s="864"/>
      <c r="B6" s="864"/>
      <c r="C6" s="1019"/>
      <c r="D6" s="1012" t="s">
        <v>306</v>
      </c>
      <c r="E6" s="868" t="s">
        <v>307</v>
      </c>
      <c r="F6" s="870" t="s">
        <v>331</v>
      </c>
      <c r="G6" s="870" t="s">
        <v>970</v>
      </c>
      <c r="H6" s="870" t="s">
        <v>332</v>
      </c>
      <c r="I6" s="866" t="s">
        <v>971</v>
      </c>
      <c r="J6" s="1016"/>
    </row>
    <row r="7" spans="1:10" ht="16.5" customHeight="1" thickBot="1">
      <c r="A7" s="865"/>
      <c r="B7" s="865"/>
      <c r="C7" s="1020"/>
      <c r="D7" s="1013"/>
      <c r="E7" s="869"/>
      <c r="F7" s="871"/>
      <c r="G7" s="871"/>
      <c r="H7" s="871"/>
      <c r="I7" s="867"/>
      <c r="J7" s="1017"/>
    </row>
    <row r="8" spans="1:10" ht="23.25" customHeight="1">
      <c r="A8" s="240" t="s">
        <v>1154</v>
      </c>
      <c r="B8" s="747">
        <f aca="true" t="shared" si="0" ref="B8:B42">SUM(C8,D8,J8)</f>
        <v>16245</v>
      </c>
      <c r="C8" s="324">
        <v>0</v>
      </c>
      <c r="D8" s="299">
        <f aca="true" t="shared" si="1" ref="D8:D42">SUM(E8:I8)</f>
        <v>16198</v>
      </c>
      <c r="E8" s="309">
        <v>0</v>
      </c>
      <c r="F8" s="310">
        <v>0</v>
      </c>
      <c r="G8" s="310">
        <v>0</v>
      </c>
      <c r="H8" s="310">
        <v>0</v>
      </c>
      <c r="I8" s="311">
        <v>16198</v>
      </c>
      <c r="J8" s="324">
        <v>47</v>
      </c>
    </row>
    <row r="9" spans="1:10" ht="23.25" customHeight="1">
      <c r="A9" s="748" t="s">
        <v>1155</v>
      </c>
      <c r="B9" s="749">
        <f t="shared" si="0"/>
        <v>2617</v>
      </c>
      <c r="C9" s="325">
        <v>0</v>
      </c>
      <c r="D9" s="300">
        <f t="shared" si="1"/>
        <v>2617</v>
      </c>
      <c r="E9" s="312">
        <v>0</v>
      </c>
      <c r="F9" s="313">
        <v>0</v>
      </c>
      <c r="G9" s="313">
        <v>0</v>
      </c>
      <c r="H9" s="313">
        <v>0</v>
      </c>
      <c r="I9" s="314">
        <v>2617</v>
      </c>
      <c r="J9" s="325">
        <v>0</v>
      </c>
    </row>
    <row r="10" spans="1:10" ht="23.25" customHeight="1">
      <c r="A10" s="748" t="s">
        <v>1156</v>
      </c>
      <c r="B10" s="749">
        <f t="shared" si="0"/>
        <v>2316</v>
      </c>
      <c r="C10" s="325">
        <v>0</v>
      </c>
      <c r="D10" s="300">
        <f t="shared" si="1"/>
        <v>2316</v>
      </c>
      <c r="E10" s="312">
        <v>0</v>
      </c>
      <c r="F10" s="313">
        <v>0</v>
      </c>
      <c r="G10" s="313">
        <v>0</v>
      </c>
      <c r="H10" s="313">
        <v>0</v>
      </c>
      <c r="I10" s="314">
        <v>2316</v>
      </c>
      <c r="J10" s="325">
        <v>0</v>
      </c>
    </row>
    <row r="11" spans="1:10" ht="23.25" customHeight="1">
      <c r="A11" s="748" t="s">
        <v>1157</v>
      </c>
      <c r="B11" s="749">
        <f t="shared" si="0"/>
        <v>2068</v>
      </c>
      <c r="C11" s="325">
        <v>2068</v>
      </c>
      <c r="D11" s="300">
        <f t="shared" si="1"/>
        <v>0</v>
      </c>
      <c r="E11" s="312">
        <v>0</v>
      </c>
      <c r="F11" s="313">
        <v>0</v>
      </c>
      <c r="G11" s="313">
        <v>0</v>
      </c>
      <c r="H11" s="313">
        <v>0</v>
      </c>
      <c r="I11" s="314">
        <v>0</v>
      </c>
      <c r="J11" s="325">
        <v>0</v>
      </c>
    </row>
    <row r="12" spans="1:10" ht="23.25" customHeight="1">
      <c r="A12" s="750" t="s">
        <v>1158</v>
      </c>
      <c r="B12" s="751">
        <f t="shared" si="0"/>
        <v>976</v>
      </c>
      <c r="C12" s="326">
        <v>976</v>
      </c>
      <c r="D12" s="301">
        <f t="shared" si="1"/>
        <v>0</v>
      </c>
      <c r="E12" s="315">
        <v>0</v>
      </c>
      <c r="F12" s="316">
        <v>0</v>
      </c>
      <c r="G12" s="316">
        <v>0</v>
      </c>
      <c r="H12" s="316">
        <v>0</v>
      </c>
      <c r="I12" s="317">
        <v>0</v>
      </c>
      <c r="J12" s="326">
        <v>0</v>
      </c>
    </row>
    <row r="13" spans="1:10" ht="23.25" customHeight="1">
      <c r="A13" s="752" t="s">
        <v>1159</v>
      </c>
      <c r="B13" s="753">
        <f t="shared" si="0"/>
        <v>488</v>
      </c>
      <c r="C13" s="327">
        <v>0</v>
      </c>
      <c r="D13" s="302">
        <f t="shared" si="1"/>
        <v>0</v>
      </c>
      <c r="E13" s="318">
        <v>0</v>
      </c>
      <c r="F13" s="319">
        <v>0</v>
      </c>
      <c r="G13" s="319">
        <v>0</v>
      </c>
      <c r="H13" s="319">
        <v>0</v>
      </c>
      <c r="I13" s="320">
        <v>0</v>
      </c>
      <c r="J13" s="327">
        <v>488</v>
      </c>
    </row>
    <row r="14" spans="1:10" ht="23.25" customHeight="1">
      <c r="A14" s="748" t="s">
        <v>1160</v>
      </c>
      <c r="B14" s="749">
        <f t="shared" si="0"/>
        <v>1135</v>
      </c>
      <c r="C14" s="325">
        <v>0</v>
      </c>
      <c r="D14" s="300">
        <f t="shared" si="1"/>
        <v>1135</v>
      </c>
      <c r="E14" s="312">
        <v>0</v>
      </c>
      <c r="F14" s="313">
        <v>0</v>
      </c>
      <c r="G14" s="313">
        <v>0</v>
      </c>
      <c r="H14" s="313">
        <v>0</v>
      </c>
      <c r="I14" s="314">
        <v>1135</v>
      </c>
      <c r="J14" s="325">
        <v>0</v>
      </c>
    </row>
    <row r="15" spans="1:10" ht="23.25" customHeight="1">
      <c r="A15" s="748" t="s">
        <v>1161</v>
      </c>
      <c r="B15" s="749">
        <f t="shared" si="0"/>
        <v>1226</v>
      </c>
      <c r="C15" s="325">
        <v>0</v>
      </c>
      <c r="D15" s="300">
        <f t="shared" si="1"/>
        <v>1219</v>
      </c>
      <c r="E15" s="312">
        <v>0</v>
      </c>
      <c r="F15" s="313">
        <v>0</v>
      </c>
      <c r="G15" s="313">
        <v>0</v>
      </c>
      <c r="H15" s="313">
        <v>0</v>
      </c>
      <c r="I15" s="314">
        <v>1219</v>
      </c>
      <c r="J15" s="325">
        <v>7</v>
      </c>
    </row>
    <row r="16" spans="1:10" ht="23.25" customHeight="1">
      <c r="A16" s="748" t="s">
        <v>1162</v>
      </c>
      <c r="B16" s="749">
        <f t="shared" si="0"/>
        <v>450</v>
      </c>
      <c r="C16" s="325">
        <v>0</v>
      </c>
      <c r="D16" s="300">
        <f t="shared" si="1"/>
        <v>450</v>
      </c>
      <c r="E16" s="312">
        <v>0</v>
      </c>
      <c r="F16" s="313">
        <v>0</v>
      </c>
      <c r="G16" s="313">
        <v>0</v>
      </c>
      <c r="H16" s="313">
        <v>0</v>
      </c>
      <c r="I16" s="314">
        <v>450</v>
      </c>
      <c r="J16" s="325">
        <v>0</v>
      </c>
    </row>
    <row r="17" spans="1:10" ht="23.25" customHeight="1">
      <c r="A17" s="750" t="s">
        <v>1163</v>
      </c>
      <c r="B17" s="751">
        <f t="shared" si="0"/>
        <v>486</v>
      </c>
      <c r="C17" s="326">
        <v>484</v>
      </c>
      <c r="D17" s="301">
        <f t="shared" si="1"/>
        <v>0</v>
      </c>
      <c r="E17" s="315">
        <v>0</v>
      </c>
      <c r="F17" s="316">
        <v>0</v>
      </c>
      <c r="G17" s="316">
        <v>0</v>
      </c>
      <c r="H17" s="316">
        <v>0</v>
      </c>
      <c r="I17" s="317">
        <v>0</v>
      </c>
      <c r="J17" s="326">
        <v>2</v>
      </c>
    </row>
    <row r="18" spans="1:10" ht="23.25" customHeight="1">
      <c r="A18" s="752" t="s">
        <v>1164</v>
      </c>
      <c r="B18" s="753">
        <f t="shared" si="0"/>
        <v>885</v>
      </c>
      <c r="C18" s="327">
        <v>885</v>
      </c>
      <c r="D18" s="302">
        <f t="shared" si="1"/>
        <v>0</v>
      </c>
      <c r="E18" s="318">
        <v>0</v>
      </c>
      <c r="F18" s="319">
        <v>0</v>
      </c>
      <c r="G18" s="319">
        <v>0</v>
      </c>
      <c r="H18" s="319">
        <v>0</v>
      </c>
      <c r="I18" s="320">
        <v>0</v>
      </c>
      <c r="J18" s="327">
        <v>0</v>
      </c>
    </row>
    <row r="19" spans="1:10" ht="23.25" customHeight="1">
      <c r="A19" s="748" t="s">
        <v>1165</v>
      </c>
      <c r="B19" s="749">
        <f t="shared" si="0"/>
        <v>3791</v>
      </c>
      <c r="C19" s="325">
        <v>0</v>
      </c>
      <c r="D19" s="300">
        <f t="shared" si="1"/>
        <v>3791</v>
      </c>
      <c r="E19" s="312">
        <v>0</v>
      </c>
      <c r="F19" s="313">
        <v>0</v>
      </c>
      <c r="G19" s="313">
        <v>0</v>
      </c>
      <c r="H19" s="313">
        <v>0</v>
      </c>
      <c r="I19" s="314">
        <v>3791</v>
      </c>
      <c r="J19" s="325">
        <v>0</v>
      </c>
    </row>
    <row r="20" spans="1:10" ht="23.25" customHeight="1">
      <c r="A20" s="748" t="s">
        <v>1166</v>
      </c>
      <c r="B20" s="749">
        <f t="shared" si="0"/>
        <v>1135</v>
      </c>
      <c r="C20" s="325">
        <v>0</v>
      </c>
      <c r="D20" s="300">
        <f t="shared" si="1"/>
        <v>1129</v>
      </c>
      <c r="E20" s="312">
        <v>0</v>
      </c>
      <c r="F20" s="313">
        <v>0</v>
      </c>
      <c r="G20" s="313">
        <v>0</v>
      </c>
      <c r="H20" s="313">
        <v>0</v>
      </c>
      <c r="I20" s="314">
        <v>1129</v>
      </c>
      <c r="J20" s="325">
        <v>6</v>
      </c>
    </row>
    <row r="21" spans="1:10" ht="23.25" customHeight="1">
      <c r="A21" s="748" t="s">
        <v>1167</v>
      </c>
      <c r="B21" s="749">
        <f t="shared" si="0"/>
        <v>643</v>
      </c>
      <c r="C21" s="325">
        <v>0</v>
      </c>
      <c r="D21" s="300">
        <f t="shared" si="1"/>
        <v>627</v>
      </c>
      <c r="E21" s="312">
        <v>0</v>
      </c>
      <c r="F21" s="313">
        <v>0</v>
      </c>
      <c r="G21" s="313">
        <v>0</v>
      </c>
      <c r="H21" s="313">
        <v>0</v>
      </c>
      <c r="I21" s="314">
        <v>627</v>
      </c>
      <c r="J21" s="325">
        <v>16</v>
      </c>
    </row>
    <row r="22" spans="1:10" ht="23.25" customHeight="1">
      <c r="A22" s="750" t="s">
        <v>1168</v>
      </c>
      <c r="B22" s="751">
        <f t="shared" si="0"/>
        <v>849</v>
      </c>
      <c r="C22" s="326">
        <v>0</v>
      </c>
      <c r="D22" s="301">
        <f t="shared" si="1"/>
        <v>832</v>
      </c>
      <c r="E22" s="315">
        <v>0</v>
      </c>
      <c r="F22" s="316">
        <v>0</v>
      </c>
      <c r="G22" s="316">
        <v>0</v>
      </c>
      <c r="H22" s="316">
        <v>0</v>
      </c>
      <c r="I22" s="317">
        <v>832</v>
      </c>
      <c r="J22" s="326">
        <v>17</v>
      </c>
    </row>
    <row r="23" spans="1:10" ht="23.25" customHeight="1">
      <c r="A23" s="752" t="s">
        <v>1169</v>
      </c>
      <c r="B23" s="753">
        <f t="shared" si="0"/>
        <v>584</v>
      </c>
      <c r="C23" s="327">
        <v>584</v>
      </c>
      <c r="D23" s="302">
        <f t="shared" si="1"/>
        <v>0</v>
      </c>
      <c r="E23" s="318">
        <v>0</v>
      </c>
      <c r="F23" s="319">
        <v>0</v>
      </c>
      <c r="G23" s="319">
        <v>0</v>
      </c>
      <c r="H23" s="319">
        <v>0</v>
      </c>
      <c r="I23" s="320">
        <v>0</v>
      </c>
      <c r="J23" s="327">
        <v>0</v>
      </c>
    </row>
    <row r="24" spans="1:10" ht="23.25" customHeight="1">
      <c r="A24" s="748" t="s">
        <v>1170</v>
      </c>
      <c r="B24" s="749">
        <f t="shared" si="0"/>
        <v>418</v>
      </c>
      <c r="C24" s="325">
        <v>0</v>
      </c>
      <c r="D24" s="300">
        <f t="shared" si="1"/>
        <v>418</v>
      </c>
      <c r="E24" s="312">
        <v>0</v>
      </c>
      <c r="F24" s="313">
        <v>0</v>
      </c>
      <c r="G24" s="313">
        <v>0</v>
      </c>
      <c r="H24" s="313">
        <v>0</v>
      </c>
      <c r="I24" s="314">
        <v>418</v>
      </c>
      <c r="J24" s="325">
        <v>0</v>
      </c>
    </row>
    <row r="25" spans="1:10" ht="23.25" customHeight="1">
      <c r="A25" s="748" t="s">
        <v>1171</v>
      </c>
      <c r="B25" s="749">
        <f t="shared" si="0"/>
        <v>642</v>
      </c>
      <c r="C25" s="325">
        <v>642</v>
      </c>
      <c r="D25" s="300">
        <f t="shared" si="1"/>
        <v>0</v>
      </c>
      <c r="E25" s="312">
        <v>0</v>
      </c>
      <c r="F25" s="313">
        <v>0</v>
      </c>
      <c r="G25" s="313">
        <v>0</v>
      </c>
      <c r="H25" s="313">
        <v>0</v>
      </c>
      <c r="I25" s="314">
        <v>0</v>
      </c>
      <c r="J25" s="325">
        <v>0</v>
      </c>
    </row>
    <row r="26" spans="1:10" ht="23.25" customHeight="1">
      <c r="A26" s="748" t="s">
        <v>1172</v>
      </c>
      <c r="B26" s="749">
        <f t="shared" si="0"/>
        <v>921</v>
      </c>
      <c r="C26" s="325">
        <v>0</v>
      </c>
      <c r="D26" s="300">
        <f t="shared" si="1"/>
        <v>921</v>
      </c>
      <c r="E26" s="312">
        <v>0</v>
      </c>
      <c r="F26" s="313">
        <v>0</v>
      </c>
      <c r="G26" s="313">
        <v>0</v>
      </c>
      <c r="H26" s="313">
        <v>0</v>
      </c>
      <c r="I26" s="314">
        <v>921</v>
      </c>
      <c r="J26" s="325">
        <v>0</v>
      </c>
    </row>
    <row r="27" spans="1:10" ht="23.25" customHeight="1">
      <c r="A27" s="750" t="s">
        <v>1173</v>
      </c>
      <c r="B27" s="751">
        <f t="shared" si="0"/>
        <v>768</v>
      </c>
      <c r="C27" s="326">
        <v>768</v>
      </c>
      <c r="D27" s="301">
        <f t="shared" si="1"/>
        <v>0</v>
      </c>
      <c r="E27" s="315">
        <v>0</v>
      </c>
      <c r="F27" s="316">
        <v>0</v>
      </c>
      <c r="G27" s="316">
        <v>0</v>
      </c>
      <c r="H27" s="316">
        <v>0</v>
      </c>
      <c r="I27" s="317">
        <v>0</v>
      </c>
      <c r="J27" s="326">
        <v>0</v>
      </c>
    </row>
    <row r="28" spans="1:10" ht="23.25" customHeight="1">
      <c r="A28" s="752" t="s">
        <v>1174</v>
      </c>
      <c r="B28" s="753">
        <f t="shared" si="0"/>
        <v>362</v>
      </c>
      <c r="C28" s="327">
        <v>362</v>
      </c>
      <c r="D28" s="302">
        <f t="shared" si="1"/>
        <v>0</v>
      </c>
      <c r="E28" s="318">
        <v>0</v>
      </c>
      <c r="F28" s="319">
        <v>0</v>
      </c>
      <c r="G28" s="319">
        <v>0</v>
      </c>
      <c r="H28" s="319">
        <v>0</v>
      </c>
      <c r="I28" s="320">
        <v>0</v>
      </c>
      <c r="J28" s="327">
        <v>0</v>
      </c>
    </row>
    <row r="29" spans="1:10" ht="23.25" customHeight="1">
      <c r="A29" s="748" t="s">
        <v>1175</v>
      </c>
      <c r="B29" s="749">
        <f t="shared" si="0"/>
        <v>373</v>
      </c>
      <c r="C29" s="325">
        <v>0</v>
      </c>
      <c r="D29" s="300">
        <f t="shared" si="1"/>
        <v>116</v>
      </c>
      <c r="E29" s="312">
        <v>0</v>
      </c>
      <c r="F29" s="313">
        <v>0</v>
      </c>
      <c r="G29" s="313">
        <v>0</v>
      </c>
      <c r="H29" s="313">
        <v>0</v>
      </c>
      <c r="I29" s="314">
        <v>116</v>
      </c>
      <c r="J29" s="325">
        <v>257</v>
      </c>
    </row>
    <row r="30" spans="1:10" ht="23.25" customHeight="1">
      <c r="A30" s="748" t="s">
        <v>1176</v>
      </c>
      <c r="B30" s="749">
        <f t="shared" si="0"/>
        <v>857</v>
      </c>
      <c r="C30" s="325">
        <v>857</v>
      </c>
      <c r="D30" s="300">
        <f t="shared" si="1"/>
        <v>0</v>
      </c>
      <c r="E30" s="312">
        <v>0</v>
      </c>
      <c r="F30" s="313">
        <v>0</v>
      </c>
      <c r="G30" s="313">
        <v>0</v>
      </c>
      <c r="H30" s="313">
        <v>0</v>
      </c>
      <c r="I30" s="314">
        <v>0</v>
      </c>
      <c r="J30" s="336">
        <v>0</v>
      </c>
    </row>
    <row r="31" spans="1:10" ht="23.25" customHeight="1">
      <c r="A31" s="748" t="s">
        <v>1177</v>
      </c>
      <c r="B31" s="749">
        <f t="shared" si="0"/>
        <v>266</v>
      </c>
      <c r="C31" s="325">
        <v>0</v>
      </c>
      <c r="D31" s="300">
        <f t="shared" si="1"/>
        <v>264</v>
      </c>
      <c r="E31" s="312">
        <v>0</v>
      </c>
      <c r="F31" s="313">
        <v>0</v>
      </c>
      <c r="G31" s="313">
        <v>0</v>
      </c>
      <c r="H31" s="313">
        <v>0</v>
      </c>
      <c r="I31" s="314">
        <v>264</v>
      </c>
      <c r="J31" s="325">
        <v>2</v>
      </c>
    </row>
    <row r="32" spans="1:10" ht="23.25" customHeight="1">
      <c r="A32" s="750" t="s">
        <v>1178</v>
      </c>
      <c r="B32" s="751">
        <f t="shared" si="0"/>
        <v>400</v>
      </c>
      <c r="C32" s="326">
        <v>400</v>
      </c>
      <c r="D32" s="301">
        <f t="shared" si="1"/>
        <v>0</v>
      </c>
      <c r="E32" s="315">
        <v>0</v>
      </c>
      <c r="F32" s="316">
        <v>0</v>
      </c>
      <c r="G32" s="316">
        <v>0</v>
      </c>
      <c r="H32" s="316">
        <v>0</v>
      </c>
      <c r="I32" s="317">
        <v>0</v>
      </c>
      <c r="J32" s="326">
        <v>0</v>
      </c>
    </row>
    <row r="33" spans="1:10" ht="23.25" customHeight="1">
      <c r="A33" s="752" t="s">
        <v>1179</v>
      </c>
      <c r="B33" s="753">
        <f t="shared" si="0"/>
        <v>592</v>
      </c>
      <c r="C33" s="327">
        <v>592</v>
      </c>
      <c r="D33" s="302">
        <f t="shared" si="1"/>
        <v>0</v>
      </c>
      <c r="E33" s="318">
        <v>0</v>
      </c>
      <c r="F33" s="319">
        <v>0</v>
      </c>
      <c r="G33" s="319">
        <v>0</v>
      </c>
      <c r="H33" s="319">
        <v>0</v>
      </c>
      <c r="I33" s="320">
        <v>0</v>
      </c>
      <c r="J33" s="327">
        <v>0</v>
      </c>
    </row>
    <row r="34" spans="1:10" ht="23.25" customHeight="1">
      <c r="A34" s="748" t="s">
        <v>1180</v>
      </c>
      <c r="B34" s="749">
        <f t="shared" si="0"/>
        <v>289</v>
      </c>
      <c r="C34" s="325">
        <v>282</v>
      </c>
      <c r="D34" s="300">
        <f t="shared" si="1"/>
        <v>6</v>
      </c>
      <c r="E34" s="312">
        <v>0</v>
      </c>
      <c r="F34" s="313">
        <v>0</v>
      </c>
      <c r="G34" s="313">
        <v>0</v>
      </c>
      <c r="H34" s="313">
        <v>0</v>
      </c>
      <c r="I34" s="314">
        <v>6</v>
      </c>
      <c r="J34" s="325">
        <v>1</v>
      </c>
    </row>
    <row r="35" spans="1:10" ht="23.25" customHeight="1">
      <c r="A35" s="748" t="s">
        <v>1181</v>
      </c>
      <c r="B35" s="749">
        <f t="shared" si="0"/>
        <v>282</v>
      </c>
      <c r="C35" s="325">
        <v>282</v>
      </c>
      <c r="D35" s="300">
        <f t="shared" si="1"/>
        <v>0</v>
      </c>
      <c r="E35" s="312">
        <v>0</v>
      </c>
      <c r="F35" s="313">
        <v>0</v>
      </c>
      <c r="G35" s="313">
        <v>0</v>
      </c>
      <c r="H35" s="313">
        <v>0</v>
      </c>
      <c r="I35" s="314">
        <v>0</v>
      </c>
      <c r="J35" s="325">
        <v>0</v>
      </c>
    </row>
    <row r="36" spans="1:10" ht="23.25" customHeight="1">
      <c r="A36" s="748" t="s">
        <v>1182</v>
      </c>
      <c r="B36" s="749">
        <f t="shared" si="0"/>
        <v>585</v>
      </c>
      <c r="C36" s="325">
        <v>0</v>
      </c>
      <c r="D36" s="300">
        <f t="shared" si="1"/>
        <v>585</v>
      </c>
      <c r="E36" s="312">
        <v>0</v>
      </c>
      <c r="F36" s="313">
        <v>0</v>
      </c>
      <c r="G36" s="313">
        <v>0</v>
      </c>
      <c r="H36" s="313">
        <v>0</v>
      </c>
      <c r="I36" s="314">
        <v>585</v>
      </c>
      <c r="J36" s="325">
        <v>0</v>
      </c>
    </row>
    <row r="37" spans="1:10" ht="23.25" customHeight="1">
      <c r="A37" s="750" t="s">
        <v>1183</v>
      </c>
      <c r="B37" s="751">
        <f t="shared" si="0"/>
        <v>514</v>
      </c>
      <c r="C37" s="326">
        <v>0</v>
      </c>
      <c r="D37" s="301">
        <f t="shared" si="1"/>
        <v>514</v>
      </c>
      <c r="E37" s="315">
        <v>0</v>
      </c>
      <c r="F37" s="316">
        <v>0</v>
      </c>
      <c r="G37" s="316">
        <v>0</v>
      </c>
      <c r="H37" s="316">
        <v>0</v>
      </c>
      <c r="I37" s="317">
        <v>514</v>
      </c>
      <c r="J37" s="326">
        <v>0</v>
      </c>
    </row>
    <row r="38" spans="1:10" ht="23.25" customHeight="1">
      <c r="A38" s="752" t="s">
        <v>1184</v>
      </c>
      <c r="B38" s="753">
        <f t="shared" si="0"/>
        <v>529</v>
      </c>
      <c r="C38" s="327">
        <v>529</v>
      </c>
      <c r="D38" s="302">
        <f t="shared" si="1"/>
        <v>0</v>
      </c>
      <c r="E38" s="318">
        <v>0</v>
      </c>
      <c r="F38" s="319">
        <v>0</v>
      </c>
      <c r="G38" s="319">
        <v>0</v>
      </c>
      <c r="H38" s="319">
        <v>0</v>
      </c>
      <c r="I38" s="320">
        <v>0</v>
      </c>
      <c r="J38" s="327">
        <v>0</v>
      </c>
    </row>
    <row r="39" spans="1:10" ht="23.25" customHeight="1">
      <c r="A39" s="748" t="s">
        <v>1185</v>
      </c>
      <c r="B39" s="749">
        <f t="shared" si="0"/>
        <v>458</v>
      </c>
      <c r="C39" s="325">
        <v>454</v>
      </c>
      <c r="D39" s="300">
        <f t="shared" si="1"/>
        <v>0</v>
      </c>
      <c r="E39" s="312">
        <v>0</v>
      </c>
      <c r="F39" s="313">
        <v>0</v>
      </c>
      <c r="G39" s="313">
        <v>0</v>
      </c>
      <c r="H39" s="313">
        <v>0</v>
      </c>
      <c r="I39" s="314">
        <v>0</v>
      </c>
      <c r="J39" s="325">
        <v>4</v>
      </c>
    </row>
    <row r="40" spans="1:10" ht="23.25" customHeight="1">
      <c r="A40" s="748" t="s">
        <v>1186</v>
      </c>
      <c r="B40" s="749">
        <f t="shared" si="0"/>
        <v>330</v>
      </c>
      <c r="C40" s="325">
        <v>330</v>
      </c>
      <c r="D40" s="300">
        <f t="shared" si="1"/>
        <v>0</v>
      </c>
      <c r="E40" s="312">
        <v>0</v>
      </c>
      <c r="F40" s="313">
        <v>0</v>
      </c>
      <c r="G40" s="313">
        <v>0</v>
      </c>
      <c r="H40" s="313">
        <v>0</v>
      </c>
      <c r="I40" s="314">
        <v>0</v>
      </c>
      <c r="J40" s="325">
        <v>0</v>
      </c>
    </row>
    <row r="41" spans="1:10" ht="23.25" customHeight="1">
      <c r="A41" s="748" t="s">
        <v>1187</v>
      </c>
      <c r="B41" s="749">
        <f t="shared" si="0"/>
        <v>559</v>
      </c>
      <c r="C41" s="325">
        <v>559</v>
      </c>
      <c r="D41" s="300">
        <f t="shared" si="1"/>
        <v>0</v>
      </c>
      <c r="E41" s="312">
        <v>0</v>
      </c>
      <c r="F41" s="313">
        <v>0</v>
      </c>
      <c r="G41" s="313">
        <v>0</v>
      </c>
      <c r="H41" s="313">
        <v>0</v>
      </c>
      <c r="I41" s="314">
        <v>0</v>
      </c>
      <c r="J41" s="325">
        <v>0</v>
      </c>
    </row>
    <row r="42" spans="1:10" ht="23.25" customHeight="1" thickBot="1">
      <c r="A42" s="754" t="s">
        <v>967</v>
      </c>
      <c r="B42" s="755">
        <f t="shared" si="0"/>
        <v>322</v>
      </c>
      <c r="C42" s="337">
        <v>322</v>
      </c>
      <c r="D42" s="303">
        <f t="shared" si="1"/>
        <v>0</v>
      </c>
      <c r="E42" s="321">
        <v>0</v>
      </c>
      <c r="F42" s="322">
        <v>0</v>
      </c>
      <c r="G42" s="322">
        <v>0</v>
      </c>
      <c r="H42" s="322">
        <v>0</v>
      </c>
      <c r="I42" s="323">
        <v>0</v>
      </c>
      <c r="J42" s="337">
        <v>0</v>
      </c>
    </row>
    <row r="43" spans="1:2" ht="24" customHeight="1">
      <c r="A43" s="33" t="s">
        <v>304</v>
      </c>
      <c r="B43" s="33"/>
    </row>
    <row r="44" spans="1:10" ht="24" customHeight="1">
      <c r="A44" s="33" t="s">
        <v>308</v>
      </c>
      <c r="B44" s="756"/>
      <c r="C44" s="150"/>
      <c r="D44" s="757"/>
      <c r="E44" s="149"/>
      <c r="F44" s="150"/>
      <c r="G44" s="149"/>
      <c r="H44" s="149"/>
      <c r="I44" s="149"/>
      <c r="J44" s="150"/>
    </row>
    <row r="45" spans="1:10" ht="24" customHeight="1" thickBot="1">
      <c r="A45" s="32" t="s">
        <v>394</v>
      </c>
      <c r="B45" s="32"/>
      <c r="C45" s="89"/>
      <c r="D45" s="89"/>
      <c r="E45" s="89"/>
      <c r="F45" s="89"/>
      <c r="G45" s="89"/>
      <c r="H45" s="89"/>
      <c r="I45" s="90"/>
      <c r="J45" s="91" t="s">
        <v>428</v>
      </c>
    </row>
    <row r="46" spans="1:10" ht="20.25" customHeight="1" thickBot="1">
      <c r="A46" s="1018" t="s">
        <v>211</v>
      </c>
      <c r="B46" s="911"/>
      <c r="C46" s="1014"/>
      <c r="D46" s="1014"/>
      <c r="E46" s="1014"/>
      <c r="F46" s="1014"/>
      <c r="G46" s="1014"/>
      <c r="H46" s="1014"/>
      <c r="I46" s="1014"/>
      <c r="J46" s="1015"/>
    </row>
    <row r="47" spans="1:10" ht="16.5" customHeight="1">
      <c r="A47" s="864"/>
      <c r="B47" s="864" t="s">
        <v>1269</v>
      </c>
      <c r="C47" s="1009" t="s">
        <v>968</v>
      </c>
      <c r="D47" s="247" t="s">
        <v>903</v>
      </c>
      <c r="E47" s="248"/>
      <c r="F47" s="248"/>
      <c r="G47" s="248"/>
      <c r="H47" s="248"/>
      <c r="I47" s="249"/>
      <c r="J47" s="872" t="s">
        <v>969</v>
      </c>
    </row>
    <row r="48" spans="1:10" ht="16.5" customHeight="1">
      <c r="A48" s="864"/>
      <c r="B48" s="864"/>
      <c r="C48" s="1019"/>
      <c r="D48" s="1012" t="s">
        <v>306</v>
      </c>
      <c r="E48" s="868" t="s">
        <v>307</v>
      </c>
      <c r="F48" s="870" t="s">
        <v>331</v>
      </c>
      <c r="G48" s="870" t="s">
        <v>970</v>
      </c>
      <c r="H48" s="870" t="s">
        <v>332</v>
      </c>
      <c r="I48" s="866" t="s">
        <v>971</v>
      </c>
      <c r="J48" s="1016"/>
    </row>
    <row r="49" spans="1:10" ht="16.5" customHeight="1" thickBot="1">
      <c r="A49" s="865"/>
      <c r="B49" s="865"/>
      <c r="C49" s="1020"/>
      <c r="D49" s="1013"/>
      <c r="E49" s="869"/>
      <c r="F49" s="871"/>
      <c r="G49" s="871"/>
      <c r="H49" s="871"/>
      <c r="I49" s="867"/>
      <c r="J49" s="1017"/>
    </row>
    <row r="50" spans="1:10" ht="23.25" customHeight="1">
      <c r="A50" s="758" t="s">
        <v>1188</v>
      </c>
      <c r="B50" s="759">
        <f aca="true" t="shared" si="2" ref="B50:B75">SUM(C50,D50,J50)</f>
        <v>116</v>
      </c>
      <c r="C50" s="324">
        <v>0</v>
      </c>
      <c r="D50" s="304">
        <f>SUM(E50:I50)</f>
        <v>116</v>
      </c>
      <c r="E50" s="309">
        <v>0</v>
      </c>
      <c r="F50" s="310">
        <v>0</v>
      </c>
      <c r="G50" s="310">
        <v>0</v>
      </c>
      <c r="H50" s="310">
        <v>0</v>
      </c>
      <c r="I50" s="311">
        <v>116</v>
      </c>
      <c r="J50" s="324">
        <v>0</v>
      </c>
    </row>
    <row r="51" spans="1:10" ht="23.25" customHeight="1">
      <c r="A51" s="760" t="s">
        <v>1189</v>
      </c>
      <c r="B51" s="761">
        <f t="shared" si="2"/>
        <v>331</v>
      </c>
      <c r="C51" s="325">
        <v>331</v>
      </c>
      <c r="D51" s="305">
        <f aca="true" t="shared" si="3" ref="D51:D75">SUM(E51:I51)</f>
        <v>0</v>
      </c>
      <c r="E51" s="312">
        <v>0</v>
      </c>
      <c r="F51" s="313">
        <v>0</v>
      </c>
      <c r="G51" s="313">
        <v>0</v>
      </c>
      <c r="H51" s="313">
        <v>0</v>
      </c>
      <c r="I51" s="314">
        <v>0</v>
      </c>
      <c r="J51" s="325">
        <v>0</v>
      </c>
    </row>
    <row r="52" spans="1:10" ht="23.25" customHeight="1">
      <c r="A52" s="760" t="s">
        <v>1190</v>
      </c>
      <c r="B52" s="761">
        <f t="shared" si="2"/>
        <v>86</v>
      </c>
      <c r="C52" s="325">
        <v>86</v>
      </c>
      <c r="D52" s="305">
        <f t="shared" si="3"/>
        <v>0</v>
      </c>
      <c r="E52" s="312">
        <v>0</v>
      </c>
      <c r="F52" s="313">
        <v>0</v>
      </c>
      <c r="G52" s="313">
        <v>0</v>
      </c>
      <c r="H52" s="313">
        <v>0</v>
      </c>
      <c r="I52" s="314">
        <v>0</v>
      </c>
      <c r="J52" s="325">
        <v>0</v>
      </c>
    </row>
    <row r="53" spans="1:10" ht="23.25" customHeight="1">
      <c r="A53" s="760" t="s">
        <v>1191</v>
      </c>
      <c r="B53" s="761">
        <f t="shared" si="2"/>
        <v>41</v>
      </c>
      <c r="C53" s="325">
        <v>41</v>
      </c>
      <c r="D53" s="305">
        <f t="shared" si="3"/>
        <v>0</v>
      </c>
      <c r="E53" s="312">
        <v>0</v>
      </c>
      <c r="F53" s="313">
        <v>0</v>
      </c>
      <c r="G53" s="313">
        <v>0</v>
      </c>
      <c r="H53" s="313">
        <v>0</v>
      </c>
      <c r="I53" s="314">
        <v>0</v>
      </c>
      <c r="J53" s="325">
        <v>0</v>
      </c>
    </row>
    <row r="54" spans="1:10" ht="23.25" customHeight="1">
      <c r="A54" s="762" t="s">
        <v>1192</v>
      </c>
      <c r="B54" s="763">
        <f t="shared" si="2"/>
        <v>144</v>
      </c>
      <c r="C54" s="326">
        <v>144</v>
      </c>
      <c r="D54" s="306">
        <f t="shared" si="3"/>
        <v>0</v>
      </c>
      <c r="E54" s="315">
        <v>0</v>
      </c>
      <c r="F54" s="316">
        <v>0</v>
      </c>
      <c r="G54" s="316">
        <v>0</v>
      </c>
      <c r="H54" s="316">
        <v>0</v>
      </c>
      <c r="I54" s="317">
        <v>0</v>
      </c>
      <c r="J54" s="326">
        <v>0</v>
      </c>
    </row>
    <row r="55" spans="1:10" ht="23.25" customHeight="1">
      <c r="A55" s="764" t="s">
        <v>1193</v>
      </c>
      <c r="B55" s="765">
        <f t="shared" si="2"/>
        <v>175</v>
      </c>
      <c r="C55" s="327">
        <v>175</v>
      </c>
      <c r="D55" s="307">
        <f t="shared" si="3"/>
        <v>0</v>
      </c>
      <c r="E55" s="318">
        <v>0</v>
      </c>
      <c r="F55" s="319">
        <v>0</v>
      </c>
      <c r="G55" s="319">
        <v>0</v>
      </c>
      <c r="H55" s="319">
        <v>0</v>
      </c>
      <c r="I55" s="320">
        <v>0</v>
      </c>
      <c r="J55" s="327">
        <v>0</v>
      </c>
    </row>
    <row r="56" spans="1:10" ht="23.25" customHeight="1">
      <c r="A56" s="760" t="s">
        <v>1194</v>
      </c>
      <c r="B56" s="761">
        <f t="shared" si="2"/>
        <v>138</v>
      </c>
      <c r="C56" s="325">
        <v>0</v>
      </c>
      <c r="D56" s="305">
        <f t="shared" si="3"/>
        <v>137</v>
      </c>
      <c r="E56" s="312">
        <v>137</v>
      </c>
      <c r="F56" s="313">
        <v>0</v>
      </c>
      <c r="G56" s="313">
        <v>0</v>
      </c>
      <c r="H56" s="313">
        <v>0</v>
      </c>
      <c r="I56" s="314">
        <v>0</v>
      </c>
      <c r="J56" s="325">
        <v>1</v>
      </c>
    </row>
    <row r="57" spans="1:10" ht="23.25" customHeight="1">
      <c r="A57" s="760" t="s">
        <v>1195</v>
      </c>
      <c r="B57" s="761">
        <f t="shared" si="2"/>
        <v>138</v>
      </c>
      <c r="C57" s="325">
        <v>138</v>
      </c>
      <c r="D57" s="305">
        <f t="shared" si="3"/>
        <v>0</v>
      </c>
      <c r="E57" s="312">
        <v>0</v>
      </c>
      <c r="F57" s="313">
        <v>0</v>
      </c>
      <c r="G57" s="313">
        <v>0</v>
      </c>
      <c r="H57" s="313">
        <v>0</v>
      </c>
      <c r="I57" s="314">
        <v>0</v>
      </c>
      <c r="J57" s="325">
        <v>0</v>
      </c>
    </row>
    <row r="58" spans="1:10" ht="23.25" customHeight="1">
      <c r="A58" s="760" t="s">
        <v>1196</v>
      </c>
      <c r="B58" s="761">
        <f t="shared" si="2"/>
        <v>156</v>
      </c>
      <c r="C58" s="325">
        <v>156</v>
      </c>
      <c r="D58" s="305">
        <f t="shared" si="3"/>
        <v>0</v>
      </c>
      <c r="E58" s="312">
        <v>0</v>
      </c>
      <c r="F58" s="313">
        <v>0</v>
      </c>
      <c r="G58" s="313">
        <v>0</v>
      </c>
      <c r="H58" s="313">
        <v>0</v>
      </c>
      <c r="I58" s="314">
        <v>0</v>
      </c>
      <c r="J58" s="325">
        <v>0</v>
      </c>
    </row>
    <row r="59" spans="1:10" ht="23.25" customHeight="1">
      <c r="A59" s="762" t="s">
        <v>1197</v>
      </c>
      <c r="B59" s="763">
        <f t="shared" si="2"/>
        <v>162</v>
      </c>
      <c r="C59" s="326">
        <v>162</v>
      </c>
      <c r="D59" s="306">
        <f t="shared" si="3"/>
        <v>0</v>
      </c>
      <c r="E59" s="315">
        <v>0</v>
      </c>
      <c r="F59" s="316">
        <v>0</v>
      </c>
      <c r="G59" s="316">
        <v>0</v>
      </c>
      <c r="H59" s="316">
        <v>0</v>
      </c>
      <c r="I59" s="317">
        <v>0</v>
      </c>
      <c r="J59" s="326">
        <v>0</v>
      </c>
    </row>
    <row r="60" spans="1:10" ht="23.25" customHeight="1">
      <c r="A60" s="764" t="s">
        <v>1198</v>
      </c>
      <c r="B60" s="765">
        <f t="shared" si="2"/>
        <v>213</v>
      </c>
      <c r="C60" s="327">
        <v>213</v>
      </c>
      <c r="D60" s="307">
        <f t="shared" si="3"/>
        <v>0</v>
      </c>
      <c r="E60" s="318">
        <v>0</v>
      </c>
      <c r="F60" s="319">
        <v>0</v>
      </c>
      <c r="G60" s="319">
        <v>0</v>
      </c>
      <c r="H60" s="319">
        <v>0</v>
      </c>
      <c r="I60" s="320">
        <v>0</v>
      </c>
      <c r="J60" s="327">
        <v>0</v>
      </c>
    </row>
    <row r="61" spans="1:10" ht="23.25" customHeight="1">
      <c r="A61" s="760" t="s">
        <v>1199</v>
      </c>
      <c r="B61" s="761">
        <f t="shared" si="2"/>
        <v>24</v>
      </c>
      <c r="C61" s="325">
        <v>24</v>
      </c>
      <c r="D61" s="305">
        <f t="shared" si="3"/>
        <v>0</v>
      </c>
      <c r="E61" s="312">
        <v>0</v>
      </c>
      <c r="F61" s="313">
        <v>0</v>
      </c>
      <c r="G61" s="313">
        <v>0</v>
      </c>
      <c r="H61" s="313">
        <v>0</v>
      </c>
      <c r="I61" s="336">
        <v>0</v>
      </c>
      <c r="J61" s="325">
        <v>0</v>
      </c>
    </row>
    <row r="62" spans="1:10" ht="23.25" customHeight="1">
      <c r="A62" s="760" t="s">
        <v>1200</v>
      </c>
      <c r="B62" s="761">
        <f t="shared" si="2"/>
        <v>239</v>
      </c>
      <c r="C62" s="325">
        <v>14</v>
      </c>
      <c r="D62" s="398">
        <f t="shared" si="3"/>
        <v>225</v>
      </c>
      <c r="E62" s="766">
        <v>0</v>
      </c>
      <c r="F62" s="766">
        <v>0</v>
      </c>
      <c r="G62" s="766">
        <v>0</v>
      </c>
      <c r="H62" s="766">
        <v>0</v>
      </c>
      <c r="I62" s="336">
        <v>225</v>
      </c>
      <c r="J62" s="325">
        <v>0</v>
      </c>
    </row>
    <row r="63" spans="1:10" ht="23.25" customHeight="1">
      <c r="A63" s="760" t="s">
        <v>1201</v>
      </c>
      <c r="B63" s="761">
        <f t="shared" si="2"/>
        <v>390</v>
      </c>
      <c r="C63" s="325">
        <v>390</v>
      </c>
      <c r="D63" s="398">
        <f t="shared" si="3"/>
        <v>0</v>
      </c>
      <c r="E63" s="766">
        <v>0</v>
      </c>
      <c r="F63" s="766">
        <v>0</v>
      </c>
      <c r="G63" s="766">
        <v>0</v>
      </c>
      <c r="H63" s="766">
        <v>0</v>
      </c>
      <c r="I63" s="336">
        <v>0</v>
      </c>
      <c r="J63" s="325">
        <v>0</v>
      </c>
    </row>
    <row r="64" spans="1:10" ht="23.25" customHeight="1">
      <c r="A64" s="762" t="s">
        <v>1202</v>
      </c>
      <c r="B64" s="763">
        <f t="shared" si="2"/>
        <v>206</v>
      </c>
      <c r="C64" s="326">
        <v>195</v>
      </c>
      <c r="D64" s="306">
        <f t="shared" si="3"/>
        <v>0</v>
      </c>
      <c r="E64" s="315">
        <v>0</v>
      </c>
      <c r="F64" s="767">
        <v>0</v>
      </c>
      <c r="G64" s="767">
        <v>0</v>
      </c>
      <c r="H64" s="316">
        <v>0</v>
      </c>
      <c r="I64" s="768">
        <v>0</v>
      </c>
      <c r="J64" s="326">
        <v>11</v>
      </c>
    </row>
    <row r="65" spans="1:10" ht="23.25" customHeight="1">
      <c r="A65" s="760" t="s">
        <v>1203</v>
      </c>
      <c r="B65" s="761">
        <f t="shared" si="2"/>
        <v>193</v>
      </c>
      <c r="C65" s="325">
        <v>184</v>
      </c>
      <c r="D65" s="305">
        <f t="shared" si="3"/>
        <v>0</v>
      </c>
      <c r="E65" s="312">
        <v>0</v>
      </c>
      <c r="F65" s="313">
        <v>0</v>
      </c>
      <c r="G65" s="313">
        <v>0</v>
      </c>
      <c r="H65" s="313">
        <v>0</v>
      </c>
      <c r="I65" s="314">
        <v>0</v>
      </c>
      <c r="J65" s="325">
        <v>9</v>
      </c>
    </row>
    <row r="66" spans="1:10" ht="23.25" customHeight="1">
      <c r="A66" s="760" t="s">
        <v>1204</v>
      </c>
      <c r="B66" s="761">
        <f t="shared" si="2"/>
        <v>301</v>
      </c>
      <c r="C66" s="325">
        <v>0</v>
      </c>
      <c r="D66" s="305">
        <f t="shared" si="3"/>
        <v>295</v>
      </c>
      <c r="E66" s="312">
        <v>0</v>
      </c>
      <c r="F66" s="766">
        <v>0</v>
      </c>
      <c r="G66" s="313">
        <v>0</v>
      </c>
      <c r="H66" s="766">
        <v>0</v>
      </c>
      <c r="I66" s="314">
        <v>295</v>
      </c>
      <c r="J66" s="325">
        <v>6</v>
      </c>
    </row>
    <row r="67" spans="1:10" ht="23.25" customHeight="1">
      <c r="A67" s="760" t="s">
        <v>1205</v>
      </c>
      <c r="B67" s="761">
        <f t="shared" si="2"/>
        <v>199</v>
      </c>
      <c r="C67" s="325">
        <v>0</v>
      </c>
      <c r="D67" s="398">
        <f t="shared" si="3"/>
        <v>195</v>
      </c>
      <c r="E67" s="766">
        <v>0</v>
      </c>
      <c r="F67" s="766">
        <v>0</v>
      </c>
      <c r="G67" s="313">
        <v>0</v>
      </c>
      <c r="H67" s="766">
        <v>0</v>
      </c>
      <c r="I67" s="336">
        <v>195</v>
      </c>
      <c r="J67" s="325">
        <v>4</v>
      </c>
    </row>
    <row r="68" spans="1:10" ht="23.25" customHeight="1">
      <c r="A68" s="760" t="s">
        <v>1206</v>
      </c>
      <c r="B68" s="761">
        <f t="shared" si="2"/>
        <v>203</v>
      </c>
      <c r="C68" s="325">
        <v>0</v>
      </c>
      <c r="D68" s="398">
        <f t="shared" si="3"/>
        <v>6</v>
      </c>
      <c r="E68" s="766">
        <v>0</v>
      </c>
      <c r="F68" s="766">
        <v>0</v>
      </c>
      <c r="G68" s="313">
        <v>0</v>
      </c>
      <c r="H68" s="766">
        <v>0</v>
      </c>
      <c r="I68" s="336">
        <v>6</v>
      </c>
      <c r="J68" s="325">
        <v>197</v>
      </c>
    </row>
    <row r="69" spans="1:10" ht="23.25" customHeight="1">
      <c r="A69" s="762" t="s">
        <v>1207</v>
      </c>
      <c r="B69" s="763">
        <f t="shared" si="2"/>
        <v>112</v>
      </c>
      <c r="C69" s="326">
        <v>110</v>
      </c>
      <c r="D69" s="306">
        <f t="shared" si="3"/>
        <v>2</v>
      </c>
      <c r="E69" s="315">
        <v>0</v>
      </c>
      <c r="F69" s="767">
        <v>0</v>
      </c>
      <c r="G69" s="316">
        <v>0</v>
      </c>
      <c r="H69" s="767">
        <v>0</v>
      </c>
      <c r="I69" s="768">
        <v>2</v>
      </c>
      <c r="J69" s="326">
        <v>0</v>
      </c>
    </row>
    <row r="70" spans="1:10" ht="23.25" customHeight="1">
      <c r="A70" s="760" t="s">
        <v>1208</v>
      </c>
      <c r="B70" s="761">
        <f t="shared" si="2"/>
        <v>271</v>
      </c>
      <c r="C70" s="325">
        <v>16</v>
      </c>
      <c r="D70" s="305">
        <f t="shared" si="3"/>
        <v>255</v>
      </c>
      <c r="E70" s="312">
        <v>0</v>
      </c>
      <c r="F70" s="313">
        <v>0</v>
      </c>
      <c r="G70" s="313">
        <v>0</v>
      </c>
      <c r="H70" s="313">
        <v>0</v>
      </c>
      <c r="I70" s="314">
        <v>255</v>
      </c>
      <c r="J70" s="325">
        <v>0</v>
      </c>
    </row>
    <row r="71" spans="1:10" ht="23.25" customHeight="1">
      <c r="A71" s="760" t="s">
        <v>1209</v>
      </c>
      <c r="B71" s="761">
        <f t="shared" si="2"/>
        <v>241</v>
      </c>
      <c r="C71" s="325">
        <v>0</v>
      </c>
      <c r="D71" s="305">
        <f t="shared" si="3"/>
        <v>241</v>
      </c>
      <c r="E71" s="312">
        <v>0</v>
      </c>
      <c r="F71" s="766">
        <v>0</v>
      </c>
      <c r="G71" s="313">
        <v>0</v>
      </c>
      <c r="H71" s="313">
        <v>0</v>
      </c>
      <c r="I71" s="336">
        <v>241</v>
      </c>
      <c r="J71" s="325">
        <v>0</v>
      </c>
    </row>
    <row r="72" spans="1:10" ht="23.25" customHeight="1">
      <c r="A72" s="760" t="s">
        <v>1210</v>
      </c>
      <c r="B72" s="761">
        <f t="shared" si="2"/>
        <v>47</v>
      </c>
      <c r="C72" s="325">
        <v>0</v>
      </c>
      <c r="D72" s="398">
        <f t="shared" si="3"/>
        <v>47</v>
      </c>
      <c r="E72" s="766">
        <v>0</v>
      </c>
      <c r="F72" s="313">
        <v>0</v>
      </c>
      <c r="G72" s="313">
        <v>0</v>
      </c>
      <c r="H72" s="313">
        <v>0</v>
      </c>
      <c r="I72" s="336">
        <v>47</v>
      </c>
      <c r="J72" s="325">
        <v>0</v>
      </c>
    </row>
    <row r="73" spans="1:10" ht="23.25" customHeight="1">
      <c r="A73" s="760" t="s">
        <v>1211</v>
      </c>
      <c r="B73" s="761">
        <f t="shared" si="2"/>
        <v>32</v>
      </c>
      <c r="C73" s="325">
        <v>0</v>
      </c>
      <c r="D73" s="398">
        <f t="shared" si="3"/>
        <v>32</v>
      </c>
      <c r="E73" s="766">
        <v>0</v>
      </c>
      <c r="F73" s="313">
        <v>0</v>
      </c>
      <c r="G73" s="313">
        <v>0</v>
      </c>
      <c r="H73" s="313">
        <v>0</v>
      </c>
      <c r="I73" s="336">
        <v>32</v>
      </c>
      <c r="J73" s="325">
        <v>0</v>
      </c>
    </row>
    <row r="74" spans="1:10" ht="23.25" customHeight="1">
      <c r="A74" s="762" t="s">
        <v>1212</v>
      </c>
      <c r="B74" s="763">
        <f t="shared" si="2"/>
        <v>15</v>
      </c>
      <c r="C74" s="326">
        <v>0</v>
      </c>
      <c r="D74" s="306">
        <f t="shared" si="3"/>
        <v>14</v>
      </c>
      <c r="E74" s="315">
        <v>0</v>
      </c>
      <c r="F74" s="316">
        <v>0</v>
      </c>
      <c r="G74" s="316">
        <v>0</v>
      </c>
      <c r="H74" s="316">
        <v>0</v>
      </c>
      <c r="I74" s="768">
        <v>14</v>
      </c>
      <c r="J74" s="326">
        <v>1</v>
      </c>
    </row>
    <row r="75" spans="1:10" ht="23.25" customHeight="1" thickBot="1">
      <c r="A75" s="760" t="s">
        <v>1213</v>
      </c>
      <c r="B75" s="761">
        <f t="shared" si="2"/>
        <v>186</v>
      </c>
      <c r="C75" s="325">
        <v>175</v>
      </c>
      <c r="D75" s="305">
        <f t="shared" si="3"/>
        <v>1</v>
      </c>
      <c r="E75" s="312">
        <v>0</v>
      </c>
      <c r="F75" s="313">
        <v>0</v>
      </c>
      <c r="G75" s="313">
        <v>0</v>
      </c>
      <c r="H75" s="313">
        <v>0</v>
      </c>
      <c r="I75" s="314">
        <v>1</v>
      </c>
      <c r="J75" s="325">
        <v>10</v>
      </c>
    </row>
    <row r="76" spans="1:10" ht="45" customHeight="1">
      <c r="A76" s="461" t="s">
        <v>213</v>
      </c>
      <c r="B76" s="304">
        <f>SUM(B8:B42)</f>
        <v>45361</v>
      </c>
      <c r="C76" s="324">
        <f>SUM(C8:C42)</f>
        <v>11376</v>
      </c>
      <c r="D76" s="299">
        <f aca="true" t="shared" si="4" ref="D76:J76">SUM(D8:D42)</f>
        <v>33138</v>
      </c>
      <c r="E76" s="309">
        <f t="shared" si="4"/>
        <v>0</v>
      </c>
      <c r="F76" s="310">
        <f t="shared" si="4"/>
        <v>0</v>
      </c>
      <c r="G76" s="310">
        <f t="shared" si="4"/>
        <v>0</v>
      </c>
      <c r="H76" s="310">
        <f>SUM(H8:H42)</f>
        <v>0</v>
      </c>
      <c r="I76" s="311">
        <f t="shared" si="4"/>
        <v>33138</v>
      </c>
      <c r="J76" s="324">
        <f t="shared" si="4"/>
        <v>847</v>
      </c>
    </row>
    <row r="77" spans="1:10" ht="45" customHeight="1">
      <c r="A77" s="462" t="s">
        <v>212</v>
      </c>
      <c r="B77" s="305">
        <f aca="true" t="shared" si="5" ref="B77:J77">SUM(B50:B75)</f>
        <v>4359</v>
      </c>
      <c r="C77" s="325">
        <f t="shared" si="5"/>
        <v>2554</v>
      </c>
      <c r="D77" s="300">
        <f t="shared" si="5"/>
        <v>1566</v>
      </c>
      <c r="E77" s="312">
        <f t="shared" si="5"/>
        <v>137</v>
      </c>
      <c r="F77" s="313">
        <f t="shared" si="5"/>
        <v>0</v>
      </c>
      <c r="G77" s="313">
        <f t="shared" si="5"/>
        <v>0</v>
      </c>
      <c r="H77" s="313">
        <f t="shared" si="5"/>
        <v>0</v>
      </c>
      <c r="I77" s="314">
        <f t="shared" si="5"/>
        <v>1429</v>
      </c>
      <c r="J77" s="325">
        <f t="shared" si="5"/>
        <v>239</v>
      </c>
    </row>
    <row r="78" spans="1:10" ht="45" customHeight="1" thickBot="1">
      <c r="A78" s="769" t="s">
        <v>222</v>
      </c>
      <c r="B78" s="308">
        <f>SUM(B76:B77)</f>
        <v>49720</v>
      </c>
      <c r="C78" s="337">
        <f>SUM(C76:C77)</f>
        <v>13930</v>
      </c>
      <c r="D78" s="303">
        <f aca="true" t="shared" si="6" ref="D78:J78">SUM(D76:D77)</f>
        <v>34704</v>
      </c>
      <c r="E78" s="321">
        <f t="shared" si="6"/>
        <v>137</v>
      </c>
      <c r="F78" s="322">
        <f t="shared" si="6"/>
        <v>0</v>
      </c>
      <c r="G78" s="322">
        <f t="shared" si="6"/>
        <v>0</v>
      </c>
      <c r="H78" s="322">
        <f t="shared" si="6"/>
        <v>0</v>
      </c>
      <c r="I78" s="323">
        <f t="shared" si="6"/>
        <v>34567</v>
      </c>
      <c r="J78" s="337">
        <f t="shared" si="6"/>
        <v>1086</v>
      </c>
    </row>
  </sheetData>
  <mergeCells count="22">
    <mergeCell ref="A4:A7"/>
    <mergeCell ref="C5:C7"/>
    <mergeCell ref="B4:J4"/>
    <mergeCell ref="C47:C49"/>
    <mergeCell ref="J47:J49"/>
    <mergeCell ref="D6:D7"/>
    <mergeCell ref="E6:E7"/>
    <mergeCell ref="G6:G7"/>
    <mergeCell ref="H48:H49"/>
    <mergeCell ref="F48:F49"/>
    <mergeCell ref="A46:A49"/>
    <mergeCell ref="D48:D49"/>
    <mergeCell ref="E48:E49"/>
    <mergeCell ref="I48:I49"/>
    <mergeCell ref="G48:G49"/>
    <mergeCell ref="B5:B7"/>
    <mergeCell ref="J5:J7"/>
    <mergeCell ref="B46:J46"/>
    <mergeCell ref="B47:B49"/>
    <mergeCell ref="I6:I7"/>
    <mergeCell ref="F6:F7"/>
    <mergeCell ref="H6:H7"/>
  </mergeCells>
  <printOptions horizontalCentered="1"/>
  <pageMargins left="0.5905511811023623" right="0.5905511811023623" top="0.5905511811023623" bottom="0.5905511811023623" header="0.3937007874015748" footer="0.3937007874015748"/>
  <pageSetup firstPageNumber="43" useFirstPageNumber="1" fitToHeight="2" horizontalDpi="600" verticalDpi="600" orientation="portrait" paperSize="9" scale="8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J78"/>
  <sheetViews>
    <sheetView view="pageBreakPreview" zoomScaleSheetLayoutView="100" workbookViewId="0" topLeftCell="A1">
      <pane xSplit="1" ySplit="7" topLeftCell="B5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304</v>
      </c>
      <c r="B1" s="33"/>
    </row>
    <row r="2" spans="1:2" ht="24" customHeight="1">
      <c r="A2" s="33" t="s">
        <v>308</v>
      </c>
      <c r="B2" s="33"/>
    </row>
    <row r="3" spans="1:10" ht="24" customHeight="1" thickBot="1">
      <c r="A3" s="32" t="s">
        <v>904</v>
      </c>
      <c r="B3" s="32"/>
      <c r="C3" s="89"/>
      <c r="D3" s="89"/>
      <c r="E3" s="89"/>
      <c r="F3" s="89"/>
      <c r="G3" s="89"/>
      <c r="H3" s="89"/>
      <c r="I3" s="90"/>
      <c r="J3" s="91" t="s">
        <v>428</v>
      </c>
    </row>
    <row r="4" spans="1:10" ht="20.25" customHeight="1" thickBot="1">
      <c r="A4" s="1018" t="s">
        <v>211</v>
      </c>
      <c r="B4" s="911"/>
      <c r="C4" s="1014"/>
      <c r="D4" s="1014"/>
      <c r="E4" s="1014"/>
      <c r="F4" s="1014"/>
      <c r="G4" s="1014"/>
      <c r="H4" s="1014"/>
      <c r="I4" s="1014"/>
      <c r="J4" s="1015"/>
    </row>
    <row r="5" spans="1:10" ht="16.5" customHeight="1">
      <c r="A5" s="864"/>
      <c r="B5" s="864" t="s">
        <v>1269</v>
      </c>
      <c r="C5" s="1009" t="s">
        <v>968</v>
      </c>
      <c r="D5" s="247" t="s">
        <v>903</v>
      </c>
      <c r="E5" s="248"/>
      <c r="F5" s="248"/>
      <c r="G5" s="248"/>
      <c r="H5" s="248"/>
      <c r="I5" s="249"/>
      <c r="J5" s="872" t="s">
        <v>969</v>
      </c>
    </row>
    <row r="6" spans="1:10" ht="16.5" customHeight="1">
      <c r="A6" s="864"/>
      <c r="B6" s="864"/>
      <c r="C6" s="1019"/>
      <c r="D6" s="1012" t="s">
        <v>306</v>
      </c>
      <c r="E6" s="868" t="s">
        <v>307</v>
      </c>
      <c r="F6" s="870" t="s">
        <v>331</v>
      </c>
      <c r="G6" s="870" t="s">
        <v>970</v>
      </c>
      <c r="H6" s="870" t="s">
        <v>332</v>
      </c>
      <c r="I6" s="866" t="s">
        <v>971</v>
      </c>
      <c r="J6" s="1016"/>
    </row>
    <row r="7" spans="1:10" ht="16.5" customHeight="1" thickBot="1">
      <c r="A7" s="865"/>
      <c r="B7" s="865"/>
      <c r="C7" s="1020"/>
      <c r="D7" s="1013"/>
      <c r="E7" s="869"/>
      <c r="F7" s="871"/>
      <c r="G7" s="871"/>
      <c r="H7" s="871"/>
      <c r="I7" s="867"/>
      <c r="J7" s="1017"/>
    </row>
    <row r="8" spans="1:10" ht="23.25" customHeight="1">
      <c r="A8" s="240" t="s">
        <v>1154</v>
      </c>
      <c r="B8" s="747">
        <f aca="true" t="shared" si="0" ref="B8:B42">SUM(C8,D8,J8)</f>
        <v>7129</v>
      </c>
      <c r="C8" s="324">
        <v>0</v>
      </c>
      <c r="D8" s="299">
        <f aca="true" t="shared" si="1" ref="D8:D42">SUM(E8:I8)</f>
        <v>7129</v>
      </c>
      <c r="E8" s="309">
        <v>0</v>
      </c>
      <c r="F8" s="310">
        <v>0</v>
      </c>
      <c r="G8" s="310">
        <v>0</v>
      </c>
      <c r="H8" s="310">
        <v>0</v>
      </c>
      <c r="I8" s="311">
        <v>7129</v>
      </c>
      <c r="J8" s="324">
        <v>0</v>
      </c>
    </row>
    <row r="9" spans="1:10" ht="23.25" customHeight="1">
      <c r="A9" s="748" t="s">
        <v>1155</v>
      </c>
      <c r="B9" s="749">
        <f t="shared" si="0"/>
        <v>662</v>
      </c>
      <c r="C9" s="325">
        <v>0</v>
      </c>
      <c r="D9" s="300">
        <f t="shared" si="1"/>
        <v>662</v>
      </c>
      <c r="E9" s="312">
        <v>0</v>
      </c>
      <c r="F9" s="313">
        <v>0</v>
      </c>
      <c r="G9" s="313">
        <v>0</v>
      </c>
      <c r="H9" s="313">
        <v>0</v>
      </c>
      <c r="I9" s="314">
        <v>662</v>
      </c>
      <c r="J9" s="325">
        <v>0</v>
      </c>
    </row>
    <row r="10" spans="1:10" ht="23.25" customHeight="1">
      <c r="A10" s="748" t="s">
        <v>1156</v>
      </c>
      <c r="B10" s="749">
        <f t="shared" si="0"/>
        <v>904</v>
      </c>
      <c r="C10" s="325">
        <v>904</v>
      </c>
      <c r="D10" s="300">
        <f t="shared" si="1"/>
        <v>0</v>
      </c>
      <c r="E10" s="312">
        <v>0</v>
      </c>
      <c r="F10" s="313">
        <v>0</v>
      </c>
      <c r="G10" s="313">
        <v>0</v>
      </c>
      <c r="H10" s="313">
        <v>0</v>
      </c>
      <c r="I10" s="314">
        <v>0</v>
      </c>
      <c r="J10" s="325">
        <v>0</v>
      </c>
    </row>
    <row r="11" spans="1:10" ht="23.25" customHeight="1">
      <c r="A11" s="748" t="s">
        <v>1157</v>
      </c>
      <c r="B11" s="749">
        <f t="shared" si="0"/>
        <v>568</v>
      </c>
      <c r="C11" s="325">
        <v>0</v>
      </c>
      <c r="D11" s="300">
        <f t="shared" si="1"/>
        <v>568</v>
      </c>
      <c r="E11" s="312">
        <v>0</v>
      </c>
      <c r="F11" s="313">
        <v>0</v>
      </c>
      <c r="G11" s="313">
        <v>0</v>
      </c>
      <c r="H11" s="313">
        <v>0</v>
      </c>
      <c r="I11" s="314">
        <v>568</v>
      </c>
      <c r="J11" s="325">
        <v>0</v>
      </c>
    </row>
    <row r="12" spans="1:10" ht="23.25" customHeight="1">
      <c r="A12" s="750" t="s">
        <v>1158</v>
      </c>
      <c r="B12" s="751">
        <f t="shared" si="0"/>
        <v>290</v>
      </c>
      <c r="C12" s="326">
        <v>290</v>
      </c>
      <c r="D12" s="301">
        <f t="shared" si="1"/>
        <v>0</v>
      </c>
      <c r="E12" s="315">
        <v>0</v>
      </c>
      <c r="F12" s="316">
        <v>0</v>
      </c>
      <c r="G12" s="316">
        <v>0</v>
      </c>
      <c r="H12" s="316">
        <v>0</v>
      </c>
      <c r="I12" s="317">
        <v>0</v>
      </c>
      <c r="J12" s="326">
        <v>0</v>
      </c>
    </row>
    <row r="13" spans="1:10" ht="23.25" customHeight="1">
      <c r="A13" s="752" t="s">
        <v>1159</v>
      </c>
      <c r="B13" s="753">
        <f t="shared" si="0"/>
        <v>348</v>
      </c>
      <c r="C13" s="327">
        <v>348</v>
      </c>
      <c r="D13" s="302">
        <f t="shared" si="1"/>
        <v>0</v>
      </c>
      <c r="E13" s="318">
        <v>0</v>
      </c>
      <c r="F13" s="319">
        <v>0</v>
      </c>
      <c r="G13" s="319">
        <v>0</v>
      </c>
      <c r="H13" s="319">
        <v>0</v>
      </c>
      <c r="I13" s="320">
        <v>0</v>
      </c>
      <c r="J13" s="327">
        <v>0</v>
      </c>
    </row>
    <row r="14" spans="1:10" ht="23.25" customHeight="1">
      <c r="A14" s="748" t="s">
        <v>1160</v>
      </c>
      <c r="B14" s="749">
        <f t="shared" si="0"/>
        <v>477</v>
      </c>
      <c r="C14" s="325">
        <v>0</v>
      </c>
      <c r="D14" s="300">
        <f t="shared" si="1"/>
        <v>477</v>
      </c>
      <c r="E14" s="312">
        <v>0</v>
      </c>
      <c r="F14" s="313">
        <v>0</v>
      </c>
      <c r="G14" s="313">
        <v>0</v>
      </c>
      <c r="H14" s="313">
        <v>0</v>
      </c>
      <c r="I14" s="314">
        <v>477</v>
      </c>
      <c r="J14" s="325">
        <v>0</v>
      </c>
    </row>
    <row r="15" spans="1:10" ht="23.25" customHeight="1">
      <c r="A15" s="748" t="s">
        <v>1161</v>
      </c>
      <c r="B15" s="749">
        <f t="shared" si="0"/>
        <v>567</v>
      </c>
      <c r="C15" s="325">
        <v>0</v>
      </c>
      <c r="D15" s="300">
        <f t="shared" si="1"/>
        <v>518</v>
      </c>
      <c r="E15" s="312">
        <v>0</v>
      </c>
      <c r="F15" s="313">
        <v>0</v>
      </c>
      <c r="G15" s="313">
        <v>0</v>
      </c>
      <c r="H15" s="313">
        <v>0</v>
      </c>
      <c r="I15" s="314">
        <v>518</v>
      </c>
      <c r="J15" s="325">
        <v>49</v>
      </c>
    </row>
    <row r="16" spans="1:10" ht="23.25" customHeight="1">
      <c r="A16" s="748" t="s">
        <v>1162</v>
      </c>
      <c r="B16" s="749">
        <f t="shared" si="0"/>
        <v>118</v>
      </c>
      <c r="C16" s="325">
        <v>0</v>
      </c>
      <c r="D16" s="300">
        <f t="shared" si="1"/>
        <v>118</v>
      </c>
      <c r="E16" s="312">
        <v>0</v>
      </c>
      <c r="F16" s="313">
        <v>0</v>
      </c>
      <c r="G16" s="313">
        <v>0</v>
      </c>
      <c r="H16" s="313">
        <v>0</v>
      </c>
      <c r="I16" s="314">
        <v>118</v>
      </c>
      <c r="J16" s="325">
        <v>0</v>
      </c>
    </row>
    <row r="17" spans="1:10" ht="23.25" customHeight="1">
      <c r="A17" s="750" t="s">
        <v>1163</v>
      </c>
      <c r="B17" s="751">
        <f t="shared" si="0"/>
        <v>158</v>
      </c>
      <c r="C17" s="326">
        <v>158</v>
      </c>
      <c r="D17" s="301">
        <f t="shared" si="1"/>
        <v>0</v>
      </c>
      <c r="E17" s="315">
        <v>0</v>
      </c>
      <c r="F17" s="316">
        <v>0</v>
      </c>
      <c r="G17" s="316">
        <v>0</v>
      </c>
      <c r="H17" s="316">
        <v>0</v>
      </c>
      <c r="I17" s="317">
        <v>0</v>
      </c>
      <c r="J17" s="326">
        <v>0</v>
      </c>
    </row>
    <row r="18" spans="1:10" ht="23.25" customHeight="1">
      <c r="A18" s="752" t="s">
        <v>1164</v>
      </c>
      <c r="B18" s="753">
        <f t="shared" si="0"/>
        <v>352</v>
      </c>
      <c r="C18" s="327">
        <v>344</v>
      </c>
      <c r="D18" s="302">
        <f t="shared" si="1"/>
        <v>8</v>
      </c>
      <c r="E18" s="318">
        <v>0</v>
      </c>
      <c r="F18" s="319">
        <v>8</v>
      </c>
      <c r="G18" s="319">
        <v>0</v>
      </c>
      <c r="H18" s="319">
        <v>0</v>
      </c>
      <c r="I18" s="320">
        <v>0</v>
      </c>
      <c r="J18" s="327">
        <v>0</v>
      </c>
    </row>
    <row r="19" spans="1:10" ht="23.25" customHeight="1">
      <c r="A19" s="748" t="s">
        <v>1165</v>
      </c>
      <c r="B19" s="749">
        <f t="shared" si="0"/>
        <v>953</v>
      </c>
      <c r="C19" s="325">
        <v>0</v>
      </c>
      <c r="D19" s="300">
        <f t="shared" si="1"/>
        <v>953</v>
      </c>
      <c r="E19" s="312">
        <v>0</v>
      </c>
      <c r="F19" s="313">
        <v>0</v>
      </c>
      <c r="G19" s="313">
        <v>0</v>
      </c>
      <c r="H19" s="313">
        <v>0</v>
      </c>
      <c r="I19" s="314">
        <v>953</v>
      </c>
      <c r="J19" s="325">
        <v>0</v>
      </c>
    </row>
    <row r="20" spans="1:10" ht="23.25" customHeight="1">
      <c r="A20" s="748" t="s">
        <v>1166</v>
      </c>
      <c r="B20" s="749">
        <f t="shared" si="0"/>
        <v>422</v>
      </c>
      <c r="C20" s="325">
        <v>123</v>
      </c>
      <c r="D20" s="300">
        <f t="shared" si="1"/>
        <v>298</v>
      </c>
      <c r="E20" s="312">
        <v>0</v>
      </c>
      <c r="F20" s="313">
        <v>0</v>
      </c>
      <c r="G20" s="313">
        <v>0</v>
      </c>
      <c r="H20" s="313">
        <v>0</v>
      </c>
      <c r="I20" s="314">
        <v>298</v>
      </c>
      <c r="J20" s="325">
        <v>1</v>
      </c>
    </row>
    <row r="21" spans="1:10" ht="23.25" customHeight="1">
      <c r="A21" s="748" t="s">
        <v>1167</v>
      </c>
      <c r="B21" s="749">
        <f t="shared" si="0"/>
        <v>242</v>
      </c>
      <c r="C21" s="325">
        <v>0</v>
      </c>
      <c r="D21" s="300">
        <f t="shared" si="1"/>
        <v>242</v>
      </c>
      <c r="E21" s="312">
        <v>0</v>
      </c>
      <c r="F21" s="313">
        <v>0</v>
      </c>
      <c r="G21" s="313">
        <v>0</v>
      </c>
      <c r="H21" s="313">
        <v>0</v>
      </c>
      <c r="I21" s="314">
        <v>242</v>
      </c>
      <c r="J21" s="325">
        <v>0</v>
      </c>
    </row>
    <row r="22" spans="1:10" ht="23.25" customHeight="1">
      <c r="A22" s="750" t="s">
        <v>1168</v>
      </c>
      <c r="B22" s="751">
        <f t="shared" si="0"/>
        <v>227</v>
      </c>
      <c r="C22" s="326">
        <v>0</v>
      </c>
      <c r="D22" s="301">
        <f t="shared" si="1"/>
        <v>225</v>
      </c>
      <c r="E22" s="315">
        <v>0</v>
      </c>
      <c r="F22" s="316">
        <v>0</v>
      </c>
      <c r="G22" s="316">
        <v>0</v>
      </c>
      <c r="H22" s="316">
        <v>0</v>
      </c>
      <c r="I22" s="317">
        <v>225</v>
      </c>
      <c r="J22" s="326">
        <v>2</v>
      </c>
    </row>
    <row r="23" spans="1:10" ht="23.25" customHeight="1">
      <c r="A23" s="752" t="s">
        <v>1169</v>
      </c>
      <c r="B23" s="753">
        <f t="shared" si="0"/>
        <v>225</v>
      </c>
      <c r="C23" s="327">
        <v>225</v>
      </c>
      <c r="D23" s="302">
        <f t="shared" si="1"/>
        <v>0</v>
      </c>
      <c r="E23" s="318">
        <v>0</v>
      </c>
      <c r="F23" s="319">
        <v>0</v>
      </c>
      <c r="G23" s="319">
        <v>0</v>
      </c>
      <c r="H23" s="319">
        <v>0</v>
      </c>
      <c r="I23" s="320">
        <v>0</v>
      </c>
      <c r="J23" s="327">
        <v>0</v>
      </c>
    </row>
    <row r="24" spans="1:10" ht="23.25" customHeight="1">
      <c r="A24" s="748" t="s">
        <v>1170</v>
      </c>
      <c r="B24" s="749">
        <f t="shared" si="0"/>
        <v>120</v>
      </c>
      <c r="C24" s="325">
        <v>0</v>
      </c>
      <c r="D24" s="300">
        <f t="shared" si="1"/>
        <v>120</v>
      </c>
      <c r="E24" s="312">
        <v>0</v>
      </c>
      <c r="F24" s="313">
        <v>0</v>
      </c>
      <c r="G24" s="313">
        <v>0</v>
      </c>
      <c r="H24" s="313">
        <v>0</v>
      </c>
      <c r="I24" s="314">
        <v>120</v>
      </c>
      <c r="J24" s="325">
        <v>0</v>
      </c>
    </row>
    <row r="25" spans="1:10" ht="23.25" customHeight="1">
      <c r="A25" s="748" t="s">
        <v>1171</v>
      </c>
      <c r="B25" s="749">
        <f t="shared" si="0"/>
        <v>231</v>
      </c>
      <c r="C25" s="325">
        <v>231</v>
      </c>
      <c r="D25" s="300">
        <f t="shared" si="1"/>
        <v>0</v>
      </c>
      <c r="E25" s="312">
        <v>0</v>
      </c>
      <c r="F25" s="313">
        <v>0</v>
      </c>
      <c r="G25" s="313">
        <v>0</v>
      </c>
      <c r="H25" s="313">
        <v>0</v>
      </c>
      <c r="I25" s="314">
        <v>0</v>
      </c>
      <c r="J25" s="325">
        <v>0</v>
      </c>
    </row>
    <row r="26" spans="1:10" ht="23.25" customHeight="1">
      <c r="A26" s="748" t="s">
        <v>1172</v>
      </c>
      <c r="B26" s="749">
        <f t="shared" si="0"/>
        <v>368</v>
      </c>
      <c r="C26" s="325">
        <v>0</v>
      </c>
      <c r="D26" s="300">
        <f t="shared" si="1"/>
        <v>368</v>
      </c>
      <c r="E26" s="312">
        <v>0</v>
      </c>
      <c r="F26" s="313">
        <v>0</v>
      </c>
      <c r="G26" s="313">
        <v>0</v>
      </c>
      <c r="H26" s="313">
        <v>0</v>
      </c>
      <c r="I26" s="314">
        <v>368</v>
      </c>
      <c r="J26" s="325">
        <v>0</v>
      </c>
    </row>
    <row r="27" spans="1:10" ht="23.25" customHeight="1">
      <c r="A27" s="750" t="s">
        <v>1173</v>
      </c>
      <c r="B27" s="751">
        <f t="shared" si="0"/>
        <v>223</v>
      </c>
      <c r="C27" s="326">
        <v>223</v>
      </c>
      <c r="D27" s="301">
        <f t="shared" si="1"/>
        <v>0</v>
      </c>
      <c r="E27" s="315">
        <v>0</v>
      </c>
      <c r="F27" s="316">
        <v>0</v>
      </c>
      <c r="G27" s="316">
        <v>0</v>
      </c>
      <c r="H27" s="316">
        <v>0</v>
      </c>
      <c r="I27" s="317">
        <v>0</v>
      </c>
      <c r="J27" s="326">
        <v>0</v>
      </c>
    </row>
    <row r="28" spans="1:10" ht="23.25" customHeight="1">
      <c r="A28" s="752" t="s">
        <v>1174</v>
      </c>
      <c r="B28" s="753">
        <f t="shared" si="0"/>
        <v>81</v>
      </c>
      <c r="C28" s="327">
        <v>81</v>
      </c>
      <c r="D28" s="302">
        <f t="shared" si="1"/>
        <v>0</v>
      </c>
      <c r="E28" s="318">
        <v>0</v>
      </c>
      <c r="F28" s="319">
        <v>0</v>
      </c>
      <c r="G28" s="319">
        <v>0</v>
      </c>
      <c r="H28" s="319">
        <v>0</v>
      </c>
      <c r="I28" s="320">
        <v>0</v>
      </c>
      <c r="J28" s="327">
        <v>0</v>
      </c>
    </row>
    <row r="29" spans="1:10" ht="23.25" customHeight="1">
      <c r="A29" s="748" t="s">
        <v>1175</v>
      </c>
      <c r="B29" s="749">
        <f t="shared" si="0"/>
        <v>293</v>
      </c>
      <c r="C29" s="325">
        <v>0</v>
      </c>
      <c r="D29" s="300">
        <f t="shared" si="1"/>
        <v>293</v>
      </c>
      <c r="E29" s="312">
        <v>0</v>
      </c>
      <c r="F29" s="313">
        <v>0</v>
      </c>
      <c r="G29" s="313">
        <v>0</v>
      </c>
      <c r="H29" s="313">
        <v>0</v>
      </c>
      <c r="I29" s="314">
        <v>293</v>
      </c>
      <c r="J29" s="325">
        <v>0</v>
      </c>
    </row>
    <row r="30" spans="1:10" ht="23.25" customHeight="1">
      <c r="A30" s="748" t="s">
        <v>1176</v>
      </c>
      <c r="B30" s="749">
        <f t="shared" si="0"/>
        <v>184</v>
      </c>
      <c r="C30" s="325">
        <v>184</v>
      </c>
      <c r="D30" s="300">
        <f t="shared" si="1"/>
        <v>0</v>
      </c>
      <c r="E30" s="312">
        <v>0</v>
      </c>
      <c r="F30" s="313">
        <v>0</v>
      </c>
      <c r="G30" s="313">
        <v>0</v>
      </c>
      <c r="H30" s="313">
        <v>0</v>
      </c>
      <c r="I30" s="314">
        <v>0</v>
      </c>
      <c r="J30" s="336">
        <v>0</v>
      </c>
    </row>
    <row r="31" spans="1:10" ht="23.25" customHeight="1">
      <c r="A31" s="748" t="s">
        <v>1177</v>
      </c>
      <c r="B31" s="749">
        <f t="shared" si="0"/>
        <v>97</v>
      </c>
      <c r="C31" s="325">
        <v>0</v>
      </c>
      <c r="D31" s="300">
        <f t="shared" si="1"/>
        <v>97</v>
      </c>
      <c r="E31" s="312">
        <v>0</v>
      </c>
      <c r="F31" s="313">
        <v>0</v>
      </c>
      <c r="G31" s="313">
        <v>0</v>
      </c>
      <c r="H31" s="313">
        <v>0</v>
      </c>
      <c r="I31" s="314">
        <v>97</v>
      </c>
      <c r="J31" s="325">
        <v>0</v>
      </c>
    </row>
    <row r="32" spans="1:10" ht="23.25" customHeight="1">
      <c r="A32" s="750" t="s">
        <v>1178</v>
      </c>
      <c r="B32" s="751">
        <f t="shared" si="0"/>
        <v>168</v>
      </c>
      <c r="C32" s="326">
        <v>0</v>
      </c>
      <c r="D32" s="301">
        <f t="shared" si="1"/>
        <v>168</v>
      </c>
      <c r="E32" s="315">
        <v>0</v>
      </c>
      <c r="F32" s="316">
        <v>0</v>
      </c>
      <c r="G32" s="316">
        <v>0</v>
      </c>
      <c r="H32" s="316">
        <v>0</v>
      </c>
      <c r="I32" s="317">
        <v>168</v>
      </c>
      <c r="J32" s="326">
        <v>0</v>
      </c>
    </row>
    <row r="33" spans="1:10" ht="23.25" customHeight="1">
      <c r="A33" s="752" t="s">
        <v>1179</v>
      </c>
      <c r="B33" s="753">
        <f t="shared" si="0"/>
        <v>167</v>
      </c>
      <c r="C33" s="327">
        <v>167</v>
      </c>
      <c r="D33" s="302">
        <f t="shared" si="1"/>
        <v>0</v>
      </c>
      <c r="E33" s="318">
        <v>0</v>
      </c>
      <c r="F33" s="319">
        <v>0</v>
      </c>
      <c r="G33" s="319">
        <v>0</v>
      </c>
      <c r="H33" s="319">
        <v>0</v>
      </c>
      <c r="I33" s="320">
        <v>0</v>
      </c>
      <c r="J33" s="327">
        <v>0</v>
      </c>
    </row>
    <row r="34" spans="1:10" ht="23.25" customHeight="1">
      <c r="A34" s="748" t="s">
        <v>1180</v>
      </c>
      <c r="B34" s="749">
        <f t="shared" si="0"/>
        <v>100</v>
      </c>
      <c r="C34" s="325">
        <v>100</v>
      </c>
      <c r="D34" s="300">
        <f t="shared" si="1"/>
        <v>0</v>
      </c>
      <c r="E34" s="312">
        <v>0</v>
      </c>
      <c r="F34" s="313">
        <v>0</v>
      </c>
      <c r="G34" s="313">
        <v>0</v>
      </c>
      <c r="H34" s="313">
        <v>0</v>
      </c>
      <c r="I34" s="314">
        <v>0</v>
      </c>
      <c r="J34" s="325">
        <v>0</v>
      </c>
    </row>
    <row r="35" spans="1:10" ht="23.25" customHeight="1">
      <c r="A35" s="748" t="s">
        <v>1181</v>
      </c>
      <c r="B35" s="749">
        <f t="shared" si="0"/>
        <v>64</v>
      </c>
      <c r="C35" s="325">
        <v>64</v>
      </c>
      <c r="D35" s="300">
        <f t="shared" si="1"/>
        <v>0</v>
      </c>
      <c r="E35" s="312">
        <v>0</v>
      </c>
      <c r="F35" s="313">
        <v>0</v>
      </c>
      <c r="G35" s="313">
        <v>0</v>
      </c>
      <c r="H35" s="313">
        <v>0</v>
      </c>
      <c r="I35" s="314">
        <v>0</v>
      </c>
      <c r="J35" s="325">
        <v>0</v>
      </c>
    </row>
    <row r="36" spans="1:10" ht="23.25" customHeight="1">
      <c r="A36" s="748" t="s">
        <v>1182</v>
      </c>
      <c r="B36" s="749">
        <f t="shared" si="0"/>
        <v>152</v>
      </c>
      <c r="C36" s="325">
        <v>0</v>
      </c>
      <c r="D36" s="300">
        <f t="shared" si="1"/>
        <v>152</v>
      </c>
      <c r="E36" s="312">
        <v>0</v>
      </c>
      <c r="F36" s="313">
        <v>0</v>
      </c>
      <c r="G36" s="313">
        <v>0</v>
      </c>
      <c r="H36" s="313">
        <v>0</v>
      </c>
      <c r="I36" s="314">
        <v>152</v>
      </c>
      <c r="J36" s="325">
        <v>0</v>
      </c>
    </row>
    <row r="37" spans="1:10" ht="23.25" customHeight="1">
      <c r="A37" s="750" t="s">
        <v>1183</v>
      </c>
      <c r="B37" s="751">
        <f t="shared" si="0"/>
        <v>186</v>
      </c>
      <c r="C37" s="326">
        <v>143</v>
      </c>
      <c r="D37" s="301">
        <f t="shared" si="1"/>
        <v>43</v>
      </c>
      <c r="E37" s="315">
        <v>0</v>
      </c>
      <c r="F37" s="316">
        <v>0</v>
      </c>
      <c r="G37" s="316">
        <v>0</v>
      </c>
      <c r="H37" s="316">
        <v>0</v>
      </c>
      <c r="I37" s="317">
        <v>43</v>
      </c>
      <c r="J37" s="326">
        <v>0</v>
      </c>
    </row>
    <row r="38" spans="1:10" ht="23.25" customHeight="1">
      <c r="A38" s="752" t="s">
        <v>1184</v>
      </c>
      <c r="B38" s="753">
        <f t="shared" si="0"/>
        <v>195</v>
      </c>
      <c r="C38" s="327">
        <v>195</v>
      </c>
      <c r="D38" s="302">
        <f t="shared" si="1"/>
        <v>0</v>
      </c>
      <c r="E38" s="318">
        <v>0</v>
      </c>
      <c r="F38" s="319">
        <v>0</v>
      </c>
      <c r="G38" s="319">
        <v>0</v>
      </c>
      <c r="H38" s="319">
        <v>0</v>
      </c>
      <c r="I38" s="320">
        <v>0</v>
      </c>
      <c r="J38" s="327">
        <v>0</v>
      </c>
    </row>
    <row r="39" spans="1:10" ht="23.25" customHeight="1">
      <c r="A39" s="748" t="s">
        <v>1185</v>
      </c>
      <c r="B39" s="749">
        <f t="shared" si="0"/>
        <v>43</v>
      </c>
      <c r="C39" s="325">
        <v>43</v>
      </c>
      <c r="D39" s="300">
        <f t="shared" si="1"/>
        <v>0</v>
      </c>
      <c r="E39" s="312">
        <v>0</v>
      </c>
      <c r="F39" s="313">
        <v>0</v>
      </c>
      <c r="G39" s="313">
        <v>0</v>
      </c>
      <c r="H39" s="313">
        <v>0</v>
      </c>
      <c r="I39" s="314">
        <v>0</v>
      </c>
      <c r="J39" s="325">
        <v>0</v>
      </c>
    </row>
    <row r="40" spans="1:10" ht="23.25" customHeight="1">
      <c r="A40" s="748" t="s">
        <v>1186</v>
      </c>
      <c r="B40" s="749">
        <f t="shared" si="0"/>
        <v>100</v>
      </c>
      <c r="C40" s="325">
        <v>100</v>
      </c>
      <c r="D40" s="300">
        <f t="shared" si="1"/>
        <v>0</v>
      </c>
      <c r="E40" s="312">
        <v>0</v>
      </c>
      <c r="F40" s="313">
        <v>0</v>
      </c>
      <c r="G40" s="313">
        <v>0</v>
      </c>
      <c r="H40" s="313">
        <v>0</v>
      </c>
      <c r="I40" s="314">
        <v>0</v>
      </c>
      <c r="J40" s="325">
        <v>0</v>
      </c>
    </row>
    <row r="41" spans="1:10" ht="23.25" customHeight="1">
      <c r="A41" s="748" t="s">
        <v>1187</v>
      </c>
      <c r="B41" s="749">
        <f t="shared" si="0"/>
        <v>205</v>
      </c>
      <c r="C41" s="325">
        <v>205</v>
      </c>
      <c r="D41" s="300">
        <f t="shared" si="1"/>
        <v>0</v>
      </c>
      <c r="E41" s="312">
        <v>0</v>
      </c>
      <c r="F41" s="313">
        <v>0</v>
      </c>
      <c r="G41" s="313">
        <v>0</v>
      </c>
      <c r="H41" s="313">
        <v>0</v>
      </c>
      <c r="I41" s="314">
        <v>0</v>
      </c>
      <c r="J41" s="325">
        <v>0</v>
      </c>
    </row>
    <row r="42" spans="1:10" ht="23.25" customHeight="1" thickBot="1">
      <c r="A42" s="754" t="s">
        <v>967</v>
      </c>
      <c r="B42" s="755">
        <f t="shared" si="0"/>
        <v>14</v>
      </c>
      <c r="C42" s="337">
        <v>0</v>
      </c>
      <c r="D42" s="303">
        <f t="shared" si="1"/>
        <v>14</v>
      </c>
      <c r="E42" s="321">
        <v>0</v>
      </c>
      <c r="F42" s="322">
        <v>0</v>
      </c>
      <c r="G42" s="322">
        <v>0</v>
      </c>
      <c r="H42" s="322">
        <v>0</v>
      </c>
      <c r="I42" s="323">
        <v>14</v>
      </c>
      <c r="J42" s="337">
        <v>0</v>
      </c>
    </row>
    <row r="43" spans="1:2" ht="24" customHeight="1">
      <c r="A43" s="33" t="s">
        <v>304</v>
      </c>
      <c r="B43" s="33"/>
    </row>
    <row r="44" spans="1:10" ht="24" customHeight="1">
      <c r="A44" s="33" t="s">
        <v>308</v>
      </c>
      <c r="B44" s="756"/>
      <c r="C44" s="150"/>
      <c r="D44" s="757"/>
      <c r="E44" s="149"/>
      <c r="F44" s="150"/>
      <c r="G44" s="149"/>
      <c r="H44" s="149"/>
      <c r="I44" s="149"/>
      <c r="J44" s="150"/>
    </row>
    <row r="45" spans="1:10" ht="24" customHeight="1" thickBot="1">
      <c r="A45" s="32" t="s">
        <v>905</v>
      </c>
      <c r="B45" s="32"/>
      <c r="C45" s="89"/>
      <c r="D45" s="89"/>
      <c r="E45" s="89"/>
      <c r="F45" s="89"/>
      <c r="G45" s="89"/>
      <c r="H45" s="89"/>
      <c r="I45" s="90"/>
      <c r="J45" s="91" t="s">
        <v>428</v>
      </c>
    </row>
    <row r="46" spans="1:10" ht="20.25" customHeight="1" thickBot="1">
      <c r="A46" s="1018" t="s">
        <v>211</v>
      </c>
      <c r="B46" s="911"/>
      <c r="C46" s="1014"/>
      <c r="D46" s="1014"/>
      <c r="E46" s="1014"/>
      <c r="F46" s="1014"/>
      <c r="G46" s="1014"/>
      <c r="H46" s="1014"/>
      <c r="I46" s="1014"/>
      <c r="J46" s="1015"/>
    </row>
    <row r="47" spans="1:10" ht="16.5" customHeight="1">
      <c r="A47" s="864"/>
      <c r="B47" s="864" t="s">
        <v>1269</v>
      </c>
      <c r="C47" s="1009" t="s">
        <v>968</v>
      </c>
      <c r="D47" s="247" t="s">
        <v>903</v>
      </c>
      <c r="E47" s="248"/>
      <c r="F47" s="248"/>
      <c r="G47" s="248"/>
      <c r="H47" s="248"/>
      <c r="I47" s="249"/>
      <c r="J47" s="872" t="s">
        <v>969</v>
      </c>
    </row>
    <row r="48" spans="1:10" ht="16.5" customHeight="1">
      <c r="A48" s="864"/>
      <c r="B48" s="864"/>
      <c r="C48" s="1019"/>
      <c r="D48" s="1012" t="s">
        <v>306</v>
      </c>
      <c r="E48" s="868" t="s">
        <v>307</v>
      </c>
      <c r="F48" s="870" t="s">
        <v>331</v>
      </c>
      <c r="G48" s="870" t="s">
        <v>970</v>
      </c>
      <c r="H48" s="870" t="s">
        <v>332</v>
      </c>
      <c r="I48" s="866" t="s">
        <v>971</v>
      </c>
      <c r="J48" s="1016"/>
    </row>
    <row r="49" spans="1:10" ht="16.5" customHeight="1" thickBot="1">
      <c r="A49" s="865"/>
      <c r="B49" s="865"/>
      <c r="C49" s="1020"/>
      <c r="D49" s="1013"/>
      <c r="E49" s="869"/>
      <c r="F49" s="871"/>
      <c r="G49" s="871"/>
      <c r="H49" s="871"/>
      <c r="I49" s="867"/>
      <c r="J49" s="1017"/>
    </row>
    <row r="50" spans="1:10" ht="23.25" customHeight="1">
      <c r="A50" s="758" t="s">
        <v>1188</v>
      </c>
      <c r="B50" s="759">
        <f aca="true" t="shared" si="2" ref="B50:B75">SUM(C50,D50,J50)</f>
        <v>35</v>
      </c>
      <c r="C50" s="324">
        <v>0</v>
      </c>
      <c r="D50" s="304">
        <f>SUM(E50:I50)</f>
        <v>35</v>
      </c>
      <c r="E50" s="309">
        <v>0</v>
      </c>
      <c r="F50" s="310">
        <v>0</v>
      </c>
      <c r="G50" s="310">
        <v>0</v>
      </c>
      <c r="H50" s="310">
        <v>0</v>
      </c>
      <c r="I50" s="311">
        <v>35</v>
      </c>
      <c r="J50" s="324">
        <v>0</v>
      </c>
    </row>
    <row r="51" spans="1:10" ht="23.25" customHeight="1">
      <c r="A51" s="760" t="s">
        <v>1189</v>
      </c>
      <c r="B51" s="761">
        <f t="shared" si="2"/>
        <v>112</v>
      </c>
      <c r="C51" s="325">
        <v>112</v>
      </c>
      <c r="D51" s="305">
        <f aca="true" t="shared" si="3" ref="D51:D75">SUM(E51:I51)</f>
        <v>0</v>
      </c>
      <c r="E51" s="312">
        <v>0</v>
      </c>
      <c r="F51" s="313">
        <v>0</v>
      </c>
      <c r="G51" s="313">
        <v>0</v>
      </c>
      <c r="H51" s="313">
        <v>0</v>
      </c>
      <c r="I51" s="314">
        <v>0</v>
      </c>
      <c r="J51" s="325">
        <v>0</v>
      </c>
    </row>
    <row r="52" spans="1:10" ht="23.25" customHeight="1">
      <c r="A52" s="760" t="s">
        <v>1190</v>
      </c>
      <c r="B52" s="761">
        <f t="shared" si="2"/>
        <v>31</v>
      </c>
      <c r="C52" s="325">
        <v>31</v>
      </c>
      <c r="D52" s="305">
        <f t="shared" si="3"/>
        <v>0</v>
      </c>
      <c r="E52" s="312">
        <v>0</v>
      </c>
      <c r="F52" s="313">
        <v>0</v>
      </c>
      <c r="G52" s="313">
        <v>0</v>
      </c>
      <c r="H52" s="313">
        <v>0</v>
      </c>
      <c r="I52" s="314">
        <v>0</v>
      </c>
      <c r="J52" s="325">
        <v>0</v>
      </c>
    </row>
    <row r="53" spans="1:10" ht="23.25" customHeight="1">
      <c r="A53" s="760" t="s">
        <v>1191</v>
      </c>
      <c r="B53" s="761">
        <f t="shared" si="2"/>
        <v>12</v>
      </c>
      <c r="C53" s="325">
        <v>12</v>
      </c>
      <c r="D53" s="305">
        <f t="shared" si="3"/>
        <v>0</v>
      </c>
      <c r="E53" s="312">
        <v>0</v>
      </c>
      <c r="F53" s="313">
        <v>0</v>
      </c>
      <c r="G53" s="313">
        <v>0</v>
      </c>
      <c r="H53" s="313">
        <v>0</v>
      </c>
      <c r="I53" s="314">
        <v>0</v>
      </c>
      <c r="J53" s="325">
        <v>0</v>
      </c>
    </row>
    <row r="54" spans="1:10" ht="23.25" customHeight="1">
      <c r="A54" s="762" t="s">
        <v>1192</v>
      </c>
      <c r="B54" s="763">
        <f t="shared" si="2"/>
        <v>40</v>
      </c>
      <c r="C54" s="326">
        <v>40</v>
      </c>
      <c r="D54" s="306">
        <f t="shared" si="3"/>
        <v>0</v>
      </c>
      <c r="E54" s="315">
        <v>0</v>
      </c>
      <c r="F54" s="316">
        <v>0</v>
      </c>
      <c r="G54" s="316">
        <v>0</v>
      </c>
      <c r="H54" s="316">
        <v>0</v>
      </c>
      <c r="I54" s="317">
        <v>0</v>
      </c>
      <c r="J54" s="326">
        <v>0</v>
      </c>
    </row>
    <row r="55" spans="1:10" ht="23.25" customHeight="1">
      <c r="A55" s="764" t="s">
        <v>1193</v>
      </c>
      <c r="B55" s="765">
        <f t="shared" si="2"/>
        <v>34</v>
      </c>
      <c r="C55" s="327">
        <v>34</v>
      </c>
      <c r="D55" s="307">
        <f t="shared" si="3"/>
        <v>0</v>
      </c>
      <c r="E55" s="318">
        <v>0</v>
      </c>
      <c r="F55" s="319">
        <v>0</v>
      </c>
      <c r="G55" s="319">
        <v>0</v>
      </c>
      <c r="H55" s="319">
        <v>0</v>
      </c>
      <c r="I55" s="320">
        <v>0</v>
      </c>
      <c r="J55" s="327">
        <v>0</v>
      </c>
    </row>
    <row r="56" spans="1:10" ht="23.25" customHeight="1">
      <c r="A56" s="760" t="s">
        <v>1194</v>
      </c>
      <c r="B56" s="761">
        <f t="shared" si="2"/>
        <v>25</v>
      </c>
      <c r="C56" s="325">
        <v>0</v>
      </c>
      <c r="D56" s="305">
        <f t="shared" si="3"/>
        <v>25</v>
      </c>
      <c r="E56" s="312">
        <v>0</v>
      </c>
      <c r="F56" s="313">
        <v>0</v>
      </c>
      <c r="G56" s="313">
        <v>0</v>
      </c>
      <c r="H56" s="313">
        <v>0</v>
      </c>
      <c r="I56" s="314">
        <v>25</v>
      </c>
      <c r="J56" s="325">
        <v>0</v>
      </c>
    </row>
    <row r="57" spans="1:10" ht="23.25" customHeight="1">
      <c r="A57" s="760" t="s">
        <v>1195</v>
      </c>
      <c r="B57" s="761">
        <f t="shared" si="2"/>
        <v>23</v>
      </c>
      <c r="C57" s="325">
        <v>23</v>
      </c>
      <c r="D57" s="305">
        <f t="shared" si="3"/>
        <v>0</v>
      </c>
      <c r="E57" s="312">
        <v>0</v>
      </c>
      <c r="F57" s="313">
        <v>0</v>
      </c>
      <c r="G57" s="313">
        <v>0</v>
      </c>
      <c r="H57" s="313">
        <v>0</v>
      </c>
      <c r="I57" s="314">
        <v>0</v>
      </c>
      <c r="J57" s="325">
        <v>0</v>
      </c>
    </row>
    <row r="58" spans="1:10" ht="23.25" customHeight="1">
      <c r="A58" s="760" t="s">
        <v>1196</v>
      </c>
      <c r="B58" s="761">
        <f t="shared" si="2"/>
        <v>55</v>
      </c>
      <c r="C58" s="325">
        <v>55</v>
      </c>
      <c r="D58" s="305">
        <f t="shared" si="3"/>
        <v>0</v>
      </c>
      <c r="E58" s="312">
        <v>0</v>
      </c>
      <c r="F58" s="313">
        <v>0</v>
      </c>
      <c r="G58" s="313">
        <v>0</v>
      </c>
      <c r="H58" s="313">
        <v>0</v>
      </c>
      <c r="I58" s="314">
        <v>0</v>
      </c>
      <c r="J58" s="325">
        <v>0</v>
      </c>
    </row>
    <row r="59" spans="1:10" ht="23.25" customHeight="1">
      <c r="A59" s="762" t="s">
        <v>1197</v>
      </c>
      <c r="B59" s="763">
        <f t="shared" si="2"/>
        <v>33</v>
      </c>
      <c r="C59" s="326">
        <v>33</v>
      </c>
      <c r="D59" s="306">
        <f t="shared" si="3"/>
        <v>0</v>
      </c>
      <c r="E59" s="315">
        <v>0</v>
      </c>
      <c r="F59" s="316">
        <v>0</v>
      </c>
      <c r="G59" s="316">
        <v>0</v>
      </c>
      <c r="H59" s="316">
        <v>0</v>
      </c>
      <c r="I59" s="317">
        <v>0</v>
      </c>
      <c r="J59" s="326">
        <v>0</v>
      </c>
    </row>
    <row r="60" spans="1:10" ht="23.25" customHeight="1">
      <c r="A60" s="764" t="s">
        <v>1198</v>
      </c>
      <c r="B60" s="765">
        <f t="shared" si="2"/>
        <v>69</v>
      </c>
      <c r="C60" s="327">
        <v>69</v>
      </c>
      <c r="D60" s="307">
        <f t="shared" si="3"/>
        <v>0</v>
      </c>
      <c r="E60" s="318">
        <v>0</v>
      </c>
      <c r="F60" s="319">
        <v>0</v>
      </c>
      <c r="G60" s="319">
        <v>0</v>
      </c>
      <c r="H60" s="319">
        <v>0</v>
      </c>
      <c r="I60" s="320">
        <v>0</v>
      </c>
      <c r="J60" s="327">
        <v>0</v>
      </c>
    </row>
    <row r="61" spans="1:10" ht="23.25" customHeight="1">
      <c r="A61" s="760" t="s">
        <v>1199</v>
      </c>
      <c r="B61" s="761">
        <f t="shared" si="2"/>
        <v>5</v>
      </c>
      <c r="C61" s="325">
        <v>5</v>
      </c>
      <c r="D61" s="305">
        <f t="shared" si="3"/>
        <v>0</v>
      </c>
      <c r="E61" s="312">
        <v>0</v>
      </c>
      <c r="F61" s="313">
        <v>0</v>
      </c>
      <c r="G61" s="313">
        <v>0</v>
      </c>
      <c r="H61" s="313">
        <v>0</v>
      </c>
      <c r="I61" s="336">
        <v>0</v>
      </c>
      <c r="J61" s="325">
        <v>0</v>
      </c>
    </row>
    <row r="62" spans="1:10" ht="23.25" customHeight="1">
      <c r="A62" s="760" t="s">
        <v>1200</v>
      </c>
      <c r="B62" s="761">
        <f t="shared" si="2"/>
        <v>63</v>
      </c>
      <c r="C62" s="325">
        <v>0</v>
      </c>
      <c r="D62" s="398">
        <f t="shared" si="3"/>
        <v>63</v>
      </c>
      <c r="E62" s="766">
        <v>0</v>
      </c>
      <c r="F62" s="766">
        <v>0</v>
      </c>
      <c r="G62" s="766">
        <v>0</v>
      </c>
      <c r="H62" s="766">
        <v>0</v>
      </c>
      <c r="I62" s="336">
        <v>63</v>
      </c>
      <c r="J62" s="325">
        <v>0</v>
      </c>
    </row>
    <row r="63" spans="1:10" ht="23.25" customHeight="1">
      <c r="A63" s="760" t="s">
        <v>1201</v>
      </c>
      <c r="B63" s="761">
        <f t="shared" si="2"/>
        <v>125</v>
      </c>
      <c r="C63" s="325">
        <v>125</v>
      </c>
      <c r="D63" s="398">
        <f t="shared" si="3"/>
        <v>0</v>
      </c>
      <c r="E63" s="766">
        <v>0</v>
      </c>
      <c r="F63" s="766">
        <v>0</v>
      </c>
      <c r="G63" s="766">
        <v>0</v>
      </c>
      <c r="H63" s="766">
        <v>0</v>
      </c>
      <c r="I63" s="336">
        <v>0</v>
      </c>
      <c r="J63" s="325">
        <v>0</v>
      </c>
    </row>
    <row r="64" spans="1:10" ht="23.25" customHeight="1">
      <c r="A64" s="762" t="s">
        <v>1202</v>
      </c>
      <c r="B64" s="763">
        <f t="shared" si="2"/>
        <v>65</v>
      </c>
      <c r="C64" s="326">
        <v>0</v>
      </c>
      <c r="D64" s="306">
        <f t="shared" si="3"/>
        <v>65</v>
      </c>
      <c r="E64" s="315">
        <v>0</v>
      </c>
      <c r="F64" s="767">
        <v>0</v>
      </c>
      <c r="G64" s="767">
        <v>0</v>
      </c>
      <c r="H64" s="316">
        <v>0</v>
      </c>
      <c r="I64" s="768">
        <v>65</v>
      </c>
      <c r="J64" s="326">
        <v>0</v>
      </c>
    </row>
    <row r="65" spans="1:10" ht="23.25" customHeight="1">
      <c r="A65" s="760" t="s">
        <v>1203</v>
      </c>
      <c r="B65" s="761">
        <f t="shared" si="2"/>
        <v>51</v>
      </c>
      <c r="C65" s="325">
        <v>0</v>
      </c>
      <c r="D65" s="305">
        <f t="shared" si="3"/>
        <v>51</v>
      </c>
      <c r="E65" s="312">
        <v>0</v>
      </c>
      <c r="F65" s="313">
        <v>0</v>
      </c>
      <c r="G65" s="313">
        <v>0</v>
      </c>
      <c r="H65" s="313">
        <v>0</v>
      </c>
      <c r="I65" s="314">
        <v>51</v>
      </c>
      <c r="J65" s="325">
        <v>0</v>
      </c>
    </row>
    <row r="66" spans="1:10" ht="23.25" customHeight="1">
      <c r="A66" s="760" t="s">
        <v>1204</v>
      </c>
      <c r="B66" s="761">
        <f t="shared" si="2"/>
        <v>157</v>
      </c>
      <c r="C66" s="325">
        <v>0</v>
      </c>
      <c r="D66" s="305">
        <f t="shared" si="3"/>
        <v>157</v>
      </c>
      <c r="E66" s="312">
        <v>0</v>
      </c>
      <c r="F66" s="766">
        <v>0</v>
      </c>
      <c r="G66" s="313">
        <v>0</v>
      </c>
      <c r="H66" s="766">
        <v>0</v>
      </c>
      <c r="I66" s="314">
        <v>157</v>
      </c>
      <c r="J66" s="325">
        <v>0</v>
      </c>
    </row>
    <row r="67" spans="1:10" ht="23.25" customHeight="1">
      <c r="A67" s="760" t="s">
        <v>1205</v>
      </c>
      <c r="B67" s="761">
        <f t="shared" si="2"/>
        <v>56</v>
      </c>
      <c r="C67" s="325">
        <v>0</v>
      </c>
      <c r="D67" s="398">
        <f t="shared" si="3"/>
        <v>56</v>
      </c>
      <c r="E67" s="766">
        <v>0</v>
      </c>
      <c r="F67" s="766">
        <v>0</v>
      </c>
      <c r="G67" s="313">
        <v>0</v>
      </c>
      <c r="H67" s="766">
        <v>0</v>
      </c>
      <c r="I67" s="336">
        <v>56</v>
      </c>
      <c r="J67" s="325">
        <v>0</v>
      </c>
    </row>
    <row r="68" spans="1:10" ht="23.25" customHeight="1">
      <c r="A68" s="760" t="s">
        <v>1206</v>
      </c>
      <c r="B68" s="761">
        <f t="shared" si="2"/>
        <v>66</v>
      </c>
      <c r="C68" s="325">
        <v>0</v>
      </c>
      <c r="D68" s="398">
        <f t="shared" si="3"/>
        <v>66</v>
      </c>
      <c r="E68" s="766">
        <v>0</v>
      </c>
      <c r="F68" s="766">
        <v>0</v>
      </c>
      <c r="G68" s="313">
        <v>0</v>
      </c>
      <c r="H68" s="766">
        <v>0</v>
      </c>
      <c r="I68" s="336">
        <v>66</v>
      </c>
      <c r="J68" s="325">
        <v>0</v>
      </c>
    </row>
    <row r="69" spans="1:10" ht="23.25" customHeight="1">
      <c r="A69" s="762" t="s">
        <v>1207</v>
      </c>
      <c r="B69" s="763">
        <f t="shared" si="2"/>
        <v>28</v>
      </c>
      <c r="C69" s="326">
        <v>0</v>
      </c>
      <c r="D69" s="306">
        <f t="shared" si="3"/>
        <v>28</v>
      </c>
      <c r="E69" s="315">
        <v>0</v>
      </c>
      <c r="F69" s="767">
        <v>0</v>
      </c>
      <c r="G69" s="316">
        <v>0</v>
      </c>
      <c r="H69" s="767">
        <v>0</v>
      </c>
      <c r="I69" s="768">
        <v>28</v>
      </c>
      <c r="J69" s="326">
        <v>0</v>
      </c>
    </row>
    <row r="70" spans="1:10" ht="23.25" customHeight="1">
      <c r="A70" s="760" t="s">
        <v>1208</v>
      </c>
      <c r="B70" s="761">
        <f t="shared" si="2"/>
        <v>102</v>
      </c>
      <c r="C70" s="325">
        <v>0</v>
      </c>
      <c r="D70" s="305">
        <f t="shared" si="3"/>
        <v>102</v>
      </c>
      <c r="E70" s="312">
        <v>0</v>
      </c>
      <c r="F70" s="313">
        <v>0</v>
      </c>
      <c r="G70" s="313">
        <v>0</v>
      </c>
      <c r="H70" s="313">
        <v>0</v>
      </c>
      <c r="I70" s="314">
        <v>102</v>
      </c>
      <c r="J70" s="325">
        <v>0</v>
      </c>
    </row>
    <row r="71" spans="1:10" ht="23.25" customHeight="1">
      <c r="A71" s="760" t="s">
        <v>1209</v>
      </c>
      <c r="B71" s="761">
        <f t="shared" si="2"/>
        <v>109</v>
      </c>
      <c r="C71" s="325">
        <v>109</v>
      </c>
      <c r="D71" s="305">
        <f t="shared" si="3"/>
        <v>0</v>
      </c>
      <c r="E71" s="312">
        <v>0</v>
      </c>
      <c r="F71" s="766">
        <v>0</v>
      </c>
      <c r="G71" s="313">
        <v>0</v>
      </c>
      <c r="H71" s="313">
        <v>0</v>
      </c>
      <c r="I71" s="336">
        <v>0</v>
      </c>
      <c r="J71" s="325">
        <v>0</v>
      </c>
    </row>
    <row r="72" spans="1:10" ht="23.25" customHeight="1">
      <c r="A72" s="760" t="s">
        <v>1210</v>
      </c>
      <c r="B72" s="761">
        <f t="shared" si="2"/>
        <v>9</v>
      </c>
      <c r="C72" s="325">
        <v>0</v>
      </c>
      <c r="D72" s="398">
        <f t="shared" si="3"/>
        <v>9</v>
      </c>
      <c r="E72" s="766">
        <v>0</v>
      </c>
      <c r="F72" s="313">
        <v>0</v>
      </c>
      <c r="G72" s="313">
        <v>0</v>
      </c>
      <c r="H72" s="313">
        <v>0</v>
      </c>
      <c r="I72" s="336">
        <v>9</v>
      </c>
      <c r="J72" s="325">
        <v>0</v>
      </c>
    </row>
    <row r="73" spans="1:10" ht="23.25" customHeight="1">
      <c r="A73" s="760" t="s">
        <v>1211</v>
      </c>
      <c r="B73" s="761">
        <f t="shared" si="2"/>
        <v>6</v>
      </c>
      <c r="C73" s="325">
        <v>0</v>
      </c>
      <c r="D73" s="398">
        <f t="shared" si="3"/>
        <v>6</v>
      </c>
      <c r="E73" s="766">
        <v>0</v>
      </c>
      <c r="F73" s="313">
        <v>0</v>
      </c>
      <c r="G73" s="313">
        <v>0</v>
      </c>
      <c r="H73" s="313">
        <v>0</v>
      </c>
      <c r="I73" s="336">
        <v>6</v>
      </c>
      <c r="J73" s="325">
        <v>0</v>
      </c>
    </row>
    <row r="74" spans="1:10" ht="23.25" customHeight="1">
      <c r="A74" s="762" t="s">
        <v>1212</v>
      </c>
      <c r="B74" s="763">
        <f t="shared" si="2"/>
        <v>2</v>
      </c>
      <c r="C74" s="326">
        <v>0</v>
      </c>
      <c r="D74" s="306">
        <f t="shared" si="3"/>
        <v>2</v>
      </c>
      <c r="E74" s="315">
        <v>0</v>
      </c>
      <c r="F74" s="316">
        <v>0</v>
      </c>
      <c r="G74" s="316">
        <v>0</v>
      </c>
      <c r="H74" s="316">
        <v>0</v>
      </c>
      <c r="I74" s="768">
        <v>2</v>
      </c>
      <c r="J74" s="326">
        <v>0</v>
      </c>
    </row>
    <row r="75" spans="1:10" ht="23.25" customHeight="1" thickBot="1">
      <c r="A75" s="760" t="s">
        <v>1213</v>
      </c>
      <c r="B75" s="761">
        <f t="shared" si="2"/>
        <v>64</v>
      </c>
      <c r="C75" s="325">
        <v>0</v>
      </c>
      <c r="D75" s="305">
        <f t="shared" si="3"/>
        <v>64</v>
      </c>
      <c r="E75" s="312">
        <v>0</v>
      </c>
      <c r="F75" s="313">
        <v>0</v>
      </c>
      <c r="G75" s="313">
        <v>0</v>
      </c>
      <c r="H75" s="313">
        <v>0</v>
      </c>
      <c r="I75" s="314">
        <v>64</v>
      </c>
      <c r="J75" s="325">
        <v>0</v>
      </c>
    </row>
    <row r="76" spans="1:10" ht="45" customHeight="1">
      <c r="A76" s="461" t="s">
        <v>213</v>
      </c>
      <c r="B76" s="304">
        <f>SUM(B8:B42)</f>
        <v>16633</v>
      </c>
      <c r="C76" s="324">
        <f>SUM(C8:C42)</f>
        <v>4128</v>
      </c>
      <c r="D76" s="299">
        <f aca="true" t="shared" si="4" ref="D76:J76">SUM(D8:D42)</f>
        <v>12453</v>
      </c>
      <c r="E76" s="309">
        <f t="shared" si="4"/>
        <v>0</v>
      </c>
      <c r="F76" s="310">
        <f t="shared" si="4"/>
        <v>8</v>
      </c>
      <c r="G76" s="310">
        <f t="shared" si="4"/>
        <v>0</v>
      </c>
      <c r="H76" s="310">
        <f>SUM(H8:H42)</f>
        <v>0</v>
      </c>
      <c r="I76" s="311">
        <f t="shared" si="4"/>
        <v>12445</v>
      </c>
      <c r="J76" s="324">
        <f t="shared" si="4"/>
        <v>52</v>
      </c>
    </row>
    <row r="77" spans="1:10" ht="45" customHeight="1">
      <c r="A77" s="462" t="s">
        <v>212</v>
      </c>
      <c r="B77" s="305">
        <f aca="true" t="shared" si="5" ref="B77:J77">SUM(B50:B75)</f>
        <v>1377</v>
      </c>
      <c r="C77" s="325">
        <f t="shared" si="5"/>
        <v>648</v>
      </c>
      <c r="D77" s="300">
        <f t="shared" si="5"/>
        <v>729</v>
      </c>
      <c r="E77" s="312">
        <f t="shared" si="5"/>
        <v>0</v>
      </c>
      <c r="F77" s="313">
        <f t="shared" si="5"/>
        <v>0</v>
      </c>
      <c r="G77" s="313">
        <f t="shared" si="5"/>
        <v>0</v>
      </c>
      <c r="H77" s="313">
        <f t="shared" si="5"/>
        <v>0</v>
      </c>
      <c r="I77" s="314">
        <f t="shared" si="5"/>
        <v>729</v>
      </c>
      <c r="J77" s="325">
        <f t="shared" si="5"/>
        <v>0</v>
      </c>
    </row>
    <row r="78" spans="1:10" ht="45" customHeight="1" thickBot="1">
      <c r="A78" s="769" t="s">
        <v>222</v>
      </c>
      <c r="B78" s="308">
        <f>SUM(B76:B77)</f>
        <v>18010</v>
      </c>
      <c r="C78" s="337">
        <f>SUM(C76:C77)</f>
        <v>4776</v>
      </c>
      <c r="D78" s="303">
        <f aca="true" t="shared" si="6" ref="D78:J78">SUM(D76:D77)</f>
        <v>13182</v>
      </c>
      <c r="E78" s="321">
        <f t="shared" si="6"/>
        <v>0</v>
      </c>
      <c r="F78" s="322">
        <f t="shared" si="6"/>
        <v>8</v>
      </c>
      <c r="G78" s="322">
        <f t="shared" si="6"/>
        <v>0</v>
      </c>
      <c r="H78" s="322">
        <f t="shared" si="6"/>
        <v>0</v>
      </c>
      <c r="I78" s="323">
        <f t="shared" si="6"/>
        <v>13174</v>
      </c>
      <c r="J78" s="337">
        <f t="shared" si="6"/>
        <v>52</v>
      </c>
    </row>
  </sheetData>
  <mergeCells count="22">
    <mergeCell ref="B46:J46"/>
    <mergeCell ref="B47:B49"/>
    <mergeCell ref="C47:C49"/>
    <mergeCell ref="J47:J49"/>
    <mergeCell ref="D48:D49"/>
    <mergeCell ref="I48:I49"/>
    <mergeCell ref="H48:H49"/>
    <mergeCell ref="A4:A7"/>
    <mergeCell ref="C5:C7"/>
    <mergeCell ref="F48:F49"/>
    <mergeCell ref="G48:G49"/>
    <mergeCell ref="E48:E49"/>
    <mergeCell ref="B4:J4"/>
    <mergeCell ref="J5:J7"/>
    <mergeCell ref="B5:B7"/>
    <mergeCell ref="A46:A49"/>
    <mergeCell ref="D6:D7"/>
    <mergeCell ref="E6:E7"/>
    <mergeCell ref="H6:H7"/>
    <mergeCell ref="I6:I7"/>
    <mergeCell ref="F6:F7"/>
    <mergeCell ref="G6:G7"/>
  </mergeCells>
  <printOptions horizontalCentered="1"/>
  <pageMargins left="0.5905511811023623" right="0.5905511811023623" top="0.5905511811023623" bottom="0.5905511811023623" header="0.3937007874015748" footer="0.3937007874015748"/>
  <pageSetup firstPageNumber="45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42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J78"/>
  <sheetViews>
    <sheetView view="pageBreakPreview" zoomScaleSheetLayoutView="100" workbookViewId="0" topLeftCell="A1">
      <pane xSplit="1" ySplit="7" topLeftCell="B5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304</v>
      </c>
      <c r="B1" s="33"/>
    </row>
    <row r="2" spans="1:2" ht="24" customHeight="1">
      <c r="A2" s="33" t="s">
        <v>308</v>
      </c>
      <c r="B2" s="33"/>
    </row>
    <row r="3" spans="1:10" ht="24" customHeight="1" thickBot="1">
      <c r="A3" s="32" t="s">
        <v>1260</v>
      </c>
      <c r="B3" s="32"/>
      <c r="C3" s="89"/>
      <c r="D3" s="89"/>
      <c r="E3" s="89"/>
      <c r="F3" s="89"/>
      <c r="G3" s="89"/>
      <c r="H3" s="89"/>
      <c r="I3" s="90"/>
      <c r="J3" s="91" t="s">
        <v>428</v>
      </c>
    </row>
    <row r="4" spans="1:10" ht="20.25" customHeight="1" thickBot="1">
      <c r="A4" s="1018" t="s">
        <v>211</v>
      </c>
      <c r="B4" s="911"/>
      <c r="C4" s="1014"/>
      <c r="D4" s="1014"/>
      <c r="E4" s="1014"/>
      <c r="F4" s="1014"/>
      <c r="G4" s="1014"/>
      <c r="H4" s="1014"/>
      <c r="I4" s="1014"/>
      <c r="J4" s="1015"/>
    </row>
    <row r="5" spans="1:10" ht="16.5" customHeight="1">
      <c r="A5" s="864"/>
      <c r="B5" s="864" t="s">
        <v>1269</v>
      </c>
      <c r="C5" s="1009" t="s">
        <v>968</v>
      </c>
      <c r="D5" s="247" t="s">
        <v>903</v>
      </c>
      <c r="E5" s="248"/>
      <c r="F5" s="248"/>
      <c r="G5" s="248"/>
      <c r="H5" s="248"/>
      <c r="I5" s="249"/>
      <c r="J5" s="872" t="s">
        <v>969</v>
      </c>
    </row>
    <row r="6" spans="1:10" ht="16.5" customHeight="1">
      <c r="A6" s="864"/>
      <c r="B6" s="864"/>
      <c r="C6" s="1019"/>
      <c r="D6" s="1012" t="s">
        <v>306</v>
      </c>
      <c r="E6" s="868" t="s">
        <v>307</v>
      </c>
      <c r="F6" s="870" t="s">
        <v>331</v>
      </c>
      <c r="G6" s="870" t="s">
        <v>970</v>
      </c>
      <c r="H6" s="870" t="s">
        <v>332</v>
      </c>
      <c r="I6" s="866" t="s">
        <v>971</v>
      </c>
      <c r="J6" s="1016"/>
    </row>
    <row r="7" spans="1:10" ht="16.5" customHeight="1" thickBot="1">
      <c r="A7" s="865"/>
      <c r="B7" s="865"/>
      <c r="C7" s="1020"/>
      <c r="D7" s="1013"/>
      <c r="E7" s="869"/>
      <c r="F7" s="871"/>
      <c r="G7" s="871"/>
      <c r="H7" s="871"/>
      <c r="I7" s="867"/>
      <c r="J7" s="1017"/>
    </row>
    <row r="8" spans="1:10" ht="23.25" customHeight="1">
      <c r="A8" s="240" t="s">
        <v>1154</v>
      </c>
      <c r="B8" s="747">
        <f aca="true" t="shared" si="0" ref="B8:B42">SUM(C8,D8,J8)</f>
        <v>29887</v>
      </c>
      <c r="C8" s="324">
        <v>0</v>
      </c>
      <c r="D8" s="299">
        <f aca="true" t="shared" si="1" ref="D8:D42">SUM(E8:I8)</f>
        <v>29887</v>
      </c>
      <c r="E8" s="309">
        <v>0</v>
      </c>
      <c r="F8" s="310">
        <v>0</v>
      </c>
      <c r="G8" s="310">
        <v>0</v>
      </c>
      <c r="H8" s="310">
        <v>0</v>
      </c>
      <c r="I8" s="311">
        <v>29887</v>
      </c>
      <c r="J8" s="324">
        <v>0</v>
      </c>
    </row>
    <row r="9" spans="1:10" ht="23.25" customHeight="1">
      <c r="A9" s="748" t="s">
        <v>1155</v>
      </c>
      <c r="B9" s="749">
        <f t="shared" si="0"/>
        <v>3247</v>
      </c>
      <c r="C9" s="325">
        <v>0</v>
      </c>
      <c r="D9" s="300">
        <f t="shared" si="1"/>
        <v>3247</v>
      </c>
      <c r="E9" s="312">
        <v>0</v>
      </c>
      <c r="F9" s="313">
        <v>0</v>
      </c>
      <c r="G9" s="313">
        <v>0</v>
      </c>
      <c r="H9" s="313">
        <v>0</v>
      </c>
      <c r="I9" s="314">
        <v>3247</v>
      </c>
      <c r="J9" s="325">
        <v>0</v>
      </c>
    </row>
    <row r="10" spans="1:10" ht="23.25" customHeight="1">
      <c r="A10" s="748" t="s">
        <v>1156</v>
      </c>
      <c r="B10" s="749">
        <f t="shared" si="0"/>
        <v>2739</v>
      </c>
      <c r="C10" s="325">
        <v>2739</v>
      </c>
      <c r="D10" s="300">
        <f t="shared" si="1"/>
        <v>0</v>
      </c>
      <c r="E10" s="312">
        <v>0</v>
      </c>
      <c r="F10" s="313">
        <v>0</v>
      </c>
      <c r="G10" s="313">
        <v>0</v>
      </c>
      <c r="H10" s="313">
        <v>0</v>
      </c>
      <c r="I10" s="314">
        <v>0</v>
      </c>
      <c r="J10" s="325">
        <v>0</v>
      </c>
    </row>
    <row r="11" spans="1:10" ht="23.25" customHeight="1">
      <c r="A11" s="748" t="s">
        <v>1157</v>
      </c>
      <c r="B11" s="749">
        <f t="shared" si="0"/>
        <v>466</v>
      </c>
      <c r="C11" s="325">
        <v>0</v>
      </c>
      <c r="D11" s="300">
        <f t="shared" si="1"/>
        <v>466</v>
      </c>
      <c r="E11" s="312">
        <v>0</v>
      </c>
      <c r="F11" s="313">
        <v>0</v>
      </c>
      <c r="G11" s="313">
        <v>0</v>
      </c>
      <c r="H11" s="313">
        <v>0</v>
      </c>
      <c r="I11" s="314">
        <v>466</v>
      </c>
      <c r="J11" s="325">
        <v>0</v>
      </c>
    </row>
    <row r="12" spans="1:10" ht="23.25" customHeight="1">
      <c r="A12" s="750" t="s">
        <v>1158</v>
      </c>
      <c r="B12" s="751">
        <f t="shared" si="0"/>
        <v>0</v>
      </c>
      <c r="C12" s="326">
        <v>0</v>
      </c>
      <c r="D12" s="301">
        <f t="shared" si="1"/>
        <v>0</v>
      </c>
      <c r="E12" s="315">
        <v>0</v>
      </c>
      <c r="F12" s="316">
        <v>0</v>
      </c>
      <c r="G12" s="316">
        <v>0</v>
      </c>
      <c r="H12" s="316">
        <v>0</v>
      </c>
      <c r="I12" s="317">
        <v>0</v>
      </c>
      <c r="J12" s="326">
        <v>0</v>
      </c>
    </row>
    <row r="13" spans="1:10" ht="23.25" customHeight="1">
      <c r="A13" s="752" t="s">
        <v>1159</v>
      </c>
      <c r="B13" s="753">
        <f t="shared" si="0"/>
        <v>1478</v>
      </c>
      <c r="C13" s="327">
        <v>1478</v>
      </c>
      <c r="D13" s="302">
        <f t="shared" si="1"/>
        <v>0</v>
      </c>
      <c r="E13" s="318">
        <v>0</v>
      </c>
      <c r="F13" s="319">
        <v>0</v>
      </c>
      <c r="G13" s="319">
        <v>0</v>
      </c>
      <c r="H13" s="319">
        <v>0</v>
      </c>
      <c r="I13" s="320">
        <v>0</v>
      </c>
      <c r="J13" s="327">
        <v>0</v>
      </c>
    </row>
    <row r="14" spans="1:10" ht="23.25" customHeight="1">
      <c r="A14" s="748" t="s">
        <v>1160</v>
      </c>
      <c r="B14" s="749">
        <f t="shared" si="0"/>
        <v>0</v>
      </c>
      <c r="C14" s="325">
        <v>0</v>
      </c>
      <c r="D14" s="300">
        <f t="shared" si="1"/>
        <v>0</v>
      </c>
      <c r="E14" s="312">
        <v>0</v>
      </c>
      <c r="F14" s="313">
        <v>0</v>
      </c>
      <c r="G14" s="313">
        <v>0</v>
      </c>
      <c r="H14" s="313">
        <v>0</v>
      </c>
      <c r="I14" s="314">
        <v>0</v>
      </c>
      <c r="J14" s="325">
        <v>0</v>
      </c>
    </row>
    <row r="15" spans="1:10" ht="23.25" customHeight="1">
      <c r="A15" s="748" t="s">
        <v>1161</v>
      </c>
      <c r="B15" s="749">
        <f t="shared" si="0"/>
        <v>31</v>
      </c>
      <c r="C15" s="325">
        <v>0</v>
      </c>
      <c r="D15" s="300">
        <f t="shared" si="1"/>
        <v>31</v>
      </c>
      <c r="E15" s="312">
        <v>0</v>
      </c>
      <c r="F15" s="313">
        <v>0</v>
      </c>
      <c r="G15" s="313">
        <v>0</v>
      </c>
      <c r="H15" s="313">
        <v>0</v>
      </c>
      <c r="I15" s="314">
        <v>31</v>
      </c>
      <c r="J15" s="325">
        <v>0</v>
      </c>
    </row>
    <row r="16" spans="1:10" ht="23.25" customHeight="1">
      <c r="A16" s="748" t="s">
        <v>1162</v>
      </c>
      <c r="B16" s="749">
        <f t="shared" si="0"/>
        <v>738</v>
      </c>
      <c r="C16" s="325">
        <v>0</v>
      </c>
      <c r="D16" s="300">
        <f t="shared" si="1"/>
        <v>738</v>
      </c>
      <c r="E16" s="312">
        <v>0</v>
      </c>
      <c r="F16" s="313">
        <v>0</v>
      </c>
      <c r="G16" s="313">
        <v>0</v>
      </c>
      <c r="H16" s="313">
        <v>0</v>
      </c>
      <c r="I16" s="314">
        <v>738</v>
      </c>
      <c r="J16" s="325">
        <v>0</v>
      </c>
    </row>
    <row r="17" spans="1:10" ht="23.25" customHeight="1">
      <c r="A17" s="750" t="s">
        <v>1163</v>
      </c>
      <c r="B17" s="751">
        <f t="shared" si="0"/>
        <v>355</v>
      </c>
      <c r="C17" s="326">
        <v>355</v>
      </c>
      <c r="D17" s="301">
        <f t="shared" si="1"/>
        <v>0</v>
      </c>
      <c r="E17" s="315">
        <v>0</v>
      </c>
      <c r="F17" s="316">
        <v>0</v>
      </c>
      <c r="G17" s="316">
        <v>0</v>
      </c>
      <c r="H17" s="316">
        <v>0</v>
      </c>
      <c r="I17" s="317">
        <v>0</v>
      </c>
      <c r="J17" s="326">
        <v>0</v>
      </c>
    </row>
    <row r="18" spans="1:10" ht="23.25" customHeight="1">
      <c r="A18" s="752" t="s">
        <v>1164</v>
      </c>
      <c r="B18" s="753">
        <f t="shared" si="0"/>
        <v>1261</v>
      </c>
      <c r="C18" s="327">
        <v>1261</v>
      </c>
      <c r="D18" s="302">
        <f t="shared" si="1"/>
        <v>0</v>
      </c>
      <c r="E18" s="318">
        <v>0</v>
      </c>
      <c r="F18" s="319">
        <v>0</v>
      </c>
      <c r="G18" s="319">
        <v>0</v>
      </c>
      <c r="H18" s="319">
        <v>0</v>
      </c>
      <c r="I18" s="320">
        <v>0</v>
      </c>
      <c r="J18" s="327">
        <v>0</v>
      </c>
    </row>
    <row r="19" spans="1:10" ht="23.25" customHeight="1">
      <c r="A19" s="748" t="s">
        <v>1165</v>
      </c>
      <c r="B19" s="749">
        <f t="shared" si="0"/>
        <v>2223</v>
      </c>
      <c r="C19" s="325">
        <v>0</v>
      </c>
      <c r="D19" s="300">
        <f t="shared" si="1"/>
        <v>2223</v>
      </c>
      <c r="E19" s="312">
        <v>0</v>
      </c>
      <c r="F19" s="313">
        <v>0</v>
      </c>
      <c r="G19" s="313">
        <v>0</v>
      </c>
      <c r="H19" s="313">
        <v>0</v>
      </c>
      <c r="I19" s="314">
        <v>2223</v>
      </c>
      <c r="J19" s="325">
        <v>0</v>
      </c>
    </row>
    <row r="20" spans="1:10" ht="23.25" customHeight="1">
      <c r="A20" s="748" t="s">
        <v>1166</v>
      </c>
      <c r="B20" s="749">
        <f t="shared" si="0"/>
        <v>1257</v>
      </c>
      <c r="C20" s="325">
        <v>0</v>
      </c>
      <c r="D20" s="300">
        <f t="shared" si="1"/>
        <v>1257</v>
      </c>
      <c r="E20" s="312">
        <v>0</v>
      </c>
      <c r="F20" s="313">
        <v>0</v>
      </c>
      <c r="G20" s="313">
        <v>0</v>
      </c>
      <c r="H20" s="313">
        <v>0</v>
      </c>
      <c r="I20" s="314">
        <v>1257</v>
      </c>
      <c r="J20" s="325">
        <v>0</v>
      </c>
    </row>
    <row r="21" spans="1:10" ht="23.25" customHeight="1">
      <c r="A21" s="748" t="s">
        <v>1167</v>
      </c>
      <c r="B21" s="749">
        <f t="shared" si="0"/>
        <v>805</v>
      </c>
      <c r="C21" s="325">
        <v>0</v>
      </c>
      <c r="D21" s="300">
        <f t="shared" si="1"/>
        <v>805</v>
      </c>
      <c r="E21" s="312">
        <v>0</v>
      </c>
      <c r="F21" s="313">
        <v>0</v>
      </c>
      <c r="G21" s="313">
        <v>0</v>
      </c>
      <c r="H21" s="313">
        <v>0</v>
      </c>
      <c r="I21" s="314">
        <v>805</v>
      </c>
      <c r="J21" s="325">
        <v>0</v>
      </c>
    </row>
    <row r="22" spans="1:10" ht="23.25" customHeight="1">
      <c r="A22" s="750" t="s">
        <v>1168</v>
      </c>
      <c r="B22" s="751">
        <f t="shared" si="0"/>
        <v>21</v>
      </c>
      <c r="C22" s="326">
        <v>0</v>
      </c>
      <c r="D22" s="301">
        <f t="shared" si="1"/>
        <v>21</v>
      </c>
      <c r="E22" s="315">
        <v>0</v>
      </c>
      <c r="F22" s="316">
        <v>0</v>
      </c>
      <c r="G22" s="316">
        <v>0</v>
      </c>
      <c r="H22" s="316">
        <v>0</v>
      </c>
      <c r="I22" s="317">
        <v>21</v>
      </c>
      <c r="J22" s="326">
        <v>0</v>
      </c>
    </row>
    <row r="23" spans="1:10" ht="23.25" customHeight="1">
      <c r="A23" s="752" t="s">
        <v>1169</v>
      </c>
      <c r="B23" s="753">
        <f t="shared" si="0"/>
        <v>637</v>
      </c>
      <c r="C23" s="327">
        <v>637</v>
      </c>
      <c r="D23" s="302">
        <f t="shared" si="1"/>
        <v>0</v>
      </c>
      <c r="E23" s="318">
        <v>0</v>
      </c>
      <c r="F23" s="319">
        <v>0</v>
      </c>
      <c r="G23" s="319">
        <v>0</v>
      </c>
      <c r="H23" s="319">
        <v>0</v>
      </c>
      <c r="I23" s="320">
        <v>0</v>
      </c>
      <c r="J23" s="327">
        <v>0</v>
      </c>
    </row>
    <row r="24" spans="1:10" ht="23.25" customHeight="1">
      <c r="A24" s="748" t="s">
        <v>1170</v>
      </c>
      <c r="B24" s="749">
        <f t="shared" si="0"/>
        <v>410</v>
      </c>
      <c r="C24" s="325">
        <v>0</v>
      </c>
      <c r="D24" s="300">
        <f t="shared" si="1"/>
        <v>410</v>
      </c>
      <c r="E24" s="312">
        <v>0</v>
      </c>
      <c r="F24" s="313">
        <v>0</v>
      </c>
      <c r="G24" s="313">
        <v>0</v>
      </c>
      <c r="H24" s="313">
        <v>0</v>
      </c>
      <c r="I24" s="314">
        <v>410</v>
      </c>
      <c r="J24" s="325">
        <v>0</v>
      </c>
    </row>
    <row r="25" spans="1:10" ht="23.25" customHeight="1">
      <c r="A25" s="748" t="s">
        <v>1171</v>
      </c>
      <c r="B25" s="749">
        <f t="shared" si="0"/>
        <v>1279</v>
      </c>
      <c r="C25" s="325">
        <v>481</v>
      </c>
      <c r="D25" s="300">
        <f t="shared" si="1"/>
        <v>798</v>
      </c>
      <c r="E25" s="312">
        <v>0</v>
      </c>
      <c r="F25" s="313">
        <v>798</v>
      </c>
      <c r="G25" s="313">
        <v>0</v>
      </c>
      <c r="H25" s="313">
        <v>0</v>
      </c>
      <c r="I25" s="314">
        <v>0</v>
      </c>
      <c r="J25" s="325">
        <v>0</v>
      </c>
    </row>
    <row r="26" spans="1:10" ht="23.25" customHeight="1">
      <c r="A26" s="748" t="s">
        <v>1172</v>
      </c>
      <c r="B26" s="749">
        <f t="shared" si="0"/>
        <v>3730</v>
      </c>
      <c r="C26" s="325">
        <v>0</v>
      </c>
      <c r="D26" s="300">
        <f t="shared" si="1"/>
        <v>3730</v>
      </c>
      <c r="E26" s="312">
        <v>0</v>
      </c>
      <c r="F26" s="313">
        <v>1411</v>
      </c>
      <c r="G26" s="313">
        <v>0</v>
      </c>
      <c r="H26" s="313">
        <v>0</v>
      </c>
      <c r="I26" s="314">
        <v>2319</v>
      </c>
      <c r="J26" s="325">
        <v>0</v>
      </c>
    </row>
    <row r="27" spans="1:10" ht="23.25" customHeight="1">
      <c r="A27" s="750" t="s">
        <v>1173</v>
      </c>
      <c r="B27" s="751">
        <f t="shared" si="0"/>
        <v>0</v>
      </c>
      <c r="C27" s="326">
        <v>0</v>
      </c>
      <c r="D27" s="301">
        <f t="shared" si="1"/>
        <v>0</v>
      </c>
      <c r="E27" s="315">
        <v>0</v>
      </c>
      <c r="F27" s="316">
        <v>0</v>
      </c>
      <c r="G27" s="316">
        <v>0</v>
      </c>
      <c r="H27" s="316">
        <v>0</v>
      </c>
      <c r="I27" s="317">
        <v>0</v>
      </c>
      <c r="J27" s="326">
        <v>0</v>
      </c>
    </row>
    <row r="28" spans="1:10" ht="23.25" customHeight="1">
      <c r="A28" s="752" t="s">
        <v>1174</v>
      </c>
      <c r="B28" s="753">
        <f t="shared" si="0"/>
        <v>2</v>
      </c>
      <c r="C28" s="327">
        <v>2</v>
      </c>
      <c r="D28" s="302">
        <f t="shared" si="1"/>
        <v>0</v>
      </c>
      <c r="E28" s="318">
        <v>0</v>
      </c>
      <c r="F28" s="319">
        <v>0</v>
      </c>
      <c r="G28" s="319">
        <v>0</v>
      </c>
      <c r="H28" s="319">
        <v>0</v>
      </c>
      <c r="I28" s="320">
        <v>0</v>
      </c>
      <c r="J28" s="327">
        <v>0</v>
      </c>
    </row>
    <row r="29" spans="1:10" ht="23.25" customHeight="1">
      <c r="A29" s="748" t="s">
        <v>1175</v>
      </c>
      <c r="B29" s="749">
        <f t="shared" si="0"/>
        <v>843</v>
      </c>
      <c r="C29" s="325">
        <v>843</v>
      </c>
      <c r="D29" s="300">
        <f t="shared" si="1"/>
        <v>0</v>
      </c>
      <c r="E29" s="312">
        <v>0</v>
      </c>
      <c r="F29" s="313">
        <v>0</v>
      </c>
      <c r="G29" s="313">
        <v>0</v>
      </c>
      <c r="H29" s="313">
        <v>0</v>
      </c>
      <c r="I29" s="314">
        <v>0</v>
      </c>
      <c r="J29" s="325">
        <v>0</v>
      </c>
    </row>
    <row r="30" spans="1:10" ht="23.25" customHeight="1">
      <c r="A30" s="748" t="s">
        <v>1176</v>
      </c>
      <c r="B30" s="749">
        <f t="shared" si="0"/>
        <v>346</v>
      </c>
      <c r="C30" s="325">
        <v>346</v>
      </c>
      <c r="D30" s="300">
        <f t="shared" si="1"/>
        <v>0</v>
      </c>
      <c r="E30" s="312">
        <v>0</v>
      </c>
      <c r="F30" s="313">
        <v>0</v>
      </c>
      <c r="G30" s="313">
        <v>0</v>
      </c>
      <c r="H30" s="313">
        <v>0</v>
      </c>
      <c r="I30" s="314">
        <v>0</v>
      </c>
      <c r="J30" s="336">
        <v>0</v>
      </c>
    </row>
    <row r="31" spans="1:10" ht="23.25" customHeight="1">
      <c r="A31" s="748" t="s">
        <v>1177</v>
      </c>
      <c r="B31" s="749">
        <f t="shared" si="0"/>
        <v>6</v>
      </c>
      <c r="C31" s="325">
        <v>0</v>
      </c>
      <c r="D31" s="300">
        <f t="shared" si="1"/>
        <v>6</v>
      </c>
      <c r="E31" s="312">
        <v>0</v>
      </c>
      <c r="F31" s="313">
        <v>0</v>
      </c>
      <c r="G31" s="313">
        <v>0</v>
      </c>
      <c r="H31" s="313">
        <v>0</v>
      </c>
      <c r="I31" s="314">
        <v>6</v>
      </c>
      <c r="J31" s="325">
        <v>0</v>
      </c>
    </row>
    <row r="32" spans="1:10" ht="23.25" customHeight="1">
      <c r="A32" s="750" t="s">
        <v>1178</v>
      </c>
      <c r="B32" s="751">
        <f t="shared" si="0"/>
        <v>443</v>
      </c>
      <c r="C32" s="326">
        <v>0</v>
      </c>
      <c r="D32" s="301">
        <f t="shared" si="1"/>
        <v>443</v>
      </c>
      <c r="E32" s="315">
        <v>0</v>
      </c>
      <c r="F32" s="316">
        <v>0</v>
      </c>
      <c r="G32" s="316">
        <v>0</v>
      </c>
      <c r="H32" s="316">
        <v>0</v>
      </c>
      <c r="I32" s="317">
        <v>443</v>
      </c>
      <c r="J32" s="326">
        <v>0</v>
      </c>
    </row>
    <row r="33" spans="1:10" ht="23.25" customHeight="1">
      <c r="A33" s="752" t="s">
        <v>1179</v>
      </c>
      <c r="B33" s="753">
        <f t="shared" si="0"/>
        <v>560</v>
      </c>
      <c r="C33" s="327">
        <v>560</v>
      </c>
      <c r="D33" s="302">
        <f t="shared" si="1"/>
        <v>0</v>
      </c>
      <c r="E33" s="318">
        <v>0</v>
      </c>
      <c r="F33" s="319">
        <v>0</v>
      </c>
      <c r="G33" s="319">
        <v>0</v>
      </c>
      <c r="H33" s="319">
        <v>0</v>
      </c>
      <c r="I33" s="320">
        <v>0</v>
      </c>
      <c r="J33" s="327">
        <v>0</v>
      </c>
    </row>
    <row r="34" spans="1:10" ht="23.25" customHeight="1">
      <c r="A34" s="748" t="s">
        <v>1180</v>
      </c>
      <c r="B34" s="749">
        <f t="shared" si="0"/>
        <v>18</v>
      </c>
      <c r="C34" s="325">
        <v>0</v>
      </c>
      <c r="D34" s="300">
        <f t="shared" si="1"/>
        <v>18</v>
      </c>
      <c r="E34" s="312">
        <v>0</v>
      </c>
      <c r="F34" s="313">
        <v>0</v>
      </c>
      <c r="G34" s="313">
        <v>0</v>
      </c>
      <c r="H34" s="313">
        <v>0</v>
      </c>
      <c r="I34" s="314">
        <v>18</v>
      </c>
      <c r="J34" s="325">
        <v>0</v>
      </c>
    </row>
    <row r="35" spans="1:10" ht="23.25" customHeight="1">
      <c r="A35" s="748" t="s">
        <v>1181</v>
      </c>
      <c r="B35" s="749">
        <f t="shared" si="0"/>
        <v>828</v>
      </c>
      <c r="C35" s="325">
        <v>705</v>
      </c>
      <c r="D35" s="300">
        <f t="shared" si="1"/>
        <v>123</v>
      </c>
      <c r="E35" s="312">
        <v>0</v>
      </c>
      <c r="F35" s="313">
        <v>123</v>
      </c>
      <c r="G35" s="313">
        <v>0</v>
      </c>
      <c r="H35" s="313">
        <v>0</v>
      </c>
      <c r="I35" s="314">
        <v>0</v>
      </c>
      <c r="J35" s="325">
        <v>0</v>
      </c>
    </row>
    <row r="36" spans="1:10" ht="23.25" customHeight="1">
      <c r="A36" s="748" t="s">
        <v>1182</v>
      </c>
      <c r="B36" s="749">
        <f t="shared" si="0"/>
        <v>789</v>
      </c>
      <c r="C36" s="325">
        <v>0</v>
      </c>
      <c r="D36" s="300">
        <f t="shared" si="1"/>
        <v>789</v>
      </c>
      <c r="E36" s="312">
        <v>0</v>
      </c>
      <c r="F36" s="313">
        <v>0</v>
      </c>
      <c r="G36" s="313">
        <v>0</v>
      </c>
      <c r="H36" s="313">
        <v>0</v>
      </c>
      <c r="I36" s="314">
        <v>789</v>
      </c>
      <c r="J36" s="325">
        <v>0</v>
      </c>
    </row>
    <row r="37" spans="1:10" ht="23.25" customHeight="1">
      <c r="A37" s="750" t="s">
        <v>1183</v>
      </c>
      <c r="B37" s="751">
        <f t="shared" si="0"/>
        <v>877</v>
      </c>
      <c r="C37" s="326">
        <v>874</v>
      </c>
      <c r="D37" s="301">
        <f t="shared" si="1"/>
        <v>3</v>
      </c>
      <c r="E37" s="315">
        <v>0</v>
      </c>
      <c r="F37" s="316">
        <v>0</v>
      </c>
      <c r="G37" s="316">
        <v>0</v>
      </c>
      <c r="H37" s="316">
        <v>0</v>
      </c>
      <c r="I37" s="317">
        <v>3</v>
      </c>
      <c r="J37" s="326">
        <v>0</v>
      </c>
    </row>
    <row r="38" spans="1:10" ht="23.25" customHeight="1">
      <c r="A38" s="752" t="s">
        <v>1184</v>
      </c>
      <c r="B38" s="753">
        <f t="shared" si="0"/>
        <v>225</v>
      </c>
      <c r="C38" s="327">
        <v>225</v>
      </c>
      <c r="D38" s="302">
        <f t="shared" si="1"/>
        <v>0</v>
      </c>
      <c r="E38" s="318">
        <v>0</v>
      </c>
      <c r="F38" s="319">
        <v>0</v>
      </c>
      <c r="G38" s="319">
        <v>0</v>
      </c>
      <c r="H38" s="319">
        <v>0</v>
      </c>
      <c r="I38" s="320">
        <v>0</v>
      </c>
      <c r="J38" s="327">
        <v>0</v>
      </c>
    </row>
    <row r="39" spans="1:10" ht="23.25" customHeight="1">
      <c r="A39" s="748" t="s">
        <v>1185</v>
      </c>
      <c r="B39" s="749">
        <f t="shared" si="0"/>
        <v>2</v>
      </c>
      <c r="C39" s="325">
        <v>0</v>
      </c>
      <c r="D39" s="300">
        <f t="shared" si="1"/>
        <v>2</v>
      </c>
      <c r="E39" s="312">
        <v>0</v>
      </c>
      <c r="F39" s="313">
        <v>0</v>
      </c>
      <c r="G39" s="313">
        <v>0</v>
      </c>
      <c r="H39" s="313">
        <v>0</v>
      </c>
      <c r="I39" s="314">
        <v>2</v>
      </c>
      <c r="J39" s="325">
        <v>0</v>
      </c>
    </row>
    <row r="40" spans="1:10" ht="23.25" customHeight="1">
      <c r="A40" s="748" t="s">
        <v>1186</v>
      </c>
      <c r="B40" s="749">
        <f t="shared" si="0"/>
        <v>12</v>
      </c>
      <c r="C40" s="325">
        <v>12</v>
      </c>
      <c r="D40" s="300">
        <f t="shared" si="1"/>
        <v>0</v>
      </c>
      <c r="E40" s="312">
        <v>0</v>
      </c>
      <c r="F40" s="313">
        <v>0</v>
      </c>
      <c r="G40" s="313">
        <v>0</v>
      </c>
      <c r="H40" s="313">
        <v>0</v>
      </c>
      <c r="I40" s="314">
        <v>0</v>
      </c>
      <c r="J40" s="325">
        <v>0</v>
      </c>
    </row>
    <row r="41" spans="1:10" ht="23.25" customHeight="1">
      <c r="A41" s="748" t="s">
        <v>1187</v>
      </c>
      <c r="B41" s="749">
        <f t="shared" si="0"/>
        <v>18</v>
      </c>
      <c r="C41" s="325">
        <v>18</v>
      </c>
      <c r="D41" s="300">
        <f t="shared" si="1"/>
        <v>0</v>
      </c>
      <c r="E41" s="312">
        <v>0</v>
      </c>
      <c r="F41" s="313">
        <v>0</v>
      </c>
      <c r="G41" s="313">
        <v>0</v>
      </c>
      <c r="H41" s="313">
        <v>0</v>
      </c>
      <c r="I41" s="314">
        <v>0</v>
      </c>
      <c r="J41" s="325">
        <v>0</v>
      </c>
    </row>
    <row r="42" spans="1:10" ht="23.25" customHeight="1" thickBot="1">
      <c r="A42" s="754" t="s">
        <v>967</v>
      </c>
      <c r="B42" s="755">
        <f t="shared" si="0"/>
        <v>0</v>
      </c>
      <c r="C42" s="337">
        <v>0</v>
      </c>
      <c r="D42" s="303">
        <f t="shared" si="1"/>
        <v>0</v>
      </c>
      <c r="E42" s="321">
        <v>0</v>
      </c>
      <c r="F42" s="322">
        <v>0</v>
      </c>
      <c r="G42" s="322">
        <v>0</v>
      </c>
      <c r="H42" s="322">
        <v>0</v>
      </c>
      <c r="I42" s="323">
        <v>0</v>
      </c>
      <c r="J42" s="337">
        <v>0</v>
      </c>
    </row>
    <row r="43" spans="1:2" ht="24" customHeight="1">
      <c r="A43" s="33" t="s">
        <v>304</v>
      </c>
      <c r="B43" s="33"/>
    </row>
    <row r="44" spans="1:10" ht="24" customHeight="1">
      <c r="A44" s="33" t="s">
        <v>308</v>
      </c>
      <c r="B44" s="756"/>
      <c r="C44" s="150"/>
      <c r="D44" s="757"/>
      <c r="E44" s="149"/>
      <c r="F44" s="150"/>
      <c r="G44" s="149"/>
      <c r="H44" s="149"/>
      <c r="I44" s="149"/>
      <c r="J44" s="150"/>
    </row>
    <row r="45" spans="1:10" ht="24" customHeight="1" thickBot="1">
      <c r="A45" s="32" t="s">
        <v>1261</v>
      </c>
      <c r="B45" s="32"/>
      <c r="C45" s="89"/>
      <c r="D45" s="89"/>
      <c r="E45" s="89"/>
      <c r="F45" s="89"/>
      <c r="G45" s="89"/>
      <c r="H45" s="89"/>
      <c r="I45" s="90"/>
      <c r="J45" s="91" t="s">
        <v>428</v>
      </c>
    </row>
    <row r="46" spans="1:10" ht="20.25" customHeight="1" thickBot="1">
      <c r="A46" s="1018" t="s">
        <v>211</v>
      </c>
      <c r="B46" s="911"/>
      <c r="C46" s="1014"/>
      <c r="D46" s="1014"/>
      <c r="E46" s="1014"/>
      <c r="F46" s="1014"/>
      <c r="G46" s="1014"/>
      <c r="H46" s="1014"/>
      <c r="I46" s="1014"/>
      <c r="J46" s="1015"/>
    </row>
    <row r="47" spans="1:10" ht="16.5" customHeight="1">
      <c r="A47" s="864"/>
      <c r="B47" s="864" t="s">
        <v>1269</v>
      </c>
      <c r="C47" s="1009" t="s">
        <v>968</v>
      </c>
      <c r="D47" s="247" t="s">
        <v>903</v>
      </c>
      <c r="E47" s="248"/>
      <c r="F47" s="248"/>
      <c r="G47" s="248"/>
      <c r="H47" s="248"/>
      <c r="I47" s="249"/>
      <c r="J47" s="872" t="s">
        <v>969</v>
      </c>
    </row>
    <row r="48" spans="1:10" ht="16.5" customHeight="1">
      <c r="A48" s="864"/>
      <c r="B48" s="864"/>
      <c r="C48" s="1019"/>
      <c r="D48" s="1012" t="s">
        <v>306</v>
      </c>
      <c r="E48" s="868" t="s">
        <v>307</v>
      </c>
      <c r="F48" s="870" t="s">
        <v>331</v>
      </c>
      <c r="G48" s="870" t="s">
        <v>970</v>
      </c>
      <c r="H48" s="870" t="s">
        <v>332</v>
      </c>
      <c r="I48" s="866" t="s">
        <v>971</v>
      </c>
      <c r="J48" s="1016"/>
    </row>
    <row r="49" spans="1:10" ht="16.5" customHeight="1" thickBot="1">
      <c r="A49" s="865"/>
      <c r="B49" s="865"/>
      <c r="C49" s="1020"/>
      <c r="D49" s="1013"/>
      <c r="E49" s="869"/>
      <c r="F49" s="871"/>
      <c r="G49" s="871"/>
      <c r="H49" s="871"/>
      <c r="I49" s="867"/>
      <c r="J49" s="1017"/>
    </row>
    <row r="50" spans="1:10" ht="23.25" customHeight="1">
      <c r="A50" s="758" t="s">
        <v>1188</v>
      </c>
      <c r="B50" s="759">
        <f aca="true" t="shared" si="2" ref="B50:B75">SUM(C50,D50,J50)</f>
        <v>49</v>
      </c>
      <c r="C50" s="324">
        <v>0</v>
      </c>
      <c r="D50" s="304">
        <f>SUM(E50:I50)</f>
        <v>49</v>
      </c>
      <c r="E50" s="309">
        <v>0</v>
      </c>
      <c r="F50" s="310">
        <v>0</v>
      </c>
      <c r="G50" s="310">
        <v>0</v>
      </c>
      <c r="H50" s="310">
        <v>0</v>
      </c>
      <c r="I50" s="311">
        <v>49</v>
      </c>
      <c r="J50" s="324">
        <v>0</v>
      </c>
    </row>
    <row r="51" spans="1:10" ht="23.25" customHeight="1">
      <c r="A51" s="760" t="s">
        <v>1189</v>
      </c>
      <c r="B51" s="761">
        <f t="shared" si="2"/>
        <v>316</v>
      </c>
      <c r="C51" s="325">
        <v>316</v>
      </c>
      <c r="D51" s="305">
        <f aca="true" t="shared" si="3" ref="D51:D75">SUM(E51:I51)</f>
        <v>0</v>
      </c>
      <c r="E51" s="312">
        <v>0</v>
      </c>
      <c r="F51" s="313">
        <v>0</v>
      </c>
      <c r="G51" s="313">
        <v>0</v>
      </c>
      <c r="H51" s="313">
        <v>0</v>
      </c>
      <c r="I51" s="314">
        <v>0</v>
      </c>
      <c r="J51" s="325">
        <v>0</v>
      </c>
    </row>
    <row r="52" spans="1:10" ht="23.25" customHeight="1">
      <c r="A52" s="760" t="s">
        <v>1190</v>
      </c>
      <c r="B52" s="761">
        <f t="shared" si="2"/>
        <v>40</v>
      </c>
      <c r="C52" s="325">
        <v>40</v>
      </c>
      <c r="D52" s="305">
        <f t="shared" si="3"/>
        <v>0</v>
      </c>
      <c r="E52" s="312">
        <v>0</v>
      </c>
      <c r="F52" s="313">
        <v>0</v>
      </c>
      <c r="G52" s="313">
        <v>0</v>
      </c>
      <c r="H52" s="313">
        <v>0</v>
      </c>
      <c r="I52" s="314">
        <v>0</v>
      </c>
      <c r="J52" s="325">
        <v>0</v>
      </c>
    </row>
    <row r="53" spans="1:10" ht="23.25" customHeight="1">
      <c r="A53" s="760" t="s">
        <v>1191</v>
      </c>
      <c r="B53" s="761">
        <f t="shared" si="2"/>
        <v>2</v>
      </c>
      <c r="C53" s="325">
        <v>2</v>
      </c>
      <c r="D53" s="305">
        <f t="shared" si="3"/>
        <v>0</v>
      </c>
      <c r="E53" s="312">
        <v>0</v>
      </c>
      <c r="F53" s="313">
        <v>0</v>
      </c>
      <c r="G53" s="313">
        <v>0</v>
      </c>
      <c r="H53" s="313">
        <v>0</v>
      </c>
      <c r="I53" s="314">
        <v>0</v>
      </c>
      <c r="J53" s="325">
        <v>0</v>
      </c>
    </row>
    <row r="54" spans="1:10" ht="23.25" customHeight="1">
      <c r="A54" s="762" t="s">
        <v>1192</v>
      </c>
      <c r="B54" s="763">
        <f t="shared" si="2"/>
        <v>258</v>
      </c>
      <c r="C54" s="326">
        <v>191</v>
      </c>
      <c r="D54" s="306">
        <f t="shared" si="3"/>
        <v>67</v>
      </c>
      <c r="E54" s="315">
        <v>0</v>
      </c>
      <c r="F54" s="316">
        <v>67</v>
      </c>
      <c r="G54" s="316">
        <v>0</v>
      </c>
      <c r="H54" s="316">
        <v>0</v>
      </c>
      <c r="I54" s="317">
        <v>0</v>
      </c>
      <c r="J54" s="326">
        <v>0</v>
      </c>
    </row>
    <row r="55" spans="1:10" ht="23.25" customHeight="1">
      <c r="A55" s="764" t="s">
        <v>1193</v>
      </c>
      <c r="B55" s="765">
        <f t="shared" si="2"/>
        <v>450</v>
      </c>
      <c r="C55" s="327">
        <v>0</v>
      </c>
      <c r="D55" s="307">
        <f t="shared" si="3"/>
        <v>450</v>
      </c>
      <c r="E55" s="318">
        <v>0</v>
      </c>
      <c r="F55" s="319">
        <v>337</v>
      </c>
      <c r="G55" s="319">
        <v>0</v>
      </c>
      <c r="H55" s="319">
        <v>0</v>
      </c>
      <c r="I55" s="320">
        <v>113</v>
      </c>
      <c r="J55" s="327">
        <v>0</v>
      </c>
    </row>
    <row r="56" spans="1:10" ht="23.25" customHeight="1">
      <c r="A56" s="760" t="s">
        <v>1194</v>
      </c>
      <c r="B56" s="761">
        <f t="shared" si="2"/>
        <v>0</v>
      </c>
      <c r="C56" s="325">
        <v>0</v>
      </c>
      <c r="D56" s="305">
        <f t="shared" si="3"/>
        <v>0</v>
      </c>
      <c r="E56" s="312">
        <v>0</v>
      </c>
      <c r="F56" s="313">
        <v>0</v>
      </c>
      <c r="G56" s="313">
        <v>0</v>
      </c>
      <c r="H56" s="313">
        <v>0</v>
      </c>
      <c r="I56" s="314">
        <v>0</v>
      </c>
      <c r="J56" s="325">
        <v>0</v>
      </c>
    </row>
    <row r="57" spans="1:10" ht="23.25" customHeight="1">
      <c r="A57" s="760" t="s">
        <v>1195</v>
      </c>
      <c r="B57" s="761">
        <f t="shared" si="2"/>
        <v>0</v>
      </c>
      <c r="C57" s="325">
        <v>0</v>
      </c>
      <c r="D57" s="305">
        <f t="shared" si="3"/>
        <v>0</v>
      </c>
      <c r="E57" s="312">
        <v>0</v>
      </c>
      <c r="F57" s="313">
        <v>0</v>
      </c>
      <c r="G57" s="313">
        <v>0</v>
      </c>
      <c r="H57" s="313">
        <v>0</v>
      </c>
      <c r="I57" s="314">
        <v>0</v>
      </c>
      <c r="J57" s="325">
        <v>0</v>
      </c>
    </row>
    <row r="58" spans="1:10" ht="23.25" customHeight="1">
      <c r="A58" s="760" t="s">
        <v>1196</v>
      </c>
      <c r="B58" s="761">
        <f t="shared" si="2"/>
        <v>0</v>
      </c>
      <c r="C58" s="325">
        <v>0</v>
      </c>
      <c r="D58" s="305">
        <f t="shared" si="3"/>
        <v>0</v>
      </c>
      <c r="E58" s="312">
        <v>0</v>
      </c>
      <c r="F58" s="313">
        <v>0</v>
      </c>
      <c r="G58" s="313">
        <v>0</v>
      </c>
      <c r="H58" s="313">
        <v>0</v>
      </c>
      <c r="I58" s="314">
        <v>0</v>
      </c>
      <c r="J58" s="325">
        <v>0</v>
      </c>
    </row>
    <row r="59" spans="1:10" ht="23.25" customHeight="1">
      <c r="A59" s="762" t="s">
        <v>1197</v>
      </c>
      <c r="B59" s="763">
        <f t="shared" si="2"/>
        <v>0</v>
      </c>
      <c r="C59" s="326">
        <v>0</v>
      </c>
      <c r="D59" s="306">
        <f t="shared" si="3"/>
        <v>0</v>
      </c>
      <c r="E59" s="315">
        <v>0</v>
      </c>
      <c r="F59" s="316">
        <v>0</v>
      </c>
      <c r="G59" s="316">
        <v>0</v>
      </c>
      <c r="H59" s="316">
        <v>0</v>
      </c>
      <c r="I59" s="317">
        <v>0</v>
      </c>
      <c r="J59" s="326">
        <v>0</v>
      </c>
    </row>
    <row r="60" spans="1:10" ht="23.25" customHeight="1">
      <c r="A60" s="764" t="s">
        <v>1198</v>
      </c>
      <c r="B60" s="765">
        <f t="shared" si="2"/>
        <v>0</v>
      </c>
      <c r="C60" s="327">
        <v>0</v>
      </c>
      <c r="D60" s="307">
        <f t="shared" si="3"/>
        <v>0</v>
      </c>
      <c r="E60" s="318">
        <v>0</v>
      </c>
      <c r="F60" s="319">
        <v>0</v>
      </c>
      <c r="G60" s="319">
        <v>0</v>
      </c>
      <c r="H60" s="319">
        <v>0</v>
      </c>
      <c r="I60" s="320">
        <v>0</v>
      </c>
      <c r="J60" s="327">
        <v>0</v>
      </c>
    </row>
    <row r="61" spans="1:10" ht="23.25" customHeight="1">
      <c r="A61" s="760" t="s">
        <v>1199</v>
      </c>
      <c r="B61" s="761">
        <f t="shared" si="2"/>
        <v>0</v>
      </c>
      <c r="C61" s="325">
        <v>0</v>
      </c>
      <c r="D61" s="305">
        <f t="shared" si="3"/>
        <v>0</v>
      </c>
      <c r="E61" s="312">
        <v>0</v>
      </c>
      <c r="F61" s="313">
        <v>0</v>
      </c>
      <c r="G61" s="313">
        <v>0</v>
      </c>
      <c r="H61" s="313">
        <v>0</v>
      </c>
      <c r="I61" s="336">
        <v>0</v>
      </c>
      <c r="J61" s="325">
        <v>0</v>
      </c>
    </row>
    <row r="62" spans="1:10" ht="23.25" customHeight="1">
      <c r="A62" s="760" t="s">
        <v>1200</v>
      </c>
      <c r="B62" s="761">
        <f t="shared" si="2"/>
        <v>222</v>
      </c>
      <c r="C62" s="325">
        <v>0</v>
      </c>
      <c r="D62" s="398">
        <f t="shared" si="3"/>
        <v>222</v>
      </c>
      <c r="E62" s="766">
        <v>0</v>
      </c>
      <c r="F62" s="766">
        <v>0</v>
      </c>
      <c r="G62" s="766">
        <v>0</v>
      </c>
      <c r="H62" s="766">
        <v>0</v>
      </c>
      <c r="I62" s="336">
        <v>222</v>
      </c>
      <c r="J62" s="325">
        <v>0</v>
      </c>
    </row>
    <row r="63" spans="1:10" ht="23.25" customHeight="1">
      <c r="A63" s="760" t="s">
        <v>1201</v>
      </c>
      <c r="B63" s="761">
        <f t="shared" si="2"/>
        <v>383</v>
      </c>
      <c r="C63" s="325">
        <v>383</v>
      </c>
      <c r="D63" s="398">
        <f t="shared" si="3"/>
        <v>0</v>
      </c>
      <c r="E63" s="766">
        <v>0</v>
      </c>
      <c r="F63" s="766">
        <v>0</v>
      </c>
      <c r="G63" s="766">
        <v>0</v>
      </c>
      <c r="H63" s="766">
        <v>0</v>
      </c>
      <c r="I63" s="336">
        <v>0</v>
      </c>
      <c r="J63" s="325">
        <v>0</v>
      </c>
    </row>
    <row r="64" spans="1:10" ht="23.25" customHeight="1">
      <c r="A64" s="762" t="s">
        <v>1202</v>
      </c>
      <c r="B64" s="763">
        <f t="shared" si="2"/>
        <v>0</v>
      </c>
      <c r="C64" s="326">
        <v>0</v>
      </c>
      <c r="D64" s="306">
        <f t="shared" si="3"/>
        <v>0</v>
      </c>
      <c r="E64" s="315">
        <v>0</v>
      </c>
      <c r="F64" s="767">
        <v>0</v>
      </c>
      <c r="G64" s="767">
        <v>0</v>
      </c>
      <c r="H64" s="316">
        <v>0</v>
      </c>
      <c r="I64" s="768">
        <v>0</v>
      </c>
      <c r="J64" s="326">
        <v>0</v>
      </c>
    </row>
    <row r="65" spans="1:10" ht="23.25" customHeight="1">
      <c r="A65" s="760" t="s">
        <v>1203</v>
      </c>
      <c r="B65" s="761">
        <f t="shared" si="2"/>
        <v>0</v>
      </c>
      <c r="C65" s="325">
        <v>0</v>
      </c>
      <c r="D65" s="305">
        <f t="shared" si="3"/>
        <v>0</v>
      </c>
      <c r="E65" s="312">
        <v>0</v>
      </c>
      <c r="F65" s="313">
        <v>0</v>
      </c>
      <c r="G65" s="313">
        <v>0</v>
      </c>
      <c r="H65" s="313">
        <v>0</v>
      </c>
      <c r="I65" s="314">
        <v>0</v>
      </c>
      <c r="J65" s="325">
        <v>0</v>
      </c>
    </row>
    <row r="66" spans="1:10" ht="23.25" customHeight="1">
      <c r="A66" s="760" t="s">
        <v>1204</v>
      </c>
      <c r="B66" s="761">
        <f t="shared" si="2"/>
        <v>523</v>
      </c>
      <c r="C66" s="325">
        <v>0</v>
      </c>
      <c r="D66" s="305">
        <f t="shared" si="3"/>
        <v>523</v>
      </c>
      <c r="E66" s="312">
        <v>0</v>
      </c>
      <c r="F66" s="766">
        <v>0</v>
      </c>
      <c r="G66" s="313">
        <v>0</v>
      </c>
      <c r="H66" s="766">
        <v>0</v>
      </c>
      <c r="I66" s="314">
        <v>523</v>
      </c>
      <c r="J66" s="325">
        <v>0</v>
      </c>
    </row>
    <row r="67" spans="1:10" ht="23.25" customHeight="1">
      <c r="A67" s="760" t="s">
        <v>1205</v>
      </c>
      <c r="B67" s="761">
        <f t="shared" si="2"/>
        <v>227</v>
      </c>
      <c r="C67" s="325">
        <v>0</v>
      </c>
      <c r="D67" s="398">
        <f t="shared" si="3"/>
        <v>227</v>
      </c>
      <c r="E67" s="766">
        <v>0</v>
      </c>
      <c r="F67" s="766">
        <v>0</v>
      </c>
      <c r="G67" s="313">
        <v>0</v>
      </c>
      <c r="H67" s="766">
        <v>0</v>
      </c>
      <c r="I67" s="336">
        <v>227</v>
      </c>
      <c r="J67" s="325">
        <v>0</v>
      </c>
    </row>
    <row r="68" spans="1:10" ht="23.25" customHeight="1">
      <c r="A68" s="760" t="s">
        <v>1206</v>
      </c>
      <c r="B68" s="761">
        <f t="shared" si="2"/>
        <v>148</v>
      </c>
      <c r="C68" s="325">
        <v>0</v>
      </c>
      <c r="D68" s="398">
        <f t="shared" si="3"/>
        <v>148</v>
      </c>
      <c r="E68" s="766">
        <v>0</v>
      </c>
      <c r="F68" s="766">
        <v>0</v>
      </c>
      <c r="G68" s="313">
        <v>0</v>
      </c>
      <c r="H68" s="766">
        <v>0</v>
      </c>
      <c r="I68" s="336">
        <v>148</v>
      </c>
      <c r="J68" s="325">
        <v>0</v>
      </c>
    </row>
    <row r="69" spans="1:10" ht="23.25" customHeight="1">
      <c r="A69" s="762" t="s">
        <v>1207</v>
      </c>
      <c r="B69" s="763">
        <f t="shared" si="2"/>
        <v>93</v>
      </c>
      <c r="C69" s="326">
        <v>0</v>
      </c>
      <c r="D69" s="306">
        <f t="shared" si="3"/>
        <v>93</v>
      </c>
      <c r="E69" s="315">
        <v>0</v>
      </c>
      <c r="F69" s="767">
        <v>0</v>
      </c>
      <c r="G69" s="316">
        <v>0</v>
      </c>
      <c r="H69" s="767">
        <v>0</v>
      </c>
      <c r="I69" s="768">
        <v>93</v>
      </c>
      <c r="J69" s="326">
        <v>0</v>
      </c>
    </row>
    <row r="70" spans="1:10" ht="23.25" customHeight="1">
      <c r="A70" s="760" t="s">
        <v>1208</v>
      </c>
      <c r="B70" s="761">
        <f t="shared" si="2"/>
        <v>360</v>
      </c>
      <c r="C70" s="325">
        <v>0</v>
      </c>
      <c r="D70" s="305">
        <f t="shared" si="3"/>
        <v>360</v>
      </c>
      <c r="E70" s="312">
        <v>0</v>
      </c>
      <c r="F70" s="313">
        <v>0</v>
      </c>
      <c r="G70" s="313">
        <v>0</v>
      </c>
      <c r="H70" s="313">
        <v>0</v>
      </c>
      <c r="I70" s="314">
        <v>360</v>
      </c>
      <c r="J70" s="325">
        <v>0</v>
      </c>
    </row>
    <row r="71" spans="1:10" ht="23.25" customHeight="1">
      <c r="A71" s="760" t="s">
        <v>1209</v>
      </c>
      <c r="B71" s="761">
        <f t="shared" si="2"/>
        <v>106</v>
      </c>
      <c r="C71" s="325">
        <v>106</v>
      </c>
      <c r="D71" s="305">
        <f t="shared" si="3"/>
        <v>0</v>
      </c>
      <c r="E71" s="312">
        <v>0</v>
      </c>
      <c r="F71" s="766">
        <v>0</v>
      </c>
      <c r="G71" s="313">
        <v>0</v>
      </c>
      <c r="H71" s="313">
        <v>0</v>
      </c>
      <c r="I71" s="336">
        <v>0</v>
      </c>
      <c r="J71" s="325">
        <v>0</v>
      </c>
    </row>
    <row r="72" spans="1:10" ht="23.25" customHeight="1">
      <c r="A72" s="760" t="s">
        <v>1210</v>
      </c>
      <c r="B72" s="761">
        <f t="shared" si="2"/>
        <v>1</v>
      </c>
      <c r="C72" s="325">
        <v>0</v>
      </c>
      <c r="D72" s="398">
        <f t="shared" si="3"/>
        <v>1</v>
      </c>
      <c r="E72" s="766">
        <v>0</v>
      </c>
      <c r="F72" s="313">
        <v>0</v>
      </c>
      <c r="G72" s="313">
        <v>0</v>
      </c>
      <c r="H72" s="313">
        <v>0</v>
      </c>
      <c r="I72" s="336">
        <v>1</v>
      </c>
      <c r="J72" s="325">
        <v>0</v>
      </c>
    </row>
    <row r="73" spans="1:10" ht="23.25" customHeight="1">
      <c r="A73" s="760" t="s">
        <v>1211</v>
      </c>
      <c r="B73" s="761">
        <f t="shared" si="2"/>
        <v>1</v>
      </c>
      <c r="C73" s="325">
        <v>0</v>
      </c>
      <c r="D73" s="398">
        <f t="shared" si="3"/>
        <v>1</v>
      </c>
      <c r="E73" s="766">
        <v>0</v>
      </c>
      <c r="F73" s="313">
        <v>0</v>
      </c>
      <c r="G73" s="313">
        <v>0</v>
      </c>
      <c r="H73" s="313">
        <v>0</v>
      </c>
      <c r="I73" s="336">
        <v>1</v>
      </c>
      <c r="J73" s="325">
        <v>0</v>
      </c>
    </row>
    <row r="74" spans="1:10" ht="23.25" customHeight="1">
      <c r="A74" s="762" t="s">
        <v>1212</v>
      </c>
      <c r="B74" s="763">
        <f t="shared" si="2"/>
        <v>1</v>
      </c>
      <c r="C74" s="326">
        <v>0</v>
      </c>
      <c r="D74" s="306">
        <f t="shared" si="3"/>
        <v>1</v>
      </c>
      <c r="E74" s="315">
        <v>0</v>
      </c>
      <c r="F74" s="316">
        <v>0</v>
      </c>
      <c r="G74" s="316">
        <v>0</v>
      </c>
      <c r="H74" s="316">
        <v>0</v>
      </c>
      <c r="I74" s="768">
        <v>1</v>
      </c>
      <c r="J74" s="326">
        <v>0</v>
      </c>
    </row>
    <row r="75" spans="1:10" ht="23.25" customHeight="1" thickBot="1">
      <c r="A75" s="760" t="s">
        <v>1213</v>
      </c>
      <c r="B75" s="761">
        <f t="shared" si="2"/>
        <v>6</v>
      </c>
      <c r="C75" s="325">
        <v>0</v>
      </c>
      <c r="D75" s="305">
        <f t="shared" si="3"/>
        <v>6</v>
      </c>
      <c r="E75" s="312">
        <v>0</v>
      </c>
      <c r="F75" s="313">
        <v>0</v>
      </c>
      <c r="G75" s="313">
        <v>0</v>
      </c>
      <c r="H75" s="313">
        <v>0</v>
      </c>
      <c r="I75" s="314">
        <v>6</v>
      </c>
      <c r="J75" s="325">
        <v>0</v>
      </c>
    </row>
    <row r="76" spans="1:10" ht="45" customHeight="1">
      <c r="A76" s="461" t="s">
        <v>213</v>
      </c>
      <c r="B76" s="304">
        <f>SUM(B8:B42)</f>
        <v>55533</v>
      </c>
      <c r="C76" s="324">
        <f>SUM(C8:C42)</f>
        <v>10536</v>
      </c>
      <c r="D76" s="299">
        <f aca="true" t="shared" si="4" ref="D76:J76">SUM(D8:D42)</f>
        <v>44997</v>
      </c>
      <c r="E76" s="309">
        <f t="shared" si="4"/>
        <v>0</v>
      </c>
      <c r="F76" s="310">
        <f t="shared" si="4"/>
        <v>2332</v>
      </c>
      <c r="G76" s="310">
        <f t="shared" si="4"/>
        <v>0</v>
      </c>
      <c r="H76" s="310">
        <f>SUM(H8:H42)</f>
        <v>0</v>
      </c>
      <c r="I76" s="311">
        <f t="shared" si="4"/>
        <v>42665</v>
      </c>
      <c r="J76" s="324">
        <f t="shared" si="4"/>
        <v>0</v>
      </c>
    </row>
    <row r="77" spans="1:10" ht="45" customHeight="1">
      <c r="A77" s="462" t="s">
        <v>212</v>
      </c>
      <c r="B77" s="305">
        <f aca="true" t="shared" si="5" ref="B77:J77">SUM(B50:B75)</f>
        <v>3186</v>
      </c>
      <c r="C77" s="325">
        <f t="shared" si="5"/>
        <v>1038</v>
      </c>
      <c r="D77" s="300">
        <f t="shared" si="5"/>
        <v>2148</v>
      </c>
      <c r="E77" s="312">
        <f t="shared" si="5"/>
        <v>0</v>
      </c>
      <c r="F77" s="313">
        <f t="shared" si="5"/>
        <v>404</v>
      </c>
      <c r="G77" s="313">
        <f t="shared" si="5"/>
        <v>0</v>
      </c>
      <c r="H77" s="313">
        <f t="shared" si="5"/>
        <v>0</v>
      </c>
      <c r="I77" s="314">
        <f t="shared" si="5"/>
        <v>1744</v>
      </c>
      <c r="J77" s="325">
        <f t="shared" si="5"/>
        <v>0</v>
      </c>
    </row>
    <row r="78" spans="1:10" ht="45" customHeight="1" thickBot="1">
      <c r="A78" s="769" t="s">
        <v>222</v>
      </c>
      <c r="B78" s="308">
        <f>SUM(B76:B77)</f>
        <v>58719</v>
      </c>
      <c r="C78" s="337">
        <f>SUM(C76:C77)</f>
        <v>11574</v>
      </c>
      <c r="D78" s="303">
        <f aca="true" t="shared" si="6" ref="D78:J78">SUM(D76:D77)</f>
        <v>47145</v>
      </c>
      <c r="E78" s="321">
        <f t="shared" si="6"/>
        <v>0</v>
      </c>
      <c r="F78" s="322">
        <f t="shared" si="6"/>
        <v>2736</v>
      </c>
      <c r="G78" s="322">
        <f t="shared" si="6"/>
        <v>0</v>
      </c>
      <c r="H78" s="322">
        <f t="shared" si="6"/>
        <v>0</v>
      </c>
      <c r="I78" s="323">
        <f t="shared" si="6"/>
        <v>44409</v>
      </c>
      <c r="J78" s="337">
        <f t="shared" si="6"/>
        <v>0</v>
      </c>
    </row>
  </sheetData>
  <mergeCells count="22">
    <mergeCell ref="B46:J46"/>
    <mergeCell ref="B47:B49"/>
    <mergeCell ref="C47:C49"/>
    <mergeCell ref="J47:J49"/>
    <mergeCell ref="D48:D49"/>
    <mergeCell ref="I48:I49"/>
    <mergeCell ref="H48:H49"/>
    <mergeCell ref="A4:A7"/>
    <mergeCell ref="C5:C7"/>
    <mergeCell ref="F48:F49"/>
    <mergeCell ref="G48:G49"/>
    <mergeCell ref="E48:E49"/>
    <mergeCell ref="B4:J4"/>
    <mergeCell ref="J5:J7"/>
    <mergeCell ref="B5:B7"/>
    <mergeCell ref="A46:A49"/>
    <mergeCell ref="D6:D7"/>
    <mergeCell ref="E6:E7"/>
    <mergeCell ref="H6:H7"/>
    <mergeCell ref="I6:I7"/>
    <mergeCell ref="F6:F7"/>
    <mergeCell ref="G6:G7"/>
  </mergeCells>
  <printOptions horizontalCentered="1"/>
  <pageMargins left="0.5905511811023623" right="0.5905511811023623" top="0.5905511811023623" bottom="0.5905511811023623" header="0.3937007874015748" footer="0.3937007874015748"/>
  <pageSetup firstPageNumber="47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42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J78"/>
  <sheetViews>
    <sheetView view="pageBreakPreview" zoomScaleSheetLayoutView="100" workbookViewId="0" topLeftCell="A1">
      <pane xSplit="1" ySplit="7" topLeftCell="B5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304</v>
      </c>
      <c r="B1" s="33"/>
    </row>
    <row r="2" spans="1:2" ht="24" customHeight="1">
      <c r="A2" s="33" t="s">
        <v>308</v>
      </c>
      <c r="B2" s="33"/>
    </row>
    <row r="3" spans="1:10" ht="24" customHeight="1" thickBot="1">
      <c r="A3" s="32" t="s">
        <v>395</v>
      </c>
      <c r="B3" s="32"/>
      <c r="C3" s="89"/>
      <c r="D3" s="89"/>
      <c r="E3" s="89"/>
      <c r="F3" s="89"/>
      <c r="G3" s="89"/>
      <c r="H3" s="89"/>
      <c r="I3" s="90"/>
      <c r="J3" s="91" t="s">
        <v>428</v>
      </c>
    </row>
    <row r="4" spans="1:10" ht="20.25" customHeight="1" thickBot="1">
      <c r="A4" s="1018" t="s">
        <v>211</v>
      </c>
      <c r="B4" s="911"/>
      <c r="C4" s="1014"/>
      <c r="D4" s="1014"/>
      <c r="E4" s="1014"/>
      <c r="F4" s="1014"/>
      <c r="G4" s="1014"/>
      <c r="H4" s="1014"/>
      <c r="I4" s="1014"/>
      <c r="J4" s="1015"/>
    </row>
    <row r="5" spans="1:10" ht="16.5" customHeight="1">
      <c r="A5" s="864"/>
      <c r="B5" s="864" t="s">
        <v>1269</v>
      </c>
      <c r="C5" s="1009" t="s">
        <v>968</v>
      </c>
      <c r="D5" s="247" t="s">
        <v>903</v>
      </c>
      <c r="E5" s="248"/>
      <c r="F5" s="248"/>
      <c r="G5" s="248"/>
      <c r="H5" s="248"/>
      <c r="I5" s="249"/>
      <c r="J5" s="872" t="s">
        <v>969</v>
      </c>
    </row>
    <row r="6" spans="1:10" ht="16.5" customHeight="1">
      <c r="A6" s="864"/>
      <c r="B6" s="864"/>
      <c r="C6" s="1019"/>
      <c r="D6" s="1012" t="s">
        <v>306</v>
      </c>
      <c r="E6" s="868" t="s">
        <v>307</v>
      </c>
      <c r="F6" s="870" t="s">
        <v>331</v>
      </c>
      <c r="G6" s="870" t="s">
        <v>970</v>
      </c>
      <c r="H6" s="870" t="s">
        <v>332</v>
      </c>
      <c r="I6" s="866" t="s">
        <v>971</v>
      </c>
      <c r="J6" s="1016"/>
    </row>
    <row r="7" spans="1:10" ht="16.5" customHeight="1" thickBot="1">
      <c r="A7" s="865"/>
      <c r="B7" s="865"/>
      <c r="C7" s="1020"/>
      <c r="D7" s="1013"/>
      <c r="E7" s="869"/>
      <c r="F7" s="871"/>
      <c r="G7" s="871"/>
      <c r="H7" s="871"/>
      <c r="I7" s="867"/>
      <c r="J7" s="1017"/>
    </row>
    <row r="8" spans="1:10" ht="23.25" customHeight="1">
      <c r="A8" s="240" t="s">
        <v>1154</v>
      </c>
      <c r="B8" s="747">
        <f aca="true" t="shared" si="0" ref="B8:B42">SUM(C8,D8,J8)</f>
        <v>4122</v>
      </c>
      <c r="C8" s="324">
        <v>0</v>
      </c>
      <c r="D8" s="299">
        <f aca="true" t="shared" si="1" ref="D8:D42">SUM(E8:I8)</f>
        <v>0</v>
      </c>
      <c r="E8" s="309">
        <v>0</v>
      </c>
      <c r="F8" s="310">
        <v>0</v>
      </c>
      <c r="G8" s="310">
        <v>0</v>
      </c>
      <c r="H8" s="310">
        <v>0</v>
      </c>
      <c r="I8" s="311">
        <v>0</v>
      </c>
      <c r="J8" s="324">
        <v>4122</v>
      </c>
    </row>
    <row r="9" spans="1:10" ht="23.25" customHeight="1">
      <c r="A9" s="748" t="s">
        <v>1155</v>
      </c>
      <c r="B9" s="749">
        <f t="shared" si="0"/>
        <v>1107</v>
      </c>
      <c r="C9" s="325">
        <v>995</v>
      </c>
      <c r="D9" s="300">
        <f t="shared" si="1"/>
        <v>0</v>
      </c>
      <c r="E9" s="312">
        <v>0</v>
      </c>
      <c r="F9" s="313">
        <v>0</v>
      </c>
      <c r="G9" s="313">
        <v>0</v>
      </c>
      <c r="H9" s="313">
        <v>0</v>
      </c>
      <c r="I9" s="314">
        <v>0</v>
      </c>
      <c r="J9" s="325">
        <v>112</v>
      </c>
    </row>
    <row r="10" spans="1:10" ht="23.25" customHeight="1">
      <c r="A10" s="748" t="s">
        <v>1156</v>
      </c>
      <c r="B10" s="749">
        <f t="shared" si="0"/>
        <v>745</v>
      </c>
      <c r="C10" s="325">
        <v>0</v>
      </c>
      <c r="D10" s="300">
        <f t="shared" si="1"/>
        <v>0</v>
      </c>
      <c r="E10" s="312">
        <v>0</v>
      </c>
      <c r="F10" s="313">
        <v>0</v>
      </c>
      <c r="G10" s="313">
        <v>0</v>
      </c>
      <c r="H10" s="313">
        <v>0</v>
      </c>
      <c r="I10" s="314">
        <v>0</v>
      </c>
      <c r="J10" s="325">
        <v>745</v>
      </c>
    </row>
    <row r="11" spans="1:10" ht="23.25" customHeight="1">
      <c r="A11" s="748" t="s">
        <v>1157</v>
      </c>
      <c r="B11" s="749">
        <f t="shared" si="0"/>
        <v>1483</v>
      </c>
      <c r="C11" s="325">
        <v>1397</v>
      </c>
      <c r="D11" s="300">
        <f t="shared" si="1"/>
        <v>0</v>
      </c>
      <c r="E11" s="312">
        <v>0</v>
      </c>
      <c r="F11" s="313">
        <v>0</v>
      </c>
      <c r="G11" s="313">
        <v>0</v>
      </c>
      <c r="H11" s="313">
        <v>0</v>
      </c>
      <c r="I11" s="314">
        <v>0</v>
      </c>
      <c r="J11" s="325">
        <v>86</v>
      </c>
    </row>
    <row r="12" spans="1:10" ht="23.25" customHeight="1">
      <c r="A12" s="750" t="s">
        <v>1158</v>
      </c>
      <c r="B12" s="751">
        <f t="shared" si="0"/>
        <v>372</v>
      </c>
      <c r="C12" s="326">
        <v>307</v>
      </c>
      <c r="D12" s="301">
        <f t="shared" si="1"/>
        <v>0</v>
      </c>
      <c r="E12" s="315">
        <v>0</v>
      </c>
      <c r="F12" s="316">
        <v>0</v>
      </c>
      <c r="G12" s="316">
        <v>0</v>
      </c>
      <c r="H12" s="316">
        <v>0</v>
      </c>
      <c r="I12" s="317">
        <v>0</v>
      </c>
      <c r="J12" s="326">
        <v>65</v>
      </c>
    </row>
    <row r="13" spans="1:10" ht="23.25" customHeight="1">
      <c r="A13" s="752" t="s">
        <v>1159</v>
      </c>
      <c r="B13" s="753">
        <f t="shared" si="0"/>
        <v>89</v>
      </c>
      <c r="C13" s="327">
        <v>0</v>
      </c>
      <c r="D13" s="302">
        <f t="shared" si="1"/>
        <v>0</v>
      </c>
      <c r="E13" s="318">
        <v>0</v>
      </c>
      <c r="F13" s="319">
        <v>0</v>
      </c>
      <c r="G13" s="319">
        <v>0</v>
      </c>
      <c r="H13" s="319">
        <v>0</v>
      </c>
      <c r="I13" s="320">
        <v>0</v>
      </c>
      <c r="J13" s="327">
        <v>89</v>
      </c>
    </row>
    <row r="14" spans="1:10" ht="23.25" customHeight="1">
      <c r="A14" s="748" t="s">
        <v>1160</v>
      </c>
      <c r="B14" s="749">
        <f t="shared" si="0"/>
        <v>896</v>
      </c>
      <c r="C14" s="325">
        <v>793</v>
      </c>
      <c r="D14" s="300">
        <f t="shared" si="1"/>
        <v>0</v>
      </c>
      <c r="E14" s="312">
        <v>0</v>
      </c>
      <c r="F14" s="313">
        <v>0</v>
      </c>
      <c r="G14" s="313">
        <v>0</v>
      </c>
      <c r="H14" s="313">
        <v>0</v>
      </c>
      <c r="I14" s="314">
        <v>0</v>
      </c>
      <c r="J14" s="325">
        <v>103</v>
      </c>
    </row>
    <row r="15" spans="1:10" ht="23.25" customHeight="1">
      <c r="A15" s="748" t="s">
        <v>1161</v>
      </c>
      <c r="B15" s="749">
        <f t="shared" si="0"/>
        <v>364</v>
      </c>
      <c r="C15" s="325">
        <v>364</v>
      </c>
      <c r="D15" s="300">
        <f t="shared" si="1"/>
        <v>0</v>
      </c>
      <c r="E15" s="312">
        <v>0</v>
      </c>
      <c r="F15" s="313">
        <v>0</v>
      </c>
      <c r="G15" s="313">
        <v>0</v>
      </c>
      <c r="H15" s="313">
        <v>0</v>
      </c>
      <c r="I15" s="314">
        <v>0</v>
      </c>
      <c r="J15" s="325">
        <v>0</v>
      </c>
    </row>
    <row r="16" spans="1:10" ht="23.25" customHeight="1">
      <c r="A16" s="748" t="s">
        <v>1162</v>
      </c>
      <c r="B16" s="749">
        <f t="shared" si="0"/>
        <v>161</v>
      </c>
      <c r="C16" s="325">
        <v>101</v>
      </c>
      <c r="D16" s="300">
        <f t="shared" si="1"/>
        <v>0</v>
      </c>
      <c r="E16" s="312">
        <v>0</v>
      </c>
      <c r="F16" s="313">
        <v>0</v>
      </c>
      <c r="G16" s="313">
        <v>0</v>
      </c>
      <c r="H16" s="313">
        <v>0</v>
      </c>
      <c r="I16" s="314">
        <v>0</v>
      </c>
      <c r="J16" s="325">
        <v>60</v>
      </c>
    </row>
    <row r="17" spans="1:10" ht="23.25" customHeight="1">
      <c r="A17" s="750" t="s">
        <v>1163</v>
      </c>
      <c r="B17" s="751">
        <f t="shared" si="0"/>
        <v>187</v>
      </c>
      <c r="C17" s="326">
        <v>167</v>
      </c>
      <c r="D17" s="301">
        <f t="shared" si="1"/>
        <v>0</v>
      </c>
      <c r="E17" s="315">
        <v>0</v>
      </c>
      <c r="F17" s="316">
        <v>0</v>
      </c>
      <c r="G17" s="316">
        <v>0</v>
      </c>
      <c r="H17" s="316">
        <v>0</v>
      </c>
      <c r="I17" s="317">
        <v>0</v>
      </c>
      <c r="J17" s="326">
        <v>20</v>
      </c>
    </row>
    <row r="18" spans="1:10" ht="23.25" customHeight="1">
      <c r="A18" s="752" t="s">
        <v>1164</v>
      </c>
      <c r="B18" s="753">
        <f t="shared" si="0"/>
        <v>42</v>
      </c>
      <c r="C18" s="327">
        <v>31</v>
      </c>
      <c r="D18" s="302">
        <f t="shared" si="1"/>
        <v>0</v>
      </c>
      <c r="E18" s="318">
        <v>0</v>
      </c>
      <c r="F18" s="319">
        <v>0</v>
      </c>
      <c r="G18" s="319">
        <v>0</v>
      </c>
      <c r="H18" s="319">
        <v>0</v>
      </c>
      <c r="I18" s="320">
        <v>0</v>
      </c>
      <c r="J18" s="327">
        <v>11</v>
      </c>
    </row>
    <row r="19" spans="1:10" ht="23.25" customHeight="1">
      <c r="A19" s="748" t="s">
        <v>1165</v>
      </c>
      <c r="B19" s="749">
        <f t="shared" si="0"/>
        <v>795</v>
      </c>
      <c r="C19" s="325">
        <v>0</v>
      </c>
      <c r="D19" s="300">
        <f t="shared" si="1"/>
        <v>598</v>
      </c>
      <c r="E19" s="312">
        <v>0</v>
      </c>
      <c r="F19" s="313">
        <v>0</v>
      </c>
      <c r="G19" s="313">
        <v>0</v>
      </c>
      <c r="H19" s="313">
        <v>0</v>
      </c>
      <c r="I19" s="314">
        <v>598</v>
      </c>
      <c r="J19" s="325">
        <v>197</v>
      </c>
    </row>
    <row r="20" spans="1:10" ht="23.25" customHeight="1">
      <c r="A20" s="748" t="s">
        <v>1166</v>
      </c>
      <c r="B20" s="749">
        <f t="shared" si="0"/>
        <v>346</v>
      </c>
      <c r="C20" s="325">
        <v>247</v>
      </c>
      <c r="D20" s="300">
        <f t="shared" si="1"/>
        <v>0</v>
      </c>
      <c r="E20" s="312">
        <v>0</v>
      </c>
      <c r="F20" s="313">
        <v>0</v>
      </c>
      <c r="G20" s="313">
        <v>0</v>
      </c>
      <c r="H20" s="313">
        <v>0</v>
      </c>
      <c r="I20" s="314">
        <v>0</v>
      </c>
      <c r="J20" s="325">
        <v>99</v>
      </c>
    </row>
    <row r="21" spans="1:10" ht="23.25" customHeight="1">
      <c r="A21" s="748" t="s">
        <v>1167</v>
      </c>
      <c r="B21" s="749">
        <f t="shared" si="0"/>
        <v>202</v>
      </c>
      <c r="C21" s="325">
        <v>3</v>
      </c>
      <c r="D21" s="300">
        <f t="shared" si="1"/>
        <v>0</v>
      </c>
      <c r="E21" s="312">
        <v>0</v>
      </c>
      <c r="F21" s="313">
        <v>0</v>
      </c>
      <c r="G21" s="313">
        <v>0</v>
      </c>
      <c r="H21" s="313">
        <v>0</v>
      </c>
      <c r="I21" s="314">
        <v>0</v>
      </c>
      <c r="J21" s="325">
        <v>199</v>
      </c>
    </row>
    <row r="22" spans="1:10" ht="23.25" customHeight="1">
      <c r="A22" s="750" t="s">
        <v>1168</v>
      </c>
      <c r="B22" s="751">
        <f t="shared" si="0"/>
        <v>345</v>
      </c>
      <c r="C22" s="326">
        <v>0</v>
      </c>
      <c r="D22" s="301">
        <f t="shared" si="1"/>
        <v>292</v>
      </c>
      <c r="E22" s="315">
        <v>0</v>
      </c>
      <c r="F22" s="316">
        <v>0</v>
      </c>
      <c r="G22" s="316">
        <v>0</v>
      </c>
      <c r="H22" s="316">
        <v>0</v>
      </c>
      <c r="I22" s="317">
        <v>292</v>
      </c>
      <c r="J22" s="326">
        <v>53</v>
      </c>
    </row>
    <row r="23" spans="1:10" ht="23.25" customHeight="1">
      <c r="A23" s="752" t="s">
        <v>1169</v>
      </c>
      <c r="B23" s="753">
        <f t="shared" si="0"/>
        <v>397</v>
      </c>
      <c r="C23" s="327">
        <v>304</v>
      </c>
      <c r="D23" s="302">
        <f t="shared" si="1"/>
        <v>0</v>
      </c>
      <c r="E23" s="318">
        <v>0</v>
      </c>
      <c r="F23" s="319">
        <v>0</v>
      </c>
      <c r="G23" s="319">
        <v>0</v>
      </c>
      <c r="H23" s="319">
        <v>0</v>
      </c>
      <c r="I23" s="320">
        <v>0</v>
      </c>
      <c r="J23" s="327">
        <v>93</v>
      </c>
    </row>
    <row r="24" spans="1:10" ht="23.25" customHeight="1">
      <c r="A24" s="748" t="s">
        <v>1170</v>
      </c>
      <c r="B24" s="749">
        <f t="shared" si="0"/>
        <v>108</v>
      </c>
      <c r="C24" s="325">
        <v>73</v>
      </c>
      <c r="D24" s="300">
        <f t="shared" si="1"/>
        <v>0</v>
      </c>
      <c r="E24" s="312">
        <v>0</v>
      </c>
      <c r="F24" s="313">
        <v>0</v>
      </c>
      <c r="G24" s="313">
        <v>0</v>
      </c>
      <c r="H24" s="313">
        <v>0</v>
      </c>
      <c r="I24" s="314">
        <v>0</v>
      </c>
      <c r="J24" s="325">
        <v>35</v>
      </c>
    </row>
    <row r="25" spans="1:10" ht="23.25" customHeight="1">
      <c r="A25" s="748" t="s">
        <v>1171</v>
      </c>
      <c r="B25" s="749">
        <f t="shared" si="0"/>
        <v>398</v>
      </c>
      <c r="C25" s="325">
        <v>180</v>
      </c>
      <c r="D25" s="300">
        <f t="shared" si="1"/>
        <v>0</v>
      </c>
      <c r="E25" s="312">
        <v>0</v>
      </c>
      <c r="F25" s="313">
        <v>0</v>
      </c>
      <c r="G25" s="313">
        <v>0</v>
      </c>
      <c r="H25" s="313">
        <v>0</v>
      </c>
      <c r="I25" s="314">
        <v>0</v>
      </c>
      <c r="J25" s="325">
        <v>218</v>
      </c>
    </row>
    <row r="26" spans="1:10" ht="23.25" customHeight="1">
      <c r="A26" s="748" t="s">
        <v>1172</v>
      </c>
      <c r="B26" s="749">
        <f t="shared" si="0"/>
        <v>602</v>
      </c>
      <c r="C26" s="325">
        <v>550</v>
      </c>
      <c r="D26" s="300">
        <f t="shared" si="1"/>
        <v>0</v>
      </c>
      <c r="E26" s="312">
        <v>0</v>
      </c>
      <c r="F26" s="313">
        <v>0</v>
      </c>
      <c r="G26" s="313">
        <v>0</v>
      </c>
      <c r="H26" s="313">
        <v>0</v>
      </c>
      <c r="I26" s="314">
        <v>0</v>
      </c>
      <c r="J26" s="325">
        <v>52</v>
      </c>
    </row>
    <row r="27" spans="1:10" ht="23.25" customHeight="1">
      <c r="A27" s="750" t="s">
        <v>1173</v>
      </c>
      <c r="B27" s="751">
        <f t="shared" si="0"/>
        <v>625</v>
      </c>
      <c r="C27" s="326">
        <v>465</v>
      </c>
      <c r="D27" s="301">
        <f t="shared" si="1"/>
        <v>0</v>
      </c>
      <c r="E27" s="315">
        <v>0</v>
      </c>
      <c r="F27" s="316">
        <v>0</v>
      </c>
      <c r="G27" s="316">
        <v>0</v>
      </c>
      <c r="H27" s="316">
        <v>0</v>
      </c>
      <c r="I27" s="317">
        <v>0</v>
      </c>
      <c r="J27" s="326">
        <v>160</v>
      </c>
    </row>
    <row r="28" spans="1:10" ht="23.25" customHeight="1">
      <c r="A28" s="752" t="s">
        <v>1174</v>
      </c>
      <c r="B28" s="753">
        <f t="shared" si="0"/>
        <v>13</v>
      </c>
      <c r="C28" s="327">
        <v>13</v>
      </c>
      <c r="D28" s="302">
        <f t="shared" si="1"/>
        <v>0</v>
      </c>
      <c r="E28" s="318">
        <v>0</v>
      </c>
      <c r="F28" s="319">
        <v>0</v>
      </c>
      <c r="G28" s="319">
        <v>0</v>
      </c>
      <c r="H28" s="319">
        <v>0</v>
      </c>
      <c r="I28" s="320">
        <v>0</v>
      </c>
      <c r="J28" s="327">
        <v>0</v>
      </c>
    </row>
    <row r="29" spans="1:10" ht="23.25" customHeight="1">
      <c r="A29" s="748" t="s">
        <v>1175</v>
      </c>
      <c r="B29" s="749">
        <f t="shared" si="0"/>
        <v>172</v>
      </c>
      <c r="C29" s="325">
        <v>80</v>
      </c>
      <c r="D29" s="300">
        <f t="shared" si="1"/>
        <v>0</v>
      </c>
      <c r="E29" s="312">
        <v>0</v>
      </c>
      <c r="F29" s="313">
        <v>0</v>
      </c>
      <c r="G29" s="313">
        <v>0</v>
      </c>
      <c r="H29" s="313">
        <v>0</v>
      </c>
      <c r="I29" s="314">
        <v>0</v>
      </c>
      <c r="J29" s="325">
        <v>92</v>
      </c>
    </row>
    <row r="30" spans="1:10" ht="23.25" customHeight="1">
      <c r="A30" s="748" t="s">
        <v>1176</v>
      </c>
      <c r="B30" s="749">
        <f t="shared" si="0"/>
        <v>115</v>
      </c>
      <c r="C30" s="325">
        <v>115</v>
      </c>
      <c r="D30" s="300">
        <f t="shared" si="1"/>
        <v>0</v>
      </c>
      <c r="E30" s="312">
        <v>0</v>
      </c>
      <c r="F30" s="313">
        <v>0</v>
      </c>
      <c r="G30" s="313">
        <v>0</v>
      </c>
      <c r="H30" s="313">
        <v>0</v>
      </c>
      <c r="I30" s="314">
        <v>0</v>
      </c>
      <c r="J30" s="336">
        <v>0</v>
      </c>
    </row>
    <row r="31" spans="1:10" ht="23.25" customHeight="1">
      <c r="A31" s="748" t="s">
        <v>1177</v>
      </c>
      <c r="B31" s="749">
        <f t="shared" si="0"/>
        <v>139</v>
      </c>
      <c r="C31" s="325">
        <v>0</v>
      </c>
      <c r="D31" s="300">
        <f t="shared" si="1"/>
        <v>108</v>
      </c>
      <c r="E31" s="312">
        <v>0</v>
      </c>
      <c r="F31" s="313">
        <v>0</v>
      </c>
      <c r="G31" s="313">
        <v>0</v>
      </c>
      <c r="H31" s="313">
        <v>0</v>
      </c>
      <c r="I31" s="314">
        <v>108</v>
      </c>
      <c r="J31" s="325">
        <v>31</v>
      </c>
    </row>
    <row r="32" spans="1:10" ht="23.25" customHeight="1">
      <c r="A32" s="750" t="s">
        <v>1178</v>
      </c>
      <c r="B32" s="751">
        <f t="shared" si="0"/>
        <v>34</v>
      </c>
      <c r="C32" s="326">
        <v>31</v>
      </c>
      <c r="D32" s="301">
        <f t="shared" si="1"/>
        <v>0</v>
      </c>
      <c r="E32" s="315">
        <v>0</v>
      </c>
      <c r="F32" s="316">
        <v>0</v>
      </c>
      <c r="G32" s="316">
        <v>0</v>
      </c>
      <c r="H32" s="316">
        <v>0</v>
      </c>
      <c r="I32" s="317">
        <v>0</v>
      </c>
      <c r="J32" s="326">
        <v>3</v>
      </c>
    </row>
    <row r="33" spans="1:10" ht="23.25" customHeight="1">
      <c r="A33" s="752" t="s">
        <v>1179</v>
      </c>
      <c r="B33" s="753">
        <f t="shared" si="0"/>
        <v>151</v>
      </c>
      <c r="C33" s="327">
        <v>13</v>
      </c>
      <c r="D33" s="302">
        <f t="shared" si="1"/>
        <v>0</v>
      </c>
      <c r="E33" s="318">
        <v>0</v>
      </c>
      <c r="F33" s="319">
        <v>0</v>
      </c>
      <c r="G33" s="319">
        <v>0</v>
      </c>
      <c r="H33" s="319">
        <v>0</v>
      </c>
      <c r="I33" s="320">
        <v>0</v>
      </c>
      <c r="J33" s="327">
        <v>138</v>
      </c>
    </row>
    <row r="34" spans="1:10" ht="23.25" customHeight="1">
      <c r="A34" s="748" t="s">
        <v>1180</v>
      </c>
      <c r="B34" s="749">
        <f t="shared" si="0"/>
        <v>103</v>
      </c>
      <c r="C34" s="325">
        <v>92</v>
      </c>
      <c r="D34" s="300">
        <f t="shared" si="1"/>
        <v>0</v>
      </c>
      <c r="E34" s="312">
        <v>0</v>
      </c>
      <c r="F34" s="313">
        <v>0</v>
      </c>
      <c r="G34" s="313">
        <v>0</v>
      </c>
      <c r="H34" s="313">
        <v>0</v>
      </c>
      <c r="I34" s="314">
        <v>0</v>
      </c>
      <c r="J34" s="325">
        <v>11</v>
      </c>
    </row>
    <row r="35" spans="1:10" ht="23.25" customHeight="1">
      <c r="A35" s="748" t="s">
        <v>1181</v>
      </c>
      <c r="B35" s="749">
        <f t="shared" si="0"/>
        <v>188</v>
      </c>
      <c r="C35" s="325">
        <v>93</v>
      </c>
      <c r="D35" s="300">
        <f t="shared" si="1"/>
        <v>0</v>
      </c>
      <c r="E35" s="312">
        <v>0</v>
      </c>
      <c r="F35" s="313">
        <v>0</v>
      </c>
      <c r="G35" s="313">
        <v>0</v>
      </c>
      <c r="H35" s="313">
        <v>0</v>
      </c>
      <c r="I35" s="314">
        <v>0</v>
      </c>
      <c r="J35" s="325">
        <v>95</v>
      </c>
    </row>
    <row r="36" spans="1:10" ht="23.25" customHeight="1">
      <c r="A36" s="748" t="s">
        <v>1182</v>
      </c>
      <c r="B36" s="749">
        <f t="shared" si="0"/>
        <v>220</v>
      </c>
      <c r="C36" s="325">
        <v>0</v>
      </c>
      <c r="D36" s="300">
        <f t="shared" si="1"/>
        <v>190</v>
      </c>
      <c r="E36" s="312">
        <v>0</v>
      </c>
      <c r="F36" s="313">
        <v>0</v>
      </c>
      <c r="G36" s="313">
        <v>0</v>
      </c>
      <c r="H36" s="313">
        <v>0</v>
      </c>
      <c r="I36" s="314">
        <v>190</v>
      </c>
      <c r="J36" s="325">
        <v>30</v>
      </c>
    </row>
    <row r="37" spans="1:10" ht="23.25" customHeight="1">
      <c r="A37" s="750" t="s">
        <v>1183</v>
      </c>
      <c r="B37" s="751">
        <f t="shared" si="0"/>
        <v>247</v>
      </c>
      <c r="C37" s="326">
        <v>0</v>
      </c>
      <c r="D37" s="301">
        <f t="shared" si="1"/>
        <v>193</v>
      </c>
      <c r="E37" s="315">
        <v>0</v>
      </c>
      <c r="F37" s="316">
        <v>0</v>
      </c>
      <c r="G37" s="316">
        <v>0</v>
      </c>
      <c r="H37" s="316">
        <v>0</v>
      </c>
      <c r="I37" s="317">
        <v>193</v>
      </c>
      <c r="J37" s="326">
        <v>54</v>
      </c>
    </row>
    <row r="38" spans="1:10" ht="23.25" customHeight="1">
      <c r="A38" s="752" t="s">
        <v>1184</v>
      </c>
      <c r="B38" s="753">
        <f t="shared" si="0"/>
        <v>432</v>
      </c>
      <c r="C38" s="327">
        <v>432</v>
      </c>
      <c r="D38" s="302">
        <f t="shared" si="1"/>
        <v>0</v>
      </c>
      <c r="E38" s="318">
        <v>0</v>
      </c>
      <c r="F38" s="319">
        <v>0</v>
      </c>
      <c r="G38" s="319">
        <v>0</v>
      </c>
      <c r="H38" s="319">
        <v>0</v>
      </c>
      <c r="I38" s="320">
        <v>0</v>
      </c>
      <c r="J38" s="327">
        <v>0</v>
      </c>
    </row>
    <row r="39" spans="1:10" ht="23.25" customHeight="1">
      <c r="A39" s="748" t="s">
        <v>1185</v>
      </c>
      <c r="B39" s="749">
        <f t="shared" si="0"/>
        <v>210</v>
      </c>
      <c r="C39" s="325">
        <v>102</v>
      </c>
      <c r="D39" s="300">
        <f t="shared" si="1"/>
        <v>38</v>
      </c>
      <c r="E39" s="312">
        <v>0</v>
      </c>
      <c r="F39" s="313">
        <v>0</v>
      </c>
      <c r="G39" s="313">
        <v>0</v>
      </c>
      <c r="H39" s="313">
        <v>0</v>
      </c>
      <c r="I39" s="314">
        <v>38</v>
      </c>
      <c r="J39" s="325">
        <v>70</v>
      </c>
    </row>
    <row r="40" spans="1:10" ht="23.25" customHeight="1">
      <c r="A40" s="748" t="s">
        <v>1186</v>
      </c>
      <c r="B40" s="749">
        <f t="shared" si="0"/>
        <v>179</v>
      </c>
      <c r="C40" s="325">
        <v>99</v>
      </c>
      <c r="D40" s="300">
        <f t="shared" si="1"/>
        <v>0</v>
      </c>
      <c r="E40" s="312">
        <v>0</v>
      </c>
      <c r="F40" s="313">
        <v>0</v>
      </c>
      <c r="G40" s="313">
        <v>0</v>
      </c>
      <c r="H40" s="313">
        <v>0</v>
      </c>
      <c r="I40" s="314">
        <v>0</v>
      </c>
      <c r="J40" s="325">
        <v>80</v>
      </c>
    </row>
    <row r="41" spans="1:10" ht="23.25" customHeight="1">
      <c r="A41" s="748" t="s">
        <v>1187</v>
      </c>
      <c r="B41" s="749">
        <f t="shared" si="0"/>
        <v>269</v>
      </c>
      <c r="C41" s="325">
        <v>171</v>
      </c>
      <c r="D41" s="300">
        <f t="shared" si="1"/>
        <v>0</v>
      </c>
      <c r="E41" s="312">
        <v>0</v>
      </c>
      <c r="F41" s="313">
        <v>0</v>
      </c>
      <c r="G41" s="313">
        <v>0</v>
      </c>
      <c r="H41" s="313">
        <v>0</v>
      </c>
      <c r="I41" s="314">
        <v>0</v>
      </c>
      <c r="J41" s="325">
        <v>98</v>
      </c>
    </row>
    <row r="42" spans="1:10" ht="23.25" customHeight="1" thickBot="1">
      <c r="A42" s="754" t="s">
        <v>967</v>
      </c>
      <c r="B42" s="755">
        <f t="shared" si="0"/>
        <v>87</v>
      </c>
      <c r="C42" s="337">
        <v>0</v>
      </c>
      <c r="D42" s="303">
        <f t="shared" si="1"/>
        <v>36</v>
      </c>
      <c r="E42" s="321">
        <v>0</v>
      </c>
      <c r="F42" s="322">
        <v>0</v>
      </c>
      <c r="G42" s="322">
        <v>0</v>
      </c>
      <c r="H42" s="322">
        <v>0</v>
      </c>
      <c r="I42" s="323">
        <v>36</v>
      </c>
      <c r="J42" s="337">
        <v>51</v>
      </c>
    </row>
    <row r="43" spans="1:2" ht="24" customHeight="1">
      <c r="A43" s="33" t="s">
        <v>304</v>
      </c>
      <c r="B43" s="33"/>
    </row>
    <row r="44" spans="1:10" ht="24" customHeight="1">
      <c r="A44" s="33" t="s">
        <v>308</v>
      </c>
      <c r="B44" s="756"/>
      <c r="C44" s="150"/>
      <c r="D44" s="757"/>
      <c r="E44" s="149"/>
      <c r="F44" s="150"/>
      <c r="G44" s="149"/>
      <c r="H44" s="149"/>
      <c r="I44" s="149"/>
      <c r="J44" s="150"/>
    </row>
    <row r="45" spans="1:10" ht="24" customHeight="1" thickBot="1">
      <c r="A45" s="32" t="s">
        <v>396</v>
      </c>
      <c r="B45" s="32"/>
      <c r="C45" s="89"/>
      <c r="D45" s="89"/>
      <c r="E45" s="89"/>
      <c r="F45" s="89"/>
      <c r="G45" s="89"/>
      <c r="H45" s="89"/>
      <c r="I45" s="90"/>
      <c r="J45" s="91" t="s">
        <v>428</v>
      </c>
    </row>
    <row r="46" spans="1:10" ht="20.25" customHeight="1" thickBot="1">
      <c r="A46" s="1018" t="s">
        <v>211</v>
      </c>
      <c r="B46" s="911"/>
      <c r="C46" s="1014"/>
      <c r="D46" s="1014"/>
      <c r="E46" s="1014"/>
      <c r="F46" s="1014"/>
      <c r="G46" s="1014"/>
      <c r="H46" s="1014"/>
      <c r="I46" s="1014"/>
      <c r="J46" s="1015"/>
    </row>
    <row r="47" spans="1:10" ht="16.5" customHeight="1">
      <c r="A47" s="864"/>
      <c r="B47" s="864" t="s">
        <v>1269</v>
      </c>
      <c r="C47" s="1009" t="s">
        <v>968</v>
      </c>
      <c r="D47" s="247" t="s">
        <v>903</v>
      </c>
      <c r="E47" s="248"/>
      <c r="F47" s="248"/>
      <c r="G47" s="248"/>
      <c r="H47" s="248"/>
      <c r="I47" s="249"/>
      <c r="J47" s="872" t="s">
        <v>969</v>
      </c>
    </row>
    <row r="48" spans="1:10" ht="16.5" customHeight="1">
      <c r="A48" s="864"/>
      <c r="B48" s="864"/>
      <c r="C48" s="1019"/>
      <c r="D48" s="1012" t="s">
        <v>306</v>
      </c>
      <c r="E48" s="868" t="s">
        <v>307</v>
      </c>
      <c r="F48" s="870" t="s">
        <v>331</v>
      </c>
      <c r="G48" s="870" t="s">
        <v>970</v>
      </c>
      <c r="H48" s="870" t="s">
        <v>332</v>
      </c>
      <c r="I48" s="866" t="s">
        <v>971</v>
      </c>
      <c r="J48" s="1016"/>
    </row>
    <row r="49" spans="1:10" ht="16.5" customHeight="1" thickBot="1">
      <c r="A49" s="865"/>
      <c r="B49" s="865"/>
      <c r="C49" s="1020"/>
      <c r="D49" s="1013"/>
      <c r="E49" s="869"/>
      <c r="F49" s="871"/>
      <c r="G49" s="871"/>
      <c r="H49" s="871"/>
      <c r="I49" s="867"/>
      <c r="J49" s="1017"/>
    </row>
    <row r="50" spans="1:10" ht="23.25" customHeight="1">
      <c r="A50" s="758" t="s">
        <v>1188</v>
      </c>
      <c r="B50" s="759">
        <f aca="true" t="shared" si="2" ref="B50:B75">SUM(C50,D50,J50)</f>
        <v>77</v>
      </c>
      <c r="C50" s="324">
        <v>0</v>
      </c>
      <c r="D50" s="304">
        <f>SUM(E50:I50)</f>
        <v>45</v>
      </c>
      <c r="E50" s="309">
        <v>0</v>
      </c>
      <c r="F50" s="310">
        <v>0</v>
      </c>
      <c r="G50" s="310">
        <v>0</v>
      </c>
      <c r="H50" s="310">
        <v>0</v>
      </c>
      <c r="I50" s="311">
        <v>45</v>
      </c>
      <c r="J50" s="324">
        <v>32</v>
      </c>
    </row>
    <row r="51" spans="1:10" ht="23.25" customHeight="1">
      <c r="A51" s="760" t="s">
        <v>1189</v>
      </c>
      <c r="B51" s="761">
        <f t="shared" si="2"/>
        <v>97</v>
      </c>
      <c r="C51" s="325">
        <v>88</v>
      </c>
      <c r="D51" s="305">
        <f aca="true" t="shared" si="3" ref="D51:D75">SUM(E51:I51)</f>
        <v>0</v>
      </c>
      <c r="E51" s="312">
        <v>0</v>
      </c>
      <c r="F51" s="313">
        <v>0</v>
      </c>
      <c r="G51" s="313">
        <v>0</v>
      </c>
      <c r="H51" s="313">
        <v>0</v>
      </c>
      <c r="I51" s="314">
        <v>0</v>
      </c>
      <c r="J51" s="325">
        <v>9</v>
      </c>
    </row>
    <row r="52" spans="1:10" ht="23.25" customHeight="1">
      <c r="A52" s="760" t="s">
        <v>1190</v>
      </c>
      <c r="B52" s="761">
        <f t="shared" si="2"/>
        <v>12</v>
      </c>
      <c r="C52" s="325">
        <v>8</v>
      </c>
      <c r="D52" s="305">
        <f t="shared" si="3"/>
        <v>0</v>
      </c>
      <c r="E52" s="312">
        <v>0</v>
      </c>
      <c r="F52" s="313">
        <v>0</v>
      </c>
      <c r="G52" s="313">
        <v>0</v>
      </c>
      <c r="H52" s="313">
        <v>0</v>
      </c>
      <c r="I52" s="314">
        <v>0</v>
      </c>
      <c r="J52" s="325">
        <v>4</v>
      </c>
    </row>
    <row r="53" spans="1:10" ht="23.25" customHeight="1">
      <c r="A53" s="760" t="s">
        <v>1191</v>
      </c>
      <c r="B53" s="761">
        <f t="shared" si="2"/>
        <v>31</v>
      </c>
      <c r="C53" s="325">
        <v>6</v>
      </c>
      <c r="D53" s="305">
        <f t="shared" si="3"/>
        <v>0</v>
      </c>
      <c r="E53" s="312">
        <v>0</v>
      </c>
      <c r="F53" s="313">
        <v>0</v>
      </c>
      <c r="G53" s="313">
        <v>0</v>
      </c>
      <c r="H53" s="313">
        <v>0</v>
      </c>
      <c r="I53" s="314">
        <v>0</v>
      </c>
      <c r="J53" s="325">
        <v>25</v>
      </c>
    </row>
    <row r="54" spans="1:10" ht="23.25" customHeight="1">
      <c r="A54" s="762" t="s">
        <v>1192</v>
      </c>
      <c r="B54" s="763">
        <f t="shared" si="2"/>
        <v>91</v>
      </c>
      <c r="C54" s="326">
        <v>10</v>
      </c>
      <c r="D54" s="306">
        <f t="shared" si="3"/>
        <v>0</v>
      </c>
      <c r="E54" s="315">
        <v>0</v>
      </c>
      <c r="F54" s="316">
        <v>0</v>
      </c>
      <c r="G54" s="316">
        <v>0</v>
      </c>
      <c r="H54" s="316">
        <v>0</v>
      </c>
      <c r="I54" s="317">
        <v>0</v>
      </c>
      <c r="J54" s="326">
        <v>81</v>
      </c>
    </row>
    <row r="55" spans="1:10" ht="23.25" customHeight="1">
      <c r="A55" s="764" t="s">
        <v>1193</v>
      </c>
      <c r="B55" s="765">
        <f t="shared" si="2"/>
        <v>119</v>
      </c>
      <c r="C55" s="327">
        <v>18</v>
      </c>
      <c r="D55" s="307">
        <f t="shared" si="3"/>
        <v>0</v>
      </c>
      <c r="E55" s="318">
        <v>0</v>
      </c>
      <c r="F55" s="319">
        <v>0</v>
      </c>
      <c r="G55" s="319">
        <v>0</v>
      </c>
      <c r="H55" s="319">
        <v>0</v>
      </c>
      <c r="I55" s="320">
        <v>0</v>
      </c>
      <c r="J55" s="327">
        <v>101</v>
      </c>
    </row>
    <row r="56" spans="1:10" ht="23.25" customHeight="1">
      <c r="A56" s="760" t="s">
        <v>1194</v>
      </c>
      <c r="B56" s="761">
        <f t="shared" si="2"/>
        <v>92</v>
      </c>
      <c r="C56" s="325">
        <v>0</v>
      </c>
      <c r="D56" s="305">
        <f t="shared" si="3"/>
        <v>17</v>
      </c>
      <c r="E56" s="312">
        <v>0</v>
      </c>
      <c r="F56" s="313">
        <v>0</v>
      </c>
      <c r="G56" s="313">
        <v>0</v>
      </c>
      <c r="H56" s="313">
        <v>0</v>
      </c>
      <c r="I56" s="314">
        <v>17</v>
      </c>
      <c r="J56" s="325">
        <v>75</v>
      </c>
    </row>
    <row r="57" spans="1:10" ht="23.25" customHeight="1">
      <c r="A57" s="760" t="s">
        <v>1195</v>
      </c>
      <c r="B57" s="761">
        <f t="shared" si="2"/>
        <v>0</v>
      </c>
      <c r="C57" s="325">
        <v>0</v>
      </c>
      <c r="D57" s="305">
        <f t="shared" si="3"/>
        <v>0</v>
      </c>
      <c r="E57" s="312">
        <v>0</v>
      </c>
      <c r="F57" s="313">
        <v>0</v>
      </c>
      <c r="G57" s="313">
        <v>0</v>
      </c>
      <c r="H57" s="313">
        <v>0</v>
      </c>
      <c r="I57" s="314">
        <v>0</v>
      </c>
      <c r="J57" s="325">
        <v>0</v>
      </c>
    </row>
    <row r="58" spans="1:10" ht="23.25" customHeight="1">
      <c r="A58" s="760" t="s">
        <v>1196</v>
      </c>
      <c r="B58" s="761">
        <f t="shared" si="2"/>
        <v>1</v>
      </c>
      <c r="C58" s="325">
        <v>1</v>
      </c>
      <c r="D58" s="305">
        <f t="shared" si="3"/>
        <v>0</v>
      </c>
      <c r="E58" s="312">
        <v>0</v>
      </c>
      <c r="F58" s="313">
        <v>0</v>
      </c>
      <c r="G58" s="313">
        <v>0</v>
      </c>
      <c r="H58" s="313">
        <v>0</v>
      </c>
      <c r="I58" s="314">
        <v>0</v>
      </c>
      <c r="J58" s="325">
        <v>0</v>
      </c>
    </row>
    <row r="59" spans="1:10" ht="23.25" customHeight="1">
      <c r="A59" s="762" t="s">
        <v>1197</v>
      </c>
      <c r="B59" s="763">
        <f t="shared" si="2"/>
        <v>0</v>
      </c>
      <c r="C59" s="326">
        <v>0</v>
      </c>
      <c r="D59" s="306">
        <f t="shared" si="3"/>
        <v>0</v>
      </c>
      <c r="E59" s="315">
        <v>0</v>
      </c>
      <c r="F59" s="316">
        <v>0</v>
      </c>
      <c r="G59" s="316">
        <v>0</v>
      </c>
      <c r="H59" s="316">
        <v>0</v>
      </c>
      <c r="I59" s="317">
        <v>0</v>
      </c>
      <c r="J59" s="326">
        <v>0</v>
      </c>
    </row>
    <row r="60" spans="1:10" ht="23.25" customHeight="1">
      <c r="A60" s="764" t="s">
        <v>1198</v>
      </c>
      <c r="B60" s="765">
        <f t="shared" si="2"/>
        <v>45</v>
      </c>
      <c r="C60" s="327">
        <v>22</v>
      </c>
      <c r="D60" s="307">
        <f t="shared" si="3"/>
        <v>0</v>
      </c>
      <c r="E60" s="318">
        <v>0</v>
      </c>
      <c r="F60" s="319">
        <v>0</v>
      </c>
      <c r="G60" s="319">
        <v>0</v>
      </c>
      <c r="H60" s="319">
        <v>0</v>
      </c>
      <c r="I60" s="320">
        <v>0</v>
      </c>
      <c r="J60" s="327">
        <v>23</v>
      </c>
    </row>
    <row r="61" spans="1:10" ht="23.25" customHeight="1">
      <c r="A61" s="760" t="s">
        <v>1199</v>
      </c>
      <c r="B61" s="761">
        <f t="shared" si="2"/>
        <v>0</v>
      </c>
      <c r="C61" s="325">
        <v>0</v>
      </c>
      <c r="D61" s="305">
        <f t="shared" si="3"/>
        <v>0</v>
      </c>
      <c r="E61" s="312">
        <v>0</v>
      </c>
      <c r="F61" s="313">
        <v>0</v>
      </c>
      <c r="G61" s="313">
        <v>0</v>
      </c>
      <c r="H61" s="313">
        <v>0</v>
      </c>
      <c r="I61" s="336">
        <v>0</v>
      </c>
      <c r="J61" s="325">
        <v>0</v>
      </c>
    </row>
    <row r="62" spans="1:10" ht="23.25" customHeight="1">
      <c r="A62" s="760" t="s">
        <v>1200</v>
      </c>
      <c r="B62" s="761">
        <f t="shared" si="2"/>
        <v>26</v>
      </c>
      <c r="C62" s="325">
        <v>26</v>
      </c>
      <c r="D62" s="398">
        <f t="shared" si="3"/>
        <v>0</v>
      </c>
      <c r="E62" s="766">
        <v>0</v>
      </c>
      <c r="F62" s="766">
        <v>0</v>
      </c>
      <c r="G62" s="766">
        <v>0</v>
      </c>
      <c r="H62" s="766">
        <v>0</v>
      </c>
      <c r="I62" s="336">
        <v>0</v>
      </c>
      <c r="J62" s="325">
        <v>0</v>
      </c>
    </row>
    <row r="63" spans="1:10" ht="23.25" customHeight="1">
      <c r="A63" s="760" t="s">
        <v>1201</v>
      </c>
      <c r="B63" s="761">
        <f t="shared" si="2"/>
        <v>103</v>
      </c>
      <c r="C63" s="325">
        <v>103</v>
      </c>
      <c r="D63" s="398">
        <f t="shared" si="3"/>
        <v>0</v>
      </c>
      <c r="E63" s="766">
        <v>0</v>
      </c>
      <c r="F63" s="766">
        <v>0</v>
      </c>
      <c r="G63" s="766">
        <v>0</v>
      </c>
      <c r="H63" s="766">
        <v>0</v>
      </c>
      <c r="I63" s="336">
        <v>0</v>
      </c>
      <c r="J63" s="325">
        <v>0</v>
      </c>
    </row>
    <row r="64" spans="1:10" ht="23.25" customHeight="1">
      <c r="A64" s="762" t="s">
        <v>1202</v>
      </c>
      <c r="B64" s="763">
        <f t="shared" si="2"/>
        <v>54</v>
      </c>
      <c r="C64" s="326">
        <v>35</v>
      </c>
      <c r="D64" s="306">
        <f t="shared" si="3"/>
        <v>0</v>
      </c>
      <c r="E64" s="315">
        <v>0</v>
      </c>
      <c r="F64" s="767">
        <v>0</v>
      </c>
      <c r="G64" s="767">
        <v>0</v>
      </c>
      <c r="H64" s="316">
        <v>0</v>
      </c>
      <c r="I64" s="768">
        <v>0</v>
      </c>
      <c r="J64" s="326">
        <v>19</v>
      </c>
    </row>
    <row r="65" spans="1:10" ht="23.25" customHeight="1">
      <c r="A65" s="760" t="s">
        <v>1203</v>
      </c>
      <c r="B65" s="761">
        <f t="shared" si="2"/>
        <v>87</v>
      </c>
      <c r="C65" s="325">
        <v>61</v>
      </c>
      <c r="D65" s="305">
        <f t="shared" si="3"/>
        <v>0</v>
      </c>
      <c r="E65" s="312">
        <v>0</v>
      </c>
      <c r="F65" s="313">
        <v>0</v>
      </c>
      <c r="G65" s="313">
        <v>0</v>
      </c>
      <c r="H65" s="313">
        <v>0</v>
      </c>
      <c r="I65" s="314">
        <v>0</v>
      </c>
      <c r="J65" s="325">
        <v>26</v>
      </c>
    </row>
    <row r="66" spans="1:10" ht="23.25" customHeight="1">
      <c r="A66" s="760" t="s">
        <v>1204</v>
      </c>
      <c r="B66" s="761">
        <f t="shared" si="2"/>
        <v>69</v>
      </c>
      <c r="C66" s="325">
        <v>53</v>
      </c>
      <c r="D66" s="305">
        <f t="shared" si="3"/>
        <v>0</v>
      </c>
      <c r="E66" s="312">
        <v>0</v>
      </c>
      <c r="F66" s="766">
        <v>0</v>
      </c>
      <c r="G66" s="313">
        <v>0</v>
      </c>
      <c r="H66" s="766">
        <v>0</v>
      </c>
      <c r="I66" s="314">
        <v>0</v>
      </c>
      <c r="J66" s="325">
        <v>16</v>
      </c>
    </row>
    <row r="67" spans="1:10" ht="23.25" customHeight="1">
      <c r="A67" s="760" t="s">
        <v>1205</v>
      </c>
      <c r="B67" s="761">
        <f t="shared" si="2"/>
        <v>55</v>
      </c>
      <c r="C67" s="325">
        <v>0</v>
      </c>
      <c r="D67" s="398">
        <f t="shared" si="3"/>
        <v>0</v>
      </c>
      <c r="E67" s="766">
        <v>0</v>
      </c>
      <c r="F67" s="766">
        <v>0</v>
      </c>
      <c r="G67" s="313">
        <v>0</v>
      </c>
      <c r="H67" s="766">
        <v>0</v>
      </c>
      <c r="I67" s="336">
        <v>0</v>
      </c>
      <c r="J67" s="325">
        <v>55</v>
      </c>
    </row>
    <row r="68" spans="1:10" ht="23.25" customHeight="1">
      <c r="A68" s="760" t="s">
        <v>1206</v>
      </c>
      <c r="B68" s="761">
        <f t="shared" si="2"/>
        <v>63</v>
      </c>
      <c r="C68" s="325">
        <v>0</v>
      </c>
      <c r="D68" s="398">
        <f t="shared" si="3"/>
        <v>0</v>
      </c>
      <c r="E68" s="766">
        <v>0</v>
      </c>
      <c r="F68" s="766">
        <v>0</v>
      </c>
      <c r="G68" s="313">
        <v>0</v>
      </c>
      <c r="H68" s="766">
        <v>0</v>
      </c>
      <c r="I68" s="336">
        <v>0</v>
      </c>
      <c r="J68" s="325">
        <v>63</v>
      </c>
    </row>
    <row r="69" spans="1:10" ht="23.25" customHeight="1">
      <c r="A69" s="762" t="s">
        <v>1207</v>
      </c>
      <c r="B69" s="763">
        <f t="shared" si="2"/>
        <v>41</v>
      </c>
      <c r="C69" s="326">
        <v>41</v>
      </c>
      <c r="D69" s="306">
        <f t="shared" si="3"/>
        <v>0</v>
      </c>
      <c r="E69" s="315">
        <v>0</v>
      </c>
      <c r="F69" s="767">
        <v>0</v>
      </c>
      <c r="G69" s="316">
        <v>0</v>
      </c>
      <c r="H69" s="767">
        <v>0</v>
      </c>
      <c r="I69" s="768">
        <v>0</v>
      </c>
      <c r="J69" s="326">
        <v>0</v>
      </c>
    </row>
    <row r="70" spans="1:10" ht="23.25" customHeight="1">
      <c r="A70" s="760" t="s">
        <v>1208</v>
      </c>
      <c r="B70" s="761">
        <f t="shared" si="2"/>
        <v>137</v>
      </c>
      <c r="C70" s="325">
        <v>0</v>
      </c>
      <c r="D70" s="305">
        <f t="shared" si="3"/>
        <v>0</v>
      </c>
      <c r="E70" s="312">
        <v>0</v>
      </c>
      <c r="F70" s="313">
        <v>0</v>
      </c>
      <c r="G70" s="313">
        <v>0</v>
      </c>
      <c r="H70" s="313">
        <v>0</v>
      </c>
      <c r="I70" s="314">
        <v>0</v>
      </c>
      <c r="J70" s="325">
        <v>137</v>
      </c>
    </row>
    <row r="71" spans="1:10" ht="23.25" customHeight="1">
      <c r="A71" s="760" t="s">
        <v>1209</v>
      </c>
      <c r="B71" s="761">
        <f t="shared" si="2"/>
        <v>104</v>
      </c>
      <c r="C71" s="325">
        <v>90</v>
      </c>
      <c r="D71" s="305">
        <f t="shared" si="3"/>
        <v>0</v>
      </c>
      <c r="E71" s="312">
        <v>0</v>
      </c>
      <c r="F71" s="766">
        <v>0</v>
      </c>
      <c r="G71" s="313">
        <v>0</v>
      </c>
      <c r="H71" s="313">
        <v>0</v>
      </c>
      <c r="I71" s="336">
        <v>0</v>
      </c>
      <c r="J71" s="325">
        <v>14</v>
      </c>
    </row>
    <row r="72" spans="1:10" ht="23.25" customHeight="1">
      <c r="A72" s="760" t="s">
        <v>1210</v>
      </c>
      <c r="B72" s="761">
        <f t="shared" si="2"/>
        <v>0</v>
      </c>
      <c r="C72" s="325">
        <v>0</v>
      </c>
      <c r="D72" s="398">
        <f t="shared" si="3"/>
        <v>0</v>
      </c>
      <c r="E72" s="766">
        <v>0</v>
      </c>
      <c r="F72" s="313">
        <v>0</v>
      </c>
      <c r="G72" s="313">
        <v>0</v>
      </c>
      <c r="H72" s="313">
        <v>0</v>
      </c>
      <c r="I72" s="336">
        <v>0</v>
      </c>
      <c r="J72" s="325">
        <v>0</v>
      </c>
    </row>
    <row r="73" spans="1:10" ht="23.25" customHeight="1">
      <c r="A73" s="760" t="s">
        <v>1211</v>
      </c>
      <c r="B73" s="761">
        <f t="shared" si="2"/>
        <v>0</v>
      </c>
      <c r="C73" s="325">
        <v>0</v>
      </c>
      <c r="D73" s="398">
        <f t="shared" si="3"/>
        <v>0</v>
      </c>
      <c r="E73" s="766">
        <v>0</v>
      </c>
      <c r="F73" s="313">
        <v>0</v>
      </c>
      <c r="G73" s="313">
        <v>0</v>
      </c>
      <c r="H73" s="313">
        <v>0</v>
      </c>
      <c r="I73" s="336">
        <v>0</v>
      </c>
      <c r="J73" s="325">
        <v>0</v>
      </c>
    </row>
    <row r="74" spans="1:10" ht="23.25" customHeight="1">
      <c r="A74" s="762" t="s">
        <v>1212</v>
      </c>
      <c r="B74" s="763">
        <f t="shared" si="2"/>
        <v>0</v>
      </c>
      <c r="C74" s="326">
        <v>0</v>
      </c>
      <c r="D74" s="306">
        <f t="shared" si="3"/>
        <v>0</v>
      </c>
      <c r="E74" s="315">
        <v>0</v>
      </c>
      <c r="F74" s="316">
        <v>0</v>
      </c>
      <c r="G74" s="316">
        <v>0</v>
      </c>
      <c r="H74" s="316">
        <v>0</v>
      </c>
      <c r="I74" s="768">
        <v>0</v>
      </c>
      <c r="J74" s="326">
        <v>0</v>
      </c>
    </row>
    <row r="75" spans="1:10" ht="23.25" customHeight="1" thickBot="1">
      <c r="A75" s="760" t="s">
        <v>1213</v>
      </c>
      <c r="B75" s="761">
        <f t="shared" si="2"/>
        <v>100</v>
      </c>
      <c r="C75" s="325">
        <v>100</v>
      </c>
      <c r="D75" s="305">
        <f t="shared" si="3"/>
        <v>0</v>
      </c>
      <c r="E75" s="312">
        <v>0</v>
      </c>
      <c r="F75" s="313">
        <v>0</v>
      </c>
      <c r="G75" s="313">
        <v>0</v>
      </c>
      <c r="H75" s="313">
        <v>0</v>
      </c>
      <c r="I75" s="314">
        <v>0</v>
      </c>
      <c r="J75" s="325">
        <v>0</v>
      </c>
    </row>
    <row r="76" spans="1:10" ht="45" customHeight="1">
      <c r="A76" s="461" t="s">
        <v>213</v>
      </c>
      <c r="B76" s="304">
        <f>SUM(B8:B42)</f>
        <v>15945</v>
      </c>
      <c r="C76" s="324">
        <f>SUM(C8:C42)</f>
        <v>7218</v>
      </c>
      <c r="D76" s="299">
        <f aca="true" t="shared" si="4" ref="D76:J76">SUM(D8:D42)</f>
        <v>1455</v>
      </c>
      <c r="E76" s="309">
        <f t="shared" si="4"/>
        <v>0</v>
      </c>
      <c r="F76" s="310">
        <f t="shared" si="4"/>
        <v>0</v>
      </c>
      <c r="G76" s="310">
        <f t="shared" si="4"/>
        <v>0</v>
      </c>
      <c r="H76" s="310">
        <f>SUM(H8:H42)</f>
        <v>0</v>
      </c>
      <c r="I76" s="311">
        <f t="shared" si="4"/>
        <v>1455</v>
      </c>
      <c r="J76" s="324">
        <f t="shared" si="4"/>
        <v>7272</v>
      </c>
    </row>
    <row r="77" spans="1:10" ht="45" customHeight="1">
      <c r="A77" s="462" t="s">
        <v>212</v>
      </c>
      <c r="B77" s="305">
        <f aca="true" t="shared" si="5" ref="B77:J77">SUM(B50:B75)</f>
        <v>1404</v>
      </c>
      <c r="C77" s="325">
        <f t="shared" si="5"/>
        <v>662</v>
      </c>
      <c r="D77" s="300">
        <f t="shared" si="5"/>
        <v>62</v>
      </c>
      <c r="E77" s="312">
        <f t="shared" si="5"/>
        <v>0</v>
      </c>
      <c r="F77" s="313">
        <f t="shared" si="5"/>
        <v>0</v>
      </c>
      <c r="G77" s="313">
        <f t="shared" si="5"/>
        <v>0</v>
      </c>
      <c r="H77" s="313">
        <f t="shared" si="5"/>
        <v>0</v>
      </c>
      <c r="I77" s="314">
        <f t="shared" si="5"/>
        <v>62</v>
      </c>
      <c r="J77" s="325">
        <f t="shared" si="5"/>
        <v>680</v>
      </c>
    </row>
    <row r="78" spans="1:10" ht="45" customHeight="1" thickBot="1">
      <c r="A78" s="769" t="s">
        <v>222</v>
      </c>
      <c r="B78" s="308">
        <f>SUM(B76:B77)</f>
        <v>17349</v>
      </c>
      <c r="C78" s="337">
        <f>SUM(C76:C77)</f>
        <v>7880</v>
      </c>
      <c r="D78" s="303">
        <f aca="true" t="shared" si="6" ref="D78:J78">SUM(D76:D77)</f>
        <v>1517</v>
      </c>
      <c r="E78" s="321">
        <f t="shared" si="6"/>
        <v>0</v>
      </c>
      <c r="F78" s="322">
        <f t="shared" si="6"/>
        <v>0</v>
      </c>
      <c r="G78" s="322">
        <f t="shared" si="6"/>
        <v>0</v>
      </c>
      <c r="H78" s="322">
        <f t="shared" si="6"/>
        <v>0</v>
      </c>
      <c r="I78" s="323">
        <f t="shared" si="6"/>
        <v>1517</v>
      </c>
      <c r="J78" s="337">
        <f t="shared" si="6"/>
        <v>7952</v>
      </c>
    </row>
  </sheetData>
  <mergeCells count="22">
    <mergeCell ref="A4:A7"/>
    <mergeCell ref="B4:J4"/>
    <mergeCell ref="B5:B7"/>
    <mergeCell ref="C47:C49"/>
    <mergeCell ref="J47:J49"/>
    <mergeCell ref="D6:D7"/>
    <mergeCell ref="E6:E7"/>
    <mergeCell ref="G6:G7"/>
    <mergeCell ref="H48:H49"/>
    <mergeCell ref="F48:F49"/>
    <mergeCell ref="A46:A49"/>
    <mergeCell ref="D48:D49"/>
    <mergeCell ref="E48:E49"/>
    <mergeCell ref="I48:I49"/>
    <mergeCell ref="G48:G49"/>
    <mergeCell ref="J5:J7"/>
    <mergeCell ref="C5:C7"/>
    <mergeCell ref="B46:J46"/>
    <mergeCell ref="B47:B49"/>
    <mergeCell ref="I6:I7"/>
    <mergeCell ref="F6:F7"/>
    <mergeCell ref="H6:H7"/>
  </mergeCells>
  <printOptions horizontalCentered="1"/>
  <pageMargins left="0.5905511811023623" right="0.5905511811023623" top="0.5905511811023623" bottom="0.5905511811023623" header="0.3937007874015748" footer="0.3937007874015748"/>
  <pageSetup firstPageNumber="49" useFirstPageNumber="1" fitToHeight="2" horizontalDpi="600" verticalDpi="600" orientation="portrait" paperSize="9" scale="85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J78"/>
  <sheetViews>
    <sheetView view="pageBreakPreview" zoomScaleSheetLayoutView="10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796875" defaultRowHeight="15"/>
  <cols>
    <col min="1" max="2" width="10.59765625" style="9" customWidth="1"/>
    <col min="3" max="4" width="10.59765625" style="22" customWidth="1"/>
    <col min="5" max="6" width="9.59765625" style="22" customWidth="1"/>
    <col min="7" max="7" width="8.59765625" style="22" customWidth="1"/>
    <col min="8" max="8" width="7.59765625" style="22" customWidth="1"/>
    <col min="9" max="10" width="10.09765625" style="22" customWidth="1"/>
    <col min="11" max="16384" width="11" style="9" customWidth="1"/>
  </cols>
  <sheetData>
    <row r="1" spans="1:2" ht="24" customHeight="1">
      <c r="A1" s="33" t="s">
        <v>304</v>
      </c>
      <c r="B1" s="33"/>
    </row>
    <row r="2" spans="1:2" ht="24" customHeight="1">
      <c r="A2" s="33" t="s">
        <v>308</v>
      </c>
      <c r="B2" s="33"/>
    </row>
    <row r="3" spans="1:10" ht="24" customHeight="1" thickBot="1">
      <c r="A3" s="32" t="s">
        <v>1262</v>
      </c>
      <c r="B3" s="32"/>
      <c r="C3" s="89"/>
      <c r="D3" s="89"/>
      <c r="E3" s="89"/>
      <c r="F3" s="89"/>
      <c r="G3" s="89"/>
      <c r="H3" s="89"/>
      <c r="I3" s="90"/>
      <c r="J3" s="91" t="s">
        <v>428</v>
      </c>
    </row>
    <row r="4" spans="1:10" ht="20.25" customHeight="1" thickBot="1">
      <c r="A4" s="1018" t="s">
        <v>211</v>
      </c>
      <c r="B4" s="911"/>
      <c r="C4" s="1014"/>
      <c r="D4" s="1014"/>
      <c r="E4" s="1014"/>
      <c r="F4" s="1014"/>
      <c r="G4" s="1014"/>
      <c r="H4" s="1014"/>
      <c r="I4" s="1014"/>
      <c r="J4" s="1015"/>
    </row>
    <row r="5" spans="1:10" ht="16.5" customHeight="1">
      <c r="A5" s="864"/>
      <c r="B5" s="864" t="s">
        <v>1269</v>
      </c>
      <c r="C5" s="1009" t="s">
        <v>968</v>
      </c>
      <c r="D5" s="247" t="s">
        <v>903</v>
      </c>
      <c r="E5" s="248"/>
      <c r="F5" s="248"/>
      <c r="G5" s="248"/>
      <c r="H5" s="248"/>
      <c r="I5" s="249"/>
      <c r="J5" s="872" t="s">
        <v>969</v>
      </c>
    </row>
    <row r="6" spans="1:10" ht="16.5" customHeight="1">
      <c r="A6" s="864"/>
      <c r="B6" s="864"/>
      <c r="C6" s="1019"/>
      <c r="D6" s="1012" t="s">
        <v>306</v>
      </c>
      <c r="E6" s="868" t="s">
        <v>307</v>
      </c>
      <c r="F6" s="870" t="s">
        <v>331</v>
      </c>
      <c r="G6" s="870" t="s">
        <v>970</v>
      </c>
      <c r="H6" s="870" t="s">
        <v>332</v>
      </c>
      <c r="I6" s="866" t="s">
        <v>971</v>
      </c>
      <c r="J6" s="1016"/>
    </row>
    <row r="7" spans="1:10" ht="16.5" customHeight="1" thickBot="1">
      <c r="A7" s="865"/>
      <c r="B7" s="865"/>
      <c r="C7" s="1020"/>
      <c r="D7" s="1013"/>
      <c r="E7" s="869"/>
      <c r="F7" s="871"/>
      <c r="G7" s="871"/>
      <c r="H7" s="871"/>
      <c r="I7" s="867"/>
      <c r="J7" s="1017"/>
    </row>
    <row r="8" spans="1:10" ht="23.25" customHeight="1">
      <c r="A8" s="240" t="s">
        <v>1154</v>
      </c>
      <c r="B8" s="747">
        <f aca="true" t="shared" si="0" ref="B8:B42">SUM(C8,D8,J8)</f>
        <v>11150</v>
      </c>
      <c r="C8" s="324">
        <v>19</v>
      </c>
      <c r="D8" s="299">
        <f aca="true" t="shared" si="1" ref="D8:D42">SUM(E8:I8)</f>
        <v>11131</v>
      </c>
      <c r="E8" s="309">
        <v>10296</v>
      </c>
      <c r="F8" s="310">
        <v>0</v>
      </c>
      <c r="G8" s="310">
        <v>835</v>
      </c>
      <c r="H8" s="310">
        <v>0</v>
      </c>
      <c r="I8" s="311">
        <v>0</v>
      </c>
      <c r="J8" s="324">
        <v>0</v>
      </c>
    </row>
    <row r="9" spans="1:10" ht="23.25" customHeight="1">
      <c r="A9" s="748" t="s">
        <v>1155</v>
      </c>
      <c r="B9" s="749">
        <f t="shared" si="0"/>
        <v>5454</v>
      </c>
      <c r="C9" s="325">
        <v>27</v>
      </c>
      <c r="D9" s="300">
        <f t="shared" si="1"/>
        <v>5427</v>
      </c>
      <c r="E9" s="312">
        <v>5427</v>
      </c>
      <c r="F9" s="313">
        <v>0</v>
      </c>
      <c r="G9" s="313">
        <v>0</v>
      </c>
      <c r="H9" s="313">
        <v>0</v>
      </c>
      <c r="I9" s="314">
        <v>0</v>
      </c>
      <c r="J9" s="325">
        <v>0</v>
      </c>
    </row>
    <row r="10" spans="1:10" ht="23.25" customHeight="1">
      <c r="A10" s="748" t="s">
        <v>1156</v>
      </c>
      <c r="B10" s="749">
        <f t="shared" si="0"/>
        <v>175</v>
      </c>
      <c r="C10" s="325">
        <v>175</v>
      </c>
      <c r="D10" s="300">
        <f t="shared" si="1"/>
        <v>0</v>
      </c>
      <c r="E10" s="312">
        <v>0</v>
      </c>
      <c r="F10" s="313">
        <v>0</v>
      </c>
      <c r="G10" s="313">
        <v>0</v>
      </c>
      <c r="H10" s="313">
        <v>0</v>
      </c>
      <c r="I10" s="314">
        <v>0</v>
      </c>
      <c r="J10" s="325">
        <v>0</v>
      </c>
    </row>
    <row r="11" spans="1:10" ht="23.25" customHeight="1">
      <c r="A11" s="748" t="s">
        <v>1157</v>
      </c>
      <c r="B11" s="749">
        <f t="shared" si="0"/>
        <v>501</v>
      </c>
      <c r="C11" s="325">
        <v>131</v>
      </c>
      <c r="D11" s="300">
        <f t="shared" si="1"/>
        <v>370</v>
      </c>
      <c r="E11" s="312">
        <v>283</v>
      </c>
      <c r="F11" s="313">
        <v>0</v>
      </c>
      <c r="G11" s="313">
        <v>0</v>
      </c>
      <c r="H11" s="313">
        <v>0</v>
      </c>
      <c r="I11" s="314">
        <v>87</v>
      </c>
      <c r="J11" s="325">
        <v>0</v>
      </c>
    </row>
    <row r="12" spans="1:10" ht="23.25" customHeight="1">
      <c r="A12" s="750" t="s">
        <v>1158</v>
      </c>
      <c r="B12" s="751">
        <f t="shared" si="0"/>
        <v>30</v>
      </c>
      <c r="C12" s="326">
        <v>30</v>
      </c>
      <c r="D12" s="301">
        <f t="shared" si="1"/>
        <v>0</v>
      </c>
      <c r="E12" s="315">
        <v>0</v>
      </c>
      <c r="F12" s="316">
        <v>0</v>
      </c>
      <c r="G12" s="316">
        <v>0</v>
      </c>
      <c r="H12" s="316">
        <v>0</v>
      </c>
      <c r="I12" s="317">
        <v>0</v>
      </c>
      <c r="J12" s="326">
        <v>0</v>
      </c>
    </row>
    <row r="13" spans="1:10" ht="23.25" customHeight="1">
      <c r="A13" s="752" t="s">
        <v>1159</v>
      </c>
      <c r="B13" s="753">
        <f t="shared" si="0"/>
        <v>0</v>
      </c>
      <c r="C13" s="327">
        <v>0</v>
      </c>
      <c r="D13" s="302">
        <f t="shared" si="1"/>
        <v>0</v>
      </c>
      <c r="E13" s="318">
        <v>0</v>
      </c>
      <c r="F13" s="319">
        <v>0</v>
      </c>
      <c r="G13" s="319">
        <v>0</v>
      </c>
      <c r="H13" s="319">
        <v>0</v>
      </c>
      <c r="I13" s="320">
        <v>0</v>
      </c>
      <c r="J13" s="327">
        <v>0</v>
      </c>
    </row>
    <row r="14" spans="1:10" ht="23.25" customHeight="1">
      <c r="A14" s="748" t="s">
        <v>1160</v>
      </c>
      <c r="B14" s="749">
        <f t="shared" si="0"/>
        <v>6092</v>
      </c>
      <c r="C14" s="325">
        <v>0</v>
      </c>
      <c r="D14" s="300">
        <f t="shared" si="1"/>
        <v>6092</v>
      </c>
      <c r="E14" s="312">
        <v>6018</v>
      </c>
      <c r="F14" s="313">
        <v>0</v>
      </c>
      <c r="G14" s="313">
        <v>0</v>
      </c>
      <c r="H14" s="313">
        <v>0</v>
      </c>
      <c r="I14" s="314">
        <v>74</v>
      </c>
      <c r="J14" s="325">
        <v>0</v>
      </c>
    </row>
    <row r="15" spans="1:10" ht="23.25" customHeight="1">
      <c r="A15" s="748" t="s">
        <v>1161</v>
      </c>
      <c r="B15" s="749">
        <f t="shared" si="0"/>
        <v>4713</v>
      </c>
      <c r="C15" s="325">
        <v>135</v>
      </c>
      <c r="D15" s="300">
        <f t="shared" si="1"/>
        <v>4578</v>
      </c>
      <c r="E15" s="312">
        <v>4535</v>
      </c>
      <c r="F15" s="313">
        <v>0</v>
      </c>
      <c r="G15" s="313">
        <v>0</v>
      </c>
      <c r="H15" s="313">
        <v>0</v>
      </c>
      <c r="I15" s="314">
        <v>43</v>
      </c>
      <c r="J15" s="325">
        <v>0</v>
      </c>
    </row>
    <row r="16" spans="1:10" ht="23.25" customHeight="1">
      <c r="A16" s="748" t="s">
        <v>1162</v>
      </c>
      <c r="B16" s="749">
        <f t="shared" si="0"/>
        <v>39</v>
      </c>
      <c r="C16" s="325">
        <v>2</v>
      </c>
      <c r="D16" s="300">
        <f t="shared" si="1"/>
        <v>37</v>
      </c>
      <c r="E16" s="312">
        <v>0</v>
      </c>
      <c r="F16" s="313">
        <v>0</v>
      </c>
      <c r="G16" s="313">
        <v>10</v>
      </c>
      <c r="H16" s="313">
        <v>0</v>
      </c>
      <c r="I16" s="314">
        <v>27</v>
      </c>
      <c r="J16" s="325">
        <v>0</v>
      </c>
    </row>
    <row r="17" spans="1:10" ht="23.25" customHeight="1">
      <c r="A17" s="750" t="s">
        <v>1163</v>
      </c>
      <c r="B17" s="751">
        <f t="shared" si="0"/>
        <v>649</v>
      </c>
      <c r="C17" s="326">
        <v>0</v>
      </c>
      <c r="D17" s="301">
        <f t="shared" si="1"/>
        <v>649</v>
      </c>
      <c r="E17" s="315">
        <v>647</v>
      </c>
      <c r="F17" s="316">
        <v>2</v>
      </c>
      <c r="G17" s="316">
        <v>0</v>
      </c>
      <c r="H17" s="316">
        <v>0</v>
      </c>
      <c r="I17" s="317">
        <v>0</v>
      </c>
      <c r="J17" s="326">
        <v>0</v>
      </c>
    </row>
    <row r="18" spans="1:10" ht="23.25" customHeight="1">
      <c r="A18" s="752" t="s">
        <v>1164</v>
      </c>
      <c r="B18" s="753">
        <f t="shared" si="0"/>
        <v>70</v>
      </c>
      <c r="C18" s="327">
        <v>70</v>
      </c>
      <c r="D18" s="302">
        <f t="shared" si="1"/>
        <v>0</v>
      </c>
      <c r="E18" s="318">
        <v>0</v>
      </c>
      <c r="F18" s="319">
        <v>0</v>
      </c>
      <c r="G18" s="319">
        <v>0</v>
      </c>
      <c r="H18" s="319">
        <v>0</v>
      </c>
      <c r="I18" s="320">
        <v>0</v>
      </c>
      <c r="J18" s="327">
        <v>0</v>
      </c>
    </row>
    <row r="19" spans="1:10" ht="23.25" customHeight="1">
      <c r="A19" s="748" t="s">
        <v>1165</v>
      </c>
      <c r="B19" s="749">
        <f t="shared" si="0"/>
        <v>2711</v>
      </c>
      <c r="C19" s="325">
        <v>0</v>
      </c>
      <c r="D19" s="300">
        <f t="shared" si="1"/>
        <v>2711</v>
      </c>
      <c r="E19" s="312">
        <v>300</v>
      </c>
      <c r="F19" s="313">
        <v>0</v>
      </c>
      <c r="G19" s="313">
        <v>2411</v>
      </c>
      <c r="H19" s="313">
        <v>0</v>
      </c>
      <c r="I19" s="314">
        <v>0</v>
      </c>
      <c r="J19" s="325">
        <v>0</v>
      </c>
    </row>
    <row r="20" spans="1:10" ht="23.25" customHeight="1">
      <c r="A20" s="748" t="s">
        <v>1166</v>
      </c>
      <c r="B20" s="749">
        <f t="shared" si="0"/>
        <v>5658</v>
      </c>
      <c r="C20" s="325">
        <v>57</v>
      </c>
      <c r="D20" s="300">
        <f t="shared" si="1"/>
        <v>5601</v>
      </c>
      <c r="E20" s="312">
        <v>4030</v>
      </c>
      <c r="F20" s="313">
        <v>0</v>
      </c>
      <c r="G20" s="313">
        <v>1491</v>
      </c>
      <c r="H20" s="313">
        <v>0</v>
      </c>
      <c r="I20" s="314">
        <v>80</v>
      </c>
      <c r="J20" s="325">
        <v>0</v>
      </c>
    </row>
    <row r="21" spans="1:10" ht="23.25" customHeight="1">
      <c r="A21" s="748" t="s">
        <v>1167</v>
      </c>
      <c r="B21" s="749">
        <f t="shared" si="0"/>
        <v>46</v>
      </c>
      <c r="C21" s="325">
        <v>0</v>
      </c>
      <c r="D21" s="300">
        <f t="shared" si="1"/>
        <v>46</v>
      </c>
      <c r="E21" s="312">
        <v>0</v>
      </c>
      <c r="F21" s="313">
        <v>0</v>
      </c>
      <c r="G21" s="313">
        <v>0</v>
      </c>
      <c r="H21" s="313">
        <v>0</v>
      </c>
      <c r="I21" s="314">
        <v>46</v>
      </c>
      <c r="J21" s="325">
        <v>0</v>
      </c>
    </row>
    <row r="22" spans="1:10" ht="23.25" customHeight="1">
      <c r="A22" s="750" t="s">
        <v>1168</v>
      </c>
      <c r="B22" s="751">
        <f t="shared" si="0"/>
        <v>1556</v>
      </c>
      <c r="C22" s="326">
        <v>34</v>
      </c>
      <c r="D22" s="301">
        <f t="shared" si="1"/>
        <v>1522</v>
      </c>
      <c r="E22" s="315">
        <v>0</v>
      </c>
      <c r="F22" s="316">
        <v>0</v>
      </c>
      <c r="G22" s="316">
        <v>0</v>
      </c>
      <c r="H22" s="316">
        <v>0</v>
      </c>
      <c r="I22" s="317">
        <v>1522</v>
      </c>
      <c r="J22" s="326">
        <v>0</v>
      </c>
    </row>
    <row r="23" spans="1:10" ht="23.25" customHeight="1">
      <c r="A23" s="752" t="s">
        <v>1169</v>
      </c>
      <c r="B23" s="753">
        <f t="shared" si="0"/>
        <v>149</v>
      </c>
      <c r="C23" s="327">
        <v>0</v>
      </c>
      <c r="D23" s="302">
        <f t="shared" si="1"/>
        <v>149</v>
      </c>
      <c r="E23" s="318">
        <v>149</v>
      </c>
      <c r="F23" s="319">
        <v>0</v>
      </c>
      <c r="G23" s="319">
        <v>0</v>
      </c>
      <c r="H23" s="319">
        <v>0</v>
      </c>
      <c r="I23" s="320">
        <v>0</v>
      </c>
      <c r="J23" s="327">
        <v>0</v>
      </c>
    </row>
    <row r="24" spans="1:10" ht="23.25" customHeight="1">
      <c r="A24" s="748" t="s">
        <v>1170</v>
      </c>
      <c r="B24" s="749">
        <f t="shared" si="0"/>
        <v>2</v>
      </c>
      <c r="C24" s="325">
        <v>0</v>
      </c>
      <c r="D24" s="300">
        <f t="shared" si="1"/>
        <v>2</v>
      </c>
      <c r="E24" s="312">
        <v>0</v>
      </c>
      <c r="F24" s="313">
        <v>0</v>
      </c>
      <c r="G24" s="313">
        <v>0</v>
      </c>
      <c r="H24" s="313">
        <v>0</v>
      </c>
      <c r="I24" s="314">
        <v>2</v>
      </c>
      <c r="J24" s="325">
        <v>0</v>
      </c>
    </row>
    <row r="25" spans="1:10" ht="23.25" customHeight="1">
      <c r="A25" s="748" t="s">
        <v>1171</v>
      </c>
      <c r="B25" s="749">
        <f t="shared" si="0"/>
        <v>2127</v>
      </c>
      <c r="C25" s="325">
        <v>906</v>
      </c>
      <c r="D25" s="300">
        <f t="shared" si="1"/>
        <v>1221</v>
      </c>
      <c r="E25" s="312">
        <v>1033</v>
      </c>
      <c r="F25" s="313">
        <v>0</v>
      </c>
      <c r="G25" s="313">
        <v>0</v>
      </c>
      <c r="H25" s="313">
        <v>188</v>
      </c>
      <c r="I25" s="314">
        <v>0</v>
      </c>
      <c r="J25" s="325">
        <v>0</v>
      </c>
    </row>
    <row r="26" spans="1:10" ht="23.25" customHeight="1">
      <c r="A26" s="748" t="s">
        <v>1172</v>
      </c>
      <c r="B26" s="749">
        <f t="shared" si="0"/>
        <v>946</v>
      </c>
      <c r="C26" s="325">
        <v>22</v>
      </c>
      <c r="D26" s="300">
        <f t="shared" si="1"/>
        <v>924</v>
      </c>
      <c r="E26" s="312">
        <v>805</v>
      </c>
      <c r="F26" s="313">
        <v>101</v>
      </c>
      <c r="G26" s="313">
        <v>0</v>
      </c>
      <c r="H26" s="313">
        <v>0</v>
      </c>
      <c r="I26" s="314">
        <v>18</v>
      </c>
      <c r="J26" s="325">
        <v>0</v>
      </c>
    </row>
    <row r="27" spans="1:10" ht="23.25" customHeight="1">
      <c r="A27" s="750" t="s">
        <v>1173</v>
      </c>
      <c r="B27" s="751">
        <f t="shared" si="0"/>
        <v>301</v>
      </c>
      <c r="C27" s="326">
        <v>2</v>
      </c>
      <c r="D27" s="301">
        <f t="shared" si="1"/>
        <v>299</v>
      </c>
      <c r="E27" s="315">
        <v>299</v>
      </c>
      <c r="F27" s="316">
        <v>0</v>
      </c>
      <c r="G27" s="316">
        <v>0</v>
      </c>
      <c r="H27" s="316">
        <v>0</v>
      </c>
      <c r="I27" s="317">
        <v>0</v>
      </c>
      <c r="J27" s="326">
        <v>0</v>
      </c>
    </row>
    <row r="28" spans="1:10" ht="23.25" customHeight="1">
      <c r="A28" s="752" t="s">
        <v>1174</v>
      </c>
      <c r="B28" s="753">
        <f t="shared" si="0"/>
        <v>13</v>
      </c>
      <c r="C28" s="327">
        <v>0</v>
      </c>
      <c r="D28" s="302">
        <f t="shared" si="1"/>
        <v>13</v>
      </c>
      <c r="E28" s="318">
        <v>0</v>
      </c>
      <c r="F28" s="319">
        <v>0</v>
      </c>
      <c r="G28" s="319">
        <v>0</v>
      </c>
      <c r="H28" s="319">
        <v>0</v>
      </c>
      <c r="I28" s="320">
        <v>13</v>
      </c>
      <c r="J28" s="327">
        <v>0</v>
      </c>
    </row>
    <row r="29" spans="1:10" ht="23.25" customHeight="1">
      <c r="A29" s="748" t="s">
        <v>1175</v>
      </c>
      <c r="B29" s="749">
        <f t="shared" si="0"/>
        <v>4203</v>
      </c>
      <c r="C29" s="325">
        <v>0</v>
      </c>
      <c r="D29" s="300">
        <f t="shared" si="1"/>
        <v>4203</v>
      </c>
      <c r="E29" s="312">
        <v>4131</v>
      </c>
      <c r="F29" s="313">
        <v>72</v>
      </c>
      <c r="G29" s="313">
        <v>0</v>
      </c>
      <c r="H29" s="313">
        <v>0</v>
      </c>
      <c r="I29" s="314">
        <v>0</v>
      </c>
      <c r="J29" s="325">
        <v>0</v>
      </c>
    </row>
    <row r="30" spans="1:10" ht="23.25" customHeight="1">
      <c r="A30" s="748" t="s">
        <v>1176</v>
      </c>
      <c r="B30" s="749">
        <f t="shared" si="0"/>
        <v>703</v>
      </c>
      <c r="C30" s="325">
        <v>703</v>
      </c>
      <c r="D30" s="300">
        <f t="shared" si="1"/>
        <v>0</v>
      </c>
      <c r="E30" s="312">
        <v>0</v>
      </c>
      <c r="F30" s="313">
        <v>0</v>
      </c>
      <c r="G30" s="313">
        <v>0</v>
      </c>
      <c r="H30" s="313">
        <v>0</v>
      </c>
      <c r="I30" s="314">
        <v>0</v>
      </c>
      <c r="J30" s="336">
        <v>0</v>
      </c>
    </row>
    <row r="31" spans="1:10" ht="23.25" customHeight="1">
      <c r="A31" s="748" t="s">
        <v>1177</v>
      </c>
      <c r="B31" s="749">
        <f t="shared" si="0"/>
        <v>11</v>
      </c>
      <c r="C31" s="325">
        <v>0</v>
      </c>
      <c r="D31" s="300">
        <f t="shared" si="1"/>
        <v>11</v>
      </c>
      <c r="E31" s="312">
        <v>0</v>
      </c>
      <c r="F31" s="313">
        <v>11</v>
      </c>
      <c r="G31" s="313">
        <v>0</v>
      </c>
      <c r="H31" s="313">
        <v>0</v>
      </c>
      <c r="I31" s="314">
        <v>0</v>
      </c>
      <c r="J31" s="325">
        <v>0</v>
      </c>
    </row>
    <row r="32" spans="1:10" ht="23.25" customHeight="1">
      <c r="A32" s="750" t="s">
        <v>1178</v>
      </c>
      <c r="B32" s="751">
        <f t="shared" si="0"/>
        <v>49</v>
      </c>
      <c r="C32" s="326">
        <v>0</v>
      </c>
      <c r="D32" s="301">
        <f t="shared" si="1"/>
        <v>49</v>
      </c>
      <c r="E32" s="315">
        <v>0</v>
      </c>
      <c r="F32" s="316">
        <v>0</v>
      </c>
      <c r="G32" s="316">
        <v>0</v>
      </c>
      <c r="H32" s="316">
        <v>0</v>
      </c>
      <c r="I32" s="317">
        <v>49</v>
      </c>
      <c r="J32" s="326">
        <v>0</v>
      </c>
    </row>
    <row r="33" spans="1:10" ht="23.25" customHeight="1">
      <c r="A33" s="752" t="s">
        <v>1179</v>
      </c>
      <c r="B33" s="753">
        <f t="shared" si="0"/>
        <v>15</v>
      </c>
      <c r="C33" s="327">
        <v>15</v>
      </c>
      <c r="D33" s="302">
        <f t="shared" si="1"/>
        <v>0</v>
      </c>
      <c r="E33" s="318">
        <v>0</v>
      </c>
      <c r="F33" s="319">
        <v>0</v>
      </c>
      <c r="G33" s="319">
        <v>0</v>
      </c>
      <c r="H33" s="319">
        <v>0</v>
      </c>
      <c r="I33" s="320">
        <v>0</v>
      </c>
      <c r="J33" s="327">
        <v>0</v>
      </c>
    </row>
    <row r="34" spans="1:10" ht="23.25" customHeight="1">
      <c r="A34" s="748" t="s">
        <v>1180</v>
      </c>
      <c r="B34" s="749">
        <f t="shared" si="0"/>
        <v>388</v>
      </c>
      <c r="C34" s="325">
        <v>22</v>
      </c>
      <c r="D34" s="300">
        <f t="shared" si="1"/>
        <v>366</v>
      </c>
      <c r="E34" s="312">
        <v>361</v>
      </c>
      <c r="F34" s="313">
        <v>0</v>
      </c>
      <c r="G34" s="313">
        <v>0</v>
      </c>
      <c r="H34" s="313">
        <v>0</v>
      </c>
      <c r="I34" s="314">
        <v>5</v>
      </c>
      <c r="J34" s="325">
        <v>0</v>
      </c>
    </row>
    <row r="35" spans="1:10" ht="23.25" customHeight="1">
      <c r="A35" s="748" t="s">
        <v>1181</v>
      </c>
      <c r="B35" s="749">
        <f t="shared" si="0"/>
        <v>103</v>
      </c>
      <c r="C35" s="325">
        <v>75</v>
      </c>
      <c r="D35" s="300">
        <f t="shared" si="1"/>
        <v>28</v>
      </c>
      <c r="E35" s="312">
        <v>0</v>
      </c>
      <c r="F35" s="313">
        <v>28</v>
      </c>
      <c r="G35" s="313">
        <v>0</v>
      </c>
      <c r="H35" s="313">
        <v>0</v>
      </c>
      <c r="I35" s="314">
        <v>0</v>
      </c>
      <c r="J35" s="325">
        <v>0</v>
      </c>
    </row>
    <row r="36" spans="1:10" ht="23.25" customHeight="1">
      <c r="A36" s="748" t="s">
        <v>1182</v>
      </c>
      <c r="B36" s="749">
        <f t="shared" si="0"/>
        <v>223</v>
      </c>
      <c r="C36" s="325">
        <v>31</v>
      </c>
      <c r="D36" s="300">
        <f t="shared" si="1"/>
        <v>192</v>
      </c>
      <c r="E36" s="312">
        <v>0</v>
      </c>
      <c r="F36" s="313">
        <v>12</v>
      </c>
      <c r="G36" s="313">
        <v>180</v>
      </c>
      <c r="H36" s="313">
        <v>0</v>
      </c>
      <c r="I36" s="314">
        <v>0</v>
      </c>
      <c r="J36" s="325">
        <v>0</v>
      </c>
    </row>
    <row r="37" spans="1:10" ht="23.25" customHeight="1">
      <c r="A37" s="750" t="s">
        <v>1183</v>
      </c>
      <c r="B37" s="751">
        <f t="shared" si="0"/>
        <v>139</v>
      </c>
      <c r="C37" s="326">
        <v>0</v>
      </c>
      <c r="D37" s="301">
        <f t="shared" si="1"/>
        <v>139</v>
      </c>
      <c r="E37" s="315">
        <v>139</v>
      </c>
      <c r="F37" s="316">
        <v>0</v>
      </c>
      <c r="G37" s="316">
        <v>0</v>
      </c>
      <c r="H37" s="316">
        <v>0</v>
      </c>
      <c r="I37" s="317">
        <v>0</v>
      </c>
      <c r="J37" s="326">
        <v>0</v>
      </c>
    </row>
    <row r="38" spans="1:10" ht="23.25" customHeight="1">
      <c r="A38" s="752" t="s">
        <v>1184</v>
      </c>
      <c r="B38" s="753">
        <f t="shared" si="0"/>
        <v>3988</v>
      </c>
      <c r="C38" s="327">
        <v>3020</v>
      </c>
      <c r="D38" s="302">
        <f t="shared" si="1"/>
        <v>968</v>
      </c>
      <c r="E38" s="318">
        <v>967</v>
      </c>
      <c r="F38" s="319">
        <v>0</v>
      </c>
      <c r="G38" s="319">
        <v>0</v>
      </c>
      <c r="H38" s="319">
        <v>0</v>
      </c>
      <c r="I38" s="320">
        <v>1</v>
      </c>
      <c r="J38" s="327">
        <v>0</v>
      </c>
    </row>
    <row r="39" spans="1:10" ht="23.25" customHeight="1">
      <c r="A39" s="748" t="s">
        <v>1185</v>
      </c>
      <c r="B39" s="749">
        <f t="shared" si="0"/>
        <v>0</v>
      </c>
      <c r="C39" s="325">
        <v>0</v>
      </c>
      <c r="D39" s="300">
        <f t="shared" si="1"/>
        <v>0</v>
      </c>
      <c r="E39" s="312">
        <v>0</v>
      </c>
      <c r="F39" s="313">
        <v>0</v>
      </c>
      <c r="G39" s="313">
        <v>0</v>
      </c>
      <c r="H39" s="313">
        <v>0</v>
      </c>
      <c r="I39" s="314">
        <v>0</v>
      </c>
      <c r="J39" s="325">
        <v>0</v>
      </c>
    </row>
    <row r="40" spans="1:10" ht="23.25" customHeight="1">
      <c r="A40" s="748" t="s">
        <v>1186</v>
      </c>
      <c r="B40" s="749">
        <f t="shared" si="0"/>
        <v>0</v>
      </c>
      <c r="C40" s="325">
        <v>0</v>
      </c>
      <c r="D40" s="300">
        <f t="shared" si="1"/>
        <v>0</v>
      </c>
      <c r="E40" s="312">
        <v>0</v>
      </c>
      <c r="F40" s="313">
        <v>0</v>
      </c>
      <c r="G40" s="313">
        <v>0</v>
      </c>
      <c r="H40" s="313">
        <v>0</v>
      </c>
      <c r="I40" s="314">
        <v>0</v>
      </c>
      <c r="J40" s="325">
        <v>0</v>
      </c>
    </row>
    <row r="41" spans="1:10" ht="23.25" customHeight="1">
      <c r="A41" s="748" t="s">
        <v>1187</v>
      </c>
      <c r="B41" s="749">
        <f t="shared" si="0"/>
        <v>238</v>
      </c>
      <c r="C41" s="325">
        <v>0</v>
      </c>
      <c r="D41" s="300">
        <f t="shared" si="1"/>
        <v>238</v>
      </c>
      <c r="E41" s="312">
        <v>0</v>
      </c>
      <c r="F41" s="313">
        <v>0</v>
      </c>
      <c r="G41" s="313">
        <v>0</v>
      </c>
      <c r="H41" s="313">
        <v>0</v>
      </c>
      <c r="I41" s="314">
        <v>238</v>
      </c>
      <c r="J41" s="325">
        <v>0</v>
      </c>
    </row>
    <row r="42" spans="1:10" ht="23.25" customHeight="1" thickBot="1">
      <c r="A42" s="754" t="s">
        <v>967</v>
      </c>
      <c r="B42" s="755">
        <f t="shared" si="0"/>
        <v>47</v>
      </c>
      <c r="C42" s="337">
        <v>0</v>
      </c>
      <c r="D42" s="303">
        <f t="shared" si="1"/>
        <v>47</v>
      </c>
      <c r="E42" s="321">
        <v>38</v>
      </c>
      <c r="F42" s="322">
        <v>0</v>
      </c>
      <c r="G42" s="322">
        <v>0</v>
      </c>
      <c r="H42" s="322">
        <v>9</v>
      </c>
      <c r="I42" s="323">
        <v>0</v>
      </c>
      <c r="J42" s="337">
        <v>0</v>
      </c>
    </row>
    <row r="43" spans="1:2" ht="24" customHeight="1">
      <c r="A43" s="33" t="s">
        <v>304</v>
      </c>
      <c r="B43" s="33"/>
    </row>
    <row r="44" spans="1:10" ht="24" customHeight="1">
      <c r="A44" s="33" t="s">
        <v>308</v>
      </c>
      <c r="B44" s="756"/>
      <c r="C44" s="150"/>
      <c r="D44" s="757"/>
      <c r="E44" s="149"/>
      <c r="F44" s="150"/>
      <c r="G44" s="149"/>
      <c r="H44" s="149"/>
      <c r="I44" s="149"/>
      <c r="J44" s="150"/>
    </row>
    <row r="45" spans="1:10" ht="24" customHeight="1" thickBot="1">
      <c r="A45" s="32" t="s">
        <v>1263</v>
      </c>
      <c r="B45" s="32"/>
      <c r="C45" s="89"/>
      <c r="D45" s="89"/>
      <c r="E45" s="89"/>
      <c r="F45" s="89"/>
      <c r="G45" s="89"/>
      <c r="H45" s="89"/>
      <c r="I45" s="90"/>
      <c r="J45" s="91" t="s">
        <v>428</v>
      </c>
    </row>
    <row r="46" spans="1:10" ht="20.25" customHeight="1" thickBot="1">
      <c r="A46" s="1018" t="s">
        <v>211</v>
      </c>
      <c r="B46" s="911"/>
      <c r="C46" s="1014"/>
      <c r="D46" s="1014"/>
      <c r="E46" s="1014"/>
      <c r="F46" s="1014"/>
      <c r="G46" s="1014"/>
      <c r="H46" s="1014"/>
      <c r="I46" s="1014"/>
      <c r="J46" s="1015"/>
    </row>
    <row r="47" spans="1:10" ht="16.5" customHeight="1">
      <c r="A47" s="864"/>
      <c r="B47" s="864" t="s">
        <v>1269</v>
      </c>
      <c r="C47" s="1009" t="s">
        <v>968</v>
      </c>
      <c r="D47" s="247" t="s">
        <v>903</v>
      </c>
      <c r="E47" s="248"/>
      <c r="F47" s="248"/>
      <c r="G47" s="248"/>
      <c r="H47" s="248"/>
      <c r="I47" s="249"/>
      <c r="J47" s="872" t="s">
        <v>969</v>
      </c>
    </row>
    <row r="48" spans="1:10" ht="16.5" customHeight="1">
      <c r="A48" s="864"/>
      <c r="B48" s="864"/>
      <c r="C48" s="1019"/>
      <c r="D48" s="1012" t="s">
        <v>306</v>
      </c>
      <c r="E48" s="868" t="s">
        <v>307</v>
      </c>
      <c r="F48" s="870" t="s">
        <v>331</v>
      </c>
      <c r="G48" s="870" t="s">
        <v>970</v>
      </c>
      <c r="H48" s="870" t="s">
        <v>332</v>
      </c>
      <c r="I48" s="866" t="s">
        <v>971</v>
      </c>
      <c r="J48" s="1016"/>
    </row>
    <row r="49" spans="1:10" ht="16.5" customHeight="1" thickBot="1">
      <c r="A49" s="865"/>
      <c r="B49" s="865"/>
      <c r="C49" s="1020"/>
      <c r="D49" s="1013"/>
      <c r="E49" s="869"/>
      <c r="F49" s="871"/>
      <c r="G49" s="871"/>
      <c r="H49" s="871"/>
      <c r="I49" s="867"/>
      <c r="J49" s="1017"/>
    </row>
    <row r="50" spans="1:10" ht="23.25" customHeight="1">
      <c r="A50" s="758" t="s">
        <v>1188</v>
      </c>
      <c r="B50" s="759">
        <f aca="true" t="shared" si="2" ref="B50:B75">SUM(C50,D50,J50)</f>
        <v>78</v>
      </c>
      <c r="C50" s="324">
        <v>0</v>
      </c>
      <c r="D50" s="304">
        <f>SUM(E50:I50)</f>
        <v>78</v>
      </c>
      <c r="E50" s="309">
        <v>73</v>
      </c>
      <c r="F50" s="310">
        <v>0</v>
      </c>
      <c r="G50" s="310">
        <v>0</v>
      </c>
      <c r="H50" s="310">
        <v>0</v>
      </c>
      <c r="I50" s="311">
        <v>5</v>
      </c>
      <c r="J50" s="324">
        <v>0</v>
      </c>
    </row>
    <row r="51" spans="1:10" ht="23.25" customHeight="1">
      <c r="A51" s="760" t="s">
        <v>1189</v>
      </c>
      <c r="B51" s="761">
        <f t="shared" si="2"/>
        <v>13</v>
      </c>
      <c r="C51" s="325">
        <v>0</v>
      </c>
      <c r="D51" s="305">
        <f aca="true" t="shared" si="3" ref="D51:D75">SUM(E51:I51)</f>
        <v>13</v>
      </c>
      <c r="E51" s="312">
        <v>0</v>
      </c>
      <c r="F51" s="313">
        <v>0</v>
      </c>
      <c r="G51" s="313">
        <v>0</v>
      </c>
      <c r="H51" s="313">
        <v>0</v>
      </c>
      <c r="I51" s="314">
        <v>13</v>
      </c>
      <c r="J51" s="325">
        <v>0</v>
      </c>
    </row>
    <row r="52" spans="1:10" ht="23.25" customHeight="1">
      <c r="A52" s="760" t="s">
        <v>1190</v>
      </c>
      <c r="B52" s="761">
        <f t="shared" si="2"/>
        <v>76</v>
      </c>
      <c r="C52" s="325">
        <v>0</v>
      </c>
      <c r="D52" s="305">
        <f t="shared" si="3"/>
        <v>76</v>
      </c>
      <c r="E52" s="312">
        <v>0</v>
      </c>
      <c r="F52" s="313">
        <v>0</v>
      </c>
      <c r="G52" s="313">
        <v>0</v>
      </c>
      <c r="H52" s="313">
        <v>0</v>
      </c>
      <c r="I52" s="314">
        <v>76</v>
      </c>
      <c r="J52" s="325">
        <v>0</v>
      </c>
    </row>
    <row r="53" spans="1:10" ht="23.25" customHeight="1">
      <c r="A53" s="760" t="s">
        <v>1191</v>
      </c>
      <c r="B53" s="761">
        <f t="shared" si="2"/>
        <v>0</v>
      </c>
      <c r="C53" s="325">
        <v>0</v>
      </c>
      <c r="D53" s="305">
        <f t="shared" si="3"/>
        <v>0</v>
      </c>
      <c r="E53" s="312">
        <v>0</v>
      </c>
      <c r="F53" s="313">
        <v>0</v>
      </c>
      <c r="G53" s="313">
        <v>0</v>
      </c>
      <c r="H53" s="313">
        <v>0</v>
      </c>
      <c r="I53" s="314">
        <v>0</v>
      </c>
      <c r="J53" s="325">
        <v>0</v>
      </c>
    </row>
    <row r="54" spans="1:10" ht="23.25" customHeight="1">
      <c r="A54" s="762" t="s">
        <v>1192</v>
      </c>
      <c r="B54" s="763">
        <f t="shared" si="2"/>
        <v>503</v>
      </c>
      <c r="C54" s="326">
        <v>9</v>
      </c>
      <c r="D54" s="306">
        <f t="shared" si="3"/>
        <v>494</v>
      </c>
      <c r="E54" s="315">
        <v>286</v>
      </c>
      <c r="F54" s="316">
        <v>0</v>
      </c>
      <c r="G54" s="316">
        <v>0</v>
      </c>
      <c r="H54" s="316">
        <v>17</v>
      </c>
      <c r="I54" s="317">
        <v>191</v>
      </c>
      <c r="J54" s="326">
        <v>0</v>
      </c>
    </row>
    <row r="55" spans="1:10" ht="23.25" customHeight="1">
      <c r="A55" s="764" t="s">
        <v>1193</v>
      </c>
      <c r="B55" s="765">
        <f t="shared" si="2"/>
        <v>36</v>
      </c>
      <c r="C55" s="327">
        <v>0</v>
      </c>
      <c r="D55" s="307">
        <f t="shared" si="3"/>
        <v>36</v>
      </c>
      <c r="E55" s="318">
        <v>7</v>
      </c>
      <c r="F55" s="319">
        <v>0</v>
      </c>
      <c r="G55" s="319">
        <v>0</v>
      </c>
      <c r="H55" s="319">
        <v>29</v>
      </c>
      <c r="I55" s="320">
        <v>0</v>
      </c>
      <c r="J55" s="327">
        <v>0</v>
      </c>
    </row>
    <row r="56" spans="1:10" ht="23.25" customHeight="1">
      <c r="A56" s="760" t="s">
        <v>1194</v>
      </c>
      <c r="B56" s="761">
        <f t="shared" si="2"/>
        <v>28</v>
      </c>
      <c r="C56" s="325">
        <v>0</v>
      </c>
      <c r="D56" s="305">
        <f t="shared" si="3"/>
        <v>28</v>
      </c>
      <c r="E56" s="312">
        <v>18</v>
      </c>
      <c r="F56" s="313">
        <v>0</v>
      </c>
      <c r="G56" s="313">
        <v>0</v>
      </c>
      <c r="H56" s="313">
        <v>0</v>
      </c>
      <c r="I56" s="314">
        <v>10</v>
      </c>
      <c r="J56" s="325">
        <v>0</v>
      </c>
    </row>
    <row r="57" spans="1:10" ht="23.25" customHeight="1">
      <c r="A57" s="760" t="s">
        <v>1195</v>
      </c>
      <c r="B57" s="761">
        <f t="shared" si="2"/>
        <v>4</v>
      </c>
      <c r="C57" s="325">
        <v>3</v>
      </c>
      <c r="D57" s="305">
        <f t="shared" si="3"/>
        <v>1</v>
      </c>
      <c r="E57" s="312">
        <v>1</v>
      </c>
      <c r="F57" s="313">
        <v>0</v>
      </c>
      <c r="G57" s="313">
        <v>0</v>
      </c>
      <c r="H57" s="313">
        <v>0</v>
      </c>
      <c r="I57" s="314">
        <v>0</v>
      </c>
      <c r="J57" s="325">
        <v>0</v>
      </c>
    </row>
    <row r="58" spans="1:10" ht="23.25" customHeight="1">
      <c r="A58" s="760" t="s">
        <v>1196</v>
      </c>
      <c r="B58" s="761">
        <f t="shared" si="2"/>
        <v>9</v>
      </c>
      <c r="C58" s="325">
        <v>9</v>
      </c>
      <c r="D58" s="305">
        <f t="shared" si="3"/>
        <v>0</v>
      </c>
      <c r="E58" s="312">
        <v>0</v>
      </c>
      <c r="F58" s="313">
        <v>0</v>
      </c>
      <c r="G58" s="313">
        <v>0</v>
      </c>
      <c r="H58" s="313">
        <v>0</v>
      </c>
      <c r="I58" s="314">
        <v>0</v>
      </c>
      <c r="J58" s="325">
        <v>0</v>
      </c>
    </row>
    <row r="59" spans="1:10" ht="23.25" customHeight="1">
      <c r="A59" s="762" t="s">
        <v>1197</v>
      </c>
      <c r="B59" s="763">
        <f t="shared" si="2"/>
        <v>7</v>
      </c>
      <c r="C59" s="326">
        <v>0</v>
      </c>
      <c r="D59" s="306">
        <f t="shared" si="3"/>
        <v>7</v>
      </c>
      <c r="E59" s="315">
        <v>0</v>
      </c>
      <c r="F59" s="316">
        <v>0</v>
      </c>
      <c r="G59" s="316">
        <v>0</v>
      </c>
      <c r="H59" s="316">
        <v>0</v>
      </c>
      <c r="I59" s="317">
        <v>7</v>
      </c>
      <c r="J59" s="326">
        <v>0</v>
      </c>
    </row>
    <row r="60" spans="1:10" ht="23.25" customHeight="1">
      <c r="A60" s="764" t="s">
        <v>1198</v>
      </c>
      <c r="B60" s="765">
        <f t="shared" si="2"/>
        <v>25</v>
      </c>
      <c r="C60" s="327">
        <v>25</v>
      </c>
      <c r="D60" s="307">
        <f t="shared" si="3"/>
        <v>0</v>
      </c>
      <c r="E60" s="318">
        <v>0</v>
      </c>
      <c r="F60" s="319">
        <v>0</v>
      </c>
      <c r="G60" s="319">
        <v>0</v>
      </c>
      <c r="H60" s="319">
        <v>0</v>
      </c>
      <c r="I60" s="320">
        <v>0</v>
      </c>
      <c r="J60" s="327">
        <v>0</v>
      </c>
    </row>
    <row r="61" spans="1:10" ht="23.25" customHeight="1">
      <c r="A61" s="760" t="s">
        <v>1199</v>
      </c>
      <c r="B61" s="761">
        <f t="shared" si="2"/>
        <v>213</v>
      </c>
      <c r="C61" s="325">
        <v>0</v>
      </c>
      <c r="D61" s="305">
        <f t="shared" si="3"/>
        <v>213</v>
      </c>
      <c r="E61" s="312">
        <v>0</v>
      </c>
      <c r="F61" s="313">
        <v>0</v>
      </c>
      <c r="G61" s="313">
        <v>0</v>
      </c>
      <c r="H61" s="313">
        <v>0</v>
      </c>
      <c r="I61" s="336">
        <v>213</v>
      </c>
      <c r="J61" s="325">
        <v>0</v>
      </c>
    </row>
    <row r="62" spans="1:10" ht="23.25" customHeight="1">
      <c r="A62" s="760" t="s">
        <v>1200</v>
      </c>
      <c r="B62" s="761">
        <f t="shared" si="2"/>
        <v>461</v>
      </c>
      <c r="C62" s="325">
        <v>10</v>
      </c>
      <c r="D62" s="398">
        <f t="shared" si="3"/>
        <v>451</v>
      </c>
      <c r="E62" s="766">
        <v>0</v>
      </c>
      <c r="F62" s="766">
        <v>0</v>
      </c>
      <c r="G62" s="766">
        <v>444</v>
      </c>
      <c r="H62" s="766">
        <v>0</v>
      </c>
      <c r="I62" s="336">
        <v>7</v>
      </c>
      <c r="J62" s="325">
        <v>0</v>
      </c>
    </row>
    <row r="63" spans="1:10" ht="23.25" customHeight="1">
      <c r="A63" s="760" t="s">
        <v>1201</v>
      </c>
      <c r="B63" s="761">
        <f t="shared" si="2"/>
        <v>6</v>
      </c>
      <c r="C63" s="325">
        <v>4</v>
      </c>
      <c r="D63" s="398">
        <f t="shared" si="3"/>
        <v>2</v>
      </c>
      <c r="E63" s="766">
        <v>0</v>
      </c>
      <c r="F63" s="766">
        <v>0</v>
      </c>
      <c r="G63" s="766">
        <v>0</v>
      </c>
      <c r="H63" s="766">
        <v>0</v>
      </c>
      <c r="I63" s="336">
        <v>2</v>
      </c>
      <c r="J63" s="325">
        <v>0</v>
      </c>
    </row>
    <row r="64" spans="1:10" ht="23.25" customHeight="1">
      <c r="A64" s="762" t="s">
        <v>1202</v>
      </c>
      <c r="B64" s="763">
        <f t="shared" si="2"/>
        <v>6</v>
      </c>
      <c r="C64" s="326">
        <v>6</v>
      </c>
      <c r="D64" s="306">
        <f t="shared" si="3"/>
        <v>0</v>
      </c>
      <c r="E64" s="315">
        <v>0</v>
      </c>
      <c r="F64" s="767">
        <v>0</v>
      </c>
      <c r="G64" s="767">
        <v>0</v>
      </c>
      <c r="H64" s="316">
        <v>0</v>
      </c>
      <c r="I64" s="768">
        <v>0</v>
      </c>
      <c r="J64" s="326">
        <v>0</v>
      </c>
    </row>
    <row r="65" spans="1:10" ht="23.25" customHeight="1">
      <c r="A65" s="760" t="s">
        <v>1203</v>
      </c>
      <c r="B65" s="761">
        <f t="shared" si="2"/>
        <v>5</v>
      </c>
      <c r="C65" s="325">
        <v>5</v>
      </c>
      <c r="D65" s="305">
        <f t="shared" si="3"/>
        <v>0</v>
      </c>
      <c r="E65" s="312">
        <v>0</v>
      </c>
      <c r="F65" s="313">
        <v>0</v>
      </c>
      <c r="G65" s="313">
        <v>0</v>
      </c>
      <c r="H65" s="313">
        <v>0</v>
      </c>
      <c r="I65" s="314">
        <v>0</v>
      </c>
      <c r="J65" s="325">
        <v>0</v>
      </c>
    </row>
    <row r="66" spans="1:10" ht="23.25" customHeight="1">
      <c r="A66" s="760" t="s">
        <v>1204</v>
      </c>
      <c r="B66" s="761">
        <f t="shared" si="2"/>
        <v>33</v>
      </c>
      <c r="C66" s="325">
        <v>13</v>
      </c>
      <c r="D66" s="305">
        <f t="shared" si="3"/>
        <v>20</v>
      </c>
      <c r="E66" s="312">
        <v>0</v>
      </c>
      <c r="F66" s="766">
        <v>0</v>
      </c>
      <c r="G66" s="313">
        <v>20</v>
      </c>
      <c r="H66" s="766">
        <v>0</v>
      </c>
      <c r="I66" s="314">
        <v>0</v>
      </c>
      <c r="J66" s="325">
        <v>0</v>
      </c>
    </row>
    <row r="67" spans="1:10" ht="23.25" customHeight="1">
      <c r="A67" s="760" t="s">
        <v>1205</v>
      </c>
      <c r="B67" s="761">
        <f t="shared" si="2"/>
        <v>23</v>
      </c>
      <c r="C67" s="325">
        <v>0</v>
      </c>
      <c r="D67" s="398">
        <f t="shared" si="3"/>
        <v>23</v>
      </c>
      <c r="E67" s="766">
        <v>0</v>
      </c>
      <c r="F67" s="766">
        <v>0</v>
      </c>
      <c r="G67" s="313">
        <v>0</v>
      </c>
      <c r="H67" s="766">
        <v>10</v>
      </c>
      <c r="I67" s="336">
        <v>13</v>
      </c>
      <c r="J67" s="325">
        <v>0</v>
      </c>
    </row>
    <row r="68" spans="1:10" ht="23.25" customHeight="1">
      <c r="A68" s="760" t="s">
        <v>1206</v>
      </c>
      <c r="B68" s="761">
        <f t="shared" si="2"/>
        <v>9</v>
      </c>
      <c r="C68" s="325">
        <v>0</v>
      </c>
      <c r="D68" s="398">
        <f t="shared" si="3"/>
        <v>9</v>
      </c>
      <c r="E68" s="766">
        <v>0</v>
      </c>
      <c r="F68" s="766">
        <v>0</v>
      </c>
      <c r="G68" s="313">
        <v>0</v>
      </c>
      <c r="H68" s="766">
        <v>0</v>
      </c>
      <c r="I68" s="336">
        <v>9</v>
      </c>
      <c r="J68" s="325">
        <v>0</v>
      </c>
    </row>
    <row r="69" spans="1:10" ht="23.25" customHeight="1">
      <c r="A69" s="762" t="s">
        <v>1207</v>
      </c>
      <c r="B69" s="763">
        <f t="shared" si="2"/>
        <v>4</v>
      </c>
      <c r="C69" s="326">
        <v>0</v>
      </c>
      <c r="D69" s="306">
        <f t="shared" si="3"/>
        <v>4</v>
      </c>
      <c r="E69" s="315">
        <v>0</v>
      </c>
      <c r="F69" s="767">
        <v>0</v>
      </c>
      <c r="G69" s="316">
        <v>0</v>
      </c>
      <c r="H69" s="767">
        <v>0</v>
      </c>
      <c r="I69" s="768">
        <v>4</v>
      </c>
      <c r="J69" s="326">
        <v>0</v>
      </c>
    </row>
    <row r="70" spans="1:10" ht="23.25" customHeight="1">
      <c r="A70" s="760" t="s">
        <v>1208</v>
      </c>
      <c r="B70" s="761">
        <f t="shared" si="2"/>
        <v>5</v>
      </c>
      <c r="C70" s="325">
        <v>5</v>
      </c>
      <c r="D70" s="305">
        <f t="shared" si="3"/>
        <v>0</v>
      </c>
      <c r="E70" s="312">
        <v>0</v>
      </c>
      <c r="F70" s="313">
        <v>0</v>
      </c>
      <c r="G70" s="313">
        <v>0</v>
      </c>
      <c r="H70" s="313">
        <v>0</v>
      </c>
      <c r="I70" s="314">
        <v>0</v>
      </c>
      <c r="J70" s="325">
        <v>0</v>
      </c>
    </row>
    <row r="71" spans="1:10" ht="23.25" customHeight="1">
      <c r="A71" s="760" t="s">
        <v>1209</v>
      </c>
      <c r="B71" s="761">
        <f t="shared" si="2"/>
        <v>101</v>
      </c>
      <c r="C71" s="325">
        <v>0</v>
      </c>
      <c r="D71" s="305">
        <f t="shared" si="3"/>
        <v>101</v>
      </c>
      <c r="E71" s="312">
        <v>101</v>
      </c>
      <c r="F71" s="766">
        <v>0</v>
      </c>
      <c r="G71" s="313">
        <v>0</v>
      </c>
      <c r="H71" s="313">
        <v>0</v>
      </c>
      <c r="I71" s="336">
        <v>0</v>
      </c>
      <c r="J71" s="325">
        <v>0</v>
      </c>
    </row>
    <row r="72" spans="1:10" ht="23.25" customHeight="1">
      <c r="A72" s="760" t="s">
        <v>1210</v>
      </c>
      <c r="B72" s="761">
        <f t="shared" si="2"/>
        <v>0</v>
      </c>
      <c r="C72" s="325">
        <v>0</v>
      </c>
      <c r="D72" s="398">
        <f t="shared" si="3"/>
        <v>0</v>
      </c>
      <c r="E72" s="766">
        <v>0</v>
      </c>
      <c r="F72" s="313">
        <v>0</v>
      </c>
      <c r="G72" s="313">
        <v>0</v>
      </c>
      <c r="H72" s="313">
        <v>0</v>
      </c>
      <c r="I72" s="336">
        <v>0</v>
      </c>
      <c r="J72" s="325">
        <v>0</v>
      </c>
    </row>
    <row r="73" spans="1:10" ht="23.25" customHeight="1">
      <c r="A73" s="760" t="s">
        <v>1211</v>
      </c>
      <c r="B73" s="761">
        <f t="shared" si="2"/>
        <v>0</v>
      </c>
      <c r="C73" s="325">
        <v>0</v>
      </c>
      <c r="D73" s="398">
        <f t="shared" si="3"/>
        <v>0</v>
      </c>
      <c r="E73" s="766">
        <v>0</v>
      </c>
      <c r="F73" s="313">
        <v>0</v>
      </c>
      <c r="G73" s="313">
        <v>0</v>
      </c>
      <c r="H73" s="313">
        <v>0</v>
      </c>
      <c r="I73" s="336">
        <v>0</v>
      </c>
      <c r="J73" s="325">
        <v>0</v>
      </c>
    </row>
    <row r="74" spans="1:10" ht="23.25" customHeight="1">
      <c r="A74" s="762" t="s">
        <v>1212</v>
      </c>
      <c r="B74" s="763">
        <f t="shared" si="2"/>
        <v>0</v>
      </c>
      <c r="C74" s="326">
        <v>0</v>
      </c>
      <c r="D74" s="306">
        <f t="shared" si="3"/>
        <v>0</v>
      </c>
      <c r="E74" s="315">
        <v>0</v>
      </c>
      <c r="F74" s="316">
        <v>0</v>
      </c>
      <c r="G74" s="316">
        <v>0</v>
      </c>
      <c r="H74" s="316">
        <v>0</v>
      </c>
      <c r="I74" s="768">
        <v>0</v>
      </c>
      <c r="J74" s="326">
        <v>0</v>
      </c>
    </row>
    <row r="75" spans="1:10" ht="23.25" customHeight="1" thickBot="1">
      <c r="A75" s="760" t="s">
        <v>1213</v>
      </c>
      <c r="B75" s="761">
        <f t="shared" si="2"/>
        <v>490</v>
      </c>
      <c r="C75" s="325">
        <v>20</v>
      </c>
      <c r="D75" s="305">
        <f t="shared" si="3"/>
        <v>470</v>
      </c>
      <c r="E75" s="312">
        <v>470</v>
      </c>
      <c r="F75" s="313">
        <v>0</v>
      </c>
      <c r="G75" s="313">
        <v>0</v>
      </c>
      <c r="H75" s="313">
        <v>0</v>
      </c>
      <c r="I75" s="314">
        <v>0</v>
      </c>
      <c r="J75" s="325">
        <v>0</v>
      </c>
    </row>
    <row r="76" spans="1:10" ht="45" customHeight="1">
      <c r="A76" s="461" t="s">
        <v>213</v>
      </c>
      <c r="B76" s="304">
        <f>SUM(B8:B42)</f>
        <v>52489</v>
      </c>
      <c r="C76" s="324">
        <f>SUM(C8:C42)</f>
        <v>5476</v>
      </c>
      <c r="D76" s="299">
        <f aca="true" t="shared" si="4" ref="D76:J76">SUM(D8:D42)</f>
        <v>47013</v>
      </c>
      <c r="E76" s="309">
        <f t="shared" si="4"/>
        <v>39458</v>
      </c>
      <c r="F76" s="310">
        <f t="shared" si="4"/>
        <v>226</v>
      </c>
      <c r="G76" s="310">
        <f t="shared" si="4"/>
        <v>4927</v>
      </c>
      <c r="H76" s="310">
        <f>SUM(H8:H42)</f>
        <v>197</v>
      </c>
      <c r="I76" s="311">
        <f t="shared" si="4"/>
        <v>2205</v>
      </c>
      <c r="J76" s="324">
        <f t="shared" si="4"/>
        <v>0</v>
      </c>
    </row>
    <row r="77" spans="1:10" ht="45" customHeight="1">
      <c r="A77" s="462" t="s">
        <v>212</v>
      </c>
      <c r="B77" s="305">
        <f aca="true" t="shared" si="5" ref="B77:J77">SUM(B50:B75)</f>
        <v>2135</v>
      </c>
      <c r="C77" s="325">
        <f t="shared" si="5"/>
        <v>109</v>
      </c>
      <c r="D77" s="300">
        <f t="shared" si="5"/>
        <v>2026</v>
      </c>
      <c r="E77" s="312">
        <f t="shared" si="5"/>
        <v>956</v>
      </c>
      <c r="F77" s="313">
        <f t="shared" si="5"/>
        <v>0</v>
      </c>
      <c r="G77" s="313">
        <f t="shared" si="5"/>
        <v>464</v>
      </c>
      <c r="H77" s="313">
        <f t="shared" si="5"/>
        <v>56</v>
      </c>
      <c r="I77" s="314">
        <f t="shared" si="5"/>
        <v>550</v>
      </c>
      <c r="J77" s="325">
        <f t="shared" si="5"/>
        <v>0</v>
      </c>
    </row>
    <row r="78" spans="1:10" ht="45" customHeight="1" thickBot="1">
      <c r="A78" s="769" t="s">
        <v>222</v>
      </c>
      <c r="B78" s="308">
        <f>SUM(B76:B77)</f>
        <v>54624</v>
      </c>
      <c r="C78" s="337">
        <f>SUM(C76:C77)</f>
        <v>5585</v>
      </c>
      <c r="D78" s="303">
        <f aca="true" t="shared" si="6" ref="D78:J78">SUM(D76:D77)</f>
        <v>49039</v>
      </c>
      <c r="E78" s="321">
        <f t="shared" si="6"/>
        <v>40414</v>
      </c>
      <c r="F78" s="322">
        <f t="shared" si="6"/>
        <v>226</v>
      </c>
      <c r="G78" s="322">
        <f t="shared" si="6"/>
        <v>5391</v>
      </c>
      <c r="H78" s="322">
        <f t="shared" si="6"/>
        <v>253</v>
      </c>
      <c r="I78" s="323">
        <f t="shared" si="6"/>
        <v>2755</v>
      </c>
      <c r="J78" s="337">
        <f t="shared" si="6"/>
        <v>0</v>
      </c>
    </row>
  </sheetData>
  <mergeCells count="22">
    <mergeCell ref="A46:A49"/>
    <mergeCell ref="B46:J46"/>
    <mergeCell ref="B47:B49"/>
    <mergeCell ref="C47:C49"/>
    <mergeCell ref="J47:J49"/>
    <mergeCell ref="D48:D49"/>
    <mergeCell ref="E48:E49"/>
    <mergeCell ref="H48:H49"/>
    <mergeCell ref="C5:C7"/>
    <mergeCell ref="A4:A7"/>
    <mergeCell ref="B4:J4"/>
    <mergeCell ref="B5:B7"/>
    <mergeCell ref="J5:J7"/>
    <mergeCell ref="D6:D7"/>
    <mergeCell ref="E6:E7"/>
    <mergeCell ref="G6:G7"/>
    <mergeCell ref="F6:F7"/>
    <mergeCell ref="H6:H7"/>
    <mergeCell ref="I6:I7"/>
    <mergeCell ref="F48:F49"/>
    <mergeCell ref="G48:G49"/>
    <mergeCell ref="I48:I49"/>
  </mergeCells>
  <printOptions horizontalCentered="1"/>
  <pageMargins left="0.5905511811023623" right="0.5905511811023623" top="0.5905511811023623" bottom="0.5905511811023623" header="0.3937007874015748" footer="0.3937007874015748"/>
  <pageSetup firstPageNumber="51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42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45"/>
  <sheetViews>
    <sheetView view="pageBreakPreview" zoomScale="75" zoomScaleNormal="75" zoomScaleSheetLayoutView="75" workbookViewId="0" topLeftCell="A1">
      <pane xSplit="2" ySplit="3" topLeftCell="C3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4" sqref="D34"/>
    </sheetView>
  </sheetViews>
  <sheetFormatPr defaultColWidth="8.796875" defaultRowHeight="15"/>
  <cols>
    <col min="1" max="1" width="12.5" style="744" customWidth="1"/>
    <col min="2" max="2" width="11.09765625" style="745" customWidth="1"/>
    <col min="3" max="3" width="7.3984375" style="744" customWidth="1"/>
    <col min="4" max="4" width="124.8984375" style="744" customWidth="1"/>
    <col min="5" max="5" width="12.5" style="746" customWidth="1"/>
    <col min="6" max="6" width="11.09765625" style="745" customWidth="1"/>
    <col min="7" max="7" width="7.3984375" style="744" customWidth="1"/>
    <col min="8" max="8" width="124.69921875" style="744" customWidth="1"/>
    <col min="9" max="16384" width="9" style="744" customWidth="1"/>
  </cols>
  <sheetData>
    <row r="1" spans="1:6" s="14" customFormat="1" ht="39" customHeight="1" thickBot="1">
      <c r="A1" s="705" t="s">
        <v>295</v>
      </c>
      <c r="B1" s="706"/>
      <c r="E1" s="706"/>
      <c r="F1" s="706"/>
    </row>
    <row r="2" spans="1:8" s="14" customFormat="1" ht="30" customHeight="1">
      <c r="A2" s="1050" t="s">
        <v>491</v>
      </c>
      <c r="B2" s="1044" t="s">
        <v>492</v>
      </c>
      <c r="C2" s="1044"/>
      <c r="D2" s="1044"/>
      <c r="E2" s="1044" t="s">
        <v>491</v>
      </c>
      <c r="F2" s="1044" t="s">
        <v>493</v>
      </c>
      <c r="G2" s="1044"/>
      <c r="H2" s="1047"/>
    </row>
    <row r="3" spans="1:8" s="14" customFormat="1" ht="30" customHeight="1" thickBot="1">
      <c r="A3" s="1051"/>
      <c r="B3" s="707" t="s">
        <v>494</v>
      </c>
      <c r="C3" s="708" t="s">
        <v>495</v>
      </c>
      <c r="D3" s="709" t="s">
        <v>496</v>
      </c>
      <c r="E3" s="1049"/>
      <c r="F3" s="707" t="s">
        <v>494</v>
      </c>
      <c r="G3" s="708" t="s">
        <v>495</v>
      </c>
      <c r="H3" s="710" t="s">
        <v>496</v>
      </c>
    </row>
    <row r="4" spans="1:8" s="9" customFormat="1" ht="105.75" customHeight="1">
      <c r="A4" s="1059" t="s">
        <v>448</v>
      </c>
      <c r="B4" s="266" t="s">
        <v>449</v>
      </c>
      <c r="C4" s="711">
        <v>2</v>
      </c>
      <c r="D4" s="712" t="s">
        <v>581</v>
      </c>
      <c r="E4" s="1065" t="s">
        <v>448</v>
      </c>
      <c r="F4" s="266" t="s">
        <v>449</v>
      </c>
      <c r="G4" s="711">
        <v>35</v>
      </c>
      <c r="H4" s="713" t="s">
        <v>584</v>
      </c>
    </row>
    <row r="5" spans="1:8" s="9" customFormat="1" ht="51.75">
      <c r="A5" s="1040"/>
      <c r="B5" s="267" t="s">
        <v>450</v>
      </c>
      <c r="C5" s="714">
        <v>13</v>
      </c>
      <c r="D5" s="715" t="s">
        <v>582</v>
      </c>
      <c r="E5" s="1035"/>
      <c r="F5" s="1052" t="s">
        <v>450</v>
      </c>
      <c r="G5" s="1054">
        <v>3</v>
      </c>
      <c r="H5" s="1033" t="s">
        <v>585</v>
      </c>
    </row>
    <row r="6" spans="1:8" s="9" customFormat="1" ht="16.5" customHeight="1">
      <c r="A6" s="1040"/>
      <c r="B6" s="269" t="s">
        <v>451</v>
      </c>
      <c r="C6" s="272">
        <v>3</v>
      </c>
      <c r="D6" s="716" t="s">
        <v>583</v>
      </c>
      <c r="E6" s="1035"/>
      <c r="F6" s="1053"/>
      <c r="G6" s="1055"/>
      <c r="H6" s="1026"/>
    </row>
    <row r="7" spans="1:8" s="9" customFormat="1" ht="34.5">
      <c r="A7" s="1040" t="s">
        <v>452</v>
      </c>
      <c r="B7" s="270" t="s">
        <v>449</v>
      </c>
      <c r="C7" s="718">
        <v>10</v>
      </c>
      <c r="D7" s="719" t="s">
        <v>586</v>
      </c>
      <c r="E7" s="1035" t="s">
        <v>452</v>
      </c>
      <c r="F7" s="1034" t="s">
        <v>449</v>
      </c>
      <c r="G7" s="1035">
        <v>10</v>
      </c>
      <c r="H7" s="1025" t="s">
        <v>588</v>
      </c>
    </row>
    <row r="8" spans="1:8" s="9" customFormat="1" ht="34.5">
      <c r="A8" s="1040"/>
      <c r="B8" s="269" t="s">
        <v>450</v>
      </c>
      <c r="C8" s="272">
        <v>6</v>
      </c>
      <c r="D8" s="716" t="s">
        <v>587</v>
      </c>
      <c r="E8" s="1035"/>
      <c r="F8" s="1034"/>
      <c r="G8" s="1035"/>
      <c r="H8" s="1026"/>
    </row>
    <row r="9" spans="1:8" s="9" customFormat="1" ht="120.75" customHeight="1">
      <c r="A9" s="1040" t="s">
        <v>453</v>
      </c>
      <c r="B9" s="270" t="s">
        <v>449</v>
      </c>
      <c r="C9" s="718">
        <v>11</v>
      </c>
      <c r="D9" s="719" t="s">
        <v>893</v>
      </c>
      <c r="E9" s="1035" t="s">
        <v>453</v>
      </c>
      <c r="F9" s="1034" t="s">
        <v>449</v>
      </c>
      <c r="G9" s="1035">
        <v>91</v>
      </c>
      <c r="H9" s="1025" t="s">
        <v>590</v>
      </c>
    </row>
    <row r="10" spans="1:8" s="9" customFormat="1" ht="120.75" customHeight="1">
      <c r="A10" s="1040"/>
      <c r="B10" s="269" t="s">
        <v>450</v>
      </c>
      <c r="C10" s="272">
        <v>5</v>
      </c>
      <c r="D10" s="716" t="s">
        <v>589</v>
      </c>
      <c r="E10" s="1035"/>
      <c r="F10" s="1034"/>
      <c r="G10" s="1035"/>
      <c r="H10" s="1026"/>
    </row>
    <row r="11" spans="1:8" s="9" customFormat="1" ht="138">
      <c r="A11" s="1040" t="s">
        <v>454</v>
      </c>
      <c r="B11" s="270" t="s">
        <v>449</v>
      </c>
      <c r="C11" s="718">
        <v>12</v>
      </c>
      <c r="D11" s="719" t="s">
        <v>591</v>
      </c>
      <c r="E11" s="1035" t="s">
        <v>454</v>
      </c>
      <c r="F11" s="270" t="s">
        <v>449</v>
      </c>
      <c r="G11" s="718">
        <v>53</v>
      </c>
      <c r="H11" s="721" t="s">
        <v>594</v>
      </c>
    </row>
    <row r="12" spans="1:8" s="9" customFormat="1" ht="17.25">
      <c r="A12" s="1040"/>
      <c r="B12" s="267" t="s">
        <v>450</v>
      </c>
      <c r="C12" s="714">
        <v>5</v>
      </c>
      <c r="D12" s="715" t="s">
        <v>592</v>
      </c>
      <c r="E12" s="1035"/>
      <c r="F12" s="1052" t="s">
        <v>450</v>
      </c>
      <c r="G12" s="1054">
        <v>2</v>
      </c>
      <c r="H12" s="1033" t="s">
        <v>595</v>
      </c>
    </row>
    <row r="13" spans="1:8" s="9" customFormat="1" ht="17.25">
      <c r="A13" s="1040"/>
      <c r="B13" s="269" t="s">
        <v>451</v>
      </c>
      <c r="C13" s="272">
        <v>1</v>
      </c>
      <c r="D13" s="716" t="s">
        <v>593</v>
      </c>
      <c r="E13" s="1035"/>
      <c r="F13" s="1063"/>
      <c r="G13" s="1064"/>
      <c r="H13" s="1026"/>
    </row>
    <row r="14" spans="1:8" s="9" customFormat="1" ht="57.75" customHeight="1">
      <c r="A14" s="1040" t="s">
        <v>455</v>
      </c>
      <c r="B14" s="270" t="s">
        <v>449</v>
      </c>
      <c r="C14" s="718">
        <v>6</v>
      </c>
      <c r="D14" s="719" t="s">
        <v>596</v>
      </c>
      <c r="E14" s="1035" t="s">
        <v>455</v>
      </c>
      <c r="F14" s="270" t="s">
        <v>449</v>
      </c>
      <c r="G14" s="718">
        <v>16</v>
      </c>
      <c r="H14" s="721" t="s">
        <v>651</v>
      </c>
    </row>
    <row r="15" spans="1:8" s="9" customFormat="1" ht="33.75" customHeight="1">
      <c r="A15" s="1040"/>
      <c r="B15" s="269" t="s">
        <v>490</v>
      </c>
      <c r="C15" s="272">
        <v>3</v>
      </c>
      <c r="D15" s="716" t="s">
        <v>597</v>
      </c>
      <c r="E15" s="1035"/>
      <c r="F15" s="269" t="s">
        <v>490</v>
      </c>
      <c r="G15" s="272">
        <v>3</v>
      </c>
      <c r="H15" s="717" t="s">
        <v>652</v>
      </c>
    </row>
    <row r="16" spans="1:8" s="9" customFormat="1" ht="86.25">
      <c r="A16" s="1040" t="s">
        <v>456</v>
      </c>
      <c r="B16" s="270" t="s">
        <v>449</v>
      </c>
      <c r="C16" s="718">
        <v>4</v>
      </c>
      <c r="D16" s="719" t="s">
        <v>653</v>
      </c>
      <c r="E16" s="1035" t="s">
        <v>456</v>
      </c>
      <c r="F16" s="270" t="s">
        <v>449</v>
      </c>
      <c r="G16" s="718">
        <v>37</v>
      </c>
      <c r="H16" s="721" t="s">
        <v>656</v>
      </c>
    </row>
    <row r="17" spans="1:8" s="9" customFormat="1" ht="17.25">
      <c r="A17" s="1040"/>
      <c r="B17" s="267" t="s">
        <v>490</v>
      </c>
      <c r="C17" s="714">
        <v>3</v>
      </c>
      <c r="D17" s="715" t="s">
        <v>654</v>
      </c>
      <c r="E17" s="1035"/>
      <c r="F17" s="1052" t="s">
        <v>490</v>
      </c>
      <c r="G17" s="1054">
        <v>4</v>
      </c>
      <c r="H17" s="1033" t="s">
        <v>657</v>
      </c>
    </row>
    <row r="18" spans="1:8" s="9" customFormat="1" ht="17.25">
      <c r="A18" s="1040"/>
      <c r="B18" s="269" t="s">
        <v>451</v>
      </c>
      <c r="C18" s="272">
        <v>1</v>
      </c>
      <c r="D18" s="716" t="s">
        <v>655</v>
      </c>
      <c r="E18" s="1035"/>
      <c r="F18" s="1053"/>
      <c r="G18" s="1055"/>
      <c r="H18" s="1026"/>
    </row>
    <row r="19" spans="1:8" s="9" customFormat="1" ht="86.25">
      <c r="A19" s="1040" t="s">
        <v>457</v>
      </c>
      <c r="B19" s="270" t="s">
        <v>449</v>
      </c>
      <c r="C19" s="718">
        <v>11</v>
      </c>
      <c r="D19" s="719" t="s">
        <v>658</v>
      </c>
      <c r="E19" s="1035" t="s">
        <v>457</v>
      </c>
      <c r="F19" s="270" t="s">
        <v>449</v>
      </c>
      <c r="G19" s="718">
        <v>33</v>
      </c>
      <c r="H19" s="721" t="s">
        <v>660</v>
      </c>
    </row>
    <row r="20" spans="1:8" s="9" customFormat="1" ht="34.5">
      <c r="A20" s="1040"/>
      <c r="B20" s="267" t="s">
        <v>490</v>
      </c>
      <c r="C20" s="714">
        <v>5</v>
      </c>
      <c r="D20" s="715" t="s">
        <v>659</v>
      </c>
      <c r="E20" s="1035"/>
      <c r="F20" s="1052" t="s">
        <v>490</v>
      </c>
      <c r="G20" s="1054">
        <v>1</v>
      </c>
      <c r="H20" s="1033" t="s">
        <v>661</v>
      </c>
    </row>
    <row r="21" spans="1:8" s="9" customFormat="1" ht="17.25">
      <c r="A21" s="1040"/>
      <c r="B21" s="269" t="s">
        <v>157</v>
      </c>
      <c r="C21" s="272">
        <v>1</v>
      </c>
      <c r="D21" s="716" t="s">
        <v>593</v>
      </c>
      <c r="E21" s="1035"/>
      <c r="F21" s="1053"/>
      <c r="G21" s="1055"/>
      <c r="H21" s="1026"/>
    </row>
    <row r="22" spans="1:8" s="9" customFormat="1" ht="51.75">
      <c r="A22" s="1040" t="s">
        <v>461</v>
      </c>
      <c r="B22" s="419" t="s">
        <v>449</v>
      </c>
      <c r="C22" s="722">
        <v>1</v>
      </c>
      <c r="D22" s="723" t="s">
        <v>462</v>
      </c>
      <c r="E22" s="1035" t="s">
        <v>461</v>
      </c>
      <c r="F22" s="270" t="s">
        <v>159</v>
      </c>
      <c r="G22" s="718">
        <v>16</v>
      </c>
      <c r="H22" s="721" t="s">
        <v>663</v>
      </c>
    </row>
    <row r="23" spans="1:8" s="9" customFormat="1" ht="17.25">
      <c r="A23" s="1040"/>
      <c r="B23" s="268" t="s">
        <v>490</v>
      </c>
      <c r="C23" s="724">
        <v>3</v>
      </c>
      <c r="D23" s="725" t="s">
        <v>662</v>
      </c>
      <c r="E23" s="1035"/>
      <c r="F23" s="269" t="s">
        <v>490</v>
      </c>
      <c r="G23" s="272">
        <v>2</v>
      </c>
      <c r="H23" s="726" t="s">
        <v>664</v>
      </c>
    </row>
    <row r="24" spans="1:8" s="9" customFormat="1" ht="42" customHeight="1">
      <c r="A24" s="1040" t="s">
        <v>463</v>
      </c>
      <c r="B24" s="270" t="s">
        <v>449</v>
      </c>
      <c r="C24" s="718">
        <v>5</v>
      </c>
      <c r="D24" s="719" t="s">
        <v>665</v>
      </c>
      <c r="E24" s="1035" t="s">
        <v>463</v>
      </c>
      <c r="F24" s="1034" t="s">
        <v>449</v>
      </c>
      <c r="G24" s="1035">
        <v>31</v>
      </c>
      <c r="H24" s="1025" t="s">
        <v>670</v>
      </c>
    </row>
    <row r="25" spans="1:8" s="9" customFormat="1" ht="42" customHeight="1">
      <c r="A25" s="1027"/>
      <c r="B25" s="416" t="s">
        <v>490</v>
      </c>
      <c r="C25" s="727">
        <v>3</v>
      </c>
      <c r="D25" s="728" t="s">
        <v>669</v>
      </c>
      <c r="E25" s="1023"/>
      <c r="F25" s="1021"/>
      <c r="G25" s="1023"/>
      <c r="H25" s="1029"/>
    </row>
    <row r="26" spans="1:8" s="9" customFormat="1" ht="34.5" customHeight="1">
      <c r="A26" s="1040" t="s">
        <v>464</v>
      </c>
      <c r="B26" s="270" t="s">
        <v>449</v>
      </c>
      <c r="C26" s="718">
        <v>5</v>
      </c>
      <c r="D26" s="719" t="s">
        <v>671</v>
      </c>
      <c r="E26" s="1035" t="s">
        <v>464</v>
      </c>
      <c r="F26" s="1034" t="s">
        <v>449</v>
      </c>
      <c r="G26" s="1035">
        <v>28</v>
      </c>
      <c r="H26" s="1025" t="s">
        <v>673</v>
      </c>
    </row>
    <row r="27" spans="1:8" s="9" customFormat="1" ht="34.5" customHeight="1" thickBot="1">
      <c r="A27" s="1041"/>
      <c r="B27" s="271" t="s">
        <v>450</v>
      </c>
      <c r="C27" s="729">
        <v>2</v>
      </c>
      <c r="D27" s="730" t="s">
        <v>672</v>
      </c>
      <c r="E27" s="1042"/>
      <c r="F27" s="1060"/>
      <c r="G27" s="1042"/>
      <c r="H27" s="1030"/>
    </row>
    <row r="28" spans="1:6" s="14" customFormat="1" ht="39" customHeight="1" thickBot="1">
      <c r="A28" s="705" t="s">
        <v>285</v>
      </c>
      <c r="B28" s="706"/>
      <c r="E28" s="706"/>
      <c r="F28" s="706"/>
    </row>
    <row r="29" spans="1:8" s="14" customFormat="1" ht="30" customHeight="1">
      <c r="A29" s="1050" t="s">
        <v>491</v>
      </c>
      <c r="B29" s="1044" t="s">
        <v>492</v>
      </c>
      <c r="C29" s="1044"/>
      <c r="D29" s="1044"/>
      <c r="E29" s="1044" t="s">
        <v>491</v>
      </c>
      <c r="F29" s="1044" t="s">
        <v>493</v>
      </c>
      <c r="G29" s="1044"/>
      <c r="H29" s="1047"/>
    </row>
    <row r="30" spans="1:8" s="14" customFormat="1" ht="30" customHeight="1" thickBot="1">
      <c r="A30" s="1051"/>
      <c r="B30" s="707" t="s">
        <v>494</v>
      </c>
      <c r="C30" s="708" t="s">
        <v>495</v>
      </c>
      <c r="D30" s="709" t="s">
        <v>496</v>
      </c>
      <c r="E30" s="1049"/>
      <c r="F30" s="707" t="s">
        <v>494</v>
      </c>
      <c r="G30" s="708" t="s">
        <v>495</v>
      </c>
      <c r="H30" s="710" t="s">
        <v>496</v>
      </c>
    </row>
    <row r="31" spans="1:8" s="9" customFormat="1" ht="138">
      <c r="A31" s="1048" t="s">
        <v>465</v>
      </c>
      <c r="B31" s="268" t="s">
        <v>449</v>
      </c>
      <c r="C31" s="724">
        <v>8</v>
      </c>
      <c r="D31" s="732" t="s">
        <v>668</v>
      </c>
      <c r="E31" s="1046" t="s">
        <v>465</v>
      </c>
      <c r="F31" s="268" t="s">
        <v>449</v>
      </c>
      <c r="G31" s="724">
        <v>52</v>
      </c>
      <c r="H31" s="733" t="s">
        <v>667</v>
      </c>
    </row>
    <row r="32" spans="1:8" s="9" customFormat="1" ht="34.5">
      <c r="A32" s="1039"/>
      <c r="B32" s="267" t="s">
        <v>450</v>
      </c>
      <c r="C32" s="714">
        <v>7</v>
      </c>
      <c r="D32" s="859" t="s">
        <v>239</v>
      </c>
      <c r="E32" s="1038"/>
      <c r="F32" s="1031" t="s">
        <v>450</v>
      </c>
      <c r="G32" s="1032">
        <v>4</v>
      </c>
      <c r="H32" s="1033" t="s">
        <v>674</v>
      </c>
    </row>
    <row r="33" spans="1:8" s="9" customFormat="1" ht="17.25">
      <c r="A33" s="1028"/>
      <c r="B33" s="163" t="s">
        <v>451</v>
      </c>
      <c r="C33" s="465">
        <v>1</v>
      </c>
      <c r="D33" s="716" t="s">
        <v>1325</v>
      </c>
      <c r="E33" s="1024"/>
      <c r="F33" s="1022"/>
      <c r="G33" s="1024"/>
      <c r="H33" s="1026"/>
    </row>
    <row r="34" spans="1:8" s="9" customFormat="1" ht="399.75" customHeight="1">
      <c r="A34" s="1040" t="s">
        <v>466</v>
      </c>
      <c r="B34" s="270" t="s">
        <v>449</v>
      </c>
      <c r="C34" s="718">
        <v>3</v>
      </c>
      <c r="D34" s="719" t="s">
        <v>675</v>
      </c>
      <c r="E34" s="1035" t="s">
        <v>466</v>
      </c>
      <c r="F34" s="1034" t="s">
        <v>449</v>
      </c>
      <c r="G34" s="1035">
        <v>159</v>
      </c>
      <c r="H34" s="734" t="s">
        <v>894</v>
      </c>
    </row>
    <row r="35" spans="1:8" s="9" customFormat="1" ht="34.5">
      <c r="A35" s="1040"/>
      <c r="B35" s="267" t="s">
        <v>450</v>
      </c>
      <c r="C35" s="714">
        <v>7</v>
      </c>
      <c r="D35" s="715" t="s">
        <v>676</v>
      </c>
      <c r="E35" s="1035"/>
      <c r="F35" s="1062"/>
      <c r="G35" s="1061"/>
      <c r="H35" s="735" t="s">
        <v>895</v>
      </c>
    </row>
    <row r="36" spans="1:8" s="9" customFormat="1" ht="17.25">
      <c r="A36" s="1040"/>
      <c r="B36" s="269" t="s">
        <v>451</v>
      </c>
      <c r="C36" s="272">
        <v>1</v>
      </c>
      <c r="D36" s="716" t="s">
        <v>677</v>
      </c>
      <c r="E36" s="1035"/>
      <c r="F36" s="163" t="s">
        <v>450</v>
      </c>
      <c r="G36" s="465">
        <v>7</v>
      </c>
      <c r="H36" s="717" t="s">
        <v>678</v>
      </c>
    </row>
    <row r="37" spans="1:8" s="9" customFormat="1" ht="120.75">
      <c r="A37" s="1040" t="s">
        <v>467</v>
      </c>
      <c r="B37" s="270" t="s">
        <v>449</v>
      </c>
      <c r="C37" s="718">
        <v>4</v>
      </c>
      <c r="D37" s="719" t="s">
        <v>1323</v>
      </c>
      <c r="E37" s="1035" t="s">
        <v>467</v>
      </c>
      <c r="F37" s="270" t="s">
        <v>449</v>
      </c>
      <c r="G37" s="718">
        <v>44</v>
      </c>
      <c r="H37" s="721" t="s">
        <v>1326</v>
      </c>
    </row>
    <row r="38" spans="1:8" s="9" customFormat="1" ht="34.5">
      <c r="A38" s="1040"/>
      <c r="B38" s="267" t="s">
        <v>450</v>
      </c>
      <c r="C38" s="714">
        <v>5</v>
      </c>
      <c r="D38" s="715" t="s">
        <v>1324</v>
      </c>
      <c r="E38" s="1035"/>
      <c r="F38" s="1052" t="s">
        <v>450</v>
      </c>
      <c r="G38" s="1054">
        <v>6</v>
      </c>
      <c r="H38" s="1033" t="s">
        <v>1327</v>
      </c>
    </row>
    <row r="39" spans="1:8" s="9" customFormat="1" ht="17.25">
      <c r="A39" s="1040"/>
      <c r="B39" s="269" t="s">
        <v>451</v>
      </c>
      <c r="C39" s="272">
        <v>1</v>
      </c>
      <c r="D39" s="716" t="s">
        <v>1325</v>
      </c>
      <c r="E39" s="1035"/>
      <c r="F39" s="1053"/>
      <c r="G39" s="1055"/>
      <c r="H39" s="1026"/>
    </row>
    <row r="40" spans="1:8" s="9" customFormat="1" ht="86.25">
      <c r="A40" s="1040" t="s">
        <v>468</v>
      </c>
      <c r="B40" s="270" t="s">
        <v>449</v>
      </c>
      <c r="C40" s="718">
        <v>5</v>
      </c>
      <c r="D40" s="719" t="s">
        <v>1328</v>
      </c>
      <c r="E40" s="1035" t="s">
        <v>468</v>
      </c>
      <c r="F40" s="270" t="s">
        <v>449</v>
      </c>
      <c r="G40" s="718">
        <v>30</v>
      </c>
      <c r="H40" s="721" t="s">
        <v>1330</v>
      </c>
    </row>
    <row r="41" spans="1:8" s="9" customFormat="1" ht="17.25">
      <c r="A41" s="1040"/>
      <c r="B41" s="269" t="s">
        <v>450</v>
      </c>
      <c r="C41" s="272">
        <v>1</v>
      </c>
      <c r="D41" s="716" t="s">
        <v>1329</v>
      </c>
      <c r="E41" s="1035"/>
      <c r="F41" s="269" t="s">
        <v>450</v>
      </c>
      <c r="G41" s="272">
        <v>2</v>
      </c>
      <c r="H41" s="726" t="s">
        <v>1331</v>
      </c>
    </row>
    <row r="42" spans="1:8" s="9" customFormat="1" ht="25.5" customHeight="1">
      <c r="A42" s="1040" t="s">
        <v>469</v>
      </c>
      <c r="B42" s="270" t="s">
        <v>449</v>
      </c>
      <c r="C42" s="718">
        <v>5</v>
      </c>
      <c r="D42" s="719" t="s">
        <v>1332</v>
      </c>
      <c r="E42" s="1035" t="s">
        <v>469</v>
      </c>
      <c r="F42" s="1034" t="s">
        <v>449</v>
      </c>
      <c r="G42" s="1035">
        <v>20</v>
      </c>
      <c r="H42" s="1025" t="s">
        <v>896</v>
      </c>
    </row>
    <row r="43" spans="1:8" s="9" customFormat="1" ht="25.5" customHeight="1">
      <c r="A43" s="1040"/>
      <c r="B43" s="269" t="s">
        <v>450</v>
      </c>
      <c r="C43" s="272">
        <v>3</v>
      </c>
      <c r="D43" s="716" t="s">
        <v>1333</v>
      </c>
      <c r="E43" s="1035"/>
      <c r="F43" s="1034"/>
      <c r="G43" s="1035"/>
      <c r="H43" s="1026"/>
    </row>
    <row r="44" spans="1:8" s="9" customFormat="1" ht="17.25">
      <c r="A44" s="1040" t="s">
        <v>470</v>
      </c>
      <c r="B44" s="270" t="s">
        <v>449</v>
      </c>
      <c r="C44" s="718">
        <v>5</v>
      </c>
      <c r="D44" s="719" t="s">
        <v>1334</v>
      </c>
      <c r="E44" s="1035" t="s">
        <v>470</v>
      </c>
      <c r="F44" s="270" t="s">
        <v>449</v>
      </c>
      <c r="G44" s="718">
        <v>6</v>
      </c>
      <c r="H44" s="721" t="s">
        <v>1337</v>
      </c>
    </row>
    <row r="45" spans="1:8" s="9" customFormat="1" ht="34.5">
      <c r="A45" s="1040"/>
      <c r="B45" s="267" t="s">
        <v>450</v>
      </c>
      <c r="C45" s="714">
        <v>6</v>
      </c>
      <c r="D45" s="715" t="s">
        <v>1335</v>
      </c>
      <c r="E45" s="1035"/>
      <c r="F45" s="1031" t="s">
        <v>450</v>
      </c>
      <c r="G45" s="1032">
        <v>3</v>
      </c>
      <c r="H45" s="1033" t="s">
        <v>1338</v>
      </c>
    </row>
    <row r="46" spans="1:8" s="9" customFormat="1" ht="17.25">
      <c r="A46" s="1040"/>
      <c r="B46" s="269" t="s">
        <v>451</v>
      </c>
      <c r="C46" s="272">
        <v>2</v>
      </c>
      <c r="D46" s="716" t="s">
        <v>1336</v>
      </c>
      <c r="E46" s="1035"/>
      <c r="F46" s="1022"/>
      <c r="G46" s="1024"/>
      <c r="H46" s="1026"/>
    </row>
    <row r="47" spans="1:8" s="9" customFormat="1" ht="103.5">
      <c r="A47" s="1040" t="s">
        <v>471</v>
      </c>
      <c r="B47" s="270" t="s">
        <v>449</v>
      </c>
      <c r="C47" s="718">
        <v>1</v>
      </c>
      <c r="D47" s="719" t="s">
        <v>966</v>
      </c>
      <c r="E47" s="1035" t="s">
        <v>471</v>
      </c>
      <c r="F47" s="270" t="s">
        <v>449</v>
      </c>
      <c r="G47" s="718">
        <v>42</v>
      </c>
      <c r="H47" s="721" t="s">
        <v>1340</v>
      </c>
    </row>
    <row r="48" spans="1:8" s="9" customFormat="1" ht="17.25">
      <c r="A48" s="1040"/>
      <c r="B48" s="269" t="s">
        <v>490</v>
      </c>
      <c r="C48" s="272">
        <v>2</v>
      </c>
      <c r="D48" s="716" t="s">
        <v>1339</v>
      </c>
      <c r="E48" s="1035"/>
      <c r="F48" s="269" t="s">
        <v>490</v>
      </c>
      <c r="G48" s="272">
        <v>4</v>
      </c>
      <c r="H48" s="726" t="s">
        <v>1341</v>
      </c>
    </row>
    <row r="49" spans="1:8" s="9" customFormat="1" ht="33.75" customHeight="1">
      <c r="A49" s="1028" t="s">
        <v>897</v>
      </c>
      <c r="B49" s="268" t="s">
        <v>449</v>
      </c>
      <c r="C49" s="724">
        <v>8</v>
      </c>
      <c r="D49" s="732" t="s">
        <v>1342</v>
      </c>
      <c r="E49" s="1024" t="s">
        <v>897</v>
      </c>
      <c r="F49" s="1022" t="s">
        <v>449</v>
      </c>
      <c r="G49" s="1024">
        <v>34</v>
      </c>
      <c r="H49" s="1029" t="s">
        <v>1344</v>
      </c>
    </row>
    <row r="50" spans="1:8" s="9" customFormat="1" ht="51" customHeight="1" thickBot="1">
      <c r="A50" s="1041"/>
      <c r="B50" s="271" t="s">
        <v>490</v>
      </c>
      <c r="C50" s="729">
        <v>8</v>
      </c>
      <c r="D50" s="730" t="s">
        <v>1343</v>
      </c>
      <c r="E50" s="1042"/>
      <c r="F50" s="1060"/>
      <c r="G50" s="1042"/>
      <c r="H50" s="1030"/>
    </row>
    <row r="51" spans="1:6" s="14" customFormat="1" ht="39" customHeight="1" thickBot="1">
      <c r="A51" s="705" t="s">
        <v>284</v>
      </c>
      <c r="B51" s="706"/>
      <c r="E51" s="706"/>
      <c r="F51" s="706"/>
    </row>
    <row r="52" spans="1:8" s="14" customFormat="1" ht="30" customHeight="1">
      <c r="A52" s="1050" t="s">
        <v>491</v>
      </c>
      <c r="B52" s="1044" t="s">
        <v>492</v>
      </c>
      <c r="C52" s="1044"/>
      <c r="D52" s="1044"/>
      <c r="E52" s="1044" t="s">
        <v>491</v>
      </c>
      <c r="F52" s="1044" t="s">
        <v>493</v>
      </c>
      <c r="G52" s="1044"/>
      <c r="H52" s="1047"/>
    </row>
    <row r="53" spans="1:8" s="14" customFormat="1" ht="30" customHeight="1" thickBot="1">
      <c r="A53" s="1051"/>
      <c r="B53" s="707" t="s">
        <v>494</v>
      </c>
      <c r="C53" s="708" t="s">
        <v>495</v>
      </c>
      <c r="D53" s="709" t="s">
        <v>496</v>
      </c>
      <c r="E53" s="1049"/>
      <c r="F53" s="707" t="s">
        <v>494</v>
      </c>
      <c r="G53" s="708" t="s">
        <v>495</v>
      </c>
      <c r="H53" s="710" t="s">
        <v>496</v>
      </c>
    </row>
    <row r="54" spans="1:8" s="9" customFormat="1" ht="59.25" customHeight="1">
      <c r="A54" s="1059" t="s">
        <v>473</v>
      </c>
      <c r="B54" s="266" t="s">
        <v>449</v>
      </c>
      <c r="C54" s="711">
        <v>6</v>
      </c>
      <c r="D54" s="712" t="s">
        <v>1345</v>
      </c>
      <c r="E54" s="1065" t="s">
        <v>473</v>
      </c>
      <c r="F54" s="1066" t="s">
        <v>449</v>
      </c>
      <c r="G54" s="1065">
        <v>50</v>
      </c>
      <c r="H54" s="1043" t="s">
        <v>1347</v>
      </c>
    </row>
    <row r="55" spans="1:8" s="9" customFormat="1" ht="59.25" customHeight="1">
      <c r="A55" s="1040"/>
      <c r="B55" s="269" t="s">
        <v>490</v>
      </c>
      <c r="C55" s="272">
        <v>3</v>
      </c>
      <c r="D55" s="716" t="s">
        <v>1346</v>
      </c>
      <c r="E55" s="1035"/>
      <c r="F55" s="1034"/>
      <c r="G55" s="1035"/>
      <c r="H55" s="1026"/>
    </row>
    <row r="56" spans="1:8" s="9" customFormat="1" ht="51.75" customHeight="1">
      <c r="A56" s="1040" t="s">
        <v>474</v>
      </c>
      <c r="B56" s="268" t="s">
        <v>449</v>
      </c>
      <c r="C56" s="724">
        <v>9</v>
      </c>
      <c r="D56" s="732" t="s">
        <v>1348</v>
      </c>
      <c r="E56" s="1035" t="s">
        <v>474</v>
      </c>
      <c r="F56" s="1034" t="s">
        <v>449</v>
      </c>
      <c r="G56" s="1035">
        <v>44</v>
      </c>
      <c r="H56" s="1025" t="s">
        <v>1351</v>
      </c>
    </row>
    <row r="57" spans="1:8" s="9" customFormat="1" ht="25.5" customHeight="1">
      <c r="A57" s="1040"/>
      <c r="B57" s="267" t="s">
        <v>450</v>
      </c>
      <c r="C57" s="714">
        <v>6</v>
      </c>
      <c r="D57" s="715" t="s">
        <v>1349</v>
      </c>
      <c r="E57" s="1035"/>
      <c r="F57" s="1034"/>
      <c r="G57" s="1035"/>
      <c r="H57" s="1029"/>
    </row>
    <row r="58" spans="1:8" s="9" customFormat="1" ht="25.5" customHeight="1">
      <c r="A58" s="1040"/>
      <c r="B58" s="269" t="s">
        <v>157</v>
      </c>
      <c r="C58" s="272">
        <v>2</v>
      </c>
      <c r="D58" s="716" t="s">
        <v>1350</v>
      </c>
      <c r="E58" s="1035"/>
      <c r="F58" s="1034"/>
      <c r="G58" s="1035"/>
      <c r="H58" s="1026"/>
    </row>
    <row r="59" spans="1:8" s="9" customFormat="1" ht="69">
      <c r="A59" s="1040" t="s">
        <v>475</v>
      </c>
      <c r="B59" s="270" t="s">
        <v>449</v>
      </c>
      <c r="C59" s="718">
        <v>3</v>
      </c>
      <c r="D59" s="719" t="s">
        <v>1352</v>
      </c>
      <c r="E59" s="1035" t="s">
        <v>475</v>
      </c>
      <c r="F59" s="270" t="s">
        <v>449</v>
      </c>
      <c r="G59" s="718">
        <v>25</v>
      </c>
      <c r="H59" s="721" t="s">
        <v>1354</v>
      </c>
    </row>
    <row r="60" spans="1:8" s="9" customFormat="1" ht="34.5">
      <c r="A60" s="1040"/>
      <c r="B60" s="267" t="s">
        <v>450</v>
      </c>
      <c r="C60" s="714">
        <v>7</v>
      </c>
      <c r="D60" s="715" t="s">
        <v>1353</v>
      </c>
      <c r="E60" s="1035"/>
      <c r="F60" s="267" t="s">
        <v>450</v>
      </c>
      <c r="G60" s="714">
        <v>3</v>
      </c>
      <c r="H60" s="736" t="s">
        <v>1355</v>
      </c>
    </row>
    <row r="61" spans="1:8" s="9" customFormat="1" ht="51.75">
      <c r="A61" s="1040" t="s">
        <v>476</v>
      </c>
      <c r="B61" s="270" t="s">
        <v>449</v>
      </c>
      <c r="C61" s="718">
        <v>5</v>
      </c>
      <c r="D61" s="719" t="s">
        <v>1356</v>
      </c>
      <c r="E61" s="1035" t="s">
        <v>476</v>
      </c>
      <c r="F61" s="270" t="s">
        <v>449</v>
      </c>
      <c r="G61" s="718">
        <v>24</v>
      </c>
      <c r="H61" s="721" t="s">
        <v>1358</v>
      </c>
    </row>
    <row r="62" spans="1:8" s="9" customFormat="1" ht="17.25">
      <c r="A62" s="1040"/>
      <c r="B62" s="269" t="s">
        <v>490</v>
      </c>
      <c r="C62" s="272">
        <v>6</v>
      </c>
      <c r="D62" s="716" t="s">
        <v>1357</v>
      </c>
      <c r="E62" s="1035"/>
      <c r="F62" s="269" t="s">
        <v>450</v>
      </c>
      <c r="G62" s="272">
        <v>3</v>
      </c>
      <c r="H62" s="726" t="s">
        <v>1359</v>
      </c>
    </row>
    <row r="63" spans="1:8" s="9" customFormat="1" ht="34.5">
      <c r="A63" s="1040" t="s">
        <v>477</v>
      </c>
      <c r="B63" s="270" t="s">
        <v>898</v>
      </c>
      <c r="C63" s="718">
        <v>3</v>
      </c>
      <c r="D63" s="719" t="s">
        <v>1360</v>
      </c>
      <c r="E63" s="1035" t="s">
        <v>477</v>
      </c>
      <c r="F63" s="270" t="s">
        <v>449</v>
      </c>
      <c r="G63" s="718">
        <v>14</v>
      </c>
      <c r="H63" s="721" t="s">
        <v>1362</v>
      </c>
    </row>
    <row r="64" spans="1:8" s="9" customFormat="1" ht="17.25">
      <c r="A64" s="1040"/>
      <c r="B64" s="1052" t="s">
        <v>490</v>
      </c>
      <c r="C64" s="1054">
        <v>4</v>
      </c>
      <c r="D64" s="1056" t="s">
        <v>1361</v>
      </c>
      <c r="E64" s="1035"/>
      <c r="F64" s="267" t="s">
        <v>490</v>
      </c>
      <c r="G64" s="714">
        <v>1</v>
      </c>
      <c r="H64" s="736" t="s">
        <v>961</v>
      </c>
    </row>
    <row r="65" spans="1:8" s="9" customFormat="1" ht="17.25">
      <c r="A65" s="1040"/>
      <c r="B65" s="1053"/>
      <c r="C65" s="1055"/>
      <c r="D65" s="1057"/>
      <c r="E65" s="1035"/>
      <c r="F65" s="269" t="s">
        <v>451</v>
      </c>
      <c r="G65" s="272">
        <v>1</v>
      </c>
      <c r="H65" s="726" t="s">
        <v>961</v>
      </c>
    </row>
    <row r="66" spans="1:8" s="9" customFormat="1" ht="17.25">
      <c r="A66" s="1040" t="s">
        <v>478</v>
      </c>
      <c r="B66" s="270" t="s">
        <v>449</v>
      </c>
      <c r="C66" s="718">
        <v>3</v>
      </c>
      <c r="D66" s="719" t="s">
        <v>1363</v>
      </c>
      <c r="E66" s="1035" t="s">
        <v>478</v>
      </c>
      <c r="F66" s="1034" t="s">
        <v>449</v>
      </c>
      <c r="G66" s="1035">
        <v>23</v>
      </c>
      <c r="H66" s="1025" t="s">
        <v>1365</v>
      </c>
    </row>
    <row r="67" spans="1:8" s="9" customFormat="1" ht="17.25">
      <c r="A67" s="1040"/>
      <c r="B67" s="267" t="s">
        <v>490</v>
      </c>
      <c r="C67" s="714">
        <v>3</v>
      </c>
      <c r="D67" s="715" t="s">
        <v>1364</v>
      </c>
      <c r="E67" s="1035"/>
      <c r="F67" s="1034"/>
      <c r="G67" s="1035"/>
      <c r="H67" s="1029"/>
    </row>
    <row r="68" spans="1:8" s="9" customFormat="1" ht="17.25">
      <c r="A68" s="1040"/>
      <c r="B68" s="269" t="s">
        <v>451</v>
      </c>
      <c r="C68" s="272">
        <v>1</v>
      </c>
      <c r="D68" s="716" t="s">
        <v>593</v>
      </c>
      <c r="E68" s="1035"/>
      <c r="F68" s="1034"/>
      <c r="G68" s="1035"/>
      <c r="H68" s="1026"/>
    </row>
    <row r="69" spans="1:8" s="9" customFormat="1" ht="17.25">
      <c r="A69" s="1040" t="s">
        <v>479</v>
      </c>
      <c r="B69" s="270" t="s">
        <v>449</v>
      </c>
      <c r="C69" s="718">
        <v>1</v>
      </c>
      <c r="D69" s="719" t="s">
        <v>962</v>
      </c>
      <c r="E69" s="1035" t="s">
        <v>479</v>
      </c>
      <c r="F69" s="1034" t="s">
        <v>449</v>
      </c>
      <c r="G69" s="1035">
        <v>19</v>
      </c>
      <c r="H69" s="1025" t="s">
        <v>1367</v>
      </c>
    </row>
    <row r="70" spans="1:8" s="9" customFormat="1" ht="17.25">
      <c r="A70" s="1040"/>
      <c r="B70" s="267" t="s">
        <v>450</v>
      </c>
      <c r="C70" s="714">
        <v>3</v>
      </c>
      <c r="D70" s="715" t="s">
        <v>1366</v>
      </c>
      <c r="E70" s="1035"/>
      <c r="F70" s="1034"/>
      <c r="G70" s="1035"/>
      <c r="H70" s="1029"/>
    </row>
    <row r="71" spans="1:8" s="9" customFormat="1" ht="17.25">
      <c r="A71" s="1040"/>
      <c r="B71" s="269" t="s">
        <v>451</v>
      </c>
      <c r="C71" s="272">
        <v>1</v>
      </c>
      <c r="D71" s="716" t="s">
        <v>964</v>
      </c>
      <c r="E71" s="1035"/>
      <c r="F71" s="1034"/>
      <c r="G71" s="1035"/>
      <c r="H71" s="1026"/>
    </row>
    <row r="72" spans="1:8" s="9" customFormat="1" ht="17.25">
      <c r="A72" s="1040" t="s">
        <v>480</v>
      </c>
      <c r="B72" s="270" t="s">
        <v>449</v>
      </c>
      <c r="C72" s="718">
        <v>3</v>
      </c>
      <c r="D72" s="719" t="s">
        <v>1368</v>
      </c>
      <c r="E72" s="1035" t="s">
        <v>480</v>
      </c>
      <c r="F72" s="1034" t="s">
        <v>449</v>
      </c>
      <c r="G72" s="1035">
        <v>4</v>
      </c>
      <c r="H72" s="1025" t="s">
        <v>1</v>
      </c>
    </row>
    <row r="73" spans="1:8" s="9" customFormat="1" ht="17.25">
      <c r="A73" s="1040"/>
      <c r="B73" s="269" t="s">
        <v>490</v>
      </c>
      <c r="C73" s="272">
        <v>4</v>
      </c>
      <c r="D73" s="716" t="s">
        <v>0</v>
      </c>
      <c r="E73" s="1035"/>
      <c r="F73" s="1034"/>
      <c r="G73" s="1035"/>
      <c r="H73" s="1026"/>
    </row>
    <row r="74" spans="1:8" s="9" customFormat="1" ht="17.25">
      <c r="A74" s="1040" t="s">
        <v>481</v>
      </c>
      <c r="B74" s="270" t="s">
        <v>449</v>
      </c>
      <c r="C74" s="718">
        <v>2</v>
      </c>
      <c r="D74" s="719" t="s">
        <v>2</v>
      </c>
      <c r="E74" s="1035" t="s">
        <v>481</v>
      </c>
      <c r="F74" s="1034" t="s">
        <v>449</v>
      </c>
      <c r="G74" s="1035">
        <v>14</v>
      </c>
      <c r="H74" s="1025" t="s">
        <v>4</v>
      </c>
    </row>
    <row r="75" spans="1:8" s="9" customFormat="1" ht="17.25">
      <c r="A75" s="1040"/>
      <c r="B75" s="269" t="s">
        <v>450</v>
      </c>
      <c r="C75" s="272">
        <v>2</v>
      </c>
      <c r="D75" s="716" t="s">
        <v>3</v>
      </c>
      <c r="E75" s="1035"/>
      <c r="F75" s="1034"/>
      <c r="G75" s="1035"/>
      <c r="H75" s="1026"/>
    </row>
    <row r="76" spans="1:8" s="9" customFormat="1" ht="34.5" customHeight="1">
      <c r="A76" s="1040" t="s">
        <v>482</v>
      </c>
      <c r="B76" s="270" t="s">
        <v>159</v>
      </c>
      <c r="C76" s="718">
        <v>3</v>
      </c>
      <c r="D76" s="719" t="s">
        <v>5</v>
      </c>
      <c r="E76" s="1035" t="s">
        <v>482</v>
      </c>
      <c r="F76" s="1034" t="s">
        <v>449</v>
      </c>
      <c r="G76" s="1035">
        <v>25</v>
      </c>
      <c r="H76" s="1025" t="s">
        <v>7</v>
      </c>
    </row>
    <row r="77" spans="1:8" s="9" customFormat="1" ht="34.5" customHeight="1">
      <c r="A77" s="1040"/>
      <c r="B77" s="269" t="s">
        <v>490</v>
      </c>
      <c r="C77" s="272">
        <v>4</v>
      </c>
      <c r="D77" s="716" t="s">
        <v>6</v>
      </c>
      <c r="E77" s="1035"/>
      <c r="F77" s="1034"/>
      <c r="G77" s="1035"/>
      <c r="H77" s="1026"/>
    </row>
    <row r="78" spans="1:8" s="9" customFormat="1" ht="34.5">
      <c r="A78" s="1040" t="s">
        <v>483</v>
      </c>
      <c r="B78" s="270" t="s">
        <v>449</v>
      </c>
      <c r="C78" s="718">
        <v>3</v>
      </c>
      <c r="D78" s="719" t="s">
        <v>8</v>
      </c>
      <c r="E78" s="1035" t="s">
        <v>483</v>
      </c>
      <c r="F78" s="270" t="s">
        <v>449</v>
      </c>
      <c r="G78" s="718">
        <v>11</v>
      </c>
      <c r="H78" s="721" t="s">
        <v>10</v>
      </c>
    </row>
    <row r="79" spans="1:8" s="9" customFormat="1" ht="17.25">
      <c r="A79" s="1040"/>
      <c r="B79" s="269" t="s">
        <v>450</v>
      </c>
      <c r="C79" s="272">
        <v>4</v>
      </c>
      <c r="D79" s="716" t="s">
        <v>9</v>
      </c>
      <c r="E79" s="1035"/>
      <c r="F79" s="269" t="s">
        <v>490</v>
      </c>
      <c r="G79" s="272">
        <v>1</v>
      </c>
      <c r="H79" s="726" t="s">
        <v>11</v>
      </c>
    </row>
    <row r="80" spans="1:8" s="9" customFormat="1" ht="51.75">
      <c r="A80" s="1040" t="s">
        <v>484</v>
      </c>
      <c r="B80" s="270" t="s">
        <v>449</v>
      </c>
      <c r="C80" s="718">
        <v>3</v>
      </c>
      <c r="D80" s="719" t="s">
        <v>12</v>
      </c>
      <c r="E80" s="1035" t="s">
        <v>484</v>
      </c>
      <c r="F80" s="270" t="s">
        <v>449</v>
      </c>
      <c r="G80" s="718">
        <v>16</v>
      </c>
      <c r="H80" s="721" t="s">
        <v>14</v>
      </c>
    </row>
    <row r="81" spans="1:8" s="9" customFormat="1" ht="17.25">
      <c r="A81" s="1040"/>
      <c r="B81" s="163" t="s">
        <v>490</v>
      </c>
      <c r="C81" s="465">
        <v>4</v>
      </c>
      <c r="D81" s="725" t="s">
        <v>13</v>
      </c>
      <c r="E81" s="1035"/>
      <c r="F81" s="269" t="s">
        <v>450</v>
      </c>
      <c r="G81" s="272">
        <v>1</v>
      </c>
      <c r="H81" s="726" t="s">
        <v>15</v>
      </c>
    </row>
    <row r="82" spans="1:8" s="9" customFormat="1" ht="69">
      <c r="A82" s="1040" t="s">
        <v>485</v>
      </c>
      <c r="B82" s="270" t="s">
        <v>449</v>
      </c>
      <c r="C82" s="718">
        <v>10</v>
      </c>
      <c r="D82" s="719" t="s">
        <v>16</v>
      </c>
      <c r="E82" s="1035" t="s">
        <v>485</v>
      </c>
      <c r="F82" s="270" t="s">
        <v>449</v>
      </c>
      <c r="G82" s="718">
        <v>27</v>
      </c>
      <c r="H82" s="721" t="s">
        <v>18</v>
      </c>
    </row>
    <row r="83" spans="1:8" s="9" customFormat="1" ht="19.5" customHeight="1">
      <c r="A83" s="1040"/>
      <c r="B83" s="269" t="s">
        <v>490</v>
      </c>
      <c r="C83" s="272">
        <v>5</v>
      </c>
      <c r="D83" s="716" t="s">
        <v>17</v>
      </c>
      <c r="E83" s="1035"/>
      <c r="F83" s="269" t="s">
        <v>450</v>
      </c>
      <c r="G83" s="272">
        <v>4</v>
      </c>
      <c r="H83" s="726" t="s">
        <v>19</v>
      </c>
    </row>
    <row r="84" spans="1:8" s="9" customFormat="1" ht="86.25">
      <c r="A84" s="1040" t="s">
        <v>158</v>
      </c>
      <c r="B84" s="270" t="s">
        <v>449</v>
      </c>
      <c r="C84" s="718">
        <v>5</v>
      </c>
      <c r="D84" s="719" t="s">
        <v>20</v>
      </c>
      <c r="E84" s="1035" t="s">
        <v>158</v>
      </c>
      <c r="F84" s="270" t="s">
        <v>449</v>
      </c>
      <c r="G84" s="718">
        <v>30</v>
      </c>
      <c r="H84" s="721" t="s">
        <v>22</v>
      </c>
    </row>
    <row r="85" spans="1:8" s="9" customFormat="1" ht="17.25">
      <c r="A85" s="1040"/>
      <c r="B85" s="269" t="s">
        <v>490</v>
      </c>
      <c r="C85" s="272">
        <v>4</v>
      </c>
      <c r="D85" s="716" t="s">
        <v>21</v>
      </c>
      <c r="E85" s="1035"/>
      <c r="F85" s="269" t="s">
        <v>490</v>
      </c>
      <c r="G85" s="272">
        <v>1</v>
      </c>
      <c r="H85" s="726" t="s">
        <v>23</v>
      </c>
    </row>
    <row r="86" spans="1:8" s="9" customFormat="1" ht="17.25">
      <c r="A86" s="1040" t="s">
        <v>1186</v>
      </c>
      <c r="B86" s="270" t="s">
        <v>159</v>
      </c>
      <c r="C86" s="718">
        <v>7</v>
      </c>
      <c r="D86" s="719" t="s">
        <v>24</v>
      </c>
      <c r="E86" s="1035" t="s">
        <v>1186</v>
      </c>
      <c r="F86" s="1034" t="s">
        <v>449</v>
      </c>
      <c r="G86" s="1035">
        <v>12</v>
      </c>
      <c r="H86" s="1025" t="s">
        <v>27</v>
      </c>
    </row>
    <row r="87" spans="1:8" s="9" customFormat="1" ht="17.25">
      <c r="A87" s="1040"/>
      <c r="B87" s="267" t="s">
        <v>490</v>
      </c>
      <c r="C87" s="714">
        <v>5</v>
      </c>
      <c r="D87" s="715" t="s">
        <v>25</v>
      </c>
      <c r="E87" s="1035"/>
      <c r="F87" s="1034"/>
      <c r="G87" s="1035"/>
      <c r="H87" s="1029"/>
    </row>
    <row r="88" spans="1:8" s="9" customFormat="1" ht="17.25">
      <c r="A88" s="1040"/>
      <c r="B88" s="269" t="s">
        <v>157</v>
      </c>
      <c r="C88" s="272">
        <v>2</v>
      </c>
      <c r="D88" s="272" t="s">
        <v>26</v>
      </c>
      <c r="E88" s="1035"/>
      <c r="F88" s="1034"/>
      <c r="G88" s="1035"/>
      <c r="H88" s="1026"/>
    </row>
    <row r="89" spans="1:8" s="9" customFormat="1" ht="34.5">
      <c r="A89" s="1040" t="s">
        <v>1187</v>
      </c>
      <c r="B89" s="270" t="s">
        <v>449</v>
      </c>
      <c r="C89" s="718">
        <v>4</v>
      </c>
      <c r="D89" s="719" t="s">
        <v>28</v>
      </c>
      <c r="E89" s="1035" t="s">
        <v>1187</v>
      </c>
      <c r="F89" s="270" t="s">
        <v>449</v>
      </c>
      <c r="G89" s="718">
        <v>16</v>
      </c>
      <c r="H89" s="721" t="s">
        <v>30</v>
      </c>
    </row>
    <row r="90" spans="1:8" s="9" customFormat="1" ht="17.25">
      <c r="A90" s="1040"/>
      <c r="B90" s="269" t="s">
        <v>490</v>
      </c>
      <c r="C90" s="272">
        <v>2</v>
      </c>
      <c r="D90" s="716" t="s">
        <v>29</v>
      </c>
      <c r="E90" s="1035"/>
      <c r="F90" s="269" t="s">
        <v>490</v>
      </c>
      <c r="G90" s="272">
        <v>4</v>
      </c>
      <c r="H90" s="726" t="s">
        <v>31</v>
      </c>
    </row>
    <row r="91" spans="1:8" s="9" customFormat="1" ht="86.25">
      <c r="A91" s="1040" t="s">
        <v>951</v>
      </c>
      <c r="B91" s="268" t="s">
        <v>449</v>
      </c>
      <c r="C91" s="724">
        <v>5</v>
      </c>
      <c r="D91" s="732" t="s">
        <v>32</v>
      </c>
      <c r="E91" s="1035" t="s">
        <v>951</v>
      </c>
      <c r="F91" s="270" t="s">
        <v>449</v>
      </c>
      <c r="G91" s="718">
        <v>33</v>
      </c>
      <c r="H91" s="721" t="s">
        <v>899</v>
      </c>
    </row>
    <row r="92" spans="1:8" s="9" customFormat="1" ht="18" thickBot="1">
      <c r="A92" s="1041"/>
      <c r="B92" s="271" t="s">
        <v>490</v>
      </c>
      <c r="C92" s="729">
        <v>2</v>
      </c>
      <c r="D92" s="730" t="s">
        <v>33</v>
      </c>
      <c r="E92" s="1042"/>
      <c r="F92" s="417" t="s">
        <v>490</v>
      </c>
      <c r="G92" s="737">
        <v>1</v>
      </c>
      <c r="H92" s="731" t="s">
        <v>34</v>
      </c>
    </row>
    <row r="93" spans="1:6" s="14" customFormat="1" ht="39" customHeight="1" thickBot="1">
      <c r="A93" s="705" t="s">
        <v>268</v>
      </c>
      <c r="B93" s="706"/>
      <c r="E93" s="706"/>
      <c r="F93" s="706"/>
    </row>
    <row r="94" spans="1:8" s="14" customFormat="1" ht="30" customHeight="1">
      <c r="A94" s="1050" t="s">
        <v>491</v>
      </c>
      <c r="B94" s="1044" t="s">
        <v>492</v>
      </c>
      <c r="C94" s="1044"/>
      <c r="D94" s="1044"/>
      <c r="E94" s="1044" t="s">
        <v>491</v>
      </c>
      <c r="F94" s="1044" t="s">
        <v>493</v>
      </c>
      <c r="G94" s="1044"/>
      <c r="H94" s="1047"/>
    </row>
    <row r="95" spans="1:8" s="14" customFormat="1" ht="30" customHeight="1" thickBot="1">
      <c r="A95" s="1051"/>
      <c r="B95" s="707" t="s">
        <v>494</v>
      </c>
      <c r="C95" s="708" t="s">
        <v>495</v>
      </c>
      <c r="D95" s="709" t="s">
        <v>496</v>
      </c>
      <c r="E95" s="1049"/>
      <c r="F95" s="707" t="s">
        <v>494</v>
      </c>
      <c r="G95" s="708" t="s">
        <v>495</v>
      </c>
      <c r="H95" s="710" t="s">
        <v>496</v>
      </c>
    </row>
    <row r="96" spans="1:8" s="9" customFormat="1" ht="17.25">
      <c r="A96" s="1048" t="s">
        <v>486</v>
      </c>
      <c r="B96" s="266" t="s">
        <v>449</v>
      </c>
      <c r="C96" s="711">
        <v>3</v>
      </c>
      <c r="D96" s="712" t="s">
        <v>35</v>
      </c>
      <c r="E96" s="1046" t="s">
        <v>486</v>
      </c>
      <c r="F96" s="1045" t="s">
        <v>159</v>
      </c>
      <c r="G96" s="1046">
        <v>1</v>
      </c>
      <c r="H96" s="1043" t="s">
        <v>37</v>
      </c>
    </row>
    <row r="97" spans="1:8" s="9" customFormat="1" ht="17.25">
      <c r="A97" s="1028"/>
      <c r="B97" s="269" t="s">
        <v>490</v>
      </c>
      <c r="C97" s="272">
        <v>2</v>
      </c>
      <c r="D97" s="716" t="s">
        <v>36</v>
      </c>
      <c r="E97" s="1024"/>
      <c r="F97" s="1022"/>
      <c r="G97" s="1024"/>
      <c r="H97" s="1026"/>
    </row>
    <row r="98" spans="1:8" s="9" customFormat="1" ht="25.5" customHeight="1">
      <c r="A98" s="1040" t="s">
        <v>487</v>
      </c>
      <c r="B98" s="270" t="s">
        <v>449</v>
      </c>
      <c r="C98" s="718">
        <v>4</v>
      </c>
      <c r="D98" s="719" t="s">
        <v>38</v>
      </c>
      <c r="E98" s="1035" t="s">
        <v>487</v>
      </c>
      <c r="F98" s="1034" t="s">
        <v>449</v>
      </c>
      <c r="G98" s="1035">
        <v>17</v>
      </c>
      <c r="H98" s="1025" t="s">
        <v>40</v>
      </c>
    </row>
    <row r="99" spans="1:8" s="9" customFormat="1" ht="25.5" customHeight="1">
      <c r="A99" s="1040"/>
      <c r="B99" s="272" t="s">
        <v>490</v>
      </c>
      <c r="C99" s="272">
        <v>5</v>
      </c>
      <c r="D99" s="716" t="s">
        <v>39</v>
      </c>
      <c r="E99" s="1035"/>
      <c r="F99" s="1034"/>
      <c r="G99" s="1035"/>
      <c r="H99" s="1026"/>
    </row>
    <row r="100" spans="1:8" s="9" customFormat="1" ht="17.25">
      <c r="A100" s="1027" t="s">
        <v>219</v>
      </c>
      <c r="B100" s="270" t="s">
        <v>449</v>
      </c>
      <c r="C100" s="718">
        <v>2</v>
      </c>
      <c r="D100" s="719" t="s">
        <v>41</v>
      </c>
      <c r="E100" s="1023" t="s">
        <v>219</v>
      </c>
      <c r="F100" s="1021" t="s">
        <v>449</v>
      </c>
      <c r="G100" s="1023">
        <v>9</v>
      </c>
      <c r="H100" s="1025" t="s">
        <v>42</v>
      </c>
    </row>
    <row r="101" spans="1:8" s="9" customFormat="1" ht="17.25">
      <c r="A101" s="1028"/>
      <c r="B101" s="269" t="s">
        <v>490</v>
      </c>
      <c r="C101" s="272">
        <v>1</v>
      </c>
      <c r="D101" s="716" t="s">
        <v>960</v>
      </c>
      <c r="E101" s="1024"/>
      <c r="F101" s="1022"/>
      <c r="G101" s="1024"/>
      <c r="H101" s="1026"/>
    </row>
    <row r="102" spans="1:8" s="9" customFormat="1" ht="17.25">
      <c r="A102" s="1027" t="s">
        <v>202</v>
      </c>
      <c r="B102" s="270" t="s">
        <v>449</v>
      </c>
      <c r="C102" s="718">
        <v>3</v>
      </c>
      <c r="D102" s="719" t="s">
        <v>43</v>
      </c>
      <c r="E102" s="1023" t="s">
        <v>202</v>
      </c>
      <c r="F102" s="1021" t="s">
        <v>449</v>
      </c>
      <c r="G102" s="1023">
        <v>8</v>
      </c>
      <c r="H102" s="1025" t="s">
        <v>45</v>
      </c>
    </row>
    <row r="103" spans="1:8" s="9" customFormat="1" ht="17.25">
      <c r="A103" s="1039"/>
      <c r="B103" s="267" t="s">
        <v>490</v>
      </c>
      <c r="C103" s="714">
        <v>4</v>
      </c>
      <c r="D103" s="715" t="s">
        <v>44</v>
      </c>
      <c r="E103" s="1038"/>
      <c r="F103" s="1037"/>
      <c r="G103" s="1038"/>
      <c r="H103" s="1029"/>
    </row>
    <row r="104" spans="1:8" s="9" customFormat="1" ht="17.25">
      <c r="A104" s="1040" t="s">
        <v>198</v>
      </c>
      <c r="B104" s="270" t="s">
        <v>449</v>
      </c>
      <c r="C104" s="718">
        <v>5</v>
      </c>
      <c r="D104" s="719" t="s">
        <v>46</v>
      </c>
      <c r="E104" s="1035" t="s">
        <v>198</v>
      </c>
      <c r="F104" s="1034" t="s">
        <v>449</v>
      </c>
      <c r="G104" s="1035">
        <v>32</v>
      </c>
      <c r="H104" s="1025" t="s">
        <v>49</v>
      </c>
    </row>
    <row r="105" spans="1:8" s="9" customFormat="1" ht="51.75" customHeight="1">
      <c r="A105" s="1040"/>
      <c r="B105" s="267" t="s">
        <v>450</v>
      </c>
      <c r="C105" s="714">
        <v>7</v>
      </c>
      <c r="D105" s="715" t="s">
        <v>47</v>
      </c>
      <c r="E105" s="1035"/>
      <c r="F105" s="1034"/>
      <c r="G105" s="1035"/>
      <c r="H105" s="1029"/>
    </row>
    <row r="106" spans="1:8" s="9" customFormat="1" ht="17.25">
      <c r="A106" s="1040"/>
      <c r="B106" s="269" t="s">
        <v>451</v>
      </c>
      <c r="C106" s="272">
        <v>1</v>
      </c>
      <c r="D106" s="716" t="s">
        <v>48</v>
      </c>
      <c r="E106" s="1035"/>
      <c r="F106" s="1034"/>
      <c r="G106" s="1035"/>
      <c r="H106" s="1026"/>
    </row>
    <row r="107" spans="1:8" s="9" customFormat="1" ht="34.5">
      <c r="A107" s="1027" t="s">
        <v>199</v>
      </c>
      <c r="B107" s="270" t="s">
        <v>449</v>
      </c>
      <c r="C107" s="718">
        <v>9</v>
      </c>
      <c r="D107" s="719" t="s">
        <v>50</v>
      </c>
      <c r="E107" s="1023" t="s">
        <v>199</v>
      </c>
      <c r="F107" s="1021" t="s">
        <v>449</v>
      </c>
      <c r="G107" s="1023">
        <v>22</v>
      </c>
      <c r="H107" s="1025" t="s">
        <v>52</v>
      </c>
    </row>
    <row r="108" spans="1:8" s="9" customFormat="1" ht="34.5">
      <c r="A108" s="1039"/>
      <c r="B108" s="267" t="s">
        <v>490</v>
      </c>
      <c r="C108" s="714">
        <v>6</v>
      </c>
      <c r="D108" s="715" t="s">
        <v>51</v>
      </c>
      <c r="E108" s="1038"/>
      <c r="F108" s="1037"/>
      <c r="G108" s="1038"/>
      <c r="H108" s="1029"/>
    </row>
    <row r="109" spans="1:8" s="9" customFormat="1" ht="17.25">
      <c r="A109" s="1028"/>
      <c r="B109" s="269" t="s">
        <v>157</v>
      </c>
      <c r="C109" s="272">
        <v>1</v>
      </c>
      <c r="D109" s="716" t="s">
        <v>48</v>
      </c>
      <c r="E109" s="1024"/>
      <c r="F109" s="1022"/>
      <c r="G109" s="1024"/>
      <c r="H109" s="1026"/>
    </row>
    <row r="110" spans="1:8" s="9" customFormat="1" ht="51.75">
      <c r="A110" s="160" t="s">
        <v>200</v>
      </c>
      <c r="B110" s="159" t="s">
        <v>449</v>
      </c>
      <c r="C110" s="161">
        <v>1</v>
      </c>
      <c r="D110" s="738" t="s">
        <v>961</v>
      </c>
      <c r="E110" s="161" t="s">
        <v>200</v>
      </c>
      <c r="F110" s="159" t="s">
        <v>449</v>
      </c>
      <c r="G110" s="161">
        <v>19</v>
      </c>
      <c r="H110" s="739" t="s">
        <v>53</v>
      </c>
    </row>
    <row r="111" spans="1:8" s="9" customFormat="1" ht="25.5" customHeight="1">
      <c r="A111" s="1027" t="s">
        <v>201</v>
      </c>
      <c r="B111" s="270" t="s">
        <v>449</v>
      </c>
      <c r="C111" s="718">
        <v>2</v>
      </c>
      <c r="D111" s="719" t="s">
        <v>54</v>
      </c>
      <c r="E111" s="1023" t="s">
        <v>201</v>
      </c>
      <c r="F111" s="1021" t="s">
        <v>449</v>
      </c>
      <c r="G111" s="1023">
        <v>17</v>
      </c>
      <c r="H111" s="1025" t="s">
        <v>56</v>
      </c>
    </row>
    <row r="112" spans="1:8" s="9" customFormat="1" ht="25.5" customHeight="1">
      <c r="A112" s="1028"/>
      <c r="B112" s="269" t="s">
        <v>490</v>
      </c>
      <c r="C112" s="272">
        <v>3</v>
      </c>
      <c r="D112" s="716" t="s">
        <v>55</v>
      </c>
      <c r="E112" s="1024"/>
      <c r="F112" s="1022"/>
      <c r="G112" s="1024"/>
      <c r="H112" s="1026"/>
    </row>
    <row r="113" spans="1:8" s="9" customFormat="1" ht="34.5">
      <c r="A113" s="1040" t="s">
        <v>208</v>
      </c>
      <c r="B113" s="270" t="s">
        <v>449</v>
      </c>
      <c r="C113" s="718">
        <v>6</v>
      </c>
      <c r="D113" s="719" t="s">
        <v>57</v>
      </c>
      <c r="E113" s="1035" t="s">
        <v>208</v>
      </c>
      <c r="F113" s="270" t="s">
        <v>449</v>
      </c>
      <c r="G113" s="718">
        <v>12</v>
      </c>
      <c r="H113" s="721" t="s">
        <v>60</v>
      </c>
    </row>
    <row r="114" spans="1:8" s="9" customFormat="1" ht="17.25">
      <c r="A114" s="1040"/>
      <c r="B114" s="267" t="s">
        <v>490</v>
      </c>
      <c r="C114" s="714">
        <v>5</v>
      </c>
      <c r="D114" s="715" t="s">
        <v>58</v>
      </c>
      <c r="E114" s="1035"/>
      <c r="F114" s="1031" t="s">
        <v>450</v>
      </c>
      <c r="G114" s="1032">
        <v>1</v>
      </c>
      <c r="H114" s="1033" t="s">
        <v>61</v>
      </c>
    </row>
    <row r="115" spans="1:8" s="9" customFormat="1" ht="17.25">
      <c r="A115" s="1040"/>
      <c r="B115" s="163" t="s">
        <v>451</v>
      </c>
      <c r="C115" s="465">
        <v>1</v>
      </c>
      <c r="D115" s="725" t="s">
        <v>59</v>
      </c>
      <c r="E115" s="1035"/>
      <c r="F115" s="1022"/>
      <c r="G115" s="1024"/>
      <c r="H115" s="1026"/>
    </row>
    <row r="116" spans="1:8" s="9" customFormat="1" ht="51.75">
      <c r="A116" s="160" t="s">
        <v>209</v>
      </c>
      <c r="B116" s="270" t="s">
        <v>449</v>
      </c>
      <c r="C116" s="718">
        <v>1</v>
      </c>
      <c r="D116" s="719" t="s">
        <v>961</v>
      </c>
      <c r="E116" s="161" t="s">
        <v>209</v>
      </c>
      <c r="F116" s="159" t="s">
        <v>449</v>
      </c>
      <c r="G116" s="161">
        <v>19</v>
      </c>
      <c r="H116" s="739" t="s">
        <v>62</v>
      </c>
    </row>
    <row r="117" spans="1:8" s="9" customFormat="1" ht="42.75" customHeight="1">
      <c r="A117" s="1027" t="s">
        <v>206</v>
      </c>
      <c r="B117" s="270" t="s">
        <v>449</v>
      </c>
      <c r="C117" s="718">
        <v>5</v>
      </c>
      <c r="D117" s="719" t="s">
        <v>63</v>
      </c>
      <c r="E117" s="1023" t="s">
        <v>206</v>
      </c>
      <c r="F117" s="1021" t="s">
        <v>449</v>
      </c>
      <c r="G117" s="1023">
        <v>35</v>
      </c>
      <c r="H117" s="1025" t="s">
        <v>65</v>
      </c>
    </row>
    <row r="118" spans="1:8" s="9" customFormat="1" ht="42.75" customHeight="1">
      <c r="A118" s="1028"/>
      <c r="B118" s="269" t="s">
        <v>490</v>
      </c>
      <c r="C118" s="272">
        <v>3</v>
      </c>
      <c r="D118" s="716" t="s">
        <v>64</v>
      </c>
      <c r="E118" s="1024"/>
      <c r="F118" s="1022"/>
      <c r="G118" s="1024"/>
      <c r="H118" s="1026"/>
    </row>
    <row r="119" spans="1:8" s="9" customFormat="1" ht="51.75">
      <c r="A119" s="1027" t="s">
        <v>207</v>
      </c>
      <c r="B119" s="270" t="s">
        <v>449</v>
      </c>
      <c r="C119" s="718">
        <v>4</v>
      </c>
      <c r="D119" s="719" t="s">
        <v>69</v>
      </c>
      <c r="E119" s="1023" t="s">
        <v>207</v>
      </c>
      <c r="F119" s="270" t="s">
        <v>449</v>
      </c>
      <c r="G119" s="718">
        <v>20</v>
      </c>
      <c r="H119" s="721" t="s">
        <v>66</v>
      </c>
    </row>
    <row r="120" spans="1:8" s="9" customFormat="1" ht="17.25">
      <c r="A120" s="1028"/>
      <c r="B120" s="269" t="s">
        <v>490</v>
      </c>
      <c r="C120" s="272">
        <v>1</v>
      </c>
      <c r="D120" s="716" t="s">
        <v>68</v>
      </c>
      <c r="E120" s="1024"/>
      <c r="F120" s="269" t="s">
        <v>490</v>
      </c>
      <c r="G120" s="272">
        <v>2</v>
      </c>
      <c r="H120" s="726" t="s">
        <v>67</v>
      </c>
    </row>
    <row r="121" spans="1:8" s="9" customFormat="1" ht="34.5">
      <c r="A121" s="1027" t="s">
        <v>223</v>
      </c>
      <c r="B121" s="270" t="s">
        <v>449</v>
      </c>
      <c r="C121" s="718">
        <v>6</v>
      </c>
      <c r="D121" s="719" t="s">
        <v>70</v>
      </c>
      <c r="E121" s="1023" t="s">
        <v>223</v>
      </c>
      <c r="F121" s="270" t="s">
        <v>449</v>
      </c>
      <c r="G121" s="718">
        <v>11</v>
      </c>
      <c r="H121" s="721" t="s">
        <v>72</v>
      </c>
    </row>
    <row r="122" spans="1:8" s="9" customFormat="1" ht="17.25">
      <c r="A122" s="1028"/>
      <c r="B122" s="269" t="s">
        <v>490</v>
      </c>
      <c r="C122" s="272">
        <v>4</v>
      </c>
      <c r="D122" s="716" t="s">
        <v>71</v>
      </c>
      <c r="E122" s="1024"/>
      <c r="F122" s="269" t="s">
        <v>490</v>
      </c>
      <c r="G122" s="272">
        <v>1</v>
      </c>
      <c r="H122" s="726" t="s">
        <v>73</v>
      </c>
    </row>
    <row r="123" spans="1:8" s="9" customFormat="1" ht="34.5">
      <c r="A123" s="1027" t="s">
        <v>224</v>
      </c>
      <c r="B123" s="270" t="s">
        <v>449</v>
      </c>
      <c r="C123" s="718">
        <v>2</v>
      </c>
      <c r="D123" s="719" t="s">
        <v>74</v>
      </c>
      <c r="E123" s="1023" t="s">
        <v>224</v>
      </c>
      <c r="F123" s="414" t="s">
        <v>449</v>
      </c>
      <c r="G123" s="415">
        <v>11</v>
      </c>
      <c r="H123" s="720" t="s">
        <v>76</v>
      </c>
    </row>
    <row r="124" spans="1:8" s="9" customFormat="1" ht="17.25">
      <c r="A124" s="1028"/>
      <c r="B124" s="269" t="s">
        <v>490</v>
      </c>
      <c r="C124" s="272">
        <v>4</v>
      </c>
      <c r="D124" s="716" t="s">
        <v>75</v>
      </c>
      <c r="E124" s="1024"/>
      <c r="F124" s="269" t="s">
        <v>490</v>
      </c>
      <c r="G124" s="272">
        <v>1</v>
      </c>
      <c r="H124" s="726" t="s">
        <v>963</v>
      </c>
    </row>
    <row r="125" spans="1:8" s="9" customFormat="1" ht="34.5">
      <c r="A125" s="290" t="s">
        <v>225</v>
      </c>
      <c r="B125" s="270" t="s">
        <v>449</v>
      </c>
      <c r="C125" s="718">
        <v>1</v>
      </c>
      <c r="D125" s="719" t="s">
        <v>952</v>
      </c>
      <c r="E125" s="415" t="s">
        <v>225</v>
      </c>
      <c r="F125" s="414" t="s">
        <v>449</v>
      </c>
      <c r="G125" s="415">
        <v>8</v>
      </c>
      <c r="H125" s="720" t="s">
        <v>77</v>
      </c>
    </row>
    <row r="126" spans="1:8" s="9" customFormat="1" ht="34.5">
      <c r="A126" s="160" t="s">
        <v>226</v>
      </c>
      <c r="B126" s="159" t="s">
        <v>900</v>
      </c>
      <c r="C126" s="161" t="s">
        <v>900</v>
      </c>
      <c r="D126" s="159" t="s">
        <v>900</v>
      </c>
      <c r="E126" s="161" t="s">
        <v>226</v>
      </c>
      <c r="F126" s="159" t="s">
        <v>449</v>
      </c>
      <c r="G126" s="161">
        <v>8</v>
      </c>
      <c r="H126" s="739" t="s">
        <v>77</v>
      </c>
    </row>
    <row r="127" spans="1:8" s="9" customFormat="1" ht="51.75">
      <c r="A127" s="1040" t="s">
        <v>227</v>
      </c>
      <c r="B127" s="270" t="s">
        <v>449</v>
      </c>
      <c r="C127" s="718">
        <v>3</v>
      </c>
      <c r="D127" s="719" t="s">
        <v>78</v>
      </c>
      <c r="E127" s="1035" t="s">
        <v>227</v>
      </c>
      <c r="F127" s="270" t="s">
        <v>449</v>
      </c>
      <c r="G127" s="718">
        <v>20</v>
      </c>
      <c r="H127" s="721" t="s">
        <v>80</v>
      </c>
    </row>
    <row r="128" spans="1:8" s="9" customFormat="1" ht="17.25">
      <c r="A128" s="1040"/>
      <c r="B128" s="269" t="s">
        <v>490</v>
      </c>
      <c r="C128" s="272">
        <v>3</v>
      </c>
      <c r="D128" s="716" t="s">
        <v>79</v>
      </c>
      <c r="E128" s="1035"/>
      <c r="F128" s="269" t="s">
        <v>450</v>
      </c>
      <c r="G128" s="272">
        <v>2</v>
      </c>
      <c r="H128" s="726" t="s">
        <v>81</v>
      </c>
    </row>
    <row r="129" spans="1:8" s="9" customFormat="1" ht="51.75">
      <c r="A129" s="1027" t="s">
        <v>228</v>
      </c>
      <c r="B129" s="1021" t="s">
        <v>449</v>
      </c>
      <c r="C129" s="1023">
        <v>7</v>
      </c>
      <c r="D129" s="1058" t="s">
        <v>82</v>
      </c>
      <c r="E129" s="1023" t="s">
        <v>228</v>
      </c>
      <c r="F129" s="270" t="s">
        <v>449</v>
      </c>
      <c r="G129" s="718">
        <v>16</v>
      </c>
      <c r="H129" s="721" t="s">
        <v>83</v>
      </c>
    </row>
    <row r="130" spans="1:8" s="9" customFormat="1" ht="17.25">
      <c r="A130" s="1028"/>
      <c r="B130" s="1022"/>
      <c r="C130" s="1024"/>
      <c r="D130" s="1057"/>
      <c r="E130" s="1024"/>
      <c r="F130" s="163" t="s">
        <v>451</v>
      </c>
      <c r="G130" s="465">
        <v>1</v>
      </c>
      <c r="H130" s="717" t="s">
        <v>84</v>
      </c>
    </row>
    <row r="131" spans="1:8" s="9" customFormat="1" ht="51.75">
      <c r="A131" s="1028" t="s">
        <v>229</v>
      </c>
      <c r="B131" s="268" t="s">
        <v>449</v>
      </c>
      <c r="C131" s="724">
        <v>4</v>
      </c>
      <c r="D131" s="732" t="s">
        <v>85</v>
      </c>
      <c r="E131" s="1024" t="s">
        <v>229</v>
      </c>
      <c r="F131" s="270" t="s">
        <v>449</v>
      </c>
      <c r="G131" s="718">
        <v>16</v>
      </c>
      <c r="H131" s="721" t="s">
        <v>86</v>
      </c>
    </row>
    <row r="132" spans="1:8" s="9" customFormat="1" ht="17.25">
      <c r="A132" s="1040"/>
      <c r="B132" s="269" t="s">
        <v>450</v>
      </c>
      <c r="C132" s="272">
        <v>1</v>
      </c>
      <c r="D132" s="716" t="s">
        <v>959</v>
      </c>
      <c r="E132" s="1035"/>
      <c r="F132" s="269" t="s">
        <v>490</v>
      </c>
      <c r="G132" s="272">
        <v>2</v>
      </c>
      <c r="H132" s="740" t="s">
        <v>87</v>
      </c>
    </row>
    <row r="133" spans="1:8" s="9" customFormat="1" ht="34.5">
      <c r="A133" s="160" t="s">
        <v>230</v>
      </c>
      <c r="B133" s="159" t="s">
        <v>449</v>
      </c>
      <c r="C133" s="161">
        <v>3</v>
      </c>
      <c r="D133" s="738" t="s">
        <v>88</v>
      </c>
      <c r="E133" s="161" t="s">
        <v>230</v>
      </c>
      <c r="F133" s="159" t="s">
        <v>449</v>
      </c>
      <c r="G133" s="161">
        <v>7</v>
      </c>
      <c r="H133" s="739" t="s">
        <v>89</v>
      </c>
    </row>
    <row r="134" spans="1:8" s="9" customFormat="1" ht="17.25">
      <c r="A134" s="1040" t="s">
        <v>231</v>
      </c>
      <c r="B134" s="419" t="s">
        <v>449</v>
      </c>
      <c r="C134" s="718">
        <v>7</v>
      </c>
      <c r="D134" s="719" t="s">
        <v>901</v>
      </c>
      <c r="E134" s="1035" t="s">
        <v>231</v>
      </c>
      <c r="F134" s="1034" t="s">
        <v>449</v>
      </c>
      <c r="G134" s="1035">
        <v>25</v>
      </c>
      <c r="H134" s="1025" t="s">
        <v>902</v>
      </c>
    </row>
    <row r="135" spans="1:8" s="9" customFormat="1" ht="51.75" customHeight="1">
      <c r="A135" s="1040"/>
      <c r="B135" s="163" t="s">
        <v>450</v>
      </c>
      <c r="C135" s="714">
        <v>6</v>
      </c>
      <c r="D135" s="715" t="s">
        <v>630</v>
      </c>
      <c r="E135" s="1035"/>
      <c r="F135" s="1034"/>
      <c r="G135" s="1035"/>
      <c r="H135" s="1026"/>
    </row>
    <row r="136" spans="1:8" s="9" customFormat="1" ht="17.25">
      <c r="A136" s="1036" t="s">
        <v>232</v>
      </c>
      <c r="B136" s="418" t="s">
        <v>449</v>
      </c>
      <c r="C136" s="741">
        <v>4</v>
      </c>
      <c r="D136" s="719" t="s">
        <v>90</v>
      </c>
      <c r="E136" s="1023" t="s">
        <v>232</v>
      </c>
      <c r="F136" s="1021" t="s">
        <v>449</v>
      </c>
      <c r="G136" s="1023">
        <v>5</v>
      </c>
      <c r="H136" s="1025" t="s">
        <v>92</v>
      </c>
    </row>
    <row r="137" spans="1:8" s="9" customFormat="1" ht="17.25">
      <c r="A137" s="1028"/>
      <c r="B137" s="163" t="s">
        <v>450</v>
      </c>
      <c r="C137" s="465">
        <v>3</v>
      </c>
      <c r="D137" s="725" t="s">
        <v>91</v>
      </c>
      <c r="E137" s="1024"/>
      <c r="F137" s="1022"/>
      <c r="G137" s="1024"/>
      <c r="H137" s="1026"/>
    </row>
    <row r="138" spans="1:8" s="9" customFormat="1" ht="17.25">
      <c r="A138" s="1027" t="s">
        <v>203</v>
      </c>
      <c r="B138" s="418" t="s">
        <v>449</v>
      </c>
      <c r="C138" s="741">
        <v>1</v>
      </c>
      <c r="D138" s="719" t="s">
        <v>93</v>
      </c>
      <c r="E138" s="1023" t="s">
        <v>203</v>
      </c>
      <c r="F138" s="1021" t="s">
        <v>449</v>
      </c>
      <c r="G138" s="1023">
        <v>4</v>
      </c>
      <c r="H138" s="1025" t="s">
        <v>94</v>
      </c>
    </row>
    <row r="139" spans="1:8" s="9" customFormat="1" ht="17.25">
      <c r="A139" s="1028"/>
      <c r="B139" s="163" t="s">
        <v>450</v>
      </c>
      <c r="C139" s="465">
        <v>1</v>
      </c>
      <c r="D139" s="725" t="s">
        <v>93</v>
      </c>
      <c r="E139" s="1024"/>
      <c r="F139" s="1022"/>
      <c r="G139" s="1024"/>
      <c r="H139" s="1026"/>
    </row>
    <row r="140" spans="1:8" s="9" customFormat="1" ht="17.25">
      <c r="A140" s="1027" t="s">
        <v>1211</v>
      </c>
      <c r="B140" s="418" t="s">
        <v>449</v>
      </c>
      <c r="C140" s="741">
        <v>3</v>
      </c>
      <c r="D140" s="719" t="s">
        <v>95</v>
      </c>
      <c r="E140" s="1023" t="s">
        <v>1211</v>
      </c>
      <c r="F140" s="1021" t="s">
        <v>449</v>
      </c>
      <c r="G140" s="1023">
        <v>3</v>
      </c>
      <c r="H140" s="1025" t="s">
        <v>97</v>
      </c>
    </row>
    <row r="141" spans="1:8" s="9" customFormat="1" ht="17.25">
      <c r="A141" s="1028"/>
      <c r="B141" s="163" t="s">
        <v>450</v>
      </c>
      <c r="C141" s="465">
        <v>1</v>
      </c>
      <c r="D141" s="725" t="s">
        <v>96</v>
      </c>
      <c r="E141" s="1024"/>
      <c r="F141" s="1022"/>
      <c r="G141" s="1024"/>
      <c r="H141" s="1026"/>
    </row>
    <row r="142" spans="1:8" s="9" customFormat="1" ht="17.25">
      <c r="A142" s="160" t="s">
        <v>205</v>
      </c>
      <c r="B142" s="159" t="s">
        <v>159</v>
      </c>
      <c r="C142" s="161">
        <v>1</v>
      </c>
      <c r="D142" s="161" t="s">
        <v>93</v>
      </c>
      <c r="E142" s="161" t="s">
        <v>205</v>
      </c>
      <c r="F142" s="159" t="s">
        <v>449</v>
      </c>
      <c r="G142" s="161">
        <v>3</v>
      </c>
      <c r="H142" s="739" t="s">
        <v>98</v>
      </c>
    </row>
    <row r="143" spans="1:8" s="9" customFormat="1" ht="34.5">
      <c r="A143" s="1040" t="s">
        <v>210</v>
      </c>
      <c r="B143" s="270" t="s">
        <v>449</v>
      </c>
      <c r="C143" s="718">
        <v>2</v>
      </c>
      <c r="D143" s="719" t="s">
        <v>99</v>
      </c>
      <c r="E143" s="1035" t="s">
        <v>210</v>
      </c>
      <c r="F143" s="270" t="s">
        <v>449</v>
      </c>
      <c r="G143" s="718">
        <v>12</v>
      </c>
      <c r="H143" s="721" t="s">
        <v>101</v>
      </c>
    </row>
    <row r="144" spans="1:8" s="9" customFormat="1" ht="18" thickBot="1">
      <c r="A144" s="1041"/>
      <c r="B144" s="271" t="s">
        <v>450</v>
      </c>
      <c r="C144" s="729">
        <v>2</v>
      </c>
      <c r="D144" s="730" t="s">
        <v>100</v>
      </c>
      <c r="E144" s="1042"/>
      <c r="F144" s="271" t="s">
        <v>450</v>
      </c>
      <c r="G144" s="729">
        <v>1</v>
      </c>
      <c r="H144" s="742" t="s">
        <v>965</v>
      </c>
    </row>
    <row r="145" spans="1:8" s="9" customFormat="1" ht="18" customHeight="1">
      <c r="A145" s="9" t="s">
        <v>102</v>
      </c>
      <c r="B145" s="706"/>
      <c r="D145" s="743"/>
      <c r="E145" s="14"/>
      <c r="F145" s="706"/>
      <c r="H145" s="743"/>
    </row>
  </sheetData>
  <mergeCells count="236">
    <mergeCell ref="F32:F33"/>
    <mergeCell ref="G32:G33"/>
    <mergeCell ref="H32:H33"/>
    <mergeCell ref="A24:A25"/>
    <mergeCell ref="E24:E25"/>
    <mergeCell ref="F24:F25"/>
    <mergeCell ref="G24:G25"/>
    <mergeCell ref="A29:A30"/>
    <mergeCell ref="B29:D29"/>
    <mergeCell ref="E29:E30"/>
    <mergeCell ref="A22:A23"/>
    <mergeCell ref="E22:E23"/>
    <mergeCell ref="E19:E21"/>
    <mergeCell ref="A19:A21"/>
    <mergeCell ref="A37:A39"/>
    <mergeCell ref="E37:E39"/>
    <mergeCell ref="A40:A41"/>
    <mergeCell ref="A42:A43"/>
    <mergeCell ref="E42:E43"/>
    <mergeCell ref="E40:E41"/>
    <mergeCell ref="H42:H43"/>
    <mergeCell ref="F38:F39"/>
    <mergeCell ref="E54:E55"/>
    <mergeCell ref="F54:F55"/>
    <mergeCell ref="H54:H55"/>
    <mergeCell ref="G54:G55"/>
    <mergeCell ref="G38:G39"/>
    <mergeCell ref="F42:F43"/>
    <mergeCell ref="G42:G43"/>
    <mergeCell ref="H38:H39"/>
    <mergeCell ref="A34:A36"/>
    <mergeCell ref="E34:E36"/>
    <mergeCell ref="A31:A33"/>
    <mergeCell ref="E31:E33"/>
    <mergeCell ref="A16:A18"/>
    <mergeCell ref="E16:E18"/>
    <mergeCell ref="A11:A13"/>
    <mergeCell ref="E11:E13"/>
    <mergeCell ref="A14:A15"/>
    <mergeCell ref="E14:E15"/>
    <mergeCell ref="A4:A6"/>
    <mergeCell ref="E4:E6"/>
    <mergeCell ref="G5:G6"/>
    <mergeCell ref="F5:F6"/>
    <mergeCell ref="G12:G13"/>
    <mergeCell ref="A7:A8"/>
    <mergeCell ref="E7:E8"/>
    <mergeCell ref="F7:F8"/>
    <mergeCell ref="G7:G8"/>
    <mergeCell ref="A9:A10"/>
    <mergeCell ref="E9:E10"/>
    <mergeCell ref="H5:H6"/>
    <mergeCell ref="H7:H8"/>
    <mergeCell ref="H9:H10"/>
    <mergeCell ref="H12:H13"/>
    <mergeCell ref="G17:G18"/>
    <mergeCell ref="F29:H29"/>
    <mergeCell ref="F26:F27"/>
    <mergeCell ref="F20:F21"/>
    <mergeCell ref="G20:G21"/>
    <mergeCell ref="H20:H21"/>
    <mergeCell ref="H24:H25"/>
    <mergeCell ref="H26:H27"/>
    <mergeCell ref="G26:G27"/>
    <mergeCell ref="H17:H18"/>
    <mergeCell ref="G34:G35"/>
    <mergeCell ref="F34:F35"/>
    <mergeCell ref="A2:A3"/>
    <mergeCell ref="B2:D2"/>
    <mergeCell ref="E2:E3"/>
    <mergeCell ref="F2:H2"/>
    <mergeCell ref="G9:G10"/>
    <mergeCell ref="F12:F13"/>
    <mergeCell ref="F9:F10"/>
    <mergeCell ref="F17:F18"/>
    <mergeCell ref="A44:A46"/>
    <mergeCell ref="E44:E46"/>
    <mergeCell ref="F45:F46"/>
    <mergeCell ref="A52:A53"/>
    <mergeCell ref="B52:D52"/>
    <mergeCell ref="E52:E53"/>
    <mergeCell ref="F52:H52"/>
    <mergeCell ref="H45:H46"/>
    <mergeCell ref="A47:A48"/>
    <mergeCell ref="E47:E48"/>
    <mergeCell ref="G56:G58"/>
    <mergeCell ref="H56:H58"/>
    <mergeCell ref="A56:A58"/>
    <mergeCell ref="E56:E58"/>
    <mergeCell ref="A54:A55"/>
    <mergeCell ref="G45:G46"/>
    <mergeCell ref="E59:E60"/>
    <mergeCell ref="E63:E65"/>
    <mergeCell ref="A59:A60"/>
    <mergeCell ref="A49:A50"/>
    <mergeCell ref="E49:E50"/>
    <mergeCell ref="F49:F50"/>
    <mergeCell ref="G49:G50"/>
    <mergeCell ref="F56:F58"/>
    <mergeCell ref="A129:A130"/>
    <mergeCell ref="B129:B130"/>
    <mergeCell ref="C129:C130"/>
    <mergeCell ref="D129:D130"/>
    <mergeCell ref="E129:E130"/>
    <mergeCell ref="G66:G68"/>
    <mergeCell ref="A61:A62"/>
    <mergeCell ref="E61:E62"/>
    <mergeCell ref="D64:D65"/>
    <mergeCell ref="E76:E77"/>
    <mergeCell ref="A69:A71"/>
    <mergeCell ref="E69:E71"/>
    <mergeCell ref="F69:F71"/>
    <mergeCell ref="A63:A65"/>
    <mergeCell ref="A74:A75"/>
    <mergeCell ref="E74:E75"/>
    <mergeCell ref="B64:B65"/>
    <mergeCell ref="C64:C65"/>
    <mergeCell ref="A72:A73"/>
    <mergeCell ref="A66:A68"/>
    <mergeCell ref="E66:E68"/>
    <mergeCell ref="A86:A88"/>
    <mergeCell ref="A98:A99"/>
    <mergeCell ref="E86:E88"/>
    <mergeCell ref="F86:F88"/>
    <mergeCell ref="A89:A90"/>
    <mergeCell ref="E89:E90"/>
    <mergeCell ref="A94:A95"/>
    <mergeCell ref="E121:E122"/>
    <mergeCell ref="A119:A120"/>
    <mergeCell ref="H104:H106"/>
    <mergeCell ref="E82:E83"/>
    <mergeCell ref="G98:G99"/>
    <mergeCell ref="H98:H99"/>
    <mergeCell ref="E98:E99"/>
    <mergeCell ref="F98:F99"/>
    <mergeCell ref="G86:G88"/>
    <mergeCell ref="H86:H88"/>
    <mergeCell ref="H76:H77"/>
    <mergeCell ref="A127:A128"/>
    <mergeCell ref="A131:A132"/>
    <mergeCell ref="E131:E132"/>
    <mergeCell ref="E127:E128"/>
    <mergeCell ref="A123:A124"/>
    <mergeCell ref="E123:E124"/>
    <mergeCell ref="A104:A106"/>
    <mergeCell ref="E104:E106"/>
    <mergeCell ref="E113:E115"/>
    <mergeCell ref="F74:F75"/>
    <mergeCell ref="H66:H68"/>
    <mergeCell ref="H69:H71"/>
    <mergeCell ref="G74:G75"/>
    <mergeCell ref="H74:H75"/>
    <mergeCell ref="F72:F73"/>
    <mergeCell ref="G72:G73"/>
    <mergeCell ref="H72:H73"/>
    <mergeCell ref="G69:G71"/>
    <mergeCell ref="F66:F68"/>
    <mergeCell ref="G76:G77"/>
    <mergeCell ref="A84:A85"/>
    <mergeCell ref="E84:E85"/>
    <mergeCell ref="A82:A83"/>
    <mergeCell ref="A80:A81"/>
    <mergeCell ref="E80:E81"/>
    <mergeCell ref="F76:F77"/>
    <mergeCell ref="A78:A79"/>
    <mergeCell ref="E78:E79"/>
    <mergeCell ref="A76:A77"/>
    <mergeCell ref="H96:H97"/>
    <mergeCell ref="A91:A92"/>
    <mergeCell ref="E91:E92"/>
    <mergeCell ref="B94:D94"/>
    <mergeCell ref="F96:F97"/>
    <mergeCell ref="G96:G97"/>
    <mergeCell ref="F94:H94"/>
    <mergeCell ref="A96:A97"/>
    <mergeCell ref="E96:E97"/>
    <mergeCell ref="E94:E95"/>
    <mergeCell ref="A143:A144"/>
    <mergeCell ref="E143:E144"/>
    <mergeCell ref="A26:A27"/>
    <mergeCell ref="E26:E27"/>
    <mergeCell ref="E119:E120"/>
    <mergeCell ref="E72:E73"/>
    <mergeCell ref="A134:A135"/>
    <mergeCell ref="E134:E135"/>
    <mergeCell ref="A113:A115"/>
    <mergeCell ref="A121:A122"/>
    <mergeCell ref="A100:A101"/>
    <mergeCell ref="E100:E101"/>
    <mergeCell ref="A102:A103"/>
    <mergeCell ref="E102:E103"/>
    <mergeCell ref="F102:F103"/>
    <mergeCell ref="G102:G103"/>
    <mergeCell ref="A107:A109"/>
    <mergeCell ref="E107:E109"/>
    <mergeCell ref="F107:F109"/>
    <mergeCell ref="G107:G109"/>
    <mergeCell ref="F104:F106"/>
    <mergeCell ref="G104:G106"/>
    <mergeCell ref="A111:A112"/>
    <mergeCell ref="E111:E112"/>
    <mergeCell ref="F111:F112"/>
    <mergeCell ref="G111:G112"/>
    <mergeCell ref="A117:A118"/>
    <mergeCell ref="F117:F118"/>
    <mergeCell ref="G117:G118"/>
    <mergeCell ref="H117:H118"/>
    <mergeCell ref="E117:E118"/>
    <mergeCell ref="A136:A137"/>
    <mergeCell ref="E136:E137"/>
    <mergeCell ref="A138:A139"/>
    <mergeCell ref="E138:E139"/>
    <mergeCell ref="F134:F135"/>
    <mergeCell ref="G134:G135"/>
    <mergeCell ref="H134:H135"/>
    <mergeCell ref="F136:F137"/>
    <mergeCell ref="G136:G137"/>
    <mergeCell ref="H136:H137"/>
    <mergeCell ref="H49:H50"/>
    <mergeCell ref="H102:H103"/>
    <mergeCell ref="F114:F115"/>
    <mergeCell ref="G114:G115"/>
    <mergeCell ref="H114:H115"/>
    <mergeCell ref="H111:H112"/>
    <mergeCell ref="H107:H109"/>
    <mergeCell ref="F100:F101"/>
    <mergeCell ref="G100:G101"/>
    <mergeCell ref="H100:H101"/>
    <mergeCell ref="F138:F139"/>
    <mergeCell ref="G138:G139"/>
    <mergeCell ref="H138:H139"/>
    <mergeCell ref="A140:A141"/>
    <mergeCell ref="E140:E141"/>
    <mergeCell ref="F140:F141"/>
    <mergeCell ref="G140:G141"/>
    <mergeCell ref="H140:H141"/>
  </mergeCells>
  <printOptions/>
  <pageMargins left="0.5905511811023623" right="0.5905511811023623" top="0.5905511811023623" bottom="0.5905511811023623" header="0.3937007874015748" footer="0.3937007874015748"/>
  <pageSetup firstPageNumber="53" useFirstPageNumber="1" fitToHeight="5" fitToWidth="2" horizontalDpi="600" verticalDpi="600" orientation="portrait" pageOrder="overThenDown" paperSize="9" scale="55" r:id="rId1"/>
  <headerFooter alignWithMargins="0">
    <oddFooter>&amp;C&amp;P</oddFooter>
  </headerFooter>
  <rowBreaks count="3" manualBreakCount="3">
    <brk id="27" max="7" man="1"/>
    <brk id="50" max="7" man="1"/>
    <brk id="92" max="7" man="1"/>
  </rowBreaks>
  <colBreaks count="1" manualBreakCount="1">
    <brk id="4" max="14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W151"/>
  <sheetViews>
    <sheetView view="pageBreakPreview" zoomScale="75" zoomScaleNormal="75" zoomScaleSheetLayoutView="75" workbookViewId="0" topLeftCell="A1">
      <pane xSplit="2" ySplit="4" topLeftCell="C14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50" sqref="A150"/>
    </sheetView>
  </sheetViews>
  <sheetFormatPr defaultColWidth="8.796875" defaultRowHeight="15"/>
  <cols>
    <col min="1" max="1" width="17.19921875" style="105" customWidth="1"/>
    <col min="2" max="2" width="7" style="105" customWidth="1"/>
    <col min="3" max="3" width="9.59765625" style="105" customWidth="1"/>
    <col min="4" max="4" width="5.59765625" style="105" customWidth="1"/>
    <col min="5" max="10" width="3.59765625" style="105" customWidth="1"/>
    <col min="11" max="11" width="16.59765625" style="108" customWidth="1"/>
    <col min="12" max="12" width="6.59765625" style="105" customWidth="1"/>
    <col min="13" max="14" width="5.59765625" style="105" customWidth="1"/>
    <col min="15" max="17" width="3.59765625" style="105" customWidth="1"/>
    <col min="18" max="18" width="5.59765625" style="105" customWidth="1"/>
    <col min="19" max="19" width="3.59765625" style="105" customWidth="1"/>
    <col min="20" max="20" width="14.59765625" style="105" customWidth="1"/>
    <col min="21" max="25" width="3.59765625" style="105" customWidth="1"/>
    <col min="26" max="26" width="5.59765625" style="105" customWidth="1"/>
    <col min="27" max="29" width="7.59765625" style="105" customWidth="1"/>
    <col min="30" max="32" width="3.59765625" style="105" customWidth="1"/>
    <col min="33" max="33" width="17.59765625" style="109" customWidth="1"/>
    <col min="34" max="34" width="5.59765625" style="105" customWidth="1"/>
    <col min="35" max="39" width="3.59765625" style="105" customWidth="1"/>
    <col min="40" max="40" width="15.59765625" style="109" customWidth="1"/>
    <col min="41" max="41" width="5.59765625" style="105" customWidth="1"/>
    <col min="42" max="46" width="3.59765625" style="105" customWidth="1"/>
    <col min="47" max="47" width="13.59765625" style="105" customWidth="1"/>
    <col min="48" max="48" width="5.59765625" style="105" hidden="1" customWidth="1"/>
    <col min="49" max="49" width="45.8984375" style="99" customWidth="1"/>
    <col min="50" max="16384" width="9" style="99" customWidth="1"/>
  </cols>
  <sheetData>
    <row r="1" spans="1:48" s="96" customFormat="1" ht="45" customHeight="1" thickBot="1">
      <c r="A1" s="92" t="s">
        <v>932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3"/>
      <c r="AH1" s="94"/>
      <c r="AI1" s="94"/>
      <c r="AJ1" s="94"/>
      <c r="AK1" s="94"/>
      <c r="AL1" s="94"/>
      <c r="AM1" s="94"/>
      <c r="AN1" s="93"/>
      <c r="AO1" s="94"/>
      <c r="AP1" s="95"/>
      <c r="AQ1" s="95"/>
      <c r="AR1" s="95"/>
      <c r="AS1" s="95"/>
      <c r="AT1" s="95"/>
      <c r="AU1" s="95"/>
      <c r="AV1" s="95"/>
    </row>
    <row r="2" spans="1:48" ht="17.25">
      <c r="A2" s="1094" t="s">
        <v>498</v>
      </c>
      <c r="B2" s="97"/>
      <c r="C2" s="447" t="s">
        <v>1321</v>
      </c>
      <c r="D2" s="1111" t="s">
        <v>499</v>
      </c>
      <c r="E2" s="1079"/>
      <c r="F2" s="1079"/>
      <c r="G2" s="1079"/>
      <c r="H2" s="1079"/>
      <c r="I2" s="1079"/>
      <c r="J2" s="1079"/>
      <c r="K2" s="1080"/>
      <c r="L2" s="1111" t="s">
        <v>500</v>
      </c>
      <c r="M2" s="1079"/>
      <c r="N2" s="1079"/>
      <c r="O2" s="1079"/>
      <c r="P2" s="1079"/>
      <c r="Q2" s="1079"/>
      <c r="R2" s="1079"/>
      <c r="S2" s="1079"/>
      <c r="T2" s="1079"/>
      <c r="U2" s="1079"/>
      <c r="V2" s="1079"/>
      <c r="W2" s="1079"/>
      <c r="X2" s="1079"/>
      <c r="Y2" s="1079" t="s">
        <v>501</v>
      </c>
      <c r="Z2" s="1079"/>
      <c r="AA2" s="1079"/>
      <c r="AB2" s="1079"/>
      <c r="AC2" s="1079"/>
      <c r="AD2" s="1079"/>
      <c r="AE2" s="1079"/>
      <c r="AF2" s="1079"/>
      <c r="AG2" s="1080"/>
      <c r="AH2" s="1111" t="s">
        <v>502</v>
      </c>
      <c r="AI2" s="1079"/>
      <c r="AJ2" s="1079"/>
      <c r="AK2" s="1079"/>
      <c r="AL2" s="1079"/>
      <c r="AM2" s="1079"/>
      <c r="AN2" s="1080"/>
      <c r="AO2" s="1111" t="s">
        <v>503</v>
      </c>
      <c r="AP2" s="1079"/>
      <c r="AQ2" s="1079"/>
      <c r="AR2" s="1079"/>
      <c r="AS2" s="1079"/>
      <c r="AT2" s="1079"/>
      <c r="AU2" s="1080"/>
      <c r="AV2" s="98"/>
    </row>
    <row r="3" spans="1:48" ht="14.25">
      <c r="A3" s="1095"/>
      <c r="B3" s="100" t="s">
        <v>504</v>
      </c>
      <c r="C3" s="1109" t="s">
        <v>505</v>
      </c>
      <c r="D3" s="1109" t="s">
        <v>505</v>
      </c>
      <c r="E3" s="1081" t="s">
        <v>507</v>
      </c>
      <c r="F3" s="1082"/>
      <c r="G3" s="1082"/>
      <c r="H3" s="1082"/>
      <c r="I3" s="1082"/>
      <c r="J3" s="1082"/>
      <c r="K3" s="1083"/>
      <c r="L3" s="1109" t="s">
        <v>505</v>
      </c>
      <c r="M3" s="1081" t="s">
        <v>507</v>
      </c>
      <c r="N3" s="1082"/>
      <c r="O3" s="1082"/>
      <c r="P3" s="1082"/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1082"/>
      <c r="AC3" s="1082"/>
      <c r="AD3" s="1082"/>
      <c r="AE3" s="1082"/>
      <c r="AF3" s="1082"/>
      <c r="AG3" s="1083"/>
      <c r="AH3" s="1109" t="s">
        <v>505</v>
      </c>
      <c r="AI3" s="1081" t="s">
        <v>506</v>
      </c>
      <c r="AJ3" s="1082"/>
      <c r="AK3" s="1082"/>
      <c r="AL3" s="1082"/>
      <c r="AM3" s="1082"/>
      <c r="AN3" s="1083"/>
      <c r="AO3" s="1109" t="s">
        <v>505</v>
      </c>
      <c r="AP3" s="1081" t="s">
        <v>506</v>
      </c>
      <c r="AQ3" s="1082"/>
      <c r="AR3" s="1082"/>
      <c r="AS3" s="1082"/>
      <c r="AT3" s="1082"/>
      <c r="AU3" s="1083"/>
      <c r="AV3" s="152" t="s">
        <v>508</v>
      </c>
    </row>
    <row r="4" spans="1:49" s="104" customFormat="1" ht="107.25" customHeight="1" thickBot="1">
      <c r="A4" s="1096"/>
      <c r="B4" s="101" t="s">
        <v>505</v>
      </c>
      <c r="C4" s="1110"/>
      <c r="D4" s="1110"/>
      <c r="E4" s="202" t="s">
        <v>509</v>
      </c>
      <c r="F4" s="202" t="s">
        <v>510</v>
      </c>
      <c r="G4" s="202" t="s">
        <v>830</v>
      </c>
      <c r="H4" s="202" t="s">
        <v>831</v>
      </c>
      <c r="I4" s="202" t="s">
        <v>511</v>
      </c>
      <c r="J4" s="202" t="s">
        <v>832</v>
      </c>
      <c r="K4" s="203" t="s">
        <v>512</v>
      </c>
      <c r="L4" s="1110"/>
      <c r="M4" s="204" t="s">
        <v>513</v>
      </c>
      <c r="N4" s="204" t="s">
        <v>514</v>
      </c>
      <c r="O4" s="204" t="s">
        <v>270</v>
      </c>
      <c r="P4" s="204" t="s">
        <v>515</v>
      </c>
      <c r="Q4" s="204" t="s">
        <v>516</v>
      </c>
      <c r="R4" s="204" t="s">
        <v>271</v>
      </c>
      <c r="S4" s="204" t="s">
        <v>272</v>
      </c>
      <c r="T4" s="204" t="s">
        <v>517</v>
      </c>
      <c r="U4" s="204" t="s">
        <v>273</v>
      </c>
      <c r="V4" s="204" t="s">
        <v>518</v>
      </c>
      <c r="W4" s="204" t="s">
        <v>833</v>
      </c>
      <c r="X4" s="204" t="s">
        <v>274</v>
      </c>
      <c r="Y4" s="204" t="s">
        <v>519</v>
      </c>
      <c r="Z4" s="204" t="s">
        <v>275</v>
      </c>
      <c r="AA4" s="204" t="s">
        <v>520</v>
      </c>
      <c r="AB4" s="204" t="s">
        <v>834</v>
      </c>
      <c r="AC4" s="204" t="s">
        <v>835</v>
      </c>
      <c r="AD4" s="204" t="s">
        <v>269</v>
      </c>
      <c r="AE4" s="102" t="s">
        <v>1322</v>
      </c>
      <c r="AF4" s="205" t="s">
        <v>521</v>
      </c>
      <c r="AG4" s="206" t="s">
        <v>512</v>
      </c>
      <c r="AH4" s="1110"/>
      <c r="AI4" s="204" t="s">
        <v>522</v>
      </c>
      <c r="AJ4" s="204" t="s">
        <v>523</v>
      </c>
      <c r="AK4" s="204" t="s">
        <v>524</v>
      </c>
      <c r="AL4" s="204" t="s">
        <v>525</v>
      </c>
      <c r="AM4" s="204" t="s">
        <v>836</v>
      </c>
      <c r="AN4" s="206" t="s">
        <v>512</v>
      </c>
      <c r="AO4" s="1110"/>
      <c r="AP4" s="204" t="s">
        <v>509</v>
      </c>
      <c r="AQ4" s="204" t="s">
        <v>510</v>
      </c>
      <c r="AR4" s="204" t="s">
        <v>830</v>
      </c>
      <c r="AS4" s="204" t="s">
        <v>831</v>
      </c>
      <c r="AT4" s="204" t="s">
        <v>526</v>
      </c>
      <c r="AU4" s="206" t="s">
        <v>512</v>
      </c>
      <c r="AV4" s="103" t="s">
        <v>527</v>
      </c>
      <c r="AW4" s="106"/>
    </row>
    <row r="5" spans="1:48" ht="24">
      <c r="A5" s="1074" t="s">
        <v>837</v>
      </c>
      <c r="B5" s="193">
        <f aca="true" t="shared" si="0" ref="B5:B46">C5+D5+L5+AH5+AO5</f>
        <v>11</v>
      </c>
      <c r="C5" s="603">
        <v>1</v>
      </c>
      <c r="D5" s="603">
        <v>1</v>
      </c>
      <c r="E5" s="604"/>
      <c r="F5" s="604"/>
      <c r="G5" s="604"/>
      <c r="H5" s="604"/>
      <c r="I5" s="604"/>
      <c r="J5" s="604"/>
      <c r="K5" s="605"/>
      <c r="L5" s="606">
        <v>8</v>
      </c>
      <c r="M5" s="1076" t="s">
        <v>838</v>
      </c>
      <c r="N5" s="1077"/>
      <c r="O5" s="1076" t="s">
        <v>839</v>
      </c>
      <c r="P5" s="1078"/>
      <c r="Q5" s="1078"/>
      <c r="R5" s="1078"/>
      <c r="S5" s="1078"/>
      <c r="T5" s="1077"/>
      <c r="U5" s="604" t="s">
        <v>838</v>
      </c>
      <c r="V5" s="604"/>
      <c r="W5" s="604"/>
      <c r="X5" s="604"/>
      <c r="Y5" s="604"/>
      <c r="Z5" s="604"/>
      <c r="AA5" s="604"/>
      <c r="AB5" s="604" t="s">
        <v>838</v>
      </c>
      <c r="AC5" s="1076" t="s">
        <v>838</v>
      </c>
      <c r="AD5" s="1078"/>
      <c r="AE5" s="1077"/>
      <c r="AF5" s="607" t="s">
        <v>838</v>
      </c>
      <c r="AG5" s="609" t="s">
        <v>1115</v>
      </c>
      <c r="AH5" s="603">
        <v>0</v>
      </c>
      <c r="AI5" s="604"/>
      <c r="AJ5" s="604"/>
      <c r="AK5" s="604"/>
      <c r="AL5" s="604"/>
      <c r="AM5" s="604"/>
      <c r="AN5" s="605"/>
      <c r="AO5" s="603">
        <v>1</v>
      </c>
      <c r="AP5" s="604"/>
      <c r="AQ5" s="604"/>
      <c r="AR5" s="604"/>
      <c r="AS5" s="604"/>
      <c r="AT5" s="604"/>
      <c r="AU5" s="610"/>
      <c r="AV5" s="1067" t="s">
        <v>552</v>
      </c>
    </row>
    <row r="6" spans="1:49" ht="24.75" thickBot="1">
      <c r="A6" s="1075"/>
      <c r="B6" s="195">
        <f t="shared" si="0"/>
        <v>21</v>
      </c>
      <c r="C6" s="611">
        <v>1</v>
      </c>
      <c r="D6" s="611">
        <v>4</v>
      </c>
      <c r="E6" s="612" t="s">
        <v>540</v>
      </c>
      <c r="F6" s="612" t="s">
        <v>540</v>
      </c>
      <c r="G6" s="612" t="s">
        <v>540</v>
      </c>
      <c r="H6" s="612" t="s">
        <v>540</v>
      </c>
      <c r="I6" s="612"/>
      <c r="J6" s="612"/>
      <c r="K6" s="613"/>
      <c r="L6" s="614">
        <v>12</v>
      </c>
      <c r="M6" s="612" t="s">
        <v>540</v>
      </c>
      <c r="N6" s="615" t="s">
        <v>540</v>
      </c>
      <c r="O6" s="615" t="s">
        <v>540</v>
      </c>
      <c r="P6" s="615" t="s">
        <v>540</v>
      </c>
      <c r="Q6" s="616"/>
      <c r="R6" s="616"/>
      <c r="S6" s="612" t="s">
        <v>540</v>
      </c>
      <c r="T6" s="612" t="s">
        <v>540</v>
      </c>
      <c r="U6" s="612" t="s">
        <v>540</v>
      </c>
      <c r="V6" s="612"/>
      <c r="W6" s="612"/>
      <c r="X6" s="612"/>
      <c r="Y6" s="612"/>
      <c r="Z6" s="617"/>
      <c r="AA6" s="612"/>
      <c r="AB6" s="612" t="s">
        <v>540</v>
      </c>
      <c r="AC6" s="1070" t="s">
        <v>540</v>
      </c>
      <c r="AD6" s="1088"/>
      <c r="AE6" s="1071"/>
      <c r="AF6" s="615" t="s">
        <v>540</v>
      </c>
      <c r="AG6" s="620" t="s">
        <v>1116</v>
      </c>
      <c r="AH6" s="611">
        <v>0</v>
      </c>
      <c r="AI6" s="612"/>
      <c r="AJ6" s="612"/>
      <c r="AK6" s="612"/>
      <c r="AL6" s="612"/>
      <c r="AM6" s="612"/>
      <c r="AN6" s="621"/>
      <c r="AO6" s="611">
        <v>4</v>
      </c>
      <c r="AP6" s="612" t="s">
        <v>540</v>
      </c>
      <c r="AQ6" s="612" t="s">
        <v>540</v>
      </c>
      <c r="AR6" s="612" t="s">
        <v>540</v>
      </c>
      <c r="AS6" s="612" t="s">
        <v>540</v>
      </c>
      <c r="AT6" s="612"/>
      <c r="AU6" s="613"/>
      <c r="AV6" s="1068"/>
      <c r="AW6" s="99" t="s">
        <v>921</v>
      </c>
    </row>
    <row r="7" spans="1:48" ht="14.25">
      <c r="A7" s="1074" t="s">
        <v>452</v>
      </c>
      <c r="B7" s="193">
        <f t="shared" si="0"/>
        <v>13</v>
      </c>
      <c r="C7" s="603">
        <v>1</v>
      </c>
      <c r="D7" s="603">
        <v>2</v>
      </c>
      <c r="E7" s="604"/>
      <c r="F7" s="604" t="s">
        <v>540</v>
      </c>
      <c r="G7" s="604"/>
      <c r="H7" s="604"/>
      <c r="I7" s="604"/>
      <c r="J7" s="604"/>
      <c r="K7" s="622" t="s">
        <v>618</v>
      </c>
      <c r="L7" s="603">
        <v>8</v>
      </c>
      <c r="M7" s="1076" t="s">
        <v>530</v>
      </c>
      <c r="N7" s="1078"/>
      <c r="O7" s="1078"/>
      <c r="P7" s="1078"/>
      <c r="Q7" s="1078"/>
      <c r="R7" s="1078"/>
      <c r="S7" s="1078"/>
      <c r="T7" s="1077"/>
      <c r="U7" s="623" t="s">
        <v>530</v>
      </c>
      <c r="V7" s="1086" t="s">
        <v>160</v>
      </c>
      <c r="W7" s="1087"/>
      <c r="X7" s="623" t="s">
        <v>530</v>
      </c>
      <c r="Y7" s="1076" t="s">
        <v>530</v>
      </c>
      <c r="Z7" s="1077"/>
      <c r="AA7" s="604" t="s">
        <v>530</v>
      </c>
      <c r="AB7" s="604" t="s">
        <v>530</v>
      </c>
      <c r="AC7" s="604"/>
      <c r="AD7" s="604"/>
      <c r="AE7" s="607" t="s">
        <v>530</v>
      </c>
      <c r="AF7" s="607"/>
      <c r="AG7" s="610"/>
      <c r="AH7" s="603">
        <v>1</v>
      </c>
      <c r="AI7" s="607"/>
      <c r="AJ7" s="626"/>
      <c r="AK7" s="626"/>
      <c r="AL7" s="604"/>
      <c r="AM7" s="604"/>
      <c r="AN7" s="605"/>
      <c r="AO7" s="603">
        <v>1</v>
      </c>
      <c r="AP7" s="604"/>
      <c r="AQ7" s="604"/>
      <c r="AR7" s="604"/>
      <c r="AS7" s="604"/>
      <c r="AT7" s="604"/>
      <c r="AU7" s="610"/>
      <c r="AV7" s="1067" t="s">
        <v>543</v>
      </c>
    </row>
    <row r="8" spans="1:48" ht="30.75" thickBot="1">
      <c r="A8" s="1075"/>
      <c r="B8" s="195">
        <f t="shared" si="0"/>
        <v>26</v>
      </c>
      <c r="C8" s="611">
        <v>1</v>
      </c>
      <c r="D8" s="611">
        <v>4</v>
      </c>
      <c r="E8" s="612" t="s">
        <v>530</v>
      </c>
      <c r="F8" s="612" t="s">
        <v>530</v>
      </c>
      <c r="G8" s="612"/>
      <c r="H8" s="612"/>
      <c r="I8" s="612" t="s">
        <v>530</v>
      </c>
      <c r="J8" s="612"/>
      <c r="K8" s="627" t="s">
        <v>618</v>
      </c>
      <c r="L8" s="611">
        <v>13</v>
      </c>
      <c r="M8" s="612" t="s">
        <v>530</v>
      </c>
      <c r="N8" s="612" t="s">
        <v>530</v>
      </c>
      <c r="O8" s="612" t="s">
        <v>530</v>
      </c>
      <c r="P8" s="612" t="s">
        <v>530</v>
      </c>
      <c r="Q8" s="612"/>
      <c r="R8" s="612"/>
      <c r="S8" s="612" t="s">
        <v>530</v>
      </c>
      <c r="T8" s="612"/>
      <c r="U8" s="612" t="s">
        <v>530</v>
      </c>
      <c r="V8" s="1070" t="s">
        <v>160</v>
      </c>
      <c r="W8" s="1071"/>
      <c r="X8" s="612" t="s">
        <v>530</v>
      </c>
      <c r="Y8" s="1070" t="s">
        <v>530</v>
      </c>
      <c r="Z8" s="1071"/>
      <c r="AA8" s="612" t="s">
        <v>530</v>
      </c>
      <c r="AB8" s="612" t="s">
        <v>530</v>
      </c>
      <c r="AC8" s="612"/>
      <c r="AD8" s="612"/>
      <c r="AE8" s="615" t="s">
        <v>530</v>
      </c>
      <c r="AF8" s="615"/>
      <c r="AG8" s="621" t="s">
        <v>600</v>
      </c>
      <c r="AH8" s="611">
        <v>4</v>
      </c>
      <c r="AI8" s="612" t="s">
        <v>840</v>
      </c>
      <c r="AJ8" s="612"/>
      <c r="AK8" s="612" t="s">
        <v>840</v>
      </c>
      <c r="AL8" s="612" t="s">
        <v>840</v>
      </c>
      <c r="AM8" s="612" t="s">
        <v>544</v>
      </c>
      <c r="AN8" s="621" t="s">
        <v>598</v>
      </c>
      <c r="AO8" s="611">
        <v>4</v>
      </c>
      <c r="AP8" s="612" t="s">
        <v>540</v>
      </c>
      <c r="AQ8" s="612" t="s">
        <v>540</v>
      </c>
      <c r="AR8" s="612"/>
      <c r="AS8" s="612"/>
      <c r="AT8" s="612" t="s">
        <v>540</v>
      </c>
      <c r="AU8" s="627" t="s">
        <v>599</v>
      </c>
      <c r="AV8" s="1068"/>
    </row>
    <row r="9" spans="1:48" ht="24">
      <c r="A9" s="1074" t="s">
        <v>453</v>
      </c>
      <c r="B9" s="193">
        <f t="shared" si="0"/>
        <v>16</v>
      </c>
      <c r="C9" s="603">
        <v>1</v>
      </c>
      <c r="D9" s="603">
        <v>1</v>
      </c>
      <c r="E9" s="604"/>
      <c r="F9" s="604"/>
      <c r="G9" s="604"/>
      <c r="H9" s="604"/>
      <c r="I9" s="604"/>
      <c r="J9" s="604"/>
      <c r="K9" s="605"/>
      <c r="L9" s="603">
        <v>10</v>
      </c>
      <c r="M9" s="1076" t="s">
        <v>359</v>
      </c>
      <c r="N9" s="1077"/>
      <c r="O9" s="1076" t="s">
        <v>359</v>
      </c>
      <c r="P9" s="1078"/>
      <c r="Q9" s="1078"/>
      <c r="R9" s="1078"/>
      <c r="S9" s="1078"/>
      <c r="T9" s="1077"/>
      <c r="U9" s="604" t="s">
        <v>359</v>
      </c>
      <c r="V9" s="1076" t="s">
        <v>359</v>
      </c>
      <c r="W9" s="1077"/>
      <c r="X9" s="604" t="s">
        <v>359</v>
      </c>
      <c r="Y9" s="1076" t="s">
        <v>359</v>
      </c>
      <c r="Z9" s="1077"/>
      <c r="AA9" s="604" t="s">
        <v>528</v>
      </c>
      <c r="AB9" s="604" t="s">
        <v>160</v>
      </c>
      <c r="AC9" s="604"/>
      <c r="AD9" s="604"/>
      <c r="AE9" s="607" t="s">
        <v>542</v>
      </c>
      <c r="AF9" s="607" t="s">
        <v>542</v>
      </c>
      <c r="AG9" s="605"/>
      <c r="AH9" s="603">
        <v>3</v>
      </c>
      <c r="AI9" s="1076" t="s">
        <v>542</v>
      </c>
      <c r="AJ9" s="1077"/>
      <c r="AK9" s="604"/>
      <c r="AL9" s="604"/>
      <c r="AM9" s="604"/>
      <c r="AN9" s="609" t="s">
        <v>601</v>
      </c>
      <c r="AO9" s="603">
        <v>1</v>
      </c>
      <c r="AP9" s="604"/>
      <c r="AQ9" s="604"/>
      <c r="AR9" s="604"/>
      <c r="AS9" s="604"/>
      <c r="AT9" s="604"/>
      <c r="AU9" s="610"/>
      <c r="AV9" s="1067" t="s">
        <v>552</v>
      </c>
    </row>
    <row r="10" spans="1:48" ht="36.75" thickBot="1">
      <c r="A10" s="1075"/>
      <c r="B10" s="195">
        <f t="shared" si="0"/>
        <v>31</v>
      </c>
      <c r="C10" s="611">
        <v>1</v>
      </c>
      <c r="D10" s="611">
        <v>4</v>
      </c>
      <c r="E10" s="612" t="s">
        <v>540</v>
      </c>
      <c r="F10" s="612" t="s">
        <v>540</v>
      </c>
      <c r="G10" s="612" t="s">
        <v>540</v>
      </c>
      <c r="H10" s="612" t="s">
        <v>540</v>
      </c>
      <c r="I10" s="612"/>
      <c r="J10" s="612"/>
      <c r="K10" s="621"/>
      <c r="L10" s="611">
        <v>16</v>
      </c>
      <c r="M10" s="612" t="s">
        <v>540</v>
      </c>
      <c r="N10" s="612" t="s">
        <v>540</v>
      </c>
      <c r="O10" s="612" t="s">
        <v>540</v>
      </c>
      <c r="P10" s="612" t="s">
        <v>540</v>
      </c>
      <c r="Q10" s="612" t="s">
        <v>540</v>
      </c>
      <c r="R10" s="612" t="s">
        <v>540</v>
      </c>
      <c r="S10" s="612"/>
      <c r="T10" s="628" t="s">
        <v>679</v>
      </c>
      <c r="U10" s="612" t="s">
        <v>542</v>
      </c>
      <c r="V10" s="1070" t="s">
        <v>542</v>
      </c>
      <c r="W10" s="1071"/>
      <c r="X10" s="612" t="s">
        <v>542</v>
      </c>
      <c r="Y10" s="1070" t="s">
        <v>542</v>
      </c>
      <c r="Z10" s="1071"/>
      <c r="AA10" s="612" t="s">
        <v>528</v>
      </c>
      <c r="AB10" s="612" t="s">
        <v>160</v>
      </c>
      <c r="AC10" s="612"/>
      <c r="AD10" s="612"/>
      <c r="AE10" s="615" t="s">
        <v>542</v>
      </c>
      <c r="AF10" s="615" t="s">
        <v>542</v>
      </c>
      <c r="AG10" s="621"/>
      <c r="AH10" s="611">
        <v>6</v>
      </c>
      <c r="AI10" s="612" t="s">
        <v>542</v>
      </c>
      <c r="AJ10" s="612" t="s">
        <v>542</v>
      </c>
      <c r="AK10" s="612" t="s">
        <v>542</v>
      </c>
      <c r="AL10" s="612"/>
      <c r="AM10" s="612"/>
      <c r="AN10" s="620" t="s">
        <v>602</v>
      </c>
      <c r="AO10" s="611">
        <v>4</v>
      </c>
      <c r="AP10" s="612" t="s">
        <v>540</v>
      </c>
      <c r="AQ10" s="612" t="s">
        <v>540</v>
      </c>
      <c r="AR10" s="612" t="s">
        <v>540</v>
      </c>
      <c r="AS10" s="612" t="s">
        <v>540</v>
      </c>
      <c r="AT10" s="612"/>
      <c r="AU10" s="613"/>
      <c r="AV10" s="1068"/>
    </row>
    <row r="11" spans="1:48" ht="18" customHeight="1" thickBot="1">
      <c r="A11" s="1114" t="s">
        <v>256</v>
      </c>
      <c r="B11" s="196">
        <f t="shared" si="0"/>
        <v>21</v>
      </c>
      <c r="C11" s="629">
        <v>1</v>
      </c>
      <c r="D11" s="629">
        <v>1</v>
      </c>
      <c r="E11" s="626"/>
      <c r="F11" s="626"/>
      <c r="G11" s="626"/>
      <c r="H11" s="626"/>
      <c r="I11" s="626"/>
      <c r="J11" s="626"/>
      <c r="K11" s="630"/>
      <c r="L11" s="629">
        <v>14</v>
      </c>
      <c r="M11" s="626" t="s">
        <v>542</v>
      </c>
      <c r="N11" s="626" t="s">
        <v>542</v>
      </c>
      <c r="O11" s="626" t="s">
        <v>542</v>
      </c>
      <c r="P11" s="626" t="s">
        <v>542</v>
      </c>
      <c r="Q11" s="626" t="s">
        <v>542</v>
      </c>
      <c r="R11" s="631"/>
      <c r="S11" s="631" t="s">
        <v>542</v>
      </c>
      <c r="T11" s="626"/>
      <c r="U11" s="626" t="s">
        <v>542</v>
      </c>
      <c r="V11" s="1091" t="s">
        <v>542</v>
      </c>
      <c r="W11" s="1092"/>
      <c r="X11" s="626" t="s">
        <v>542</v>
      </c>
      <c r="Y11" s="626" t="s">
        <v>542</v>
      </c>
      <c r="Z11" s="626" t="s">
        <v>542</v>
      </c>
      <c r="AA11" s="626" t="s">
        <v>542</v>
      </c>
      <c r="AB11" s="626" t="s">
        <v>542</v>
      </c>
      <c r="AC11" s="626" t="s">
        <v>542</v>
      </c>
      <c r="AD11" s="626"/>
      <c r="AE11" s="626"/>
      <c r="AF11" s="632"/>
      <c r="AG11" s="633"/>
      <c r="AH11" s="629">
        <v>4</v>
      </c>
      <c r="AI11" s="626" t="s">
        <v>542</v>
      </c>
      <c r="AJ11" s="626" t="s">
        <v>542</v>
      </c>
      <c r="AK11" s="626" t="s">
        <v>542</v>
      </c>
      <c r="AL11" s="626"/>
      <c r="AM11" s="626"/>
      <c r="AN11" s="633"/>
      <c r="AO11" s="629">
        <v>1</v>
      </c>
      <c r="AP11" s="626"/>
      <c r="AQ11" s="626"/>
      <c r="AR11" s="626"/>
      <c r="AS11" s="626"/>
      <c r="AT11" s="626"/>
      <c r="AU11" s="634"/>
      <c r="AV11" s="1067" t="s">
        <v>548</v>
      </c>
    </row>
    <row r="12" spans="1:48" ht="18" customHeight="1" thickBot="1">
      <c r="A12" s="1114"/>
      <c r="B12" s="195">
        <f t="shared" si="0"/>
        <v>27</v>
      </c>
      <c r="C12" s="611">
        <v>1</v>
      </c>
      <c r="D12" s="611">
        <v>4</v>
      </c>
      <c r="E12" s="612" t="s">
        <v>542</v>
      </c>
      <c r="F12" s="612" t="s">
        <v>542</v>
      </c>
      <c r="G12" s="612" t="s">
        <v>542</v>
      </c>
      <c r="H12" s="612"/>
      <c r="I12" s="612"/>
      <c r="J12" s="612" t="s">
        <v>542</v>
      </c>
      <c r="K12" s="613"/>
      <c r="L12" s="611">
        <v>14</v>
      </c>
      <c r="M12" s="612" t="s">
        <v>542</v>
      </c>
      <c r="N12" s="612" t="s">
        <v>542</v>
      </c>
      <c r="O12" s="612" t="s">
        <v>542</v>
      </c>
      <c r="P12" s="612" t="s">
        <v>542</v>
      </c>
      <c r="Q12" s="612" t="s">
        <v>542</v>
      </c>
      <c r="R12" s="612"/>
      <c r="S12" s="612" t="s">
        <v>542</v>
      </c>
      <c r="T12" s="612"/>
      <c r="U12" s="612" t="s">
        <v>542</v>
      </c>
      <c r="V12" s="1070" t="s">
        <v>542</v>
      </c>
      <c r="W12" s="1071"/>
      <c r="X12" s="612" t="s">
        <v>542</v>
      </c>
      <c r="Y12" s="612" t="s">
        <v>542</v>
      </c>
      <c r="Z12" s="612" t="s">
        <v>542</v>
      </c>
      <c r="AA12" s="612" t="s">
        <v>542</v>
      </c>
      <c r="AB12" s="612" t="s">
        <v>542</v>
      </c>
      <c r="AC12" s="612" t="s">
        <v>542</v>
      </c>
      <c r="AD12" s="612"/>
      <c r="AE12" s="612"/>
      <c r="AF12" s="615"/>
      <c r="AG12" s="621"/>
      <c r="AH12" s="611">
        <v>4</v>
      </c>
      <c r="AI12" s="612" t="s">
        <v>542</v>
      </c>
      <c r="AJ12" s="612" t="s">
        <v>542</v>
      </c>
      <c r="AK12" s="612" t="s">
        <v>542</v>
      </c>
      <c r="AL12" s="612"/>
      <c r="AM12" s="612"/>
      <c r="AN12" s="621"/>
      <c r="AO12" s="611">
        <v>4</v>
      </c>
      <c r="AP12" s="612" t="s">
        <v>542</v>
      </c>
      <c r="AQ12" s="612" t="s">
        <v>542</v>
      </c>
      <c r="AR12" s="612" t="s">
        <v>542</v>
      </c>
      <c r="AS12" s="612"/>
      <c r="AT12" s="612"/>
      <c r="AU12" s="635" t="s">
        <v>603</v>
      </c>
      <c r="AV12" s="1108"/>
    </row>
    <row r="13" spans="1:48" ht="18" customHeight="1" thickBot="1">
      <c r="A13" s="1114" t="s">
        <v>257</v>
      </c>
      <c r="B13" s="197">
        <f t="shared" si="0"/>
        <v>14</v>
      </c>
      <c r="C13" s="636">
        <v>1</v>
      </c>
      <c r="D13" s="636">
        <v>2</v>
      </c>
      <c r="E13" s="637"/>
      <c r="F13" s="637"/>
      <c r="G13" s="637"/>
      <c r="H13" s="637"/>
      <c r="I13" s="637" t="s">
        <v>542</v>
      </c>
      <c r="J13" s="637"/>
      <c r="K13" s="638" t="s">
        <v>605</v>
      </c>
      <c r="L13" s="636">
        <v>9</v>
      </c>
      <c r="M13" s="1097" t="s">
        <v>355</v>
      </c>
      <c r="N13" s="1098"/>
      <c r="O13" s="1076" t="s">
        <v>355</v>
      </c>
      <c r="P13" s="1078"/>
      <c r="Q13" s="1078"/>
      <c r="R13" s="1078"/>
      <c r="S13" s="1077"/>
      <c r="T13" s="608"/>
      <c r="U13" s="637" t="s">
        <v>355</v>
      </c>
      <c r="V13" s="604" t="s">
        <v>355</v>
      </c>
      <c r="W13" s="608"/>
      <c r="X13" s="637" t="s">
        <v>355</v>
      </c>
      <c r="Y13" s="626" t="s">
        <v>355</v>
      </c>
      <c r="Z13" s="640" t="s">
        <v>355</v>
      </c>
      <c r="AA13" s="637" t="s">
        <v>355</v>
      </c>
      <c r="AB13" s="637" t="s">
        <v>355</v>
      </c>
      <c r="AC13" s="637"/>
      <c r="AD13" s="637"/>
      <c r="AE13" s="637"/>
      <c r="AF13" s="639"/>
      <c r="AG13" s="641"/>
      <c r="AH13" s="636">
        <v>1</v>
      </c>
      <c r="AI13" s="637"/>
      <c r="AJ13" s="637"/>
      <c r="AK13" s="637"/>
      <c r="AL13" s="637"/>
      <c r="AM13" s="637"/>
      <c r="AN13" s="641"/>
      <c r="AO13" s="636">
        <v>1</v>
      </c>
      <c r="AP13" s="637"/>
      <c r="AQ13" s="637"/>
      <c r="AR13" s="637"/>
      <c r="AS13" s="637"/>
      <c r="AT13" s="637"/>
      <c r="AU13" s="642"/>
      <c r="AV13" s="1108"/>
    </row>
    <row r="14" spans="1:48" ht="17.25" customHeight="1" thickBot="1">
      <c r="A14" s="1117"/>
      <c r="B14" s="195">
        <f t="shared" si="0"/>
        <v>23</v>
      </c>
      <c r="C14" s="611">
        <v>1</v>
      </c>
      <c r="D14" s="611">
        <v>3</v>
      </c>
      <c r="E14" s="612"/>
      <c r="F14" s="612" t="s">
        <v>355</v>
      </c>
      <c r="G14" s="612" t="s">
        <v>355</v>
      </c>
      <c r="H14" s="612" t="s">
        <v>355</v>
      </c>
      <c r="I14" s="612"/>
      <c r="J14" s="612"/>
      <c r="K14" s="627"/>
      <c r="L14" s="611">
        <v>14</v>
      </c>
      <c r="M14" s="612" t="s">
        <v>355</v>
      </c>
      <c r="N14" s="612" t="s">
        <v>355</v>
      </c>
      <c r="O14" s="612" t="s">
        <v>355</v>
      </c>
      <c r="P14" s="612" t="s">
        <v>355</v>
      </c>
      <c r="Q14" s="612" t="s">
        <v>355</v>
      </c>
      <c r="R14" s="612" t="s">
        <v>355</v>
      </c>
      <c r="S14" s="612" t="s">
        <v>355</v>
      </c>
      <c r="T14" s="612"/>
      <c r="U14" s="612" t="s">
        <v>355</v>
      </c>
      <c r="V14" s="612" t="s">
        <v>355</v>
      </c>
      <c r="W14" s="619"/>
      <c r="X14" s="612" t="s">
        <v>355</v>
      </c>
      <c r="Y14" s="612" t="s">
        <v>355</v>
      </c>
      <c r="Z14" s="619" t="s">
        <v>355</v>
      </c>
      <c r="AA14" s="612" t="s">
        <v>355</v>
      </c>
      <c r="AB14" s="612" t="s">
        <v>355</v>
      </c>
      <c r="AC14" s="612"/>
      <c r="AD14" s="612"/>
      <c r="AE14" s="612"/>
      <c r="AF14" s="615"/>
      <c r="AG14" s="621"/>
      <c r="AH14" s="611">
        <v>2</v>
      </c>
      <c r="AI14" s="612"/>
      <c r="AJ14" s="612" t="s">
        <v>355</v>
      </c>
      <c r="AK14" s="612"/>
      <c r="AL14" s="612"/>
      <c r="AM14" s="612"/>
      <c r="AN14" s="621" t="s">
        <v>841</v>
      </c>
      <c r="AO14" s="611">
        <v>3</v>
      </c>
      <c r="AP14" s="612" t="s">
        <v>355</v>
      </c>
      <c r="AQ14" s="612" t="s">
        <v>355</v>
      </c>
      <c r="AR14" s="612"/>
      <c r="AS14" s="612"/>
      <c r="AT14" s="612" t="s">
        <v>355</v>
      </c>
      <c r="AU14" s="635"/>
      <c r="AV14" s="1108"/>
    </row>
    <row r="15" spans="1:48" ht="54.75" thickBot="1">
      <c r="A15" s="1114" t="s">
        <v>258</v>
      </c>
      <c r="B15" s="198">
        <f t="shared" si="0"/>
        <v>23</v>
      </c>
      <c r="C15" s="643">
        <v>1</v>
      </c>
      <c r="D15" s="643">
        <v>1</v>
      </c>
      <c r="E15" s="644"/>
      <c r="F15" s="644"/>
      <c r="G15" s="644"/>
      <c r="H15" s="644"/>
      <c r="I15" s="644"/>
      <c r="J15" s="644"/>
      <c r="K15" s="645"/>
      <c r="L15" s="643">
        <v>19</v>
      </c>
      <c r="M15" s="644" t="s">
        <v>542</v>
      </c>
      <c r="N15" s="644" t="s">
        <v>542</v>
      </c>
      <c r="O15" s="644" t="s">
        <v>542</v>
      </c>
      <c r="P15" s="644" t="s">
        <v>542</v>
      </c>
      <c r="Q15" s="644"/>
      <c r="R15" s="646"/>
      <c r="S15" s="646" t="s">
        <v>542</v>
      </c>
      <c r="T15" s="644"/>
      <c r="U15" s="644" t="s">
        <v>542</v>
      </c>
      <c r="V15" s="1076" t="s">
        <v>542</v>
      </c>
      <c r="W15" s="1077"/>
      <c r="X15" s="644" t="s">
        <v>542</v>
      </c>
      <c r="Y15" s="644" t="s">
        <v>542</v>
      </c>
      <c r="Z15" s="644" t="s">
        <v>551</v>
      </c>
      <c r="AA15" s="644" t="s">
        <v>356</v>
      </c>
      <c r="AB15" s="644" t="s">
        <v>356</v>
      </c>
      <c r="AC15" s="644" t="s">
        <v>259</v>
      </c>
      <c r="AD15" s="644" t="s">
        <v>538</v>
      </c>
      <c r="AE15" s="644" t="s">
        <v>538</v>
      </c>
      <c r="AF15" s="647"/>
      <c r="AG15" s="648" t="s">
        <v>604</v>
      </c>
      <c r="AH15" s="643">
        <v>1</v>
      </c>
      <c r="AI15" s="644"/>
      <c r="AJ15" s="644"/>
      <c r="AK15" s="644"/>
      <c r="AL15" s="644"/>
      <c r="AM15" s="644"/>
      <c r="AN15" s="649"/>
      <c r="AO15" s="643">
        <v>1</v>
      </c>
      <c r="AP15" s="644"/>
      <c r="AQ15" s="644"/>
      <c r="AR15" s="644"/>
      <c r="AS15" s="644"/>
      <c r="AT15" s="644"/>
      <c r="AU15" s="650"/>
      <c r="AV15" s="1108"/>
    </row>
    <row r="16" spans="1:48" ht="54.75" thickBot="1">
      <c r="A16" s="1117"/>
      <c r="B16" s="195">
        <f t="shared" si="0"/>
        <v>29</v>
      </c>
      <c r="C16" s="611">
        <v>1</v>
      </c>
      <c r="D16" s="611">
        <v>2</v>
      </c>
      <c r="E16" s="612"/>
      <c r="F16" s="612" t="s">
        <v>542</v>
      </c>
      <c r="G16" s="612" t="s">
        <v>542</v>
      </c>
      <c r="H16" s="612"/>
      <c r="I16" s="612"/>
      <c r="J16" s="612"/>
      <c r="K16" s="613"/>
      <c r="L16" s="611">
        <v>19</v>
      </c>
      <c r="M16" s="612" t="s">
        <v>542</v>
      </c>
      <c r="N16" s="612" t="s">
        <v>542</v>
      </c>
      <c r="O16" s="612" t="s">
        <v>542</v>
      </c>
      <c r="P16" s="612" t="s">
        <v>542</v>
      </c>
      <c r="Q16" s="612"/>
      <c r="R16" s="612"/>
      <c r="S16" s="612" t="s">
        <v>542</v>
      </c>
      <c r="T16" s="612"/>
      <c r="U16" s="612" t="s">
        <v>542</v>
      </c>
      <c r="V16" s="1070" t="s">
        <v>542</v>
      </c>
      <c r="W16" s="1071"/>
      <c r="X16" s="612" t="s">
        <v>542</v>
      </c>
      <c r="Y16" s="612" t="s">
        <v>542</v>
      </c>
      <c r="Z16" s="612" t="s">
        <v>551</v>
      </c>
      <c r="AA16" s="612" t="s">
        <v>356</v>
      </c>
      <c r="AB16" s="612" t="s">
        <v>356</v>
      </c>
      <c r="AC16" s="612" t="s">
        <v>259</v>
      </c>
      <c r="AD16" s="612" t="s">
        <v>538</v>
      </c>
      <c r="AE16" s="612" t="s">
        <v>538</v>
      </c>
      <c r="AF16" s="615"/>
      <c r="AG16" s="651" t="s">
        <v>842</v>
      </c>
      <c r="AH16" s="611">
        <v>4</v>
      </c>
      <c r="AI16" s="612" t="s">
        <v>538</v>
      </c>
      <c r="AJ16" s="612" t="s">
        <v>538</v>
      </c>
      <c r="AK16" s="612" t="s">
        <v>538</v>
      </c>
      <c r="AL16" s="612"/>
      <c r="AM16" s="612" t="s">
        <v>538</v>
      </c>
      <c r="AN16" s="621"/>
      <c r="AO16" s="611">
        <v>3</v>
      </c>
      <c r="AP16" s="612" t="s">
        <v>538</v>
      </c>
      <c r="AQ16" s="612" t="s">
        <v>538</v>
      </c>
      <c r="AR16" s="612"/>
      <c r="AS16" s="612"/>
      <c r="AT16" s="612" t="s">
        <v>538</v>
      </c>
      <c r="AU16" s="635"/>
      <c r="AV16" s="1068"/>
    </row>
    <row r="17" spans="1:48" ht="28.5">
      <c r="A17" s="1074" t="s">
        <v>455</v>
      </c>
      <c r="B17" s="193">
        <f t="shared" si="0"/>
        <v>14</v>
      </c>
      <c r="C17" s="603">
        <v>1</v>
      </c>
      <c r="D17" s="603">
        <v>1</v>
      </c>
      <c r="E17" s="604"/>
      <c r="F17" s="604"/>
      <c r="G17" s="604"/>
      <c r="H17" s="604"/>
      <c r="I17" s="604"/>
      <c r="J17" s="604"/>
      <c r="K17" s="610"/>
      <c r="L17" s="603">
        <v>10</v>
      </c>
      <c r="M17" s="1076" t="s">
        <v>538</v>
      </c>
      <c r="N17" s="1077"/>
      <c r="O17" s="1076" t="s">
        <v>923</v>
      </c>
      <c r="P17" s="1078"/>
      <c r="Q17" s="1078"/>
      <c r="R17" s="1078"/>
      <c r="S17" s="1078"/>
      <c r="T17" s="1077"/>
      <c r="U17" s="604" t="s">
        <v>538</v>
      </c>
      <c r="V17" s="1076" t="s">
        <v>538</v>
      </c>
      <c r="W17" s="1077"/>
      <c r="X17" s="604" t="s">
        <v>538</v>
      </c>
      <c r="Y17" s="1076" t="s">
        <v>160</v>
      </c>
      <c r="Z17" s="1077"/>
      <c r="AA17" s="604" t="s">
        <v>538</v>
      </c>
      <c r="AB17" s="604" t="s">
        <v>538</v>
      </c>
      <c r="AC17" s="604"/>
      <c r="AD17" s="604"/>
      <c r="AE17" s="607"/>
      <c r="AF17" s="607"/>
      <c r="AG17" s="605" t="s">
        <v>682</v>
      </c>
      <c r="AH17" s="603">
        <v>1</v>
      </c>
      <c r="AI17" s="604"/>
      <c r="AJ17" s="604" t="s">
        <v>538</v>
      </c>
      <c r="AK17" s="604"/>
      <c r="AL17" s="604"/>
      <c r="AM17" s="604"/>
      <c r="AN17" s="605"/>
      <c r="AO17" s="603">
        <v>1</v>
      </c>
      <c r="AP17" s="604"/>
      <c r="AQ17" s="604"/>
      <c r="AR17" s="604"/>
      <c r="AS17" s="604"/>
      <c r="AT17" s="604"/>
      <c r="AU17" s="610"/>
      <c r="AV17" s="1067" t="s">
        <v>924</v>
      </c>
    </row>
    <row r="18" spans="1:48" ht="29.25" thickBot="1">
      <c r="A18" s="1075"/>
      <c r="B18" s="195">
        <f t="shared" si="0"/>
        <v>25</v>
      </c>
      <c r="C18" s="611">
        <v>1</v>
      </c>
      <c r="D18" s="611">
        <v>4</v>
      </c>
      <c r="E18" s="612" t="s">
        <v>538</v>
      </c>
      <c r="F18" s="612" t="s">
        <v>538</v>
      </c>
      <c r="G18" s="612" t="s">
        <v>538</v>
      </c>
      <c r="H18" s="612" t="s">
        <v>538</v>
      </c>
      <c r="I18" s="612"/>
      <c r="J18" s="612"/>
      <c r="K18" s="613"/>
      <c r="L18" s="611">
        <v>15</v>
      </c>
      <c r="M18" s="612" t="s">
        <v>538</v>
      </c>
      <c r="N18" s="612" t="s">
        <v>538</v>
      </c>
      <c r="O18" s="612" t="s">
        <v>538</v>
      </c>
      <c r="P18" s="612" t="s">
        <v>538</v>
      </c>
      <c r="Q18" s="612"/>
      <c r="R18" s="612" t="s">
        <v>538</v>
      </c>
      <c r="S18" s="612" t="s">
        <v>538</v>
      </c>
      <c r="T18" s="612" t="s">
        <v>538</v>
      </c>
      <c r="U18" s="612" t="s">
        <v>538</v>
      </c>
      <c r="V18" s="1070" t="s">
        <v>538</v>
      </c>
      <c r="W18" s="1071"/>
      <c r="X18" s="612" t="s">
        <v>538</v>
      </c>
      <c r="Y18" s="1070" t="s">
        <v>538</v>
      </c>
      <c r="Z18" s="1071"/>
      <c r="AA18" s="612" t="s">
        <v>538</v>
      </c>
      <c r="AB18" s="612" t="s">
        <v>538</v>
      </c>
      <c r="AC18" s="612"/>
      <c r="AD18" s="612"/>
      <c r="AE18" s="615"/>
      <c r="AF18" s="615"/>
      <c r="AG18" s="621" t="s">
        <v>606</v>
      </c>
      <c r="AH18" s="611">
        <v>1</v>
      </c>
      <c r="AI18" s="612"/>
      <c r="AJ18" s="612" t="s">
        <v>538</v>
      </c>
      <c r="AK18" s="612"/>
      <c r="AL18" s="612"/>
      <c r="AM18" s="612"/>
      <c r="AN18" s="621"/>
      <c r="AO18" s="611">
        <v>4</v>
      </c>
      <c r="AP18" s="612" t="s">
        <v>538</v>
      </c>
      <c r="AQ18" s="612" t="s">
        <v>538</v>
      </c>
      <c r="AR18" s="612" t="s">
        <v>538</v>
      </c>
      <c r="AS18" s="612" t="s">
        <v>538</v>
      </c>
      <c r="AT18" s="612"/>
      <c r="AU18" s="613"/>
      <c r="AV18" s="1068"/>
    </row>
    <row r="19" spans="1:48" ht="14.25">
      <c r="A19" s="1074" t="s">
        <v>456</v>
      </c>
      <c r="B19" s="193">
        <f t="shared" si="0"/>
        <v>20</v>
      </c>
      <c r="C19" s="603">
        <v>1</v>
      </c>
      <c r="D19" s="603">
        <v>1</v>
      </c>
      <c r="E19" s="604"/>
      <c r="F19" s="604"/>
      <c r="G19" s="604"/>
      <c r="H19" s="604"/>
      <c r="I19" s="604"/>
      <c r="J19" s="604"/>
      <c r="K19" s="610"/>
      <c r="L19" s="603">
        <v>16</v>
      </c>
      <c r="M19" s="604" t="s">
        <v>538</v>
      </c>
      <c r="N19" s="604" t="s">
        <v>538</v>
      </c>
      <c r="O19" s="604" t="s">
        <v>538</v>
      </c>
      <c r="P19" s="604" t="s">
        <v>538</v>
      </c>
      <c r="Q19" s="604" t="s">
        <v>538</v>
      </c>
      <c r="R19" s="604" t="s">
        <v>538</v>
      </c>
      <c r="S19" s="604" t="s">
        <v>538</v>
      </c>
      <c r="T19" s="604" t="s">
        <v>538</v>
      </c>
      <c r="U19" s="604" t="s">
        <v>538</v>
      </c>
      <c r="V19" s="1076" t="s">
        <v>538</v>
      </c>
      <c r="W19" s="1077"/>
      <c r="X19" s="604" t="s">
        <v>538</v>
      </c>
      <c r="Y19" s="1076" t="s">
        <v>538</v>
      </c>
      <c r="Z19" s="1077"/>
      <c r="AA19" s="604" t="s">
        <v>538</v>
      </c>
      <c r="AB19" s="604" t="s">
        <v>538</v>
      </c>
      <c r="AC19" s="1076" t="s">
        <v>538</v>
      </c>
      <c r="AD19" s="1077"/>
      <c r="AE19" s="604" t="s">
        <v>538</v>
      </c>
      <c r="AF19" s="607"/>
      <c r="AG19" s="605"/>
      <c r="AH19" s="603">
        <v>1</v>
      </c>
      <c r="AI19" s="604"/>
      <c r="AJ19" s="604" t="s">
        <v>538</v>
      </c>
      <c r="AK19" s="604"/>
      <c r="AL19" s="604"/>
      <c r="AM19" s="604"/>
      <c r="AN19" s="605"/>
      <c r="AO19" s="603">
        <v>1</v>
      </c>
      <c r="AP19" s="604"/>
      <c r="AQ19" s="604"/>
      <c r="AR19" s="604"/>
      <c r="AS19" s="604"/>
      <c r="AT19" s="604"/>
      <c r="AU19" s="610"/>
      <c r="AV19" s="1067" t="s">
        <v>924</v>
      </c>
    </row>
    <row r="20" spans="1:48" ht="15" thickBot="1">
      <c r="A20" s="1075"/>
      <c r="B20" s="195">
        <f t="shared" si="0"/>
        <v>24</v>
      </c>
      <c r="C20" s="611">
        <v>1</v>
      </c>
      <c r="D20" s="611">
        <v>3</v>
      </c>
      <c r="E20" s="612" t="s">
        <v>538</v>
      </c>
      <c r="F20" s="612" t="s">
        <v>538</v>
      </c>
      <c r="G20" s="612"/>
      <c r="H20" s="612"/>
      <c r="I20" s="612" t="s">
        <v>538</v>
      </c>
      <c r="J20" s="612"/>
      <c r="K20" s="621"/>
      <c r="L20" s="611">
        <v>16</v>
      </c>
      <c r="M20" s="612" t="s">
        <v>538</v>
      </c>
      <c r="N20" s="612" t="s">
        <v>538</v>
      </c>
      <c r="O20" s="612" t="s">
        <v>538</v>
      </c>
      <c r="P20" s="612" t="s">
        <v>538</v>
      </c>
      <c r="Q20" s="612" t="s">
        <v>538</v>
      </c>
      <c r="R20" s="612" t="s">
        <v>538</v>
      </c>
      <c r="S20" s="612" t="s">
        <v>538</v>
      </c>
      <c r="T20" s="612" t="s">
        <v>538</v>
      </c>
      <c r="U20" s="612" t="s">
        <v>538</v>
      </c>
      <c r="V20" s="1070" t="s">
        <v>538</v>
      </c>
      <c r="W20" s="1071"/>
      <c r="X20" s="612" t="s">
        <v>538</v>
      </c>
      <c r="Y20" s="1070" t="s">
        <v>538</v>
      </c>
      <c r="Z20" s="1071"/>
      <c r="AA20" s="612" t="s">
        <v>538</v>
      </c>
      <c r="AB20" s="612" t="s">
        <v>538</v>
      </c>
      <c r="AC20" s="1070" t="s">
        <v>538</v>
      </c>
      <c r="AD20" s="1071"/>
      <c r="AE20" s="612" t="s">
        <v>538</v>
      </c>
      <c r="AF20" s="615"/>
      <c r="AG20" s="621"/>
      <c r="AH20" s="611">
        <v>1</v>
      </c>
      <c r="AI20" s="612"/>
      <c r="AJ20" s="612" t="s">
        <v>538</v>
      </c>
      <c r="AK20" s="612"/>
      <c r="AL20" s="612"/>
      <c r="AM20" s="612"/>
      <c r="AN20" s="621"/>
      <c r="AO20" s="611">
        <v>3</v>
      </c>
      <c r="AP20" s="612" t="s">
        <v>538</v>
      </c>
      <c r="AQ20" s="612" t="s">
        <v>538</v>
      </c>
      <c r="AR20" s="612"/>
      <c r="AS20" s="612"/>
      <c r="AT20" s="612" t="s">
        <v>538</v>
      </c>
      <c r="AU20" s="621"/>
      <c r="AV20" s="1068"/>
    </row>
    <row r="21" spans="1:48" ht="31.5">
      <c r="A21" s="1074" t="s">
        <v>457</v>
      </c>
      <c r="B21" s="193">
        <f t="shared" si="0"/>
        <v>16</v>
      </c>
      <c r="C21" s="603">
        <v>1</v>
      </c>
      <c r="D21" s="603">
        <v>1</v>
      </c>
      <c r="E21" s="604"/>
      <c r="F21" s="604"/>
      <c r="G21" s="604"/>
      <c r="H21" s="604"/>
      <c r="I21" s="604"/>
      <c r="J21" s="604"/>
      <c r="K21" s="610"/>
      <c r="L21" s="603">
        <v>9</v>
      </c>
      <c r="M21" s="1076" t="s">
        <v>538</v>
      </c>
      <c r="N21" s="1077"/>
      <c r="O21" s="1076" t="s">
        <v>923</v>
      </c>
      <c r="P21" s="1078"/>
      <c r="Q21" s="1078"/>
      <c r="R21" s="1078"/>
      <c r="S21" s="1077"/>
      <c r="T21" s="604"/>
      <c r="U21" s="604" t="s">
        <v>538</v>
      </c>
      <c r="V21" s="1076" t="s">
        <v>538</v>
      </c>
      <c r="W21" s="1077"/>
      <c r="X21" s="604" t="s">
        <v>160</v>
      </c>
      <c r="Y21" s="1076" t="s">
        <v>160</v>
      </c>
      <c r="Z21" s="1077"/>
      <c r="AA21" s="604" t="s">
        <v>528</v>
      </c>
      <c r="AB21" s="604" t="s">
        <v>542</v>
      </c>
      <c r="AC21" s="604"/>
      <c r="AD21" s="604"/>
      <c r="AE21" s="607"/>
      <c r="AF21" s="607"/>
      <c r="AG21" s="605" t="s">
        <v>608</v>
      </c>
      <c r="AH21" s="603">
        <v>4</v>
      </c>
      <c r="AI21" s="604"/>
      <c r="AJ21" s="1076" t="s">
        <v>550</v>
      </c>
      <c r="AK21" s="1077"/>
      <c r="AL21" s="604"/>
      <c r="AM21" s="604"/>
      <c r="AN21" s="652" t="s">
        <v>609</v>
      </c>
      <c r="AO21" s="603">
        <v>1</v>
      </c>
      <c r="AP21" s="604"/>
      <c r="AQ21" s="604"/>
      <c r="AR21" s="604"/>
      <c r="AS21" s="604"/>
      <c r="AT21" s="604"/>
      <c r="AU21" s="610"/>
      <c r="AV21" s="1067" t="s">
        <v>922</v>
      </c>
    </row>
    <row r="22" spans="1:48" ht="74.25" thickBot="1">
      <c r="A22" s="1075"/>
      <c r="B22" s="195">
        <f t="shared" si="0"/>
        <v>34</v>
      </c>
      <c r="C22" s="611">
        <v>1</v>
      </c>
      <c r="D22" s="611">
        <v>5</v>
      </c>
      <c r="E22" s="612" t="s">
        <v>355</v>
      </c>
      <c r="F22" s="612" t="s">
        <v>355</v>
      </c>
      <c r="G22" s="612" t="s">
        <v>355</v>
      </c>
      <c r="H22" s="612" t="s">
        <v>355</v>
      </c>
      <c r="I22" s="612" t="s">
        <v>355</v>
      </c>
      <c r="J22" s="612"/>
      <c r="K22" s="621"/>
      <c r="L22" s="611">
        <v>14</v>
      </c>
      <c r="M22" s="612" t="s">
        <v>355</v>
      </c>
      <c r="N22" s="612" t="s">
        <v>355</v>
      </c>
      <c r="O22" s="612" t="s">
        <v>355</v>
      </c>
      <c r="P22" s="612" t="s">
        <v>355</v>
      </c>
      <c r="Q22" s="612"/>
      <c r="R22" s="612" t="s">
        <v>531</v>
      </c>
      <c r="S22" s="612" t="s">
        <v>357</v>
      </c>
      <c r="T22" s="612"/>
      <c r="U22" s="612" t="s">
        <v>357</v>
      </c>
      <c r="V22" s="1070" t="s">
        <v>357</v>
      </c>
      <c r="W22" s="1071"/>
      <c r="X22" s="612" t="s">
        <v>357</v>
      </c>
      <c r="Y22" s="1070" t="s">
        <v>357</v>
      </c>
      <c r="Z22" s="1071"/>
      <c r="AA22" s="612" t="s">
        <v>528</v>
      </c>
      <c r="AB22" s="612" t="s">
        <v>607</v>
      </c>
      <c r="AC22" s="612"/>
      <c r="AD22" s="612"/>
      <c r="AE22" s="615"/>
      <c r="AF22" s="615"/>
      <c r="AG22" s="621" t="s">
        <v>608</v>
      </c>
      <c r="AH22" s="611">
        <v>9</v>
      </c>
      <c r="AI22" s="612"/>
      <c r="AJ22" s="1070" t="s">
        <v>550</v>
      </c>
      <c r="AK22" s="1071"/>
      <c r="AL22" s="612"/>
      <c r="AM22" s="612" t="s">
        <v>550</v>
      </c>
      <c r="AN22" s="653" t="s">
        <v>610</v>
      </c>
      <c r="AO22" s="611">
        <v>5</v>
      </c>
      <c r="AP22" s="612" t="s">
        <v>540</v>
      </c>
      <c r="AQ22" s="612" t="s">
        <v>540</v>
      </c>
      <c r="AR22" s="612" t="s">
        <v>540</v>
      </c>
      <c r="AS22" s="612" t="s">
        <v>540</v>
      </c>
      <c r="AT22" s="612" t="s">
        <v>540</v>
      </c>
      <c r="AU22" s="613"/>
      <c r="AV22" s="1068"/>
    </row>
    <row r="23" spans="1:48" ht="14.25">
      <c r="A23" s="1089" t="s">
        <v>615</v>
      </c>
      <c r="B23" s="193">
        <f t="shared" si="0"/>
        <v>13</v>
      </c>
      <c r="C23" s="603">
        <v>1</v>
      </c>
      <c r="D23" s="603">
        <v>1</v>
      </c>
      <c r="E23" s="604"/>
      <c r="F23" s="604"/>
      <c r="G23" s="604"/>
      <c r="H23" s="604"/>
      <c r="I23" s="604"/>
      <c r="J23" s="604"/>
      <c r="K23" s="610"/>
      <c r="L23" s="603">
        <v>9</v>
      </c>
      <c r="M23" s="1076" t="s">
        <v>511</v>
      </c>
      <c r="N23" s="1077"/>
      <c r="O23" s="1076" t="s">
        <v>355</v>
      </c>
      <c r="P23" s="1078"/>
      <c r="Q23" s="1078"/>
      <c r="R23" s="1078"/>
      <c r="S23" s="1078"/>
      <c r="T23" s="1077"/>
      <c r="U23" s="604" t="s">
        <v>355</v>
      </c>
      <c r="V23" s="604" t="s">
        <v>355</v>
      </c>
      <c r="W23" s="608" t="s">
        <v>925</v>
      </c>
      <c r="X23" s="604" t="s">
        <v>355</v>
      </c>
      <c r="Y23" s="617" t="s">
        <v>925</v>
      </c>
      <c r="Z23" s="617"/>
      <c r="AA23" s="604" t="s">
        <v>528</v>
      </c>
      <c r="AB23" s="604" t="s">
        <v>542</v>
      </c>
      <c r="AC23" s="604" t="s">
        <v>616</v>
      </c>
      <c r="AD23" s="604"/>
      <c r="AE23" s="607"/>
      <c r="AF23" s="607"/>
      <c r="AG23" s="605"/>
      <c r="AH23" s="603">
        <v>1</v>
      </c>
      <c r="AI23" s="604"/>
      <c r="AJ23" s="604"/>
      <c r="AK23" s="604"/>
      <c r="AL23" s="604"/>
      <c r="AM23" s="604"/>
      <c r="AN23" s="605"/>
      <c r="AO23" s="603">
        <v>1</v>
      </c>
      <c r="AP23" s="604"/>
      <c r="AQ23" s="604"/>
      <c r="AR23" s="604"/>
      <c r="AS23" s="604"/>
      <c r="AT23" s="604"/>
      <c r="AU23" s="622"/>
      <c r="AV23" s="1067" t="s">
        <v>924</v>
      </c>
    </row>
    <row r="24" spans="1:48" ht="43.5" thickBot="1">
      <c r="A24" s="1075"/>
      <c r="B24" s="195">
        <f t="shared" si="0"/>
        <v>28</v>
      </c>
      <c r="C24" s="611">
        <v>1</v>
      </c>
      <c r="D24" s="611">
        <v>5</v>
      </c>
      <c r="E24" s="612" t="s">
        <v>538</v>
      </c>
      <c r="F24" s="612" t="s">
        <v>538</v>
      </c>
      <c r="G24" s="612"/>
      <c r="H24" s="612" t="s">
        <v>538</v>
      </c>
      <c r="I24" s="612" t="s">
        <v>538</v>
      </c>
      <c r="J24" s="612"/>
      <c r="K24" s="627" t="s">
        <v>613</v>
      </c>
      <c r="L24" s="611">
        <v>13</v>
      </c>
      <c r="M24" s="612" t="s">
        <v>532</v>
      </c>
      <c r="N24" s="612" t="s">
        <v>533</v>
      </c>
      <c r="O24" s="612" t="s">
        <v>535</v>
      </c>
      <c r="P24" s="612" t="s">
        <v>535</v>
      </c>
      <c r="Q24" s="612"/>
      <c r="R24" s="612"/>
      <c r="S24" s="612" t="s">
        <v>535</v>
      </c>
      <c r="T24" s="612" t="s">
        <v>535</v>
      </c>
      <c r="U24" s="612" t="s">
        <v>535</v>
      </c>
      <c r="V24" s="654" t="s">
        <v>535</v>
      </c>
      <c r="W24" s="655" t="s">
        <v>547</v>
      </c>
      <c r="X24" s="654" t="s">
        <v>535</v>
      </c>
      <c r="Y24" s="612" t="s">
        <v>547</v>
      </c>
      <c r="Z24" s="612"/>
      <c r="AA24" s="612" t="s">
        <v>528</v>
      </c>
      <c r="AB24" s="612" t="s">
        <v>542</v>
      </c>
      <c r="AC24" s="612" t="s">
        <v>616</v>
      </c>
      <c r="AD24" s="612"/>
      <c r="AE24" s="615"/>
      <c r="AF24" s="615"/>
      <c r="AG24" s="621"/>
      <c r="AH24" s="611">
        <v>5</v>
      </c>
      <c r="AI24" s="612" t="s">
        <v>538</v>
      </c>
      <c r="AJ24" s="612" t="s">
        <v>538</v>
      </c>
      <c r="AK24" s="612" t="s">
        <v>538</v>
      </c>
      <c r="AL24" s="612"/>
      <c r="AM24" s="612" t="s">
        <v>538</v>
      </c>
      <c r="AN24" s="621" t="s">
        <v>613</v>
      </c>
      <c r="AO24" s="611">
        <v>4</v>
      </c>
      <c r="AP24" s="612"/>
      <c r="AQ24" s="612"/>
      <c r="AR24" s="612"/>
      <c r="AS24" s="612"/>
      <c r="AT24" s="612" t="s">
        <v>540</v>
      </c>
      <c r="AU24" s="627" t="s">
        <v>614</v>
      </c>
      <c r="AV24" s="1068"/>
    </row>
    <row r="25" spans="1:48" ht="14.25">
      <c r="A25" s="1089" t="s">
        <v>611</v>
      </c>
      <c r="B25" s="193">
        <f>C25+D25+L25+AH25+AO25</f>
        <v>11</v>
      </c>
      <c r="C25" s="603">
        <v>1</v>
      </c>
      <c r="D25" s="603">
        <v>1</v>
      </c>
      <c r="E25" s="604"/>
      <c r="F25" s="604"/>
      <c r="G25" s="604"/>
      <c r="H25" s="604"/>
      <c r="I25" s="604"/>
      <c r="J25" s="604"/>
      <c r="K25" s="610"/>
      <c r="L25" s="603">
        <v>7</v>
      </c>
      <c r="M25" s="1076" t="s">
        <v>843</v>
      </c>
      <c r="N25" s="1077"/>
      <c r="O25" s="604" t="s">
        <v>844</v>
      </c>
      <c r="P25" s="604" t="s">
        <v>844</v>
      </c>
      <c r="Q25" s="604"/>
      <c r="R25" s="604"/>
      <c r="S25" s="604" t="s">
        <v>844</v>
      </c>
      <c r="T25" s="608"/>
      <c r="U25" s="604" t="s">
        <v>843</v>
      </c>
      <c r="V25" s="1076" t="s">
        <v>845</v>
      </c>
      <c r="W25" s="1077"/>
      <c r="X25" s="604" t="s">
        <v>843</v>
      </c>
      <c r="Y25" s="617" t="s">
        <v>845</v>
      </c>
      <c r="Z25" s="617"/>
      <c r="AA25" s="604"/>
      <c r="AB25" s="604" t="s">
        <v>843</v>
      </c>
      <c r="AC25" s="604" t="s">
        <v>616</v>
      </c>
      <c r="AD25" s="604"/>
      <c r="AE25" s="607"/>
      <c r="AF25" s="607"/>
      <c r="AG25" s="605"/>
      <c r="AH25" s="603">
        <v>1</v>
      </c>
      <c r="AI25" s="604"/>
      <c r="AJ25" s="604"/>
      <c r="AK25" s="604"/>
      <c r="AL25" s="604"/>
      <c r="AM25" s="604"/>
      <c r="AN25" s="605"/>
      <c r="AO25" s="603">
        <v>1</v>
      </c>
      <c r="AP25" s="604"/>
      <c r="AQ25" s="604"/>
      <c r="AR25" s="604"/>
      <c r="AS25" s="604"/>
      <c r="AT25" s="604"/>
      <c r="AU25" s="622"/>
      <c r="AV25" s="1067" t="s">
        <v>924</v>
      </c>
    </row>
    <row r="26" spans="1:48" ht="43.5" thickBot="1">
      <c r="A26" s="1075"/>
      <c r="B26" s="195">
        <f>C26+D26+L26+AH26+AO26</f>
        <v>20</v>
      </c>
      <c r="C26" s="611">
        <v>1</v>
      </c>
      <c r="D26" s="611">
        <v>3</v>
      </c>
      <c r="E26" s="612" t="s">
        <v>538</v>
      </c>
      <c r="F26" s="612" t="s">
        <v>538</v>
      </c>
      <c r="G26" s="612"/>
      <c r="H26" s="612"/>
      <c r="I26" s="612" t="s">
        <v>538</v>
      </c>
      <c r="J26" s="612"/>
      <c r="K26" s="627"/>
      <c r="L26" s="611">
        <v>7</v>
      </c>
      <c r="M26" s="1084" t="s">
        <v>538</v>
      </c>
      <c r="N26" s="1085"/>
      <c r="O26" s="612" t="s">
        <v>846</v>
      </c>
      <c r="P26" s="612" t="s">
        <v>846</v>
      </c>
      <c r="Q26" s="612"/>
      <c r="R26" s="612"/>
      <c r="S26" s="612" t="s">
        <v>846</v>
      </c>
      <c r="T26" s="612"/>
      <c r="U26" s="612" t="s">
        <v>538</v>
      </c>
      <c r="V26" s="1070" t="s">
        <v>847</v>
      </c>
      <c r="W26" s="1071"/>
      <c r="X26" s="654" t="s">
        <v>538</v>
      </c>
      <c r="Y26" s="612" t="s">
        <v>847</v>
      </c>
      <c r="Z26" s="612"/>
      <c r="AA26" s="612"/>
      <c r="AB26" s="612" t="s">
        <v>538</v>
      </c>
      <c r="AC26" s="612" t="s">
        <v>616</v>
      </c>
      <c r="AD26" s="612"/>
      <c r="AE26" s="615"/>
      <c r="AF26" s="615"/>
      <c r="AG26" s="621"/>
      <c r="AH26" s="611">
        <v>5</v>
      </c>
      <c r="AI26" s="612" t="s">
        <v>538</v>
      </c>
      <c r="AJ26" s="612" t="s">
        <v>538</v>
      </c>
      <c r="AK26" s="612" t="s">
        <v>538</v>
      </c>
      <c r="AL26" s="612"/>
      <c r="AM26" s="612" t="s">
        <v>538</v>
      </c>
      <c r="AN26" s="621" t="s">
        <v>613</v>
      </c>
      <c r="AO26" s="611">
        <v>4</v>
      </c>
      <c r="AP26" s="612"/>
      <c r="AQ26" s="612"/>
      <c r="AR26" s="612"/>
      <c r="AS26" s="612"/>
      <c r="AT26" s="612" t="s">
        <v>540</v>
      </c>
      <c r="AU26" s="627" t="s">
        <v>614</v>
      </c>
      <c r="AV26" s="1068"/>
    </row>
    <row r="27" spans="1:48" ht="14.25">
      <c r="A27" s="1089" t="s">
        <v>612</v>
      </c>
      <c r="B27" s="193">
        <f>C27+D27+L27+AH27+AO27</f>
        <v>13</v>
      </c>
      <c r="C27" s="603">
        <v>1</v>
      </c>
      <c r="D27" s="603">
        <v>1</v>
      </c>
      <c r="E27" s="604"/>
      <c r="F27" s="604"/>
      <c r="G27" s="604"/>
      <c r="H27" s="604"/>
      <c r="I27" s="604"/>
      <c r="J27" s="604"/>
      <c r="K27" s="610"/>
      <c r="L27" s="603">
        <v>9</v>
      </c>
      <c r="M27" s="1086" t="s">
        <v>511</v>
      </c>
      <c r="N27" s="1087"/>
      <c r="O27" s="604" t="s">
        <v>925</v>
      </c>
      <c r="P27" s="604" t="s">
        <v>925</v>
      </c>
      <c r="Q27" s="604"/>
      <c r="R27" s="604"/>
      <c r="S27" s="604" t="s">
        <v>925</v>
      </c>
      <c r="T27" s="608"/>
      <c r="U27" s="604" t="s">
        <v>355</v>
      </c>
      <c r="V27" s="604" t="s">
        <v>355</v>
      </c>
      <c r="W27" s="608" t="s">
        <v>925</v>
      </c>
      <c r="X27" s="604" t="s">
        <v>355</v>
      </c>
      <c r="Y27" s="617" t="s">
        <v>925</v>
      </c>
      <c r="Z27" s="617"/>
      <c r="AA27" s="604" t="s">
        <v>528</v>
      </c>
      <c r="AB27" s="604" t="s">
        <v>542</v>
      </c>
      <c r="AC27" s="604" t="s">
        <v>616</v>
      </c>
      <c r="AD27" s="604"/>
      <c r="AE27" s="607"/>
      <c r="AF27" s="607"/>
      <c r="AG27" s="605"/>
      <c r="AH27" s="603">
        <v>1</v>
      </c>
      <c r="AI27" s="604"/>
      <c r="AJ27" s="604"/>
      <c r="AK27" s="604"/>
      <c r="AL27" s="604"/>
      <c r="AM27" s="604"/>
      <c r="AN27" s="605"/>
      <c r="AO27" s="603">
        <v>1</v>
      </c>
      <c r="AP27" s="604"/>
      <c r="AQ27" s="604"/>
      <c r="AR27" s="604"/>
      <c r="AS27" s="604"/>
      <c r="AT27" s="604"/>
      <c r="AU27" s="622"/>
      <c r="AV27" s="1067" t="s">
        <v>924</v>
      </c>
    </row>
    <row r="28" spans="1:48" ht="43.5" thickBot="1">
      <c r="A28" s="1075"/>
      <c r="B28" s="195">
        <f>C28+D28+L28+AH28+AO28</f>
        <v>22</v>
      </c>
      <c r="C28" s="611">
        <v>1</v>
      </c>
      <c r="D28" s="611">
        <v>3</v>
      </c>
      <c r="E28" s="612" t="s">
        <v>538</v>
      </c>
      <c r="F28" s="612" t="s">
        <v>538</v>
      </c>
      <c r="G28" s="612"/>
      <c r="H28" s="612"/>
      <c r="I28" s="612" t="s">
        <v>538</v>
      </c>
      <c r="J28" s="612"/>
      <c r="K28" s="627"/>
      <c r="L28" s="611">
        <v>9</v>
      </c>
      <c r="M28" s="1070" t="s">
        <v>511</v>
      </c>
      <c r="N28" s="1071"/>
      <c r="O28" s="612" t="s">
        <v>925</v>
      </c>
      <c r="P28" s="612" t="s">
        <v>925</v>
      </c>
      <c r="Q28" s="612"/>
      <c r="R28" s="612"/>
      <c r="S28" s="612" t="s">
        <v>925</v>
      </c>
      <c r="T28" s="612"/>
      <c r="U28" s="612" t="s">
        <v>355</v>
      </c>
      <c r="V28" s="654" t="s">
        <v>355</v>
      </c>
      <c r="W28" s="655" t="s">
        <v>925</v>
      </c>
      <c r="X28" s="654" t="s">
        <v>355</v>
      </c>
      <c r="Y28" s="612" t="s">
        <v>925</v>
      </c>
      <c r="Z28" s="612"/>
      <c r="AA28" s="612" t="s">
        <v>528</v>
      </c>
      <c r="AB28" s="612" t="s">
        <v>542</v>
      </c>
      <c r="AC28" s="612" t="s">
        <v>616</v>
      </c>
      <c r="AD28" s="612"/>
      <c r="AE28" s="615"/>
      <c r="AF28" s="615"/>
      <c r="AG28" s="621"/>
      <c r="AH28" s="611">
        <v>5</v>
      </c>
      <c r="AI28" s="612" t="s">
        <v>538</v>
      </c>
      <c r="AJ28" s="612" t="s">
        <v>538</v>
      </c>
      <c r="AK28" s="612" t="s">
        <v>538</v>
      </c>
      <c r="AL28" s="612"/>
      <c r="AM28" s="612" t="s">
        <v>538</v>
      </c>
      <c r="AN28" s="621" t="s">
        <v>613</v>
      </c>
      <c r="AO28" s="611">
        <v>4</v>
      </c>
      <c r="AP28" s="612"/>
      <c r="AQ28" s="612"/>
      <c r="AR28" s="612"/>
      <c r="AS28" s="612"/>
      <c r="AT28" s="612" t="s">
        <v>540</v>
      </c>
      <c r="AU28" s="627" t="s">
        <v>614</v>
      </c>
      <c r="AV28" s="1068"/>
    </row>
    <row r="29" spans="1:48" ht="14.25">
      <c r="A29" s="1074" t="s">
        <v>848</v>
      </c>
      <c r="B29" s="193">
        <f t="shared" si="0"/>
        <v>14</v>
      </c>
      <c r="C29" s="657">
        <v>1</v>
      </c>
      <c r="D29" s="657">
        <v>1</v>
      </c>
      <c r="E29" s="617"/>
      <c r="F29" s="617"/>
      <c r="G29" s="617"/>
      <c r="H29" s="617"/>
      <c r="I29" s="617"/>
      <c r="J29" s="617"/>
      <c r="K29" s="658"/>
      <c r="L29" s="657">
        <v>8</v>
      </c>
      <c r="M29" s="1084" t="s">
        <v>534</v>
      </c>
      <c r="N29" s="1085"/>
      <c r="O29" s="1084" t="s">
        <v>534</v>
      </c>
      <c r="P29" s="1115"/>
      <c r="Q29" s="1115"/>
      <c r="R29" s="1115"/>
      <c r="S29" s="1115"/>
      <c r="T29" s="1085"/>
      <c r="U29" s="659"/>
      <c r="V29" s="1086" t="s">
        <v>849</v>
      </c>
      <c r="W29" s="1087"/>
      <c r="X29" s="623" t="s">
        <v>534</v>
      </c>
      <c r="Y29" s="660" t="s">
        <v>534</v>
      </c>
      <c r="Z29" s="625" t="s">
        <v>849</v>
      </c>
      <c r="AA29" s="617" t="s">
        <v>528</v>
      </c>
      <c r="AB29" s="617" t="s">
        <v>542</v>
      </c>
      <c r="AC29" s="1076" t="s">
        <v>542</v>
      </c>
      <c r="AD29" s="1078"/>
      <c r="AE29" s="1077"/>
      <c r="AF29" s="656"/>
      <c r="AG29" s="661"/>
      <c r="AH29" s="657">
        <v>3</v>
      </c>
      <c r="AI29" s="604" t="s">
        <v>542</v>
      </c>
      <c r="AJ29" s="1076" t="s">
        <v>542</v>
      </c>
      <c r="AK29" s="1077"/>
      <c r="AL29" s="617"/>
      <c r="AM29" s="617" t="s">
        <v>542</v>
      </c>
      <c r="AN29" s="661"/>
      <c r="AO29" s="657">
        <v>1</v>
      </c>
      <c r="AP29" s="617"/>
      <c r="AQ29" s="617"/>
      <c r="AR29" s="617"/>
      <c r="AS29" s="617"/>
      <c r="AT29" s="617"/>
      <c r="AU29" s="658"/>
      <c r="AV29" s="1067" t="s">
        <v>548</v>
      </c>
    </row>
    <row r="30" spans="1:48" ht="15" thickBot="1">
      <c r="A30" s="1075"/>
      <c r="B30" s="195">
        <f t="shared" si="0"/>
        <v>24</v>
      </c>
      <c r="C30" s="662">
        <v>1</v>
      </c>
      <c r="D30" s="662">
        <v>4</v>
      </c>
      <c r="E30" s="654" t="s">
        <v>542</v>
      </c>
      <c r="F30" s="654" t="s">
        <v>542</v>
      </c>
      <c r="G30" s="654" t="s">
        <v>542</v>
      </c>
      <c r="H30" s="654" t="s">
        <v>542</v>
      </c>
      <c r="I30" s="654"/>
      <c r="J30" s="654"/>
      <c r="K30" s="663"/>
      <c r="L30" s="662">
        <v>14</v>
      </c>
      <c r="M30" s="654" t="s">
        <v>542</v>
      </c>
      <c r="N30" s="654" t="s">
        <v>542</v>
      </c>
      <c r="O30" s="654" t="s">
        <v>542</v>
      </c>
      <c r="P30" s="654" t="s">
        <v>542</v>
      </c>
      <c r="Q30" s="654" t="s">
        <v>542</v>
      </c>
      <c r="R30" s="654" t="s">
        <v>542</v>
      </c>
      <c r="S30" s="654" t="s">
        <v>542</v>
      </c>
      <c r="T30" s="654" t="s">
        <v>542</v>
      </c>
      <c r="U30" s="654"/>
      <c r="V30" s="1070" t="s">
        <v>537</v>
      </c>
      <c r="W30" s="1071"/>
      <c r="X30" s="612" t="s">
        <v>542</v>
      </c>
      <c r="Y30" s="612" t="s">
        <v>542</v>
      </c>
      <c r="Z30" s="619" t="s">
        <v>537</v>
      </c>
      <c r="AA30" s="654" t="s">
        <v>528</v>
      </c>
      <c r="AB30" s="654" t="s">
        <v>542</v>
      </c>
      <c r="AC30" s="1070" t="s">
        <v>542</v>
      </c>
      <c r="AD30" s="1088"/>
      <c r="AE30" s="1071"/>
      <c r="AF30" s="664"/>
      <c r="AG30" s="665"/>
      <c r="AH30" s="662">
        <v>3</v>
      </c>
      <c r="AI30" s="654" t="s">
        <v>542</v>
      </c>
      <c r="AJ30" s="1070" t="s">
        <v>542</v>
      </c>
      <c r="AK30" s="1071"/>
      <c r="AL30" s="654"/>
      <c r="AM30" s="654" t="s">
        <v>542</v>
      </c>
      <c r="AN30" s="665"/>
      <c r="AO30" s="662">
        <v>2</v>
      </c>
      <c r="AP30" s="654" t="s">
        <v>542</v>
      </c>
      <c r="AQ30" s="654" t="s">
        <v>542</v>
      </c>
      <c r="AR30" s="654"/>
      <c r="AS30" s="654"/>
      <c r="AT30" s="654"/>
      <c r="AU30" s="663"/>
      <c r="AV30" s="1068"/>
    </row>
    <row r="31" spans="1:48" ht="28.5">
      <c r="A31" s="1074" t="s">
        <v>464</v>
      </c>
      <c r="B31" s="193">
        <f t="shared" si="0"/>
        <v>30</v>
      </c>
      <c r="C31" s="603">
        <v>1</v>
      </c>
      <c r="D31" s="603">
        <v>2</v>
      </c>
      <c r="E31" s="666"/>
      <c r="F31" s="667"/>
      <c r="G31" s="667"/>
      <c r="H31" s="667"/>
      <c r="I31" s="668" t="s">
        <v>542</v>
      </c>
      <c r="J31" s="667"/>
      <c r="K31" s="669" t="s">
        <v>1110</v>
      </c>
      <c r="L31" s="603">
        <v>19</v>
      </c>
      <c r="M31" s="604" t="s">
        <v>541</v>
      </c>
      <c r="N31" s="604" t="s">
        <v>541</v>
      </c>
      <c r="O31" s="604" t="s">
        <v>541</v>
      </c>
      <c r="P31" s="604" t="s">
        <v>541</v>
      </c>
      <c r="Q31" s="604" t="s">
        <v>541</v>
      </c>
      <c r="R31" s="604" t="s">
        <v>541</v>
      </c>
      <c r="S31" s="604"/>
      <c r="T31" s="666" t="s">
        <v>679</v>
      </c>
      <c r="U31" s="604" t="s">
        <v>542</v>
      </c>
      <c r="V31" s="1076" t="s">
        <v>542</v>
      </c>
      <c r="W31" s="1077"/>
      <c r="X31" s="604" t="s">
        <v>542</v>
      </c>
      <c r="Y31" s="604" t="s">
        <v>542</v>
      </c>
      <c r="Z31" s="604" t="s">
        <v>542</v>
      </c>
      <c r="AA31" s="604" t="s">
        <v>542</v>
      </c>
      <c r="AB31" s="604" t="s">
        <v>542</v>
      </c>
      <c r="AC31" s="604" t="s">
        <v>542</v>
      </c>
      <c r="AD31" s="604" t="s">
        <v>542</v>
      </c>
      <c r="AE31" s="607"/>
      <c r="AF31" s="607"/>
      <c r="AG31" s="605" t="s">
        <v>631</v>
      </c>
      <c r="AH31" s="603">
        <v>3</v>
      </c>
      <c r="AI31" s="604" t="s">
        <v>537</v>
      </c>
      <c r="AJ31" s="604" t="s">
        <v>542</v>
      </c>
      <c r="AK31" s="604" t="s">
        <v>537</v>
      </c>
      <c r="AL31" s="604"/>
      <c r="AM31" s="604" t="s">
        <v>542</v>
      </c>
      <c r="AN31" s="605"/>
      <c r="AO31" s="603">
        <v>5</v>
      </c>
      <c r="AP31" s="1099" t="s">
        <v>617</v>
      </c>
      <c r="AQ31" s="1100"/>
      <c r="AR31" s="1100"/>
      <c r="AS31" s="1100"/>
      <c r="AT31" s="1100"/>
      <c r="AU31" s="1101"/>
      <c r="AV31" s="1067" t="s">
        <v>552</v>
      </c>
    </row>
    <row r="32" spans="1:48" ht="29.25" customHeight="1" thickBot="1">
      <c r="A32" s="1075"/>
      <c r="B32" s="195">
        <f t="shared" si="0"/>
        <v>34</v>
      </c>
      <c r="C32" s="611">
        <v>1</v>
      </c>
      <c r="D32" s="611">
        <v>5</v>
      </c>
      <c r="E32" s="612" t="s">
        <v>540</v>
      </c>
      <c r="F32" s="612" t="s">
        <v>540</v>
      </c>
      <c r="G32" s="612" t="s">
        <v>540</v>
      </c>
      <c r="H32" s="612" t="s">
        <v>540</v>
      </c>
      <c r="I32" s="612"/>
      <c r="J32" s="612"/>
      <c r="K32" s="670" t="s">
        <v>1110</v>
      </c>
      <c r="L32" s="611">
        <v>20</v>
      </c>
      <c r="M32" s="612" t="s">
        <v>541</v>
      </c>
      <c r="N32" s="612" t="s">
        <v>541</v>
      </c>
      <c r="O32" s="612" t="s">
        <v>541</v>
      </c>
      <c r="P32" s="612" t="s">
        <v>541</v>
      </c>
      <c r="Q32" s="612" t="s">
        <v>541</v>
      </c>
      <c r="R32" s="612" t="s">
        <v>541</v>
      </c>
      <c r="S32" s="612"/>
      <c r="T32" s="628" t="s">
        <v>679</v>
      </c>
      <c r="U32" s="612" t="s">
        <v>542</v>
      </c>
      <c r="V32" s="1070" t="s">
        <v>542</v>
      </c>
      <c r="W32" s="1071"/>
      <c r="X32" s="612" t="s">
        <v>542</v>
      </c>
      <c r="Y32" s="612" t="s">
        <v>542</v>
      </c>
      <c r="Z32" s="612" t="s">
        <v>542</v>
      </c>
      <c r="AA32" s="612" t="s">
        <v>542</v>
      </c>
      <c r="AB32" s="612" t="s">
        <v>542</v>
      </c>
      <c r="AC32" s="612" t="s">
        <v>282</v>
      </c>
      <c r="AD32" s="612" t="s">
        <v>550</v>
      </c>
      <c r="AE32" s="615"/>
      <c r="AF32" s="615"/>
      <c r="AG32" s="621" t="s">
        <v>632</v>
      </c>
      <c r="AH32" s="611">
        <v>3</v>
      </c>
      <c r="AI32" s="612" t="s">
        <v>537</v>
      </c>
      <c r="AJ32" s="612" t="s">
        <v>542</v>
      </c>
      <c r="AK32" s="612" t="s">
        <v>537</v>
      </c>
      <c r="AL32" s="612"/>
      <c r="AM32" s="612" t="s">
        <v>542</v>
      </c>
      <c r="AN32" s="621"/>
      <c r="AO32" s="611">
        <v>5</v>
      </c>
      <c r="AP32" s="1102" t="s">
        <v>617</v>
      </c>
      <c r="AQ32" s="1103"/>
      <c r="AR32" s="1103"/>
      <c r="AS32" s="1103"/>
      <c r="AT32" s="1103"/>
      <c r="AU32" s="1104"/>
      <c r="AV32" s="1068"/>
    </row>
    <row r="33" spans="1:48" ht="28.5">
      <c r="A33" s="1074" t="s">
        <v>465</v>
      </c>
      <c r="B33" s="193">
        <f t="shared" si="0"/>
        <v>17</v>
      </c>
      <c r="C33" s="657">
        <v>1</v>
      </c>
      <c r="D33" s="657">
        <v>1</v>
      </c>
      <c r="E33" s="617"/>
      <c r="F33" s="617"/>
      <c r="G33" s="617"/>
      <c r="H33" s="617"/>
      <c r="I33" s="617"/>
      <c r="J33" s="617"/>
      <c r="K33" s="658"/>
      <c r="L33" s="657">
        <v>11</v>
      </c>
      <c r="M33" s="672" t="s">
        <v>511</v>
      </c>
      <c r="N33" s="617" t="s">
        <v>355</v>
      </c>
      <c r="O33" s="1076" t="s">
        <v>355</v>
      </c>
      <c r="P33" s="1078"/>
      <c r="Q33" s="1078"/>
      <c r="R33" s="1078"/>
      <c r="S33" s="1078"/>
      <c r="T33" s="1077"/>
      <c r="U33" s="617" t="s">
        <v>355</v>
      </c>
      <c r="V33" s="1076" t="s">
        <v>542</v>
      </c>
      <c r="W33" s="1077"/>
      <c r="X33" s="617" t="s">
        <v>355</v>
      </c>
      <c r="Y33" s="1076" t="s">
        <v>542</v>
      </c>
      <c r="Z33" s="1077"/>
      <c r="AA33" s="617" t="s">
        <v>355</v>
      </c>
      <c r="AB33" s="617" t="s">
        <v>355</v>
      </c>
      <c r="AC33" s="1076" t="s">
        <v>355</v>
      </c>
      <c r="AD33" s="1078"/>
      <c r="AE33" s="1077"/>
      <c r="AF33" s="656" t="s">
        <v>355</v>
      </c>
      <c r="AG33" s="661"/>
      <c r="AH33" s="657">
        <v>3</v>
      </c>
      <c r="AI33" s="617" t="s">
        <v>160</v>
      </c>
      <c r="AJ33" s="617" t="s">
        <v>355</v>
      </c>
      <c r="AK33" s="617"/>
      <c r="AL33" s="617"/>
      <c r="AM33" s="604" t="s">
        <v>542</v>
      </c>
      <c r="AN33" s="661"/>
      <c r="AO33" s="657">
        <v>1</v>
      </c>
      <c r="AP33" s="617"/>
      <c r="AQ33" s="617"/>
      <c r="AR33" s="617"/>
      <c r="AS33" s="617"/>
      <c r="AT33" s="617"/>
      <c r="AU33" s="658"/>
      <c r="AV33" s="1067" t="s">
        <v>922</v>
      </c>
    </row>
    <row r="34" spans="1:48" ht="29.25" thickBot="1">
      <c r="A34" s="1075"/>
      <c r="B34" s="195">
        <f t="shared" si="0"/>
        <v>28</v>
      </c>
      <c r="C34" s="662">
        <v>1</v>
      </c>
      <c r="D34" s="662">
        <v>5</v>
      </c>
      <c r="E34" s="654" t="s">
        <v>355</v>
      </c>
      <c r="F34" s="654" t="s">
        <v>355</v>
      </c>
      <c r="G34" s="654"/>
      <c r="H34" s="654"/>
      <c r="I34" s="654" t="s">
        <v>355</v>
      </c>
      <c r="J34" s="654" t="s">
        <v>355</v>
      </c>
      <c r="K34" s="673" t="s">
        <v>618</v>
      </c>
      <c r="L34" s="662">
        <v>15</v>
      </c>
      <c r="M34" s="628" t="s">
        <v>511</v>
      </c>
      <c r="N34" s="654" t="s">
        <v>355</v>
      </c>
      <c r="O34" s="654" t="s">
        <v>355</v>
      </c>
      <c r="P34" s="654" t="s">
        <v>355</v>
      </c>
      <c r="Q34" s="654"/>
      <c r="R34" s="654" t="s">
        <v>355</v>
      </c>
      <c r="S34" s="654" t="s">
        <v>355</v>
      </c>
      <c r="T34" s="654" t="s">
        <v>666</v>
      </c>
      <c r="U34" s="617" t="s">
        <v>355</v>
      </c>
      <c r="V34" s="1070" t="s">
        <v>542</v>
      </c>
      <c r="W34" s="1071"/>
      <c r="X34" s="617" t="s">
        <v>355</v>
      </c>
      <c r="Y34" s="1070" t="s">
        <v>542</v>
      </c>
      <c r="Z34" s="1071"/>
      <c r="AA34" s="617" t="s">
        <v>355</v>
      </c>
      <c r="AB34" s="654" t="s">
        <v>355</v>
      </c>
      <c r="AC34" s="1070" t="s">
        <v>355</v>
      </c>
      <c r="AD34" s="1088"/>
      <c r="AE34" s="1071"/>
      <c r="AF34" s="664" t="s">
        <v>355</v>
      </c>
      <c r="AG34" s="665"/>
      <c r="AH34" s="662">
        <v>3</v>
      </c>
      <c r="AI34" s="654" t="s">
        <v>160</v>
      </c>
      <c r="AJ34" s="654" t="s">
        <v>355</v>
      </c>
      <c r="AK34" s="654"/>
      <c r="AL34" s="654"/>
      <c r="AM34" s="612" t="s">
        <v>542</v>
      </c>
      <c r="AN34" s="665"/>
      <c r="AO34" s="662">
        <v>4</v>
      </c>
      <c r="AP34" s="654" t="s">
        <v>355</v>
      </c>
      <c r="AQ34" s="654" t="s">
        <v>355</v>
      </c>
      <c r="AR34" s="654"/>
      <c r="AS34" s="654"/>
      <c r="AT34" s="654" t="s">
        <v>355</v>
      </c>
      <c r="AU34" s="627" t="s">
        <v>618</v>
      </c>
      <c r="AV34" s="1068"/>
    </row>
    <row r="35" spans="1:48" ht="14.25">
      <c r="A35" s="1074" t="s">
        <v>466</v>
      </c>
      <c r="B35" s="193">
        <f t="shared" si="0"/>
        <v>20</v>
      </c>
      <c r="C35" s="603">
        <v>1</v>
      </c>
      <c r="D35" s="603">
        <v>2</v>
      </c>
      <c r="E35" s="604"/>
      <c r="F35" s="604"/>
      <c r="G35" s="604"/>
      <c r="H35" s="604"/>
      <c r="I35" s="604" t="s">
        <v>355</v>
      </c>
      <c r="J35" s="604"/>
      <c r="K35" s="622" t="s">
        <v>618</v>
      </c>
      <c r="L35" s="603">
        <v>11</v>
      </c>
      <c r="M35" s="1076" t="s">
        <v>530</v>
      </c>
      <c r="N35" s="1077"/>
      <c r="O35" s="1076" t="s">
        <v>530</v>
      </c>
      <c r="P35" s="1078"/>
      <c r="Q35" s="1078"/>
      <c r="R35" s="1078"/>
      <c r="S35" s="1078"/>
      <c r="T35" s="1077"/>
      <c r="U35" s="604"/>
      <c r="V35" s="1076" t="s">
        <v>530</v>
      </c>
      <c r="W35" s="1077"/>
      <c r="X35" s="623" t="s">
        <v>530</v>
      </c>
      <c r="Y35" s="623" t="s">
        <v>530</v>
      </c>
      <c r="Z35" s="623" t="s">
        <v>530</v>
      </c>
      <c r="AA35" s="623" t="s">
        <v>530</v>
      </c>
      <c r="AB35" s="623" t="s">
        <v>530</v>
      </c>
      <c r="AC35" s="1076" t="s">
        <v>530</v>
      </c>
      <c r="AD35" s="1078"/>
      <c r="AE35" s="1077"/>
      <c r="AF35" s="623" t="s">
        <v>530</v>
      </c>
      <c r="AG35" s="605" t="s">
        <v>620</v>
      </c>
      <c r="AH35" s="603">
        <v>3</v>
      </c>
      <c r="AI35" s="604" t="s">
        <v>540</v>
      </c>
      <c r="AJ35" s="604" t="s">
        <v>540</v>
      </c>
      <c r="AK35" s="604" t="s">
        <v>540</v>
      </c>
      <c r="AL35" s="604"/>
      <c r="AM35" s="604"/>
      <c r="AN35" s="605"/>
      <c r="AO35" s="603">
        <v>3</v>
      </c>
      <c r="AP35" s="604" t="s">
        <v>540</v>
      </c>
      <c r="AQ35" s="604"/>
      <c r="AR35" s="604"/>
      <c r="AS35" s="604"/>
      <c r="AT35" s="604" t="s">
        <v>540</v>
      </c>
      <c r="AU35" s="622" t="s">
        <v>618</v>
      </c>
      <c r="AV35" s="1067" t="s">
        <v>543</v>
      </c>
    </row>
    <row r="36" spans="1:48" ht="29.25" thickBot="1">
      <c r="A36" s="1075"/>
      <c r="B36" s="195">
        <f t="shared" si="0"/>
        <v>29</v>
      </c>
      <c r="C36" s="611">
        <v>1</v>
      </c>
      <c r="D36" s="611">
        <v>5</v>
      </c>
      <c r="E36" s="612"/>
      <c r="F36" s="612"/>
      <c r="G36" s="612"/>
      <c r="H36" s="612" t="s">
        <v>530</v>
      </c>
      <c r="I36" s="612" t="s">
        <v>530</v>
      </c>
      <c r="J36" s="612" t="s">
        <v>530</v>
      </c>
      <c r="K36" s="627" t="s">
        <v>619</v>
      </c>
      <c r="L36" s="611">
        <v>16</v>
      </c>
      <c r="M36" s="612" t="s">
        <v>530</v>
      </c>
      <c r="N36" s="612" t="s">
        <v>530</v>
      </c>
      <c r="O36" s="612" t="s">
        <v>530</v>
      </c>
      <c r="P36" s="612" t="s">
        <v>530</v>
      </c>
      <c r="Q36" s="612"/>
      <c r="R36" s="612"/>
      <c r="S36" s="612" t="s">
        <v>530</v>
      </c>
      <c r="T36" s="612" t="s">
        <v>530</v>
      </c>
      <c r="U36" s="612"/>
      <c r="V36" s="612" t="s">
        <v>530</v>
      </c>
      <c r="W36" s="612" t="s">
        <v>530</v>
      </c>
      <c r="X36" s="612" t="s">
        <v>530</v>
      </c>
      <c r="Y36" s="612" t="s">
        <v>530</v>
      </c>
      <c r="Z36" s="612" t="s">
        <v>530</v>
      </c>
      <c r="AA36" s="612" t="s">
        <v>530</v>
      </c>
      <c r="AB36" s="612" t="s">
        <v>530</v>
      </c>
      <c r="AC36" s="1070" t="s">
        <v>530</v>
      </c>
      <c r="AD36" s="1088"/>
      <c r="AE36" s="1071"/>
      <c r="AF36" s="612" t="s">
        <v>530</v>
      </c>
      <c r="AG36" s="621" t="s">
        <v>620</v>
      </c>
      <c r="AH36" s="611">
        <v>3</v>
      </c>
      <c r="AI36" s="612" t="s">
        <v>540</v>
      </c>
      <c r="AJ36" s="612" t="s">
        <v>540</v>
      </c>
      <c r="AK36" s="612" t="s">
        <v>540</v>
      </c>
      <c r="AL36" s="612"/>
      <c r="AM36" s="612"/>
      <c r="AN36" s="621"/>
      <c r="AO36" s="611">
        <v>4</v>
      </c>
      <c r="AP36" s="612" t="s">
        <v>540</v>
      </c>
      <c r="AQ36" s="612"/>
      <c r="AR36" s="612"/>
      <c r="AS36" s="612" t="s">
        <v>540</v>
      </c>
      <c r="AT36" s="612" t="s">
        <v>540</v>
      </c>
      <c r="AU36" s="627" t="s">
        <v>618</v>
      </c>
      <c r="AV36" s="1068"/>
    </row>
    <row r="37" spans="1:48" ht="28.5">
      <c r="A37" s="1074" t="s">
        <v>467</v>
      </c>
      <c r="B37" s="193">
        <f t="shared" si="0"/>
        <v>16</v>
      </c>
      <c r="C37" s="657">
        <v>1</v>
      </c>
      <c r="D37" s="657">
        <v>1</v>
      </c>
      <c r="E37" s="617"/>
      <c r="F37" s="617"/>
      <c r="G37" s="617"/>
      <c r="H37" s="617"/>
      <c r="I37" s="617"/>
      <c r="J37" s="617"/>
      <c r="K37" s="658"/>
      <c r="L37" s="657">
        <v>10</v>
      </c>
      <c r="M37" s="1084" t="s">
        <v>160</v>
      </c>
      <c r="N37" s="1085"/>
      <c r="O37" s="1084" t="s">
        <v>530</v>
      </c>
      <c r="P37" s="1115"/>
      <c r="Q37" s="1115"/>
      <c r="R37" s="1115"/>
      <c r="S37" s="1115"/>
      <c r="T37" s="1085"/>
      <c r="U37" s="617" t="s">
        <v>530</v>
      </c>
      <c r="V37" s="1084" t="s">
        <v>530</v>
      </c>
      <c r="W37" s="1085"/>
      <c r="X37" s="617" t="s">
        <v>530</v>
      </c>
      <c r="Y37" s="1076" t="s">
        <v>530</v>
      </c>
      <c r="Z37" s="1077"/>
      <c r="AA37" s="617" t="s">
        <v>530</v>
      </c>
      <c r="AB37" s="617" t="s">
        <v>530</v>
      </c>
      <c r="AC37" s="617"/>
      <c r="AD37" s="617"/>
      <c r="AE37" s="656" t="s">
        <v>530</v>
      </c>
      <c r="AF37" s="656"/>
      <c r="AG37" s="661" t="s">
        <v>621</v>
      </c>
      <c r="AH37" s="657">
        <v>2</v>
      </c>
      <c r="AI37" s="617" t="s">
        <v>538</v>
      </c>
      <c r="AJ37" s="617" t="s">
        <v>538</v>
      </c>
      <c r="AK37" s="617"/>
      <c r="AL37" s="617"/>
      <c r="AM37" s="617"/>
      <c r="AN37" s="661"/>
      <c r="AO37" s="657">
        <v>2</v>
      </c>
      <c r="AP37" s="617"/>
      <c r="AQ37" s="617"/>
      <c r="AR37" s="617"/>
      <c r="AS37" s="617"/>
      <c r="AT37" s="617"/>
      <c r="AU37" s="674" t="s">
        <v>624</v>
      </c>
      <c r="AV37" s="1105" t="s">
        <v>540</v>
      </c>
    </row>
    <row r="38" spans="1:48" ht="57.75" thickBot="1">
      <c r="A38" s="1075"/>
      <c r="B38" s="195">
        <f t="shared" si="0"/>
        <v>31</v>
      </c>
      <c r="C38" s="662">
        <v>1</v>
      </c>
      <c r="D38" s="662">
        <v>4</v>
      </c>
      <c r="E38" s="654" t="s">
        <v>540</v>
      </c>
      <c r="F38" s="654" t="s">
        <v>540</v>
      </c>
      <c r="G38" s="654" t="s">
        <v>540</v>
      </c>
      <c r="H38" s="654" t="s">
        <v>540</v>
      </c>
      <c r="I38" s="654"/>
      <c r="J38" s="654"/>
      <c r="K38" s="663"/>
      <c r="L38" s="662">
        <v>18</v>
      </c>
      <c r="M38" s="654" t="s">
        <v>540</v>
      </c>
      <c r="N38" s="654" t="s">
        <v>540</v>
      </c>
      <c r="O38" s="654" t="s">
        <v>540</v>
      </c>
      <c r="P38" s="654" t="s">
        <v>540</v>
      </c>
      <c r="Q38" s="654"/>
      <c r="R38" s="654" t="s">
        <v>540</v>
      </c>
      <c r="S38" s="654" t="s">
        <v>540</v>
      </c>
      <c r="T38" s="654" t="s">
        <v>540</v>
      </c>
      <c r="U38" s="654" t="s">
        <v>540</v>
      </c>
      <c r="V38" s="1070" t="s">
        <v>540</v>
      </c>
      <c r="W38" s="1071"/>
      <c r="X38" s="654" t="s">
        <v>540</v>
      </c>
      <c r="Y38" s="1070" t="s">
        <v>540</v>
      </c>
      <c r="Z38" s="1071"/>
      <c r="AA38" s="654" t="s">
        <v>540</v>
      </c>
      <c r="AB38" s="654" t="s">
        <v>540</v>
      </c>
      <c r="AC38" s="654"/>
      <c r="AD38" s="654"/>
      <c r="AE38" s="664" t="s">
        <v>540</v>
      </c>
      <c r="AF38" s="664"/>
      <c r="AG38" s="665" t="s">
        <v>622</v>
      </c>
      <c r="AH38" s="662">
        <v>2</v>
      </c>
      <c r="AI38" s="654" t="s">
        <v>540</v>
      </c>
      <c r="AJ38" s="654" t="s">
        <v>540</v>
      </c>
      <c r="AK38" s="654"/>
      <c r="AL38" s="654"/>
      <c r="AM38" s="654"/>
      <c r="AN38" s="665"/>
      <c r="AO38" s="662">
        <v>6</v>
      </c>
      <c r="AP38" s="654" t="s">
        <v>540</v>
      </c>
      <c r="AQ38" s="654" t="s">
        <v>540</v>
      </c>
      <c r="AR38" s="654" t="s">
        <v>540</v>
      </c>
      <c r="AS38" s="654" t="s">
        <v>540</v>
      </c>
      <c r="AT38" s="654"/>
      <c r="AU38" s="673" t="s">
        <v>623</v>
      </c>
      <c r="AV38" s="1105"/>
    </row>
    <row r="39" spans="1:48" ht="28.5">
      <c r="A39" s="1074" t="s">
        <v>468</v>
      </c>
      <c r="B39" s="193">
        <f t="shared" si="0"/>
        <v>20</v>
      </c>
      <c r="C39" s="603">
        <v>1</v>
      </c>
      <c r="D39" s="603">
        <v>2</v>
      </c>
      <c r="E39" s="604"/>
      <c r="F39" s="604" t="s">
        <v>850</v>
      </c>
      <c r="G39" s="604"/>
      <c r="H39" s="604"/>
      <c r="I39" s="604"/>
      <c r="J39" s="604"/>
      <c r="K39" s="622" t="s">
        <v>618</v>
      </c>
      <c r="L39" s="603">
        <v>14</v>
      </c>
      <c r="M39" s="1076" t="s">
        <v>160</v>
      </c>
      <c r="N39" s="1077"/>
      <c r="O39" s="1076" t="s">
        <v>536</v>
      </c>
      <c r="P39" s="1078"/>
      <c r="Q39" s="1078"/>
      <c r="R39" s="1078"/>
      <c r="S39" s="1078"/>
      <c r="T39" s="1077"/>
      <c r="U39" s="604" t="s">
        <v>568</v>
      </c>
      <c r="V39" s="1076" t="s">
        <v>568</v>
      </c>
      <c r="W39" s="1077"/>
      <c r="X39" s="604" t="s">
        <v>568</v>
      </c>
      <c r="Y39" s="604" t="s">
        <v>568</v>
      </c>
      <c r="Z39" s="604" t="s">
        <v>568</v>
      </c>
      <c r="AA39" s="604" t="s">
        <v>568</v>
      </c>
      <c r="AB39" s="604" t="s">
        <v>568</v>
      </c>
      <c r="AC39" s="604" t="s">
        <v>616</v>
      </c>
      <c r="AD39" s="604"/>
      <c r="AE39" s="607" t="s">
        <v>538</v>
      </c>
      <c r="AF39" s="607"/>
      <c r="AG39" s="675" t="s">
        <v>625</v>
      </c>
      <c r="AH39" s="603">
        <v>2</v>
      </c>
      <c r="AI39" s="607" t="s">
        <v>541</v>
      </c>
      <c r="AJ39" s="607" t="s">
        <v>541</v>
      </c>
      <c r="AK39" s="604"/>
      <c r="AL39" s="604"/>
      <c r="AM39" s="604"/>
      <c r="AN39" s="605"/>
      <c r="AO39" s="603">
        <v>1</v>
      </c>
      <c r="AP39" s="604"/>
      <c r="AQ39" s="604"/>
      <c r="AR39" s="604"/>
      <c r="AS39" s="604"/>
      <c r="AT39" s="604"/>
      <c r="AU39" s="610"/>
      <c r="AV39" s="1106" t="s">
        <v>851</v>
      </c>
    </row>
    <row r="40" spans="1:48" ht="29.25" thickBot="1">
      <c r="A40" s="1075"/>
      <c r="B40" s="195">
        <f t="shared" si="0"/>
        <v>33</v>
      </c>
      <c r="C40" s="611">
        <v>1</v>
      </c>
      <c r="D40" s="611">
        <v>5</v>
      </c>
      <c r="E40" s="612" t="s">
        <v>541</v>
      </c>
      <c r="F40" s="612" t="s">
        <v>541</v>
      </c>
      <c r="G40" s="612"/>
      <c r="H40" s="612" t="s">
        <v>541</v>
      </c>
      <c r="I40" s="612" t="s">
        <v>541</v>
      </c>
      <c r="J40" s="612"/>
      <c r="K40" s="627" t="s">
        <v>618</v>
      </c>
      <c r="L40" s="611">
        <v>20</v>
      </c>
      <c r="M40" s="612" t="s">
        <v>530</v>
      </c>
      <c r="N40" s="612" t="s">
        <v>530</v>
      </c>
      <c r="O40" s="612" t="s">
        <v>530</v>
      </c>
      <c r="P40" s="612" t="s">
        <v>530</v>
      </c>
      <c r="Q40" s="612" t="s">
        <v>530</v>
      </c>
      <c r="R40" s="612" t="s">
        <v>539</v>
      </c>
      <c r="S40" s="612"/>
      <c r="T40" s="628" t="s">
        <v>679</v>
      </c>
      <c r="U40" s="612" t="s">
        <v>542</v>
      </c>
      <c r="V40" s="1070" t="s">
        <v>542</v>
      </c>
      <c r="W40" s="1071"/>
      <c r="X40" s="612" t="s">
        <v>542</v>
      </c>
      <c r="Y40" s="612" t="s">
        <v>542</v>
      </c>
      <c r="Z40" s="612" t="s">
        <v>542</v>
      </c>
      <c r="AA40" s="612" t="s">
        <v>542</v>
      </c>
      <c r="AB40" s="612" t="s">
        <v>542</v>
      </c>
      <c r="AC40" s="612" t="s">
        <v>616</v>
      </c>
      <c r="AD40" s="612"/>
      <c r="AE40" s="615" t="s">
        <v>538</v>
      </c>
      <c r="AF40" s="615"/>
      <c r="AG40" s="621" t="s">
        <v>625</v>
      </c>
      <c r="AH40" s="611">
        <v>2</v>
      </c>
      <c r="AI40" s="612" t="s">
        <v>541</v>
      </c>
      <c r="AJ40" s="612" t="s">
        <v>541</v>
      </c>
      <c r="AK40" s="612"/>
      <c r="AL40" s="612"/>
      <c r="AM40" s="612"/>
      <c r="AN40" s="621"/>
      <c r="AO40" s="611">
        <v>5</v>
      </c>
      <c r="AP40" s="612" t="s">
        <v>541</v>
      </c>
      <c r="AQ40" s="612" t="s">
        <v>541</v>
      </c>
      <c r="AR40" s="612"/>
      <c r="AS40" s="612" t="s">
        <v>541</v>
      </c>
      <c r="AT40" s="612" t="s">
        <v>541</v>
      </c>
      <c r="AU40" s="627" t="s">
        <v>618</v>
      </c>
      <c r="AV40" s="1107"/>
    </row>
    <row r="41" spans="1:48" ht="28.5">
      <c r="A41" s="1074" t="s">
        <v>469</v>
      </c>
      <c r="B41" s="193">
        <f t="shared" si="0"/>
        <v>16</v>
      </c>
      <c r="C41" s="657">
        <v>1</v>
      </c>
      <c r="D41" s="657">
        <v>2</v>
      </c>
      <c r="E41" s="617"/>
      <c r="F41" s="617"/>
      <c r="G41" s="617"/>
      <c r="H41" s="617"/>
      <c r="I41" s="617"/>
      <c r="J41" s="617"/>
      <c r="K41" s="674" t="s">
        <v>626</v>
      </c>
      <c r="L41" s="657">
        <v>10</v>
      </c>
      <c r="M41" s="1084" t="s">
        <v>160</v>
      </c>
      <c r="N41" s="1085"/>
      <c r="O41" s="1076" t="s">
        <v>538</v>
      </c>
      <c r="P41" s="1078"/>
      <c r="Q41" s="1078"/>
      <c r="R41" s="1078"/>
      <c r="S41" s="1078"/>
      <c r="T41" s="1077"/>
      <c r="U41" s="617" t="s">
        <v>538</v>
      </c>
      <c r="V41" s="1076" t="s">
        <v>538</v>
      </c>
      <c r="W41" s="1077"/>
      <c r="X41" s="604" t="s">
        <v>538</v>
      </c>
      <c r="Y41" s="617" t="s">
        <v>538</v>
      </c>
      <c r="Z41" s="617" t="s">
        <v>538</v>
      </c>
      <c r="AA41" s="676" t="s">
        <v>538</v>
      </c>
      <c r="AB41" s="617" t="s">
        <v>538</v>
      </c>
      <c r="AC41" s="617"/>
      <c r="AD41" s="617"/>
      <c r="AE41" s="656" t="s">
        <v>538</v>
      </c>
      <c r="AF41" s="656"/>
      <c r="AG41" s="661"/>
      <c r="AH41" s="657">
        <v>2</v>
      </c>
      <c r="AI41" s="617" t="s">
        <v>538</v>
      </c>
      <c r="AJ41" s="617" t="s">
        <v>538</v>
      </c>
      <c r="AK41" s="617"/>
      <c r="AL41" s="617"/>
      <c r="AM41" s="617"/>
      <c r="AN41" s="661"/>
      <c r="AO41" s="657">
        <v>1</v>
      </c>
      <c r="AP41" s="617"/>
      <c r="AQ41" s="617"/>
      <c r="AR41" s="617"/>
      <c r="AS41" s="617"/>
      <c r="AT41" s="617"/>
      <c r="AU41" s="658"/>
      <c r="AV41" s="1105" t="s">
        <v>538</v>
      </c>
    </row>
    <row r="42" spans="1:48" ht="15" thickBot="1">
      <c r="A42" s="1075"/>
      <c r="B42" s="195">
        <f t="shared" si="0"/>
        <v>26</v>
      </c>
      <c r="C42" s="662">
        <v>1</v>
      </c>
      <c r="D42" s="662">
        <v>5</v>
      </c>
      <c r="E42" s="654" t="s">
        <v>538</v>
      </c>
      <c r="F42" s="654" t="s">
        <v>538</v>
      </c>
      <c r="G42" s="615" t="s">
        <v>538</v>
      </c>
      <c r="H42" s="615" t="s">
        <v>538</v>
      </c>
      <c r="I42" s="654"/>
      <c r="J42" s="654"/>
      <c r="K42" s="673" t="s">
        <v>627</v>
      </c>
      <c r="L42" s="662">
        <v>14</v>
      </c>
      <c r="M42" s="654" t="s">
        <v>541</v>
      </c>
      <c r="N42" s="654" t="s">
        <v>541</v>
      </c>
      <c r="O42" s="654" t="s">
        <v>541</v>
      </c>
      <c r="P42" s="654" t="s">
        <v>541</v>
      </c>
      <c r="Q42" s="612"/>
      <c r="R42" s="612"/>
      <c r="S42" s="654" t="s">
        <v>541</v>
      </c>
      <c r="T42" s="654" t="s">
        <v>541</v>
      </c>
      <c r="U42" s="654" t="s">
        <v>541</v>
      </c>
      <c r="V42" s="1070" t="s">
        <v>541</v>
      </c>
      <c r="W42" s="1071"/>
      <c r="X42" s="654" t="s">
        <v>541</v>
      </c>
      <c r="Y42" s="654" t="s">
        <v>541</v>
      </c>
      <c r="Z42" s="654" t="s">
        <v>541</v>
      </c>
      <c r="AA42" s="654" t="s">
        <v>541</v>
      </c>
      <c r="AB42" s="654" t="s">
        <v>541</v>
      </c>
      <c r="AC42" s="654"/>
      <c r="AD42" s="654"/>
      <c r="AE42" s="664" t="s">
        <v>541</v>
      </c>
      <c r="AF42" s="664"/>
      <c r="AG42" s="665"/>
      <c r="AH42" s="662">
        <v>2</v>
      </c>
      <c r="AI42" s="654" t="s">
        <v>541</v>
      </c>
      <c r="AJ42" s="654" t="s">
        <v>541</v>
      </c>
      <c r="AK42" s="654"/>
      <c r="AL42" s="654"/>
      <c r="AM42" s="654"/>
      <c r="AN42" s="665"/>
      <c r="AO42" s="662">
        <v>4</v>
      </c>
      <c r="AP42" s="654" t="s">
        <v>541</v>
      </c>
      <c r="AQ42" s="654" t="s">
        <v>541</v>
      </c>
      <c r="AR42" s="615" t="s">
        <v>541</v>
      </c>
      <c r="AS42" s="615" t="s">
        <v>541</v>
      </c>
      <c r="AT42" s="654"/>
      <c r="AU42" s="663"/>
      <c r="AV42" s="1105"/>
    </row>
    <row r="43" spans="1:48" ht="14.25">
      <c r="A43" s="1074" t="s">
        <v>470</v>
      </c>
      <c r="B43" s="193">
        <f t="shared" si="0"/>
        <v>18</v>
      </c>
      <c r="C43" s="603">
        <v>1</v>
      </c>
      <c r="D43" s="603">
        <v>1</v>
      </c>
      <c r="E43" s="604"/>
      <c r="F43" s="604" t="s">
        <v>541</v>
      </c>
      <c r="G43" s="604"/>
      <c r="H43" s="604"/>
      <c r="I43" s="604"/>
      <c r="J43" s="604"/>
      <c r="K43" s="622"/>
      <c r="L43" s="603">
        <v>12</v>
      </c>
      <c r="M43" s="604" t="s">
        <v>541</v>
      </c>
      <c r="N43" s="604" t="s">
        <v>541</v>
      </c>
      <c r="O43" s="607" t="s">
        <v>541</v>
      </c>
      <c r="P43" s="604" t="s">
        <v>160</v>
      </c>
      <c r="Q43" s="1076" t="s">
        <v>541</v>
      </c>
      <c r="R43" s="1078"/>
      <c r="S43" s="1078"/>
      <c r="T43" s="1077"/>
      <c r="U43" s="604" t="s">
        <v>541</v>
      </c>
      <c r="V43" s="1076" t="s">
        <v>541</v>
      </c>
      <c r="W43" s="1077"/>
      <c r="X43" s="604" t="s">
        <v>541</v>
      </c>
      <c r="Y43" s="1076" t="s">
        <v>541</v>
      </c>
      <c r="Z43" s="1077"/>
      <c r="AA43" s="604" t="s">
        <v>541</v>
      </c>
      <c r="AB43" s="604" t="s">
        <v>541</v>
      </c>
      <c r="AC43" s="1076" t="s">
        <v>541</v>
      </c>
      <c r="AD43" s="1078"/>
      <c r="AE43" s="1077"/>
      <c r="AF43" s="607"/>
      <c r="AG43" s="605"/>
      <c r="AH43" s="603">
        <v>3</v>
      </c>
      <c r="AI43" s="604" t="s">
        <v>541</v>
      </c>
      <c r="AJ43" s="604" t="s">
        <v>541</v>
      </c>
      <c r="AK43" s="604"/>
      <c r="AL43" s="604"/>
      <c r="AM43" s="604"/>
      <c r="AN43" s="605" t="s">
        <v>628</v>
      </c>
      <c r="AO43" s="603">
        <v>1</v>
      </c>
      <c r="AP43" s="604"/>
      <c r="AQ43" s="604"/>
      <c r="AR43" s="604"/>
      <c r="AS43" s="604"/>
      <c r="AT43" s="604"/>
      <c r="AU43" s="610"/>
      <c r="AV43" s="1067" t="s">
        <v>922</v>
      </c>
    </row>
    <row r="44" spans="1:48" ht="15" thickBot="1">
      <c r="A44" s="1075"/>
      <c r="B44" s="195">
        <f t="shared" si="0"/>
        <v>24</v>
      </c>
      <c r="C44" s="611">
        <v>1</v>
      </c>
      <c r="D44" s="611">
        <v>3</v>
      </c>
      <c r="E44" s="612" t="s">
        <v>355</v>
      </c>
      <c r="F44" s="612" t="s">
        <v>355</v>
      </c>
      <c r="G44" s="612"/>
      <c r="H44" s="612"/>
      <c r="I44" s="612" t="s">
        <v>355</v>
      </c>
      <c r="J44" s="612"/>
      <c r="K44" s="621"/>
      <c r="L44" s="611">
        <v>14</v>
      </c>
      <c r="M44" s="612" t="s">
        <v>355</v>
      </c>
      <c r="N44" s="612" t="s">
        <v>355</v>
      </c>
      <c r="O44" s="612" t="s">
        <v>355</v>
      </c>
      <c r="P44" s="612" t="s">
        <v>355</v>
      </c>
      <c r="Q44" s="612" t="s">
        <v>355</v>
      </c>
      <c r="R44" s="612" t="s">
        <v>355</v>
      </c>
      <c r="S44" s="612"/>
      <c r="T44" s="612" t="s">
        <v>355</v>
      </c>
      <c r="U44" s="612" t="s">
        <v>355</v>
      </c>
      <c r="V44" s="1070" t="s">
        <v>355</v>
      </c>
      <c r="W44" s="1071"/>
      <c r="X44" s="612" t="s">
        <v>355</v>
      </c>
      <c r="Y44" s="1070" t="s">
        <v>355</v>
      </c>
      <c r="Z44" s="1071"/>
      <c r="AA44" s="612" t="s">
        <v>355</v>
      </c>
      <c r="AB44" s="612" t="s">
        <v>355</v>
      </c>
      <c r="AC44" s="1070" t="s">
        <v>355</v>
      </c>
      <c r="AD44" s="1088"/>
      <c r="AE44" s="1071"/>
      <c r="AF44" s="615"/>
      <c r="AG44" s="621"/>
      <c r="AH44" s="611">
        <v>3</v>
      </c>
      <c r="AI44" s="612" t="s">
        <v>355</v>
      </c>
      <c r="AJ44" s="612" t="s">
        <v>355</v>
      </c>
      <c r="AK44" s="612"/>
      <c r="AL44" s="612"/>
      <c r="AM44" s="612"/>
      <c r="AN44" s="621" t="s">
        <v>628</v>
      </c>
      <c r="AO44" s="611">
        <v>3</v>
      </c>
      <c r="AP44" s="612" t="s">
        <v>355</v>
      </c>
      <c r="AQ44" s="612" t="s">
        <v>355</v>
      </c>
      <c r="AR44" s="612"/>
      <c r="AS44" s="612"/>
      <c r="AT44" s="612" t="s">
        <v>355</v>
      </c>
      <c r="AU44" s="621"/>
      <c r="AV44" s="1068"/>
    </row>
    <row r="45" spans="1:48" ht="24">
      <c r="A45" s="1074" t="s">
        <v>471</v>
      </c>
      <c r="B45" s="193">
        <f t="shared" si="0"/>
        <v>20</v>
      </c>
      <c r="C45" s="603">
        <v>1</v>
      </c>
      <c r="D45" s="603">
        <v>3</v>
      </c>
      <c r="E45" s="604"/>
      <c r="F45" s="604" t="s">
        <v>355</v>
      </c>
      <c r="G45" s="604"/>
      <c r="H45" s="604"/>
      <c r="I45" s="604"/>
      <c r="J45" s="604"/>
      <c r="K45" s="609" t="s">
        <v>629</v>
      </c>
      <c r="L45" s="603">
        <v>15</v>
      </c>
      <c r="M45" s="604" t="s">
        <v>538</v>
      </c>
      <c r="N45" s="604" t="s">
        <v>538</v>
      </c>
      <c r="O45" s="604" t="s">
        <v>538</v>
      </c>
      <c r="P45" s="604" t="s">
        <v>538</v>
      </c>
      <c r="Q45" s="604" t="s">
        <v>538</v>
      </c>
      <c r="R45" s="604" t="s">
        <v>538</v>
      </c>
      <c r="S45" s="604"/>
      <c r="T45" s="604" t="s">
        <v>538</v>
      </c>
      <c r="U45" s="604" t="s">
        <v>538</v>
      </c>
      <c r="V45" s="1076" t="s">
        <v>538</v>
      </c>
      <c r="W45" s="1077"/>
      <c r="X45" s="604" t="s">
        <v>538</v>
      </c>
      <c r="Y45" s="1076" t="s">
        <v>538</v>
      </c>
      <c r="Z45" s="1077"/>
      <c r="AA45" s="604" t="s">
        <v>538</v>
      </c>
      <c r="AB45" s="604" t="s">
        <v>538</v>
      </c>
      <c r="AC45" s="604"/>
      <c r="AD45" s="604"/>
      <c r="AE45" s="604" t="s">
        <v>538</v>
      </c>
      <c r="AF45" s="604" t="s">
        <v>538</v>
      </c>
      <c r="AG45" s="605"/>
      <c r="AH45" s="603"/>
      <c r="AI45" s="604"/>
      <c r="AJ45" s="604"/>
      <c r="AK45" s="604"/>
      <c r="AL45" s="604"/>
      <c r="AM45" s="604"/>
      <c r="AN45" s="605"/>
      <c r="AO45" s="603">
        <v>1</v>
      </c>
      <c r="AP45" s="604"/>
      <c r="AQ45" s="604"/>
      <c r="AR45" s="604"/>
      <c r="AS45" s="604"/>
      <c r="AT45" s="604"/>
      <c r="AU45" s="677"/>
      <c r="AV45" s="1067" t="s">
        <v>924</v>
      </c>
    </row>
    <row r="46" spans="1:48" ht="24.75" thickBot="1">
      <c r="A46" s="1075"/>
      <c r="B46" s="195">
        <f t="shared" si="0"/>
        <v>26</v>
      </c>
      <c r="C46" s="611">
        <v>1</v>
      </c>
      <c r="D46" s="611">
        <v>6</v>
      </c>
      <c r="E46" s="612" t="s">
        <v>538</v>
      </c>
      <c r="F46" s="612" t="s">
        <v>538</v>
      </c>
      <c r="G46" s="612" t="s">
        <v>538</v>
      </c>
      <c r="H46" s="612"/>
      <c r="I46" s="612"/>
      <c r="J46" s="612" t="s">
        <v>538</v>
      </c>
      <c r="K46" s="620" t="s">
        <v>926</v>
      </c>
      <c r="L46" s="611">
        <v>15</v>
      </c>
      <c r="M46" s="612" t="s">
        <v>538</v>
      </c>
      <c r="N46" s="612" t="s">
        <v>538</v>
      </c>
      <c r="O46" s="612" t="s">
        <v>538</v>
      </c>
      <c r="P46" s="612" t="s">
        <v>538</v>
      </c>
      <c r="Q46" s="612" t="s">
        <v>538</v>
      </c>
      <c r="R46" s="612" t="s">
        <v>538</v>
      </c>
      <c r="S46" s="612"/>
      <c r="T46" s="612" t="s">
        <v>538</v>
      </c>
      <c r="U46" s="612" t="s">
        <v>538</v>
      </c>
      <c r="V46" s="1070" t="s">
        <v>538</v>
      </c>
      <c r="W46" s="1071"/>
      <c r="X46" s="612" t="s">
        <v>538</v>
      </c>
      <c r="Y46" s="1070" t="s">
        <v>538</v>
      </c>
      <c r="Z46" s="1071"/>
      <c r="AA46" s="612" t="s">
        <v>538</v>
      </c>
      <c r="AB46" s="612" t="s">
        <v>538</v>
      </c>
      <c r="AC46" s="612"/>
      <c r="AD46" s="612"/>
      <c r="AE46" s="612" t="s">
        <v>538</v>
      </c>
      <c r="AF46" s="612" t="s">
        <v>538</v>
      </c>
      <c r="AG46" s="621"/>
      <c r="AH46" s="611"/>
      <c r="AI46" s="612"/>
      <c r="AJ46" s="612"/>
      <c r="AK46" s="612"/>
      <c r="AL46" s="612"/>
      <c r="AM46" s="612"/>
      <c r="AN46" s="621"/>
      <c r="AO46" s="611">
        <v>4</v>
      </c>
      <c r="AP46" s="612" t="s">
        <v>538</v>
      </c>
      <c r="AQ46" s="612" t="s">
        <v>538</v>
      </c>
      <c r="AR46" s="612" t="s">
        <v>538</v>
      </c>
      <c r="AS46" s="612"/>
      <c r="AT46" s="612"/>
      <c r="AU46" s="678" t="s">
        <v>852</v>
      </c>
      <c r="AV46" s="1068"/>
    </row>
    <row r="47" spans="1:48" s="96" customFormat="1" ht="45" customHeight="1" thickBot="1">
      <c r="A47" s="92" t="s">
        <v>933</v>
      </c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3"/>
      <c r="AH47" s="94"/>
      <c r="AI47" s="94"/>
      <c r="AJ47" s="94"/>
      <c r="AK47" s="94"/>
      <c r="AL47" s="94"/>
      <c r="AM47" s="94"/>
      <c r="AN47" s="93"/>
      <c r="AO47" s="94"/>
      <c r="AP47" s="95"/>
      <c r="AQ47" s="95"/>
      <c r="AR47" s="95"/>
      <c r="AS47" s="95"/>
      <c r="AT47" s="95"/>
      <c r="AU47" s="95"/>
      <c r="AV47" s="95"/>
    </row>
    <row r="48" spans="1:48" ht="17.25">
      <c r="A48" s="1094" t="s">
        <v>498</v>
      </c>
      <c r="B48" s="97"/>
      <c r="C48" s="447" t="s">
        <v>1321</v>
      </c>
      <c r="D48" s="1111" t="s">
        <v>499</v>
      </c>
      <c r="E48" s="1079"/>
      <c r="F48" s="1079"/>
      <c r="G48" s="1079"/>
      <c r="H48" s="1079"/>
      <c r="I48" s="1079"/>
      <c r="J48" s="1079"/>
      <c r="K48" s="1080"/>
      <c r="L48" s="1111" t="s">
        <v>500</v>
      </c>
      <c r="M48" s="1079"/>
      <c r="N48" s="1079"/>
      <c r="O48" s="1079"/>
      <c r="P48" s="1079"/>
      <c r="Q48" s="1079"/>
      <c r="R48" s="1079"/>
      <c r="S48" s="1079"/>
      <c r="T48" s="1079"/>
      <c r="U48" s="1079"/>
      <c r="V48" s="1079"/>
      <c r="W48" s="1079"/>
      <c r="X48" s="1079"/>
      <c r="Y48" s="1079" t="s">
        <v>501</v>
      </c>
      <c r="Z48" s="1079"/>
      <c r="AA48" s="1079"/>
      <c r="AB48" s="1079"/>
      <c r="AC48" s="1079"/>
      <c r="AD48" s="1079"/>
      <c r="AE48" s="1079"/>
      <c r="AF48" s="1079"/>
      <c r="AG48" s="1080"/>
      <c r="AH48" s="1111" t="s">
        <v>502</v>
      </c>
      <c r="AI48" s="1079"/>
      <c r="AJ48" s="1079"/>
      <c r="AK48" s="1079"/>
      <c r="AL48" s="1079"/>
      <c r="AM48" s="1079"/>
      <c r="AN48" s="1080"/>
      <c r="AO48" s="1111" t="s">
        <v>503</v>
      </c>
      <c r="AP48" s="1079"/>
      <c r="AQ48" s="1079"/>
      <c r="AR48" s="1079"/>
      <c r="AS48" s="1079"/>
      <c r="AT48" s="1079"/>
      <c r="AU48" s="1080"/>
      <c r="AV48" s="98"/>
    </row>
    <row r="49" spans="1:48" ht="14.25">
      <c r="A49" s="1095"/>
      <c r="B49" s="100" t="s">
        <v>504</v>
      </c>
      <c r="C49" s="1109" t="s">
        <v>505</v>
      </c>
      <c r="D49" s="1109" t="s">
        <v>505</v>
      </c>
      <c r="E49" s="1081" t="s">
        <v>507</v>
      </c>
      <c r="F49" s="1082"/>
      <c r="G49" s="1082"/>
      <c r="H49" s="1082"/>
      <c r="I49" s="1082"/>
      <c r="J49" s="1082"/>
      <c r="K49" s="1083"/>
      <c r="L49" s="1109" t="s">
        <v>505</v>
      </c>
      <c r="M49" s="1081" t="s">
        <v>507</v>
      </c>
      <c r="N49" s="1082"/>
      <c r="O49" s="1082"/>
      <c r="P49" s="1082"/>
      <c r="Q49" s="1082"/>
      <c r="R49" s="1082"/>
      <c r="S49" s="1082"/>
      <c r="T49" s="1082"/>
      <c r="U49" s="1082"/>
      <c r="V49" s="1082"/>
      <c r="W49" s="1082"/>
      <c r="X49" s="1082"/>
      <c r="Y49" s="1082"/>
      <c r="Z49" s="1082"/>
      <c r="AA49" s="1082"/>
      <c r="AB49" s="1082"/>
      <c r="AC49" s="1082"/>
      <c r="AD49" s="1082"/>
      <c r="AE49" s="1082"/>
      <c r="AF49" s="1082"/>
      <c r="AG49" s="1083"/>
      <c r="AH49" s="1109" t="s">
        <v>505</v>
      </c>
      <c r="AI49" s="1081" t="s">
        <v>506</v>
      </c>
      <c r="AJ49" s="1082"/>
      <c r="AK49" s="1082"/>
      <c r="AL49" s="1082"/>
      <c r="AM49" s="1082"/>
      <c r="AN49" s="1083"/>
      <c r="AO49" s="1109" t="s">
        <v>505</v>
      </c>
      <c r="AP49" s="1081" t="s">
        <v>506</v>
      </c>
      <c r="AQ49" s="1082"/>
      <c r="AR49" s="1082"/>
      <c r="AS49" s="1082"/>
      <c r="AT49" s="1082"/>
      <c r="AU49" s="1083"/>
      <c r="AV49" s="152" t="s">
        <v>508</v>
      </c>
    </row>
    <row r="50" spans="1:49" s="104" customFormat="1" ht="107.25" customHeight="1" thickBot="1">
      <c r="A50" s="1096"/>
      <c r="B50" s="101" t="s">
        <v>505</v>
      </c>
      <c r="C50" s="1110"/>
      <c r="D50" s="1110"/>
      <c r="E50" s="202" t="s">
        <v>509</v>
      </c>
      <c r="F50" s="202" t="s">
        <v>510</v>
      </c>
      <c r="G50" s="202" t="s">
        <v>830</v>
      </c>
      <c r="H50" s="202" t="s">
        <v>831</v>
      </c>
      <c r="I50" s="202" t="s">
        <v>511</v>
      </c>
      <c r="J50" s="202" t="s">
        <v>832</v>
      </c>
      <c r="K50" s="203" t="s">
        <v>512</v>
      </c>
      <c r="L50" s="1110"/>
      <c r="M50" s="204" t="s">
        <v>513</v>
      </c>
      <c r="N50" s="204" t="s">
        <v>514</v>
      </c>
      <c r="O50" s="204" t="s">
        <v>270</v>
      </c>
      <c r="P50" s="204" t="s">
        <v>515</v>
      </c>
      <c r="Q50" s="204" t="s">
        <v>516</v>
      </c>
      <c r="R50" s="204" t="s">
        <v>271</v>
      </c>
      <c r="S50" s="204" t="s">
        <v>272</v>
      </c>
      <c r="T50" s="204" t="s">
        <v>517</v>
      </c>
      <c r="U50" s="204" t="s">
        <v>273</v>
      </c>
      <c r="V50" s="204" t="s">
        <v>518</v>
      </c>
      <c r="W50" s="204" t="s">
        <v>833</v>
      </c>
      <c r="X50" s="204" t="s">
        <v>274</v>
      </c>
      <c r="Y50" s="204" t="s">
        <v>519</v>
      </c>
      <c r="Z50" s="204" t="s">
        <v>275</v>
      </c>
      <c r="AA50" s="204" t="s">
        <v>520</v>
      </c>
      <c r="AB50" s="204" t="s">
        <v>834</v>
      </c>
      <c r="AC50" s="204" t="s">
        <v>835</v>
      </c>
      <c r="AD50" s="204" t="s">
        <v>269</v>
      </c>
      <c r="AE50" s="102" t="s">
        <v>1322</v>
      </c>
      <c r="AF50" s="205" t="s">
        <v>521</v>
      </c>
      <c r="AG50" s="206" t="s">
        <v>512</v>
      </c>
      <c r="AH50" s="1110"/>
      <c r="AI50" s="204" t="s">
        <v>522</v>
      </c>
      <c r="AJ50" s="204" t="s">
        <v>523</v>
      </c>
      <c r="AK50" s="204" t="s">
        <v>524</v>
      </c>
      <c r="AL50" s="204" t="s">
        <v>525</v>
      </c>
      <c r="AM50" s="204" t="s">
        <v>836</v>
      </c>
      <c r="AN50" s="206" t="s">
        <v>512</v>
      </c>
      <c r="AO50" s="1110"/>
      <c r="AP50" s="204" t="s">
        <v>509</v>
      </c>
      <c r="AQ50" s="204" t="s">
        <v>510</v>
      </c>
      <c r="AR50" s="204" t="s">
        <v>830</v>
      </c>
      <c r="AS50" s="204" t="s">
        <v>831</v>
      </c>
      <c r="AT50" s="204" t="s">
        <v>526</v>
      </c>
      <c r="AU50" s="206" t="s">
        <v>512</v>
      </c>
      <c r="AV50" s="103" t="s">
        <v>527</v>
      </c>
      <c r="AW50" s="106"/>
    </row>
    <row r="51" spans="1:48" ht="72">
      <c r="A51" s="1074" t="s">
        <v>472</v>
      </c>
      <c r="B51" s="193">
        <f aca="true" t="shared" si="1" ref="B51:B84">C51+D51+L51+AH51+AO51</f>
        <v>29</v>
      </c>
      <c r="C51" s="603">
        <v>1</v>
      </c>
      <c r="D51" s="603">
        <v>2</v>
      </c>
      <c r="E51" s="679"/>
      <c r="F51" s="680"/>
      <c r="G51" s="680"/>
      <c r="H51" s="680"/>
      <c r="I51" s="680"/>
      <c r="J51" s="680"/>
      <c r="K51" s="681" t="s">
        <v>853</v>
      </c>
      <c r="L51" s="603">
        <v>22</v>
      </c>
      <c r="M51" s="1076" t="s">
        <v>160</v>
      </c>
      <c r="N51" s="1077"/>
      <c r="O51" s="604" t="s">
        <v>838</v>
      </c>
      <c r="P51" s="604" t="s">
        <v>838</v>
      </c>
      <c r="Q51" s="604" t="s">
        <v>838</v>
      </c>
      <c r="R51" s="604" t="s">
        <v>838</v>
      </c>
      <c r="S51" s="604"/>
      <c r="T51" s="666" t="s">
        <v>679</v>
      </c>
      <c r="U51" s="604" t="s">
        <v>542</v>
      </c>
      <c r="V51" s="1076" t="s">
        <v>160</v>
      </c>
      <c r="W51" s="1077"/>
      <c r="X51" s="604" t="s">
        <v>542</v>
      </c>
      <c r="Y51" s="1076" t="s">
        <v>542</v>
      </c>
      <c r="Z51" s="1077"/>
      <c r="AA51" s="604" t="s">
        <v>542</v>
      </c>
      <c r="AB51" s="604" t="s">
        <v>542</v>
      </c>
      <c r="AC51" s="604" t="s">
        <v>542</v>
      </c>
      <c r="AD51" s="604" t="s">
        <v>542</v>
      </c>
      <c r="AE51" s="604" t="s">
        <v>542</v>
      </c>
      <c r="AF51" s="607"/>
      <c r="AG51" s="682" t="s">
        <v>636</v>
      </c>
      <c r="AH51" s="603">
        <v>3</v>
      </c>
      <c r="AI51" s="604" t="s">
        <v>550</v>
      </c>
      <c r="AJ51" s="604" t="s">
        <v>550</v>
      </c>
      <c r="AK51" s="604"/>
      <c r="AL51" s="604"/>
      <c r="AM51" s="604"/>
      <c r="AN51" s="683" t="s">
        <v>638</v>
      </c>
      <c r="AO51" s="603">
        <v>1</v>
      </c>
      <c r="AP51" s="604"/>
      <c r="AQ51" s="604"/>
      <c r="AR51" s="604"/>
      <c r="AS51" s="604"/>
      <c r="AT51" s="604"/>
      <c r="AU51" s="684"/>
      <c r="AV51" s="1106" t="s">
        <v>854</v>
      </c>
    </row>
    <row r="52" spans="1:48" ht="96.75" thickBot="1">
      <c r="A52" s="1075"/>
      <c r="B52" s="195">
        <f t="shared" si="1"/>
        <v>38</v>
      </c>
      <c r="C52" s="611">
        <v>1</v>
      </c>
      <c r="D52" s="611">
        <v>7</v>
      </c>
      <c r="E52" s="612" t="s">
        <v>855</v>
      </c>
      <c r="F52" s="612"/>
      <c r="G52" s="612" t="s">
        <v>855</v>
      </c>
      <c r="H52" s="612" t="s">
        <v>855</v>
      </c>
      <c r="I52" s="612" t="s">
        <v>855</v>
      </c>
      <c r="J52" s="612" t="s">
        <v>855</v>
      </c>
      <c r="K52" s="620" t="s">
        <v>856</v>
      </c>
      <c r="L52" s="611">
        <v>24</v>
      </c>
      <c r="M52" s="1070" t="s">
        <v>855</v>
      </c>
      <c r="N52" s="1071"/>
      <c r="O52" s="612" t="s">
        <v>855</v>
      </c>
      <c r="P52" s="612" t="s">
        <v>855</v>
      </c>
      <c r="Q52" s="612" t="s">
        <v>855</v>
      </c>
      <c r="R52" s="612" t="s">
        <v>855</v>
      </c>
      <c r="S52" s="612"/>
      <c r="T52" s="628" t="s">
        <v>679</v>
      </c>
      <c r="U52" s="612" t="s">
        <v>542</v>
      </c>
      <c r="V52" s="1070" t="s">
        <v>160</v>
      </c>
      <c r="W52" s="1071"/>
      <c r="X52" s="612" t="s">
        <v>542</v>
      </c>
      <c r="Y52" s="1070" t="s">
        <v>542</v>
      </c>
      <c r="Z52" s="1071"/>
      <c r="AA52" s="612" t="s">
        <v>542</v>
      </c>
      <c r="AB52" s="612" t="s">
        <v>542</v>
      </c>
      <c r="AC52" s="612" t="s">
        <v>542</v>
      </c>
      <c r="AD52" s="612" t="s">
        <v>542</v>
      </c>
      <c r="AE52" s="612" t="s">
        <v>542</v>
      </c>
      <c r="AF52" s="615"/>
      <c r="AG52" s="620" t="s">
        <v>637</v>
      </c>
      <c r="AH52" s="611">
        <v>3</v>
      </c>
      <c r="AI52" s="612" t="s">
        <v>538</v>
      </c>
      <c r="AJ52" s="612" t="s">
        <v>538</v>
      </c>
      <c r="AK52" s="612"/>
      <c r="AL52" s="612"/>
      <c r="AM52" s="612"/>
      <c r="AN52" s="620" t="s">
        <v>638</v>
      </c>
      <c r="AO52" s="611">
        <v>3</v>
      </c>
      <c r="AP52" s="612"/>
      <c r="AQ52" s="612"/>
      <c r="AR52" s="612"/>
      <c r="AS52" s="612"/>
      <c r="AT52" s="612"/>
      <c r="AU52" s="627" t="s">
        <v>283</v>
      </c>
      <c r="AV52" s="1107"/>
    </row>
    <row r="53" spans="1:48" ht="28.5">
      <c r="A53" s="1074" t="s">
        <v>473</v>
      </c>
      <c r="B53" s="193">
        <f t="shared" si="1"/>
        <v>16</v>
      </c>
      <c r="C53" s="603">
        <v>1</v>
      </c>
      <c r="D53" s="603">
        <v>1</v>
      </c>
      <c r="E53" s="604"/>
      <c r="F53" s="604"/>
      <c r="G53" s="604"/>
      <c r="H53" s="604"/>
      <c r="I53" s="604"/>
      <c r="J53" s="604"/>
      <c r="K53" s="610"/>
      <c r="L53" s="603">
        <v>12</v>
      </c>
      <c r="M53" s="1076" t="s">
        <v>546</v>
      </c>
      <c r="N53" s="1077"/>
      <c r="O53" s="1076" t="s">
        <v>546</v>
      </c>
      <c r="P53" s="1078"/>
      <c r="Q53" s="1078"/>
      <c r="R53" s="1078"/>
      <c r="S53" s="1077"/>
      <c r="T53" s="608"/>
      <c r="U53" s="604" t="s">
        <v>160</v>
      </c>
      <c r="V53" s="604" t="s">
        <v>160</v>
      </c>
      <c r="W53" s="604"/>
      <c r="X53" s="604" t="s">
        <v>160</v>
      </c>
      <c r="Y53" s="604" t="s">
        <v>160</v>
      </c>
      <c r="Z53" s="604" t="s">
        <v>160</v>
      </c>
      <c r="AA53" s="604" t="s">
        <v>160</v>
      </c>
      <c r="AB53" s="604" t="s">
        <v>160</v>
      </c>
      <c r="AC53" s="604"/>
      <c r="AD53" s="604"/>
      <c r="AE53" s="607" t="s">
        <v>546</v>
      </c>
      <c r="AF53" s="607"/>
      <c r="AG53" s="605" t="s">
        <v>640</v>
      </c>
      <c r="AH53" s="603">
        <v>1</v>
      </c>
      <c r="AI53" s="604" t="s">
        <v>355</v>
      </c>
      <c r="AJ53" s="666"/>
      <c r="AK53" s="666"/>
      <c r="AL53" s="666"/>
      <c r="AM53" s="666"/>
      <c r="AN53" s="622"/>
      <c r="AO53" s="603">
        <v>1</v>
      </c>
      <c r="AP53" s="604"/>
      <c r="AQ53" s="604"/>
      <c r="AR53" s="604"/>
      <c r="AS53" s="604"/>
      <c r="AT53" s="604"/>
      <c r="AU53" s="677"/>
      <c r="AV53" s="1067" t="s">
        <v>922</v>
      </c>
    </row>
    <row r="54" spans="1:48" ht="29.25" thickBot="1">
      <c r="A54" s="1116"/>
      <c r="B54" s="199">
        <f t="shared" si="1"/>
        <v>28</v>
      </c>
      <c r="C54" s="662">
        <v>1</v>
      </c>
      <c r="D54" s="662">
        <v>5</v>
      </c>
      <c r="E54" s="654" t="s">
        <v>160</v>
      </c>
      <c r="F54" s="654" t="s">
        <v>355</v>
      </c>
      <c r="G54" s="654"/>
      <c r="H54" s="654"/>
      <c r="I54" s="654" t="s">
        <v>355</v>
      </c>
      <c r="J54" s="654" t="s">
        <v>160</v>
      </c>
      <c r="K54" s="673" t="s">
        <v>639</v>
      </c>
      <c r="L54" s="662">
        <v>16</v>
      </c>
      <c r="M54" s="664" t="s">
        <v>160</v>
      </c>
      <c r="N54" s="654" t="s">
        <v>550</v>
      </c>
      <c r="O54" s="612" t="s">
        <v>550</v>
      </c>
      <c r="P54" s="654" t="s">
        <v>550</v>
      </c>
      <c r="Q54" s="654"/>
      <c r="R54" s="654"/>
      <c r="S54" s="654" t="s">
        <v>550</v>
      </c>
      <c r="T54" s="655"/>
      <c r="U54" s="654" t="s">
        <v>160</v>
      </c>
      <c r="V54" s="654" t="s">
        <v>160</v>
      </c>
      <c r="W54" s="660"/>
      <c r="X54" s="660" t="s">
        <v>160</v>
      </c>
      <c r="Y54" s="660" t="s">
        <v>160</v>
      </c>
      <c r="Z54" s="660" t="s">
        <v>160</v>
      </c>
      <c r="AA54" s="654" t="s">
        <v>160</v>
      </c>
      <c r="AB54" s="612" t="s">
        <v>607</v>
      </c>
      <c r="AC54" s="654"/>
      <c r="AD54" s="654"/>
      <c r="AE54" s="664" t="s">
        <v>857</v>
      </c>
      <c r="AF54" s="664"/>
      <c r="AG54" s="665" t="s">
        <v>640</v>
      </c>
      <c r="AH54" s="662">
        <v>1</v>
      </c>
      <c r="AI54" s="654" t="s">
        <v>355</v>
      </c>
      <c r="AJ54" s="685"/>
      <c r="AK54" s="685"/>
      <c r="AL54" s="685"/>
      <c r="AM54" s="685"/>
      <c r="AN54" s="673"/>
      <c r="AO54" s="662">
        <v>5</v>
      </c>
      <c r="AP54" s="654" t="s">
        <v>160</v>
      </c>
      <c r="AQ54" s="654" t="s">
        <v>355</v>
      </c>
      <c r="AR54" s="654"/>
      <c r="AS54" s="654"/>
      <c r="AT54" s="654" t="s">
        <v>355</v>
      </c>
      <c r="AU54" s="686" t="s">
        <v>110</v>
      </c>
      <c r="AV54" s="1068"/>
    </row>
    <row r="55" spans="1:48" ht="14.25">
      <c r="A55" s="1074" t="s">
        <v>474</v>
      </c>
      <c r="B55" s="193">
        <f t="shared" si="1"/>
        <v>19</v>
      </c>
      <c r="C55" s="603">
        <v>1</v>
      </c>
      <c r="D55" s="603">
        <v>1</v>
      </c>
      <c r="E55" s="604"/>
      <c r="F55" s="604"/>
      <c r="G55" s="604"/>
      <c r="H55" s="604"/>
      <c r="I55" s="604"/>
      <c r="J55" s="604"/>
      <c r="K55" s="610"/>
      <c r="L55" s="603">
        <v>14</v>
      </c>
      <c r="M55" s="604" t="s">
        <v>160</v>
      </c>
      <c r="N55" s="604" t="s">
        <v>160</v>
      </c>
      <c r="O55" s="607" t="s">
        <v>160</v>
      </c>
      <c r="P55" s="607" t="s">
        <v>160</v>
      </c>
      <c r="Q55" s="607"/>
      <c r="R55" s="607" t="s">
        <v>531</v>
      </c>
      <c r="S55" s="604" t="s">
        <v>160</v>
      </c>
      <c r="T55" s="608"/>
      <c r="U55" s="604" t="s">
        <v>160</v>
      </c>
      <c r="V55" s="1076" t="s">
        <v>160</v>
      </c>
      <c r="W55" s="1077"/>
      <c r="X55" s="604" t="s">
        <v>357</v>
      </c>
      <c r="Y55" s="604" t="s">
        <v>357</v>
      </c>
      <c r="Z55" s="608" t="s">
        <v>357</v>
      </c>
      <c r="AA55" s="604" t="s">
        <v>160</v>
      </c>
      <c r="AB55" s="604" t="s">
        <v>160</v>
      </c>
      <c r="AC55" s="604"/>
      <c r="AD55" s="604"/>
      <c r="AE55" s="607" t="s">
        <v>357</v>
      </c>
      <c r="AF55" s="607"/>
      <c r="AG55" s="605"/>
      <c r="AH55" s="603">
        <v>2</v>
      </c>
      <c r="AI55" s="604"/>
      <c r="AJ55" s="604" t="s">
        <v>858</v>
      </c>
      <c r="AK55" s="604"/>
      <c r="AL55" s="604"/>
      <c r="AM55" s="604"/>
      <c r="AN55" s="605" t="s">
        <v>641</v>
      </c>
      <c r="AO55" s="687">
        <v>1</v>
      </c>
      <c r="AP55" s="604"/>
      <c r="AQ55" s="604"/>
      <c r="AR55" s="604"/>
      <c r="AS55" s="604"/>
      <c r="AT55" s="604"/>
      <c r="AU55" s="622"/>
      <c r="AV55" s="1067" t="s">
        <v>924</v>
      </c>
    </row>
    <row r="56" spans="1:48" ht="15" thickBot="1">
      <c r="A56" s="1075"/>
      <c r="B56" s="195">
        <f t="shared" si="1"/>
        <v>25</v>
      </c>
      <c r="C56" s="611">
        <v>1</v>
      </c>
      <c r="D56" s="611">
        <v>4</v>
      </c>
      <c r="E56" s="612" t="s">
        <v>160</v>
      </c>
      <c r="F56" s="612" t="s">
        <v>160</v>
      </c>
      <c r="G56" s="612" t="s">
        <v>538</v>
      </c>
      <c r="H56" s="612" t="s">
        <v>538</v>
      </c>
      <c r="I56" s="612"/>
      <c r="J56" s="612"/>
      <c r="K56" s="613"/>
      <c r="L56" s="611">
        <v>14</v>
      </c>
      <c r="M56" s="612" t="s">
        <v>160</v>
      </c>
      <c r="N56" s="612" t="s">
        <v>160</v>
      </c>
      <c r="O56" s="612" t="s">
        <v>160</v>
      </c>
      <c r="P56" s="612" t="s">
        <v>160</v>
      </c>
      <c r="Q56" s="612"/>
      <c r="R56" s="612" t="s">
        <v>531</v>
      </c>
      <c r="S56" s="612" t="s">
        <v>357</v>
      </c>
      <c r="T56" s="612"/>
      <c r="U56" s="612" t="s">
        <v>160</v>
      </c>
      <c r="V56" s="1070" t="s">
        <v>160</v>
      </c>
      <c r="W56" s="1071"/>
      <c r="X56" s="612" t="s">
        <v>160</v>
      </c>
      <c r="Y56" s="612" t="s">
        <v>160</v>
      </c>
      <c r="Z56" s="612" t="s">
        <v>160</v>
      </c>
      <c r="AA56" s="612" t="s">
        <v>160</v>
      </c>
      <c r="AB56" s="612" t="s">
        <v>160</v>
      </c>
      <c r="AC56" s="612"/>
      <c r="AD56" s="612"/>
      <c r="AE56" s="615" t="s">
        <v>357</v>
      </c>
      <c r="AF56" s="615"/>
      <c r="AG56" s="621"/>
      <c r="AH56" s="611">
        <v>2</v>
      </c>
      <c r="AI56" s="612"/>
      <c r="AJ56" s="612" t="s">
        <v>357</v>
      </c>
      <c r="AK56" s="612"/>
      <c r="AL56" s="612"/>
      <c r="AM56" s="612"/>
      <c r="AN56" s="621" t="s">
        <v>641</v>
      </c>
      <c r="AO56" s="688">
        <v>4</v>
      </c>
      <c r="AP56" s="612" t="s">
        <v>160</v>
      </c>
      <c r="AQ56" s="612" t="s">
        <v>538</v>
      </c>
      <c r="AR56" s="612" t="s">
        <v>160</v>
      </c>
      <c r="AS56" s="612" t="s">
        <v>160</v>
      </c>
      <c r="AT56" s="616"/>
      <c r="AU56" s="613"/>
      <c r="AV56" s="1068"/>
    </row>
    <row r="57" spans="1:48" ht="42.75">
      <c r="A57" s="1089" t="s">
        <v>859</v>
      </c>
      <c r="B57" s="193">
        <f t="shared" si="1"/>
        <v>29</v>
      </c>
      <c r="C57" s="603">
        <v>1</v>
      </c>
      <c r="D57" s="603">
        <v>2</v>
      </c>
      <c r="E57" s="604"/>
      <c r="F57" s="604"/>
      <c r="G57" s="604"/>
      <c r="H57" s="604"/>
      <c r="I57" s="604"/>
      <c r="J57" s="604"/>
      <c r="K57" s="622" t="s">
        <v>860</v>
      </c>
      <c r="L57" s="603">
        <v>21</v>
      </c>
      <c r="M57" s="604" t="s">
        <v>538</v>
      </c>
      <c r="N57" s="604" t="s">
        <v>538</v>
      </c>
      <c r="O57" s="604" t="s">
        <v>160</v>
      </c>
      <c r="P57" s="604" t="s">
        <v>160</v>
      </c>
      <c r="Q57" s="604" t="s">
        <v>160</v>
      </c>
      <c r="R57" s="604" t="s">
        <v>538</v>
      </c>
      <c r="S57" s="608" t="s">
        <v>538</v>
      </c>
      <c r="T57" s="666" t="s">
        <v>679</v>
      </c>
      <c r="U57" s="604" t="s">
        <v>160</v>
      </c>
      <c r="V57" s="1076" t="s">
        <v>542</v>
      </c>
      <c r="W57" s="1077"/>
      <c r="X57" s="604" t="s">
        <v>542</v>
      </c>
      <c r="Y57" s="604" t="s">
        <v>160</v>
      </c>
      <c r="Z57" s="604"/>
      <c r="AA57" s="604" t="s">
        <v>276</v>
      </c>
      <c r="AB57" s="604" t="s">
        <v>360</v>
      </c>
      <c r="AC57" s="604" t="s">
        <v>360</v>
      </c>
      <c r="AD57" s="604"/>
      <c r="AE57" s="607"/>
      <c r="AF57" s="607" t="s">
        <v>360</v>
      </c>
      <c r="AG57" s="675" t="s">
        <v>643</v>
      </c>
      <c r="AH57" s="603">
        <v>4</v>
      </c>
      <c r="AI57" s="604" t="s">
        <v>161</v>
      </c>
      <c r="AJ57" s="604" t="s">
        <v>161</v>
      </c>
      <c r="AK57" s="604" t="s">
        <v>161</v>
      </c>
      <c r="AL57" s="604" t="s">
        <v>540</v>
      </c>
      <c r="AM57" s="604"/>
      <c r="AN57" s="605"/>
      <c r="AO57" s="603">
        <v>1</v>
      </c>
      <c r="AP57" s="680"/>
      <c r="AQ57" s="680"/>
      <c r="AR57" s="680"/>
      <c r="AS57" s="680"/>
      <c r="AT57" s="680"/>
      <c r="AU57" s="605"/>
      <c r="AV57" s="1067" t="s">
        <v>552</v>
      </c>
    </row>
    <row r="58" spans="1:48" ht="43.5" thickBot="1">
      <c r="A58" s="1075"/>
      <c r="B58" s="195">
        <f t="shared" si="1"/>
        <v>37</v>
      </c>
      <c r="C58" s="611">
        <v>1</v>
      </c>
      <c r="D58" s="611">
        <v>6</v>
      </c>
      <c r="E58" s="612" t="s">
        <v>160</v>
      </c>
      <c r="F58" s="612" t="s">
        <v>540</v>
      </c>
      <c r="G58" s="612" t="s">
        <v>540</v>
      </c>
      <c r="H58" s="612" t="s">
        <v>160</v>
      </c>
      <c r="I58" s="612" t="s">
        <v>540</v>
      </c>
      <c r="J58" s="612"/>
      <c r="K58" s="627" t="s">
        <v>642</v>
      </c>
      <c r="L58" s="611">
        <v>21</v>
      </c>
      <c r="M58" s="612" t="s">
        <v>538</v>
      </c>
      <c r="N58" s="612" t="s">
        <v>538</v>
      </c>
      <c r="O58" s="612" t="s">
        <v>160</v>
      </c>
      <c r="P58" s="612" t="s">
        <v>160</v>
      </c>
      <c r="Q58" s="612" t="s">
        <v>160</v>
      </c>
      <c r="R58" s="689" t="s">
        <v>538</v>
      </c>
      <c r="S58" s="690" t="s">
        <v>538</v>
      </c>
      <c r="T58" s="691" t="s">
        <v>679</v>
      </c>
      <c r="U58" s="612" t="s">
        <v>160</v>
      </c>
      <c r="V58" s="1070" t="s">
        <v>542</v>
      </c>
      <c r="W58" s="1071"/>
      <c r="X58" s="612" t="s">
        <v>542</v>
      </c>
      <c r="Y58" s="612" t="s">
        <v>160</v>
      </c>
      <c r="Z58" s="689"/>
      <c r="AA58" s="612" t="s">
        <v>861</v>
      </c>
      <c r="AB58" s="612" t="s">
        <v>542</v>
      </c>
      <c r="AC58" s="612" t="s">
        <v>542</v>
      </c>
      <c r="AD58" s="612"/>
      <c r="AE58" s="615"/>
      <c r="AF58" s="692" t="s">
        <v>542</v>
      </c>
      <c r="AG58" s="621" t="s">
        <v>643</v>
      </c>
      <c r="AH58" s="611">
        <v>4</v>
      </c>
      <c r="AI58" s="612" t="s">
        <v>161</v>
      </c>
      <c r="AJ58" s="612" t="s">
        <v>161</v>
      </c>
      <c r="AK58" s="612" t="s">
        <v>161</v>
      </c>
      <c r="AL58" s="612" t="s">
        <v>540</v>
      </c>
      <c r="AM58" s="612"/>
      <c r="AN58" s="621"/>
      <c r="AO58" s="611">
        <v>5</v>
      </c>
      <c r="AP58" s="612" t="s">
        <v>540</v>
      </c>
      <c r="AQ58" s="612" t="s">
        <v>540</v>
      </c>
      <c r="AR58" s="612" t="s">
        <v>540</v>
      </c>
      <c r="AS58" s="612" t="s">
        <v>540</v>
      </c>
      <c r="AT58" s="693" t="s">
        <v>540</v>
      </c>
      <c r="AU58" s="621"/>
      <c r="AV58" s="1068"/>
    </row>
    <row r="59" spans="1:48" ht="14.25">
      <c r="A59" s="1074" t="s">
        <v>476</v>
      </c>
      <c r="B59" s="193">
        <f t="shared" si="1"/>
        <v>20</v>
      </c>
      <c r="C59" s="603">
        <v>1</v>
      </c>
      <c r="D59" s="603">
        <v>1</v>
      </c>
      <c r="E59" s="604"/>
      <c r="F59" s="604"/>
      <c r="G59" s="604"/>
      <c r="H59" s="604"/>
      <c r="I59" s="604"/>
      <c r="J59" s="604"/>
      <c r="K59" s="610"/>
      <c r="L59" s="603">
        <v>15</v>
      </c>
      <c r="M59" s="604" t="s">
        <v>160</v>
      </c>
      <c r="N59" s="604" t="s">
        <v>160</v>
      </c>
      <c r="O59" s="604" t="s">
        <v>160</v>
      </c>
      <c r="P59" s="604" t="s">
        <v>160</v>
      </c>
      <c r="Q59" s="604"/>
      <c r="R59" s="604"/>
      <c r="S59" s="604" t="s">
        <v>540</v>
      </c>
      <c r="T59" s="604" t="s">
        <v>160</v>
      </c>
      <c r="U59" s="604" t="s">
        <v>160</v>
      </c>
      <c r="V59" s="604" t="s">
        <v>540</v>
      </c>
      <c r="W59" s="604"/>
      <c r="X59" s="604" t="s">
        <v>540</v>
      </c>
      <c r="Y59" s="604" t="s">
        <v>160</v>
      </c>
      <c r="Z59" s="604" t="s">
        <v>540</v>
      </c>
      <c r="AA59" s="604" t="s">
        <v>540</v>
      </c>
      <c r="AB59" s="604" t="s">
        <v>160</v>
      </c>
      <c r="AC59" s="604"/>
      <c r="AD59" s="604"/>
      <c r="AE59" s="607" t="s">
        <v>540</v>
      </c>
      <c r="AF59" s="607"/>
      <c r="AG59" s="605" t="s">
        <v>645</v>
      </c>
      <c r="AH59" s="603">
        <v>1</v>
      </c>
      <c r="AI59" s="604"/>
      <c r="AJ59" s="604" t="s">
        <v>538</v>
      </c>
      <c r="AK59" s="604"/>
      <c r="AL59" s="604"/>
      <c r="AM59" s="604"/>
      <c r="AN59" s="605"/>
      <c r="AO59" s="603">
        <v>2</v>
      </c>
      <c r="AP59" s="604" t="s">
        <v>160</v>
      </c>
      <c r="AQ59" s="604" t="s">
        <v>160</v>
      </c>
      <c r="AR59" s="604"/>
      <c r="AS59" s="604"/>
      <c r="AT59" s="604"/>
      <c r="AU59" s="677"/>
      <c r="AV59" s="1067" t="s">
        <v>924</v>
      </c>
    </row>
    <row r="60" spans="1:48" ht="24.75" thickBot="1">
      <c r="A60" s="1075"/>
      <c r="B60" s="195">
        <f t="shared" si="1"/>
        <v>25</v>
      </c>
      <c r="C60" s="611">
        <v>1</v>
      </c>
      <c r="D60" s="611">
        <v>3</v>
      </c>
      <c r="E60" s="612" t="s">
        <v>538</v>
      </c>
      <c r="F60" s="612"/>
      <c r="G60" s="612" t="s">
        <v>160</v>
      </c>
      <c r="H60" s="612" t="s">
        <v>160</v>
      </c>
      <c r="I60" s="612"/>
      <c r="J60" s="612"/>
      <c r="K60" s="627"/>
      <c r="L60" s="611">
        <v>15</v>
      </c>
      <c r="M60" s="612" t="s">
        <v>160</v>
      </c>
      <c r="N60" s="612" t="s">
        <v>160</v>
      </c>
      <c r="O60" s="612" t="s">
        <v>160</v>
      </c>
      <c r="P60" s="612" t="s">
        <v>160</v>
      </c>
      <c r="Q60" s="612"/>
      <c r="R60" s="612"/>
      <c r="S60" s="612" t="s">
        <v>538</v>
      </c>
      <c r="T60" s="612" t="s">
        <v>160</v>
      </c>
      <c r="U60" s="612" t="s">
        <v>160</v>
      </c>
      <c r="V60" s="612" t="s">
        <v>538</v>
      </c>
      <c r="W60" s="612"/>
      <c r="X60" s="612" t="s">
        <v>538</v>
      </c>
      <c r="Y60" s="612" t="s">
        <v>160</v>
      </c>
      <c r="Z60" s="612" t="s">
        <v>538</v>
      </c>
      <c r="AA60" s="612" t="s">
        <v>538</v>
      </c>
      <c r="AB60" s="612" t="s">
        <v>160</v>
      </c>
      <c r="AC60" s="612"/>
      <c r="AD60" s="612"/>
      <c r="AE60" s="615" t="s">
        <v>538</v>
      </c>
      <c r="AF60" s="615"/>
      <c r="AG60" s="621" t="s">
        <v>645</v>
      </c>
      <c r="AH60" s="611">
        <v>1</v>
      </c>
      <c r="AI60" s="612"/>
      <c r="AJ60" s="612" t="s">
        <v>160</v>
      </c>
      <c r="AK60" s="612"/>
      <c r="AL60" s="612"/>
      <c r="AM60" s="612"/>
      <c r="AN60" s="621"/>
      <c r="AO60" s="611">
        <v>5</v>
      </c>
      <c r="AP60" s="689" t="s">
        <v>538</v>
      </c>
      <c r="AQ60" s="689"/>
      <c r="AR60" s="612" t="s">
        <v>538</v>
      </c>
      <c r="AS60" s="612" t="s">
        <v>538</v>
      </c>
      <c r="AT60" s="612"/>
      <c r="AU60" s="620" t="s">
        <v>646</v>
      </c>
      <c r="AV60" s="1068"/>
    </row>
    <row r="61" spans="1:48" ht="28.5">
      <c r="A61" s="1074" t="s">
        <v>862</v>
      </c>
      <c r="B61" s="193">
        <f t="shared" si="1"/>
        <v>15</v>
      </c>
      <c r="C61" s="603">
        <v>1</v>
      </c>
      <c r="D61" s="603">
        <v>1</v>
      </c>
      <c r="E61" s="604"/>
      <c r="F61" s="604"/>
      <c r="G61" s="604"/>
      <c r="H61" s="604"/>
      <c r="I61" s="604"/>
      <c r="J61" s="604"/>
      <c r="K61" s="610"/>
      <c r="L61" s="603">
        <v>11</v>
      </c>
      <c r="M61" s="604" t="s">
        <v>650</v>
      </c>
      <c r="N61" s="604" t="s">
        <v>533</v>
      </c>
      <c r="O61" s="1076" t="s">
        <v>535</v>
      </c>
      <c r="P61" s="1078"/>
      <c r="Q61" s="1078"/>
      <c r="R61" s="1078"/>
      <c r="S61" s="1077"/>
      <c r="T61" s="604" t="s">
        <v>160</v>
      </c>
      <c r="U61" s="604" t="s">
        <v>535</v>
      </c>
      <c r="V61" s="604" t="s">
        <v>535</v>
      </c>
      <c r="W61" s="608"/>
      <c r="X61" s="604" t="s">
        <v>535</v>
      </c>
      <c r="Y61" s="604"/>
      <c r="Z61" s="604" t="s">
        <v>535</v>
      </c>
      <c r="AA61" s="604" t="s">
        <v>535</v>
      </c>
      <c r="AB61" s="604" t="s">
        <v>160</v>
      </c>
      <c r="AC61" s="604"/>
      <c r="AD61" s="604"/>
      <c r="AE61" s="607" t="s">
        <v>535</v>
      </c>
      <c r="AF61" s="607"/>
      <c r="AG61" s="605"/>
      <c r="AH61" s="603">
        <v>1</v>
      </c>
      <c r="AI61" s="604"/>
      <c r="AJ61" s="604" t="s">
        <v>535</v>
      </c>
      <c r="AK61" s="604"/>
      <c r="AL61" s="604"/>
      <c r="AM61" s="604"/>
      <c r="AN61" s="605"/>
      <c r="AO61" s="603">
        <v>1</v>
      </c>
      <c r="AP61" s="604"/>
      <c r="AQ61" s="604"/>
      <c r="AR61" s="604"/>
      <c r="AS61" s="604"/>
      <c r="AT61" s="604"/>
      <c r="AU61" s="610"/>
      <c r="AV61" s="1067" t="s">
        <v>863</v>
      </c>
    </row>
    <row r="62" spans="1:48" ht="29.25" thickBot="1">
      <c r="A62" s="1075"/>
      <c r="B62" s="195">
        <f t="shared" si="1"/>
        <v>31</v>
      </c>
      <c r="C62" s="611">
        <v>1</v>
      </c>
      <c r="D62" s="611">
        <v>6</v>
      </c>
      <c r="E62" s="615" t="s">
        <v>535</v>
      </c>
      <c r="F62" s="612" t="s">
        <v>535</v>
      </c>
      <c r="G62" s="612" t="s">
        <v>535</v>
      </c>
      <c r="H62" s="612" t="s">
        <v>535</v>
      </c>
      <c r="I62" s="612" t="s">
        <v>535</v>
      </c>
      <c r="J62" s="612"/>
      <c r="K62" s="671" t="s">
        <v>648</v>
      </c>
      <c r="L62" s="611">
        <v>17</v>
      </c>
      <c r="M62" s="612" t="s">
        <v>160</v>
      </c>
      <c r="N62" s="612" t="s">
        <v>160</v>
      </c>
      <c r="O62" s="612" t="s">
        <v>358</v>
      </c>
      <c r="P62" s="612" t="s">
        <v>358</v>
      </c>
      <c r="Q62" s="612" t="s">
        <v>358</v>
      </c>
      <c r="R62" s="612" t="s">
        <v>358</v>
      </c>
      <c r="S62" s="612" t="s">
        <v>358</v>
      </c>
      <c r="T62" s="612" t="s">
        <v>160</v>
      </c>
      <c r="U62" s="612" t="s">
        <v>358</v>
      </c>
      <c r="V62" s="612" t="s">
        <v>358</v>
      </c>
      <c r="W62" s="619"/>
      <c r="X62" s="612" t="s">
        <v>358</v>
      </c>
      <c r="Y62" s="612"/>
      <c r="Z62" s="612" t="s">
        <v>358</v>
      </c>
      <c r="AA62" s="612" t="s">
        <v>358</v>
      </c>
      <c r="AB62" s="612" t="s">
        <v>160</v>
      </c>
      <c r="AC62" s="612"/>
      <c r="AD62" s="612"/>
      <c r="AE62" s="615" t="s">
        <v>358</v>
      </c>
      <c r="AF62" s="615"/>
      <c r="AG62" s="621" t="s">
        <v>649</v>
      </c>
      <c r="AH62" s="611">
        <v>1</v>
      </c>
      <c r="AI62" s="612"/>
      <c r="AJ62" s="612" t="s">
        <v>535</v>
      </c>
      <c r="AK62" s="612"/>
      <c r="AL62" s="612"/>
      <c r="AM62" s="612"/>
      <c r="AN62" s="621"/>
      <c r="AO62" s="611">
        <v>6</v>
      </c>
      <c r="AP62" s="612" t="s">
        <v>535</v>
      </c>
      <c r="AQ62" s="612" t="s">
        <v>535</v>
      </c>
      <c r="AR62" s="612" t="s">
        <v>535</v>
      </c>
      <c r="AS62" s="612" t="s">
        <v>535</v>
      </c>
      <c r="AT62" s="612" t="s">
        <v>535</v>
      </c>
      <c r="AU62" s="627" t="s">
        <v>648</v>
      </c>
      <c r="AV62" s="1068"/>
    </row>
    <row r="63" spans="1:48" ht="14.25">
      <c r="A63" s="1074" t="s">
        <v>478</v>
      </c>
      <c r="B63" s="193">
        <f t="shared" si="1"/>
        <v>15</v>
      </c>
      <c r="C63" s="657">
        <v>1</v>
      </c>
      <c r="D63" s="603">
        <v>1</v>
      </c>
      <c r="E63" s="604"/>
      <c r="F63" s="604"/>
      <c r="G63" s="604"/>
      <c r="H63" s="604"/>
      <c r="I63" s="617"/>
      <c r="J63" s="617"/>
      <c r="K63" s="674"/>
      <c r="L63" s="657">
        <v>12</v>
      </c>
      <c r="M63" s="604" t="s">
        <v>160</v>
      </c>
      <c r="N63" s="604" t="s">
        <v>160</v>
      </c>
      <c r="O63" s="604" t="s">
        <v>358</v>
      </c>
      <c r="P63" s="1076" t="s">
        <v>358</v>
      </c>
      <c r="Q63" s="1078"/>
      <c r="R63" s="1077"/>
      <c r="S63" s="604"/>
      <c r="T63" s="604" t="s">
        <v>160</v>
      </c>
      <c r="U63" s="604" t="s">
        <v>358</v>
      </c>
      <c r="V63" s="1076" t="s">
        <v>358</v>
      </c>
      <c r="W63" s="1077"/>
      <c r="X63" s="604" t="s">
        <v>358</v>
      </c>
      <c r="Y63" s="1076" t="s">
        <v>358</v>
      </c>
      <c r="Z63" s="1077"/>
      <c r="AA63" s="604" t="s">
        <v>358</v>
      </c>
      <c r="AB63" s="604" t="s">
        <v>160</v>
      </c>
      <c r="AC63" s="604" t="s">
        <v>358</v>
      </c>
      <c r="AD63" s="617"/>
      <c r="AE63" s="656"/>
      <c r="AF63" s="656"/>
      <c r="AG63" s="661"/>
      <c r="AH63" s="657"/>
      <c r="AI63" s="617"/>
      <c r="AJ63" s="617"/>
      <c r="AK63" s="617"/>
      <c r="AL63" s="617"/>
      <c r="AM63" s="617"/>
      <c r="AN63" s="661"/>
      <c r="AO63" s="603">
        <v>1</v>
      </c>
      <c r="AP63" s="604"/>
      <c r="AQ63" s="604"/>
      <c r="AR63" s="604"/>
      <c r="AS63" s="604"/>
      <c r="AT63" s="617"/>
      <c r="AU63" s="658"/>
      <c r="AV63" s="1067" t="s">
        <v>864</v>
      </c>
    </row>
    <row r="64" spans="1:48" ht="15" thickBot="1">
      <c r="A64" s="1075"/>
      <c r="B64" s="195">
        <f t="shared" si="1"/>
        <v>23</v>
      </c>
      <c r="C64" s="662">
        <v>1</v>
      </c>
      <c r="D64" s="611">
        <v>4</v>
      </c>
      <c r="E64" s="615" t="s">
        <v>358</v>
      </c>
      <c r="F64" s="612" t="s">
        <v>358</v>
      </c>
      <c r="G64" s="612" t="s">
        <v>358</v>
      </c>
      <c r="H64" s="612" t="s">
        <v>358</v>
      </c>
      <c r="I64" s="654"/>
      <c r="J64" s="654"/>
      <c r="K64" s="663"/>
      <c r="L64" s="662">
        <v>14</v>
      </c>
      <c r="M64" s="612" t="s">
        <v>160</v>
      </c>
      <c r="N64" s="612" t="s">
        <v>160</v>
      </c>
      <c r="O64" s="612" t="s">
        <v>358</v>
      </c>
      <c r="P64" s="612" t="s">
        <v>358</v>
      </c>
      <c r="Q64" s="612" t="s">
        <v>358</v>
      </c>
      <c r="R64" s="612" t="s">
        <v>358</v>
      </c>
      <c r="S64" s="612"/>
      <c r="T64" s="612" t="s">
        <v>160</v>
      </c>
      <c r="U64" s="612" t="s">
        <v>358</v>
      </c>
      <c r="V64" s="1070" t="s">
        <v>358</v>
      </c>
      <c r="W64" s="1071"/>
      <c r="X64" s="612" t="s">
        <v>358</v>
      </c>
      <c r="Y64" s="1070" t="s">
        <v>358</v>
      </c>
      <c r="Z64" s="1071"/>
      <c r="AA64" s="612" t="s">
        <v>358</v>
      </c>
      <c r="AB64" s="612" t="s">
        <v>160</v>
      </c>
      <c r="AC64" s="612" t="s">
        <v>358</v>
      </c>
      <c r="AD64" s="654"/>
      <c r="AE64" s="664"/>
      <c r="AF64" s="664"/>
      <c r="AG64" s="665"/>
      <c r="AH64" s="662"/>
      <c r="AI64" s="654"/>
      <c r="AJ64" s="654"/>
      <c r="AK64" s="654"/>
      <c r="AL64" s="654"/>
      <c r="AM64" s="654"/>
      <c r="AN64" s="665"/>
      <c r="AO64" s="611">
        <v>4</v>
      </c>
      <c r="AP64" s="612" t="s">
        <v>358</v>
      </c>
      <c r="AQ64" s="612" t="s">
        <v>358</v>
      </c>
      <c r="AR64" s="612" t="s">
        <v>358</v>
      </c>
      <c r="AS64" s="612" t="s">
        <v>358</v>
      </c>
      <c r="AT64" s="654"/>
      <c r="AU64" s="663"/>
      <c r="AV64" s="1068"/>
    </row>
    <row r="65" spans="1:48" ht="14.25">
      <c r="A65" s="1074" t="s">
        <v>865</v>
      </c>
      <c r="B65" s="193">
        <f t="shared" si="1"/>
        <v>19</v>
      </c>
      <c r="C65" s="603">
        <v>1</v>
      </c>
      <c r="D65" s="603">
        <v>2</v>
      </c>
      <c r="E65" s="604"/>
      <c r="F65" s="604" t="s">
        <v>358</v>
      </c>
      <c r="G65" s="604"/>
      <c r="H65" s="604"/>
      <c r="I65" s="604"/>
      <c r="J65" s="604"/>
      <c r="K65" s="622" t="s">
        <v>618</v>
      </c>
      <c r="L65" s="603">
        <v>13</v>
      </c>
      <c r="M65" s="604" t="s">
        <v>160</v>
      </c>
      <c r="N65" s="604" t="s">
        <v>160</v>
      </c>
      <c r="O65" s="604" t="s">
        <v>363</v>
      </c>
      <c r="P65" s="604" t="s">
        <v>530</v>
      </c>
      <c r="Q65" s="604" t="s">
        <v>530</v>
      </c>
      <c r="R65" s="604" t="s">
        <v>530</v>
      </c>
      <c r="S65" s="604"/>
      <c r="T65" s="604"/>
      <c r="U65" s="604" t="s">
        <v>530</v>
      </c>
      <c r="V65" s="1076" t="s">
        <v>530</v>
      </c>
      <c r="W65" s="1077"/>
      <c r="X65" s="604" t="s">
        <v>530</v>
      </c>
      <c r="Y65" s="1076" t="s">
        <v>530</v>
      </c>
      <c r="Z65" s="1077"/>
      <c r="AA65" s="604" t="s">
        <v>530</v>
      </c>
      <c r="AB65" s="604" t="s">
        <v>160</v>
      </c>
      <c r="AC65" s="1076" t="s">
        <v>530</v>
      </c>
      <c r="AD65" s="1078"/>
      <c r="AE65" s="1077"/>
      <c r="AF65" s="607"/>
      <c r="AG65" s="605"/>
      <c r="AH65" s="603">
        <v>2</v>
      </c>
      <c r="AI65" s="604" t="s">
        <v>530</v>
      </c>
      <c r="AJ65" s="1076" t="s">
        <v>530</v>
      </c>
      <c r="AK65" s="1078"/>
      <c r="AL65" s="1077"/>
      <c r="AM65" s="604"/>
      <c r="AN65" s="605"/>
      <c r="AO65" s="603">
        <v>1</v>
      </c>
      <c r="AP65" s="604"/>
      <c r="AQ65" s="604"/>
      <c r="AR65" s="604"/>
      <c r="AS65" s="604"/>
      <c r="AT65" s="604"/>
      <c r="AU65" s="610"/>
      <c r="AV65" s="1067" t="s">
        <v>543</v>
      </c>
    </row>
    <row r="66" spans="1:48" ht="15" thickBot="1">
      <c r="A66" s="1075"/>
      <c r="B66" s="195">
        <f t="shared" si="1"/>
        <v>27</v>
      </c>
      <c r="C66" s="611">
        <v>1</v>
      </c>
      <c r="D66" s="611">
        <v>6</v>
      </c>
      <c r="E66" s="612" t="s">
        <v>530</v>
      </c>
      <c r="F66" s="612" t="s">
        <v>160</v>
      </c>
      <c r="G66" s="612" t="s">
        <v>530</v>
      </c>
      <c r="H66" s="612" t="s">
        <v>530</v>
      </c>
      <c r="I66" s="612" t="s">
        <v>530</v>
      </c>
      <c r="J66" s="612"/>
      <c r="K66" s="627" t="s">
        <v>618</v>
      </c>
      <c r="L66" s="611">
        <v>13</v>
      </c>
      <c r="M66" s="612" t="s">
        <v>530</v>
      </c>
      <c r="N66" s="612" t="s">
        <v>530</v>
      </c>
      <c r="O66" s="612" t="s">
        <v>160</v>
      </c>
      <c r="P66" s="612" t="s">
        <v>160</v>
      </c>
      <c r="Q66" s="612" t="s">
        <v>160</v>
      </c>
      <c r="R66" s="612" t="s">
        <v>160</v>
      </c>
      <c r="S66" s="612"/>
      <c r="T66" s="612"/>
      <c r="U66" s="612" t="s">
        <v>530</v>
      </c>
      <c r="V66" s="1070" t="s">
        <v>530</v>
      </c>
      <c r="W66" s="1071"/>
      <c r="X66" s="612" t="s">
        <v>530</v>
      </c>
      <c r="Y66" s="1070" t="s">
        <v>530</v>
      </c>
      <c r="Z66" s="1071"/>
      <c r="AA66" s="612" t="s">
        <v>530</v>
      </c>
      <c r="AB66" s="612" t="s">
        <v>160</v>
      </c>
      <c r="AC66" s="1070" t="s">
        <v>530</v>
      </c>
      <c r="AD66" s="1088"/>
      <c r="AE66" s="1071"/>
      <c r="AF66" s="615"/>
      <c r="AG66" s="621"/>
      <c r="AH66" s="611">
        <v>2</v>
      </c>
      <c r="AI66" s="612" t="s">
        <v>530</v>
      </c>
      <c r="AJ66" s="1070" t="s">
        <v>530</v>
      </c>
      <c r="AK66" s="1088"/>
      <c r="AL66" s="1071"/>
      <c r="AM66" s="612"/>
      <c r="AN66" s="621"/>
      <c r="AO66" s="611">
        <v>5</v>
      </c>
      <c r="AP66" s="612" t="s">
        <v>530</v>
      </c>
      <c r="AQ66" s="612" t="s">
        <v>530</v>
      </c>
      <c r="AR66" s="612" t="s">
        <v>530</v>
      </c>
      <c r="AS66" s="612" t="s">
        <v>530</v>
      </c>
      <c r="AT66" s="612" t="s">
        <v>530</v>
      </c>
      <c r="AU66" s="613"/>
      <c r="AV66" s="1068"/>
    </row>
    <row r="67" spans="1:48" ht="14.25">
      <c r="A67" s="1074" t="s">
        <v>480</v>
      </c>
      <c r="B67" s="193">
        <f t="shared" si="1"/>
        <v>12</v>
      </c>
      <c r="C67" s="657">
        <v>1</v>
      </c>
      <c r="D67" s="657">
        <v>1</v>
      </c>
      <c r="E67" s="617"/>
      <c r="F67" s="617"/>
      <c r="G67" s="617"/>
      <c r="H67" s="617"/>
      <c r="I67" s="617"/>
      <c r="J67" s="617"/>
      <c r="K67" s="674"/>
      <c r="L67" s="657">
        <v>7</v>
      </c>
      <c r="M67" s="1084" t="s">
        <v>530</v>
      </c>
      <c r="N67" s="1085"/>
      <c r="O67" s="1076" t="s">
        <v>530</v>
      </c>
      <c r="P67" s="1078"/>
      <c r="Q67" s="1078"/>
      <c r="R67" s="1078"/>
      <c r="S67" s="1078"/>
      <c r="T67" s="1077"/>
      <c r="U67" s="617" t="s">
        <v>160</v>
      </c>
      <c r="V67" s="1076" t="s">
        <v>530</v>
      </c>
      <c r="W67" s="1078"/>
      <c r="X67" s="1078"/>
      <c r="Y67" s="1078"/>
      <c r="Z67" s="1077"/>
      <c r="AA67" s="617" t="s">
        <v>530</v>
      </c>
      <c r="AB67" s="617" t="s">
        <v>160</v>
      </c>
      <c r="AC67" s="617"/>
      <c r="AD67" s="617"/>
      <c r="AE67" s="656" t="s">
        <v>530</v>
      </c>
      <c r="AF67" s="656"/>
      <c r="AG67" s="661"/>
      <c r="AH67" s="657">
        <v>2</v>
      </c>
      <c r="AI67" s="617"/>
      <c r="AJ67" s="617" t="s">
        <v>530</v>
      </c>
      <c r="AK67" s="617"/>
      <c r="AL67" s="617"/>
      <c r="AM67" s="617"/>
      <c r="AN67" s="661" t="s">
        <v>641</v>
      </c>
      <c r="AO67" s="657">
        <v>1</v>
      </c>
      <c r="AP67" s="617"/>
      <c r="AQ67" s="617"/>
      <c r="AR67" s="617"/>
      <c r="AS67" s="617"/>
      <c r="AT67" s="617"/>
      <c r="AU67" s="658"/>
      <c r="AV67" s="1067" t="s">
        <v>924</v>
      </c>
    </row>
    <row r="68" spans="1:48" ht="15" thickBot="1">
      <c r="A68" s="1075"/>
      <c r="B68" s="195">
        <f t="shared" si="1"/>
        <v>24</v>
      </c>
      <c r="C68" s="662">
        <v>1</v>
      </c>
      <c r="D68" s="662">
        <v>4</v>
      </c>
      <c r="E68" s="654" t="s">
        <v>538</v>
      </c>
      <c r="F68" s="654" t="s">
        <v>538</v>
      </c>
      <c r="G68" s="654" t="s">
        <v>538</v>
      </c>
      <c r="H68" s="654" t="s">
        <v>538</v>
      </c>
      <c r="I68" s="654"/>
      <c r="J68" s="654"/>
      <c r="K68" s="673"/>
      <c r="L68" s="662">
        <v>13</v>
      </c>
      <c r="M68" s="612" t="s">
        <v>538</v>
      </c>
      <c r="N68" s="612" t="s">
        <v>538</v>
      </c>
      <c r="O68" s="612" t="s">
        <v>538</v>
      </c>
      <c r="P68" s="612" t="s">
        <v>538</v>
      </c>
      <c r="Q68" s="612"/>
      <c r="R68" s="612" t="s">
        <v>538</v>
      </c>
      <c r="S68" s="612" t="s">
        <v>538</v>
      </c>
      <c r="T68" s="612" t="s">
        <v>538</v>
      </c>
      <c r="U68" s="617" t="s">
        <v>160</v>
      </c>
      <c r="V68" s="1070" t="s">
        <v>538</v>
      </c>
      <c r="W68" s="1071"/>
      <c r="X68" s="1070" t="s">
        <v>538</v>
      </c>
      <c r="Y68" s="1088"/>
      <c r="Z68" s="1071"/>
      <c r="AA68" s="617" t="s">
        <v>538</v>
      </c>
      <c r="AB68" s="617" t="s">
        <v>160</v>
      </c>
      <c r="AC68" s="654"/>
      <c r="AD68" s="654"/>
      <c r="AE68" s="664" t="s">
        <v>538</v>
      </c>
      <c r="AF68" s="664"/>
      <c r="AG68" s="665"/>
      <c r="AH68" s="662">
        <v>2</v>
      </c>
      <c r="AI68" s="654"/>
      <c r="AJ68" s="654" t="s">
        <v>538</v>
      </c>
      <c r="AK68" s="654"/>
      <c r="AL68" s="654"/>
      <c r="AM68" s="654"/>
      <c r="AN68" s="665" t="s">
        <v>641</v>
      </c>
      <c r="AO68" s="662">
        <v>4</v>
      </c>
      <c r="AP68" s="654" t="s">
        <v>538</v>
      </c>
      <c r="AQ68" s="654" t="s">
        <v>538</v>
      </c>
      <c r="AR68" s="654" t="s">
        <v>538</v>
      </c>
      <c r="AS68" s="654" t="s">
        <v>538</v>
      </c>
      <c r="AT68" s="654"/>
      <c r="AU68" s="663"/>
      <c r="AV68" s="1068"/>
    </row>
    <row r="69" spans="1:48" ht="28.5">
      <c r="A69" s="1074" t="s">
        <v>481</v>
      </c>
      <c r="B69" s="193">
        <f t="shared" si="1"/>
        <v>24</v>
      </c>
      <c r="C69" s="603">
        <v>1</v>
      </c>
      <c r="D69" s="603">
        <v>2</v>
      </c>
      <c r="E69" s="604"/>
      <c r="F69" s="604" t="s">
        <v>538</v>
      </c>
      <c r="G69" s="604"/>
      <c r="H69" s="604"/>
      <c r="I69" s="604"/>
      <c r="J69" s="604"/>
      <c r="K69" s="622" t="s">
        <v>866</v>
      </c>
      <c r="L69" s="603">
        <v>16</v>
      </c>
      <c r="M69" s="604" t="s">
        <v>160</v>
      </c>
      <c r="N69" s="604" t="s">
        <v>160</v>
      </c>
      <c r="O69" s="604" t="s">
        <v>160</v>
      </c>
      <c r="P69" s="604" t="s">
        <v>160</v>
      </c>
      <c r="Q69" s="604" t="s">
        <v>160</v>
      </c>
      <c r="R69" s="1076" t="s">
        <v>160</v>
      </c>
      <c r="S69" s="1077"/>
      <c r="T69" s="604" t="s">
        <v>160</v>
      </c>
      <c r="U69" s="604" t="s">
        <v>160</v>
      </c>
      <c r="V69" s="1076" t="s">
        <v>538</v>
      </c>
      <c r="W69" s="1077"/>
      <c r="X69" s="604" t="s">
        <v>538</v>
      </c>
      <c r="Y69" s="1076" t="s">
        <v>538</v>
      </c>
      <c r="Z69" s="1077"/>
      <c r="AA69" s="604" t="s">
        <v>538</v>
      </c>
      <c r="AB69" s="604" t="s">
        <v>160</v>
      </c>
      <c r="AC69" s="1076" t="s">
        <v>160</v>
      </c>
      <c r="AD69" s="1077"/>
      <c r="AE69" s="194" t="s">
        <v>867</v>
      </c>
      <c r="AF69" s="604"/>
      <c r="AG69" s="605" t="s">
        <v>681</v>
      </c>
      <c r="AH69" s="603">
        <v>4</v>
      </c>
      <c r="AI69" s="607" t="s">
        <v>534</v>
      </c>
      <c r="AJ69" s="607" t="s">
        <v>534</v>
      </c>
      <c r="AK69" s="604" t="s">
        <v>534</v>
      </c>
      <c r="AL69" s="604"/>
      <c r="AM69" s="604" t="s">
        <v>534</v>
      </c>
      <c r="AN69" s="675"/>
      <c r="AO69" s="603">
        <v>1</v>
      </c>
      <c r="AP69" s="604"/>
      <c r="AQ69" s="604"/>
      <c r="AR69" s="604"/>
      <c r="AS69" s="604"/>
      <c r="AT69" s="604"/>
      <c r="AU69" s="610"/>
      <c r="AV69" s="1067" t="s">
        <v>868</v>
      </c>
    </row>
    <row r="70" spans="1:48" ht="29.25" thickBot="1">
      <c r="A70" s="1075"/>
      <c r="B70" s="195">
        <f t="shared" si="1"/>
        <v>30</v>
      </c>
      <c r="C70" s="611">
        <v>1</v>
      </c>
      <c r="D70" s="611">
        <v>5</v>
      </c>
      <c r="E70" s="612" t="s">
        <v>534</v>
      </c>
      <c r="F70" s="612" t="s">
        <v>534</v>
      </c>
      <c r="G70" s="612" t="s">
        <v>534</v>
      </c>
      <c r="H70" s="612" t="s">
        <v>534</v>
      </c>
      <c r="I70" s="612"/>
      <c r="J70" s="612"/>
      <c r="K70" s="627" t="s">
        <v>618</v>
      </c>
      <c r="L70" s="611">
        <v>16</v>
      </c>
      <c r="M70" s="612" t="s">
        <v>160</v>
      </c>
      <c r="N70" s="612" t="s">
        <v>160</v>
      </c>
      <c r="O70" s="612" t="s">
        <v>160</v>
      </c>
      <c r="P70" s="612" t="s">
        <v>160</v>
      </c>
      <c r="Q70" s="612" t="s">
        <v>160</v>
      </c>
      <c r="R70" s="1070" t="s">
        <v>160</v>
      </c>
      <c r="S70" s="1071"/>
      <c r="T70" s="612" t="s">
        <v>160</v>
      </c>
      <c r="U70" s="612" t="s">
        <v>160</v>
      </c>
      <c r="V70" s="1070" t="s">
        <v>530</v>
      </c>
      <c r="W70" s="1071"/>
      <c r="X70" s="612" t="s">
        <v>530</v>
      </c>
      <c r="Y70" s="1070" t="s">
        <v>530</v>
      </c>
      <c r="Z70" s="1071"/>
      <c r="AA70" s="612" t="s">
        <v>160</v>
      </c>
      <c r="AB70" s="612" t="s">
        <v>530</v>
      </c>
      <c r="AC70" s="1070" t="s">
        <v>160</v>
      </c>
      <c r="AD70" s="1071"/>
      <c r="AE70" s="618" t="s">
        <v>365</v>
      </c>
      <c r="AF70" s="612"/>
      <c r="AG70" s="621" t="s">
        <v>109</v>
      </c>
      <c r="AH70" s="611">
        <v>4</v>
      </c>
      <c r="AI70" s="615" t="s">
        <v>534</v>
      </c>
      <c r="AJ70" s="615" t="s">
        <v>534</v>
      </c>
      <c r="AK70" s="612" t="s">
        <v>534</v>
      </c>
      <c r="AL70" s="612"/>
      <c r="AM70" s="612" t="s">
        <v>534</v>
      </c>
      <c r="AN70" s="621"/>
      <c r="AO70" s="611">
        <v>4</v>
      </c>
      <c r="AP70" s="612" t="s">
        <v>534</v>
      </c>
      <c r="AQ70" s="612" t="s">
        <v>534</v>
      </c>
      <c r="AR70" s="612" t="s">
        <v>534</v>
      </c>
      <c r="AS70" s="612" t="s">
        <v>534</v>
      </c>
      <c r="AT70" s="612"/>
      <c r="AU70" s="613"/>
      <c r="AV70" s="1068"/>
    </row>
    <row r="71" spans="1:48" ht="28.5">
      <c r="A71" s="1074" t="s">
        <v>482</v>
      </c>
      <c r="B71" s="193">
        <f t="shared" si="1"/>
        <v>24</v>
      </c>
      <c r="C71" s="603">
        <v>1</v>
      </c>
      <c r="D71" s="603">
        <v>3</v>
      </c>
      <c r="E71" s="604"/>
      <c r="F71" s="604"/>
      <c r="G71" s="604"/>
      <c r="H71" s="604"/>
      <c r="I71" s="604"/>
      <c r="J71" s="604" t="s">
        <v>534</v>
      </c>
      <c r="K71" s="622" t="s">
        <v>277</v>
      </c>
      <c r="L71" s="603">
        <v>17</v>
      </c>
      <c r="M71" s="604" t="s">
        <v>160</v>
      </c>
      <c r="N71" s="604" t="s">
        <v>160</v>
      </c>
      <c r="O71" s="604" t="s">
        <v>160</v>
      </c>
      <c r="P71" s="604" t="s">
        <v>160</v>
      </c>
      <c r="Q71" s="604"/>
      <c r="R71" s="604"/>
      <c r="S71" s="604" t="s">
        <v>358</v>
      </c>
      <c r="T71" s="604" t="s">
        <v>160</v>
      </c>
      <c r="U71" s="604" t="s">
        <v>358</v>
      </c>
      <c r="V71" s="604" t="s">
        <v>358</v>
      </c>
      <c r="W71" s="604" t="s">
        <v>358</v>
      </c>
      <c r="X71" s="604" t="s">
        <v>358</v>
      </c>
      <c r="Y71" s="604" t="s">
        <v>358</v>
      </c>
      <c r="Z71" s="604" t="s">
        <v>358</v>
      </c>
      <c r="AA71" s="604" t="s">
        <v>358</v>
      </c>
      <c r="AB71" s="607" t="s">
        <v>160</v>
      </c>
      <c r="AC71" s="604" t="s">
        <v>358</v>
      </c>
      <c r="AD71" s="604" t="s">
        <v>358</v>
      </c>
      <c r="AE71" s="607" t="s">
        <v>358</v>
      </c>
      <c r="AF71" s="607"/>
      <c r="AG71" s="605"/>
      <c r="AH71" s="603">
        <v>2</v>
      </c>
      <c r="AI71" s="604" t="s">
        <v>358</v>
      </c>
      <c r="AJ71" s="604"/>
      <c r="AK71" s="604"/>
      <c r="AL71" s="604"/>
      <c r="AM71" s="604" t="s">
        <v>358</v>
      </c>
      <c r="AN71" s="605"/>
      <c r="AO71" s="603">
        <v>1</v>
      </c>
      <c r="AP71" s="604"/>
      <c r="AQ71" s="604"/>
      <c r="AR71" s="604"/>
      <c r="AS71" s="604"/>
      <c r="AT71" s="604"/>
      <c r="AU71" s="610"/>
      <c r="AV71" s="1105" t="s">
        <v>869</v>
      </c>
    </row>
    <row r="72" spans="1:48" ht="24.75" thickBot="1">
      <c r="A72" s="1075"/>
      <c r="B72" s="195">
        <f t="shared" si="1"/>
        <v>30</v>
      </c>
      <c r="C72" s="611">
        <v>1</v>
      </c>
      <c r="D72" s="611">
        <v>5</v>
      </c>
      <c r="E72" s="612" t="s">
        <v>358</v>
      </c>
      <c r="F72" s="612" t="s">
        <v>358</v>
      </c>
      <c r="G72" s="612"/>
      <c r="H72" s="612"/>
      <c r="I72" s="612" t="s">
        <v>358</v>
      </c>
      <c r="J72" s="612" t="s">
        <v>358</v>
      </c>
      <c r="K72" s="627" t="s">
        <v>603</v>
      </c>
      <c r="L72" s="611">
        <v>17</v>
      </c>
      <c r="M72" s="612" t="s">
        <v>160</v>
      </c>
      <c r="N72" s="612" t="s">
        <v>160</v>
      </c>
      <c r="O72" s="612" t="s">
        <v>160</v>
      </c>
      <c r="P72" s="612" t="s">
        <v>160</v>
      </c>
      <c r="Q72" s="612"/>
      <c r="R72" s="612"/>
      <c r="S72" s="612" t="s">
        <v>550</v>
      </c>
      <c r="T72" s="612" t="s">
        <v>160</v>
      </c>
      <c r="U72" s="612" t="s">
        <v>550</v>
      </c>
      <c r="V72" s="612" t="s">
        <v>550</v>
      </c>
      <c r="W72" s="612" t="s">
        <v>550</v>
      </c>
      <c r="X72" s="612" t="s">
        <v>550</v>
      </c>
      <c r="Y72" s="612" t="s">
        <v>550</v>
      </c>
      <c r="Z72" s="612" t="s">
        <v>550</v>
      </c>
      <c r="AA72" s="612" t="s">
        <v>550</v>
      </c>
      <c r="AB72" s="615" t="s">
        <v>550</v>
      </c>
      <c r="AC72" s="612" t="s">
        <v>550</v>
      </c>
      <c r="AD72" s="612" t="s">
        <v>550</v>
      </c>
      <c r="AE72" s="615" t="s">
        <v>550</v>
      </c>
      <c r="AF72" s="615"/>
      <c r="AG72" s="621"/>
      <c r="AH72" s="611">
        <v>2</v>
      </c>
      <c r="AI72" s="612" t="s">
        <v>550</v>
      </c>
      <c r="AJ72" s="612"/>
      <c r="AK72" s="612"/>
      <c r="AL72" s="612"/>
      <c r="AM72" s="612" t="s">
        <v>160</v>
      </c>
      <c r="AN72" s="621"/>
      <c r="AO72" s="611">
        <v>5</v>
      </c>
      <c r="AP72" s="612" t="s">
        <v>550</v>
      </c>
      <c r="AQ72" s="612" t="s">
        <v>550</v>
      </c>
      <c r="AR72" s="612"/>
      <c r="AS72" s="612"/>
      <c r="AT72" s="612" t="s">
        <v>550</v>
      </c>
      <c r="AU72" s="678" t="s">
        <v>110</v>
      </c>
      <c r="AV72" s="1105"/>
    </row>
    <row r="73" spans="1:48" ht="28.5">
      <c r="A73" s="1074" t="s">
        <v>870</v>
      </c>
      <c r="B73" s="193">
        <f t="shared" si="1"/>
        <v>17</v>
      </c>
      <c r="C73" s="603">
        <v>1</v>
      </c>
      <c r="D73" s="603">
        <v>1</v>
      </c>
      <c r="E73" s="604"/>
      <c r="F73" s="604"/>
      <c r="G73" s="604"/>
      <c r="H73" s="604"/>
      <c r="I73" s="604"/>
      <c r="J73" s="604"/>
      <c r="K73" s="622"/>
      <c r="L73" s="603">
        <v>13</v>
      </c>
      <c r="M73" s="604" t="s">
        <v>111</v>
      </c>
      <c r="N73" s="604" t="s">
        <v>533</v>
      </c>
      <c r="O73" s="1076" t="s">
        <v>535</v>
      </c>
      <c r="P73" s="1078"/>
      <c r="Q73" s="1078"/>
      <c r="R73" s="1078"/>
      <c r="S73" s="1077"/>
      <c r="T73" s="608" t="s">
        <v>535</v>
      </c>
      <c r="U73" s="604" t="s">
        <v>160</v>
      </c>
      <c r="V73" s="604" t="s">
        <v>160</v>
      </c>
      <c r="W73" s="608"/>
      <c r="X73" s="604" t="s">
        <v>160</v>
      </c>
      <c r="Y73" s="604" t="s">
        <v>160</v>
      </c>
      <c r="Z73" s="608"/>
      <c r="AA73" s="604" t="s">
        <v>535</v>
      </c>
      <c r="AB73" s="604" t="s">
        <v>160</v>
      </c>
      <c r="AC73" s="604"/>
      <c r="AD73" s="604"/>
      <c r="AE73" s="607" t="s">
        <v>535</v>
      </c>
      <c r="AF73" s="607" t="s">
        <v>535</v>
      </c>
      <c r="AG73" s="605" t="s">
        <v>112</v>
      </c>
      <c r="AH73" s="603">
        <v>1</v>
      </c>
      <c r="AI73" s="604"/>
      <c r="AJ73" s="604" t="s">
        <v>871</v>
      </c>
      <c r="AK73" s="604"/>
      <c r="AL73" s="604"/>
      <c r="AM73" s="604"/>
      <c r="AN73" s="605"/>
      <c r="AO73" s="603">
        <v>1</v>
      </c>
      <c r="AP73" s="604"/>
      <c r="AQ73" s="604"/>
      <c r="AR73" s="604"/>
      <c r="AS73" s="604"/>
      <c r="AT73" s="604"/>
      <c r="AU73" s="610"/>
      <c r="AV73" s="1067" t="s">
        <v>872</v>
      </c>
    </row>
    <row r="74" spans="1:48" ht="43.5" thickBot="1">
      <c r="A74" s="1075"/>
      <c r="B74" s="195">
        <f t="shared" si="1"/>
        <v>30</v>
      </c>
      <c r="C74" s="611">
        <v>1</v>
      </c>
      <c r="D74" s="611">
        <v>6</v>
      </c>
      <c r="E74" s="612" t="s">
        <v>871</v>
      </c>
      <c r="F74" s="612" t="s">
        <v>871</v>
      </c>
      <c r="G74" s="612" t="s">
        <v>871</v>
      </c>
      <c r="H74" s="612" t="s">
        <v>871</v>
      </c>
      <c r="I74" s="612" t="s">
        <v>871</v>
      </c>
      <c r="J74" s="612"/>
      <c r="K74" s="627" t="s">
        <v>648</v>
      </c>
      <c r="L74" s="611">
        <v>19</v>
      </c>
      <c r="M74" s="612" t="s">
        <v>358</v>
      </c>
      <c r="N74" s="612" t="s">
        <v>358</v>
      </c>
      <c r="O74" s="615" t="s">
        <v>358</v>
      </c>
      <c r="P74" s="615" t="s">
        <v>358</v>
      </c>
      <c r="Q74" s="615" t="s">
        <v>358</v>
      </c>
      <c r="R74" s="615" t="s">
        <v>358</v>
      </c>
      <c r="S74" s="615" t="s">
        <v>160</v>
      </c>
      <c r="T74" s="612" t="s">
        <v>358</v>
      </c>
      <c r="U74" s="612" t="s">
        <v>160</v>
      </c>
      <c r="V74" s="612" t="s">
        <v>160</v>
      </c>
      <c r="W74" s="619"/>
      <c r="X74" s="612" t="s">
        <v>358</v>
      </c>
      <c r="Y74" s="612" t="s">
        <v>160</v>
      </c>
      <c r="Z74" s="619"/>
      <c r="AA74" s="612" t="s">
        <v>358</v>
      </c>
      <c r="AB74" s="612" t="s">
        <v>160</v>
      </c>
      <c r="AC74" s="612"/>
      <c r="AD74" s="612"/>
      <c r="AE74" s="615" t="s">
        <v>358</v>
      </c>
      <c r="AF74" s="615" t="s">
        <v>358</v>
      </c>
      <c r="AG74" s="621" t="s">
        <v>113</v>
      </c>
      <c r="AH74" s="611">
        <v>1</v>
      </c>
      <c r="AI74" s="612"/>
      <c r="AJ74" s="612" t="s">
        <v>535</v>
      </c>
      <c r="AK74" s="612"/>
      <c r="AL74" s="612"/>
      <c r="AM74" s="612"/>
      <c r="AN74" s="621"/>
      <c r="AO74" s="611">
        <v>3</v>
      </c>
      <c r="AP74" s="612" t="s">
        <v>535</v>
      </c>
      <c r="AQ74" s="612" t="s">
        <v>535</v>
      </c>
      <c r="AR74" s="612"/>
      <c r="AS74" s="612"/>
      <c r="AT74" s="612" t="s">
        <v>535</v>
      </c>
      <c r="AU74" s="613"/>
      <c r="AV74" s="1068"/>
    </row>
    <row r="75" spans="1:48" ht="120">
      <c r="A75" s="1074" t="s">
        <v>484</v>
      </c>
      <c r="B75" s="193">
        <f t="shared" si="1"/>
        <v>29</v>
      </c>
      <c r="C75" s="603">
        <v>1</v>
      </c>
      <c r="D75" s="603">
        <v>1</v>
      </c>
      <c r="E75" s="604"/>
      <c r="F75" s="604"/>
      <c r="G75" s="604"/>
      <c r="H75" s="604"/>
      <c r="I75" s="604"/>
      <c r="J75" s="604"/>
      <c r="K75" s="622"/>
      <c r="L75" s="603">
        <v>22</v>
      </c>
      <c r="M75" s="604" t="s">
        <v>535</v>
      </c>
      <c r="N75" s="604" t="s">
        <v>535</v>
      </c>
      <c r="O75" s="1076" t="s">
        <v>535</v>
      </c>
      <c r="P75" s="1078"/>
      <c r="Q75" s="1078"/>
      <c r="R75" s="1078"/>
      <c r="S75" s="1077"/>
      <c r="T75" s="604" t="s">
        <v>535</v>
      </c>
      <c r="U75" s="604" t="s">
        <v>535</v>
      </c>
      <c r="V75" s="1076" t="s">
        <v>535</v>
      </c>
      <c r="W75" s="1077"/>
      <c r="X75" s="604" t="s">
        <v>535</v>
      </c>
      <c r="Y75" s="1076" t="s">
        <v>535</v>
      </c>
      <c r="Z75" s="1077"/>
      <c r="AA75" s="604" t="s">
        <v>535</v>
      </c>
      <c r="AB75" s="604" t="s">
        <v>535</v>
      </c>
      <c r="AC75" s="604" t="s">
        <v>535</v>
      </c>
      <c r="AD75" s="608"/>
      <c r="AE75" s="607" t="s">
        <v>535</v>
      </c>
      <c r="AF75" s="607" t="s">
        <v>535</v>
      </c>
      <c r="AG75" s="683" t="s">
        <v>114</v>
      </c>
      <c r="AH75" s="603">
        <v>4</v>
      </c>
      <c r="AI75" s="604" t="s">
        <v>540</v>
      </c>
      <c r="AJ75" s="604" t="s">
        <v>540</v>
      </c>
      <c r="AK75" s="604"/>
      <c r="AL75" s="604"/>
      <c r="AM75" s="604" t="s">
        <v>540</v>
      </c>
      <c r="AN75" s="605" t="s">
        <v>115</v>
      </c>
      <c r="AO75" s="603">
        <v>1</v>
      </c>
      <c r="AP75" s="604"/>
      <c r="AQ75" s="604"/>
      <c r="AR75" s="604"/>
      <c r="AS75" s="604"/>
      <c r="AT75" s="604"/>
      <c r="AU75" s="610"/>
      <c r="AV75" s="1067" t="s">
        <v>873</v>
      </c>
    </row>
    <row r="76" spans="1:48" ht="120.75" thickBot="1">
      <c r="A76" s="1075"/>
      <c r="B76" s="195">
        <f t="shared" si="1"/>
        <v>42</v>
      </c>
      <c r="C76" s="611">
        <v>1</v>
      </c>
      <c r="D76" s="611">
        <v>5</v>
      </c>
      <c r="E76" s="612" t="s">
        <v>160</v>
      </c>
      <c r="F76" s="612" t="s">
        <v>160</v>
      </c>
      <c r="G76" s="612" t="s">
        <v>160</v>
      </c>
      <c r="H76" s="612" t="s">
        <v>359</v>
      </c>
      <c r="I76" s="612" t="s">
        <v>359</v>
      </c>
      <c r="J76" s="612"/>
      <c r="K76" s="627"/>
      <c r="L76" s="611">
        <v>26</v>
      </c>
      <c r="M76" s="612" t="s">
        <v>160</v>
      </c>
      <c r="N76" s="612" t="s">
        <v>160</v>
      </c>
      <c r="O76" s="612" t="s">
        <v>160</v>
      </c>
      <c r="P76" s="612" t="s">
        <v>160</v>
      </c>
      <c r="Q76" s="612" t="s">
        <v>160</v>
      </c>
      <c r="R76" s="612" t="s">
        <v>160</v>
      </c>
      <c r="S76" s="612" t="s">
        <v>160</v>
      </c>
      <c r="T76" s="612" t="s">
        <v>359</v>
      </c>
      <c r="U76" s="612" t="s">
        <v>359</v>
      </c>
      <c r="V76" s="1070" t="s">
        <v>359</v>
      </c>
      <c r="W76" s="1071"/>
      <c r="X76" s="612" t="s">
        <v>359</v>
      </c>
      <c r="Y76" s="1070" t="s">
        <v>359</v>
      </c>
      <c r="Z76" s="1071"/>
      <c r="AA76" s="612" t="s">
        <v>359</v>
      </c>
      <c r="AB76" s="612" t="s">
        <v>359</v>
      </c>
      <c r="AC76" s="612" t="s">
        <v>359</v>
      </c>
      <c r="AD76" s="612"/>
      <c r="AE76" s="615" t="s">
        <v>359</v>
      </c>
      <c r="AF76" s="615" t="s">
        <v>359</v>
      </c>
      <c r="AG76" s="620" t="s">
        <v>114</v>
      </c>
      <c r="AH76" s="611">
        <v>5</v>
      </c>
      <c r="AI76" s="612" t="s">
        <v>540</v>
      </c>
      <c r="AJ76" s="612" t="s">
        <v>540</v>
      </c>
      <c r="AK76" s="612"/>
      <c r="AL76" s="612"/>
      <c r="AM76" s="612"/>
      <c r="AN76" s="621" t="s">
        <v>116</v>
      </c>
      <c r="AO76" s="611">
        <v>5</v>
      </c>
      <c r="AP76" s="612" t="s">
        <v>359</v>
      </c>
      <c r="AQ76" s="612" t="s">
        <v>359</v>
      </c>
      <c r="AR76" s="612" t="s">
        <v>359</v>
      </c>
      <c r="AS76" s="612" t="s">
        <v>359</v>
      </c>
      <c r="AT76" s="612" t="s">
        <v>359</v>
      </c>
      <c r="AU76" s="627"/>
      <c r="AV76" s="1068"/>
    </row>
    <row r="77" spans="1:48" ht="42.75">
      <c r="A77" s="1074" t="s">
        <v>549</v>
      </c>
      <c r="B77" s="193">
        <f t="shared" si="1"/>
        <v>21</v>
      </c>
      <c r="C77" s="603">
        <v>1</v>
      </c>
      <c r="D77" s="603">
        <v>2</v>
      </c>
      <c r="E77" s="680"/>
      <c r="F77" s="604" t="s">
        <v>550</v>
      </c>
      <c r="G77" s="680"/>
      <c r="H77" s="680"/>
      <c r="I77" s="680"/>
      <c r="J77" s="680"/>
      <c r="K77" s="609" t="s">
        <v>1112</v>
      </c>
      <c r="L77" s="603">
        <v>16</v>
      </c>
      <c r="M77" s="604" t="s">
        <v>366</v>
      </c>
      <c r="N77" s="604" t="s">
        <v>366</v>
      </c>
      <c r="O77" s="604" t="s">
        <v>366</v>
      </c>
      <c r="P77" s="604" t="s">
        <v>366</v>
      </c>
      <c r="Q77" s="694"/>
      <c r="R77" s="694"/>
      <c r="S77" s="604" t="s">
        <v>366</v>
      </c>
      <c r="T77" s="604"/>
      <c r="U77" s="604" t="s">
        <v>366</v>
      </c>
      <c r="V77" s="604" t="s">
        <v>366</v>
      </c>
      <c r="W77" s="604"/>
      <c r="X77" s="604" t="s">
        <v>366</v>
      </c>
      <c r="Y77" s="604" t="s">
        <v>366</v>
      </c>
      <c r="Z77" s="604"/>
      <c r="AA77" s="604" t="s">
        <v>366</v>
      </c>
      <c r="AB77" s="604" t="s">
        <v>366</v>
      </c>
      <c r="AC77" s="604" t="s">
        <v>366</v>
      </c>
      <c r="AD77" s="604"/>
      <c r="AE77" s="607" t="s">
        <v>366</v>
      </c>
      <c r="AF77" s="624"/>
      <c r="AG77" s="675" t="s">
        <v>118</v>
      </c>
      <c r="AH77" s="603">
        <v>1</v>
      </c>
      <c r="AI77" s="1076" t="s">
        <v>544</v>
      </c>
      <c r="AJ77" s="1078"/>
      <c r="AK77" s="1078"/>
      <c r="AL77" s="1078"/>
      <c r="AM77" s="1078"/>
      <c r="AN77" s="1119"/>
      <c r="AO77" s="603">
        <v>1</v>
      </c>
      <c r="AP77" s="604"/>
      <c r="AQ77" s="604"/>
      <c r="AR77" s="604"/>
      <c r="AS77" s="604"/>
      <c r="AT77" s="604"/>
      <c r="AU77" s="610"/>
      <c r="AV77" s="1112" t="s">
        <v>874</v>
      </c>
    </row>
    <row r="78" spans="1:48" ht="72.75" thickBot="1">
      <c r="A78" s="1075"/>
      <c r="B78" s="195">
        <f t="shared" si="1"/>
        <v>39</v>
      </c>
      <c r="C78" s="611">
        <v>1</v>
      </c>
      <c r="D78" s="611">
        <v>10</v>
      </c>
      <c r="E78" s="612" t="s">
        <v>544</v>
      </c>
      <c r="F78" s="612" t="s">
        <v>544</v>
      </c>
      <c r="G78" s="612" t="s">
        <v>544</v>
      </c>
      <c r="H78" s="612" t="s">
        <v>544</v>
      </c>
      <c r="I78" s="612"/>
      <c r="J78" s="612"/>
      <c r="K78" s="620" t="s">
        <v>1111</v>
      </c>
      <c r="L78" s="611">
        <v>16</v>
      </c>
      <c r="M78" s="612" t="s">
        <v>358</v>
      </c>
      <c r="N78" s="612" t="s">
        <v>358</v>
      </c>
      <c r="O78" s="612" t="s">
        <v>358</v>
      </c>
      <c r="P78" s="612" t="s">
        <v>358</v>
      </c>
      <c r="Q78" s="695"/>
      <c r="R78" s="695"/>
      <c r="S78" s="612" t="s">
        <v>358</v>
      </c>
      <c r="T78" s="612"/>
      <c r="U78" s="612" t="s">
        <v>358</v>
      </c>
      <c r="V78" s="612" t="s">
        <v>358</v>
      </c>
      <c r="W78" s="612"/>
      <c r="X78" s="612" t="s">
        <v>358</v>
      </c>
      <c r="Y78" s="612" t="s">
        <v>358</v>
      </c>
      <c r="Z78" s="612"/>
      <c r="AA78" s="612" t="s">
        <v>358</v>
      </c>
      <c r="AB78" s="612" t="s">
        <v>358</v>
      </c>
      <c r="AC78" s="612" t="s">
        <v>358</v>
      </c>
      <c r="AD78" s="612"/>
      <c r="AE78" s="615" t="s">
        <v>358</v>
      </c>
      <c r="AF78" s="615"/>
      <c r="AG78" s="621" t="s">
        <v>119</v>
      </c>
      <c r="AH78" s="611">
        <v>4</v>
      </c>
      <c r="AI78" s="612" t="s">
        <v>544</v>
      </c>
      <c r="AJ78" s="612" t="s">
        <v>544</v>
      </c>
      <c r="AK78" s="612" t="s">
        <v>544</v>
      </c>
      <c r="AL78" s="612"/>
      <c r="AM78" s="612"/>
      <c r="AN78" s="621" t="s">
        <v>120</v>
      </c>
      <c r="AO78" s="611">
        <v>8</v>
      </c>
      <c r="AP78" s="612" t="s">
        <v>540</v>
      </c>
      <c r="AQ78" s="612" t="s">
        <v>540</v>
      </c>
      <c r="AR78" s="612" t="s">
        <v>540</v>
      </c>
      <c r="AS78" s="612" t="s">
        <v>540</v>
      </c>
      <c r="AT78" s="612" t="s">
        <v>540</v>
      </c>
      <c r="AU78" s="627" t="s">
        <v>121</v>
      </c>
      <c r="AV78" s="1113"/>
    </row>
    <row r="79" spans="1:48" ht="14.25">
      <c r="A79" s="1072" t="s">
        <v>260</v>
      </c>
      <c r="B79" s="193">
        <f t="shared" si="1"/>
        <v>14</v>
      </c>
      <c r="C79" s="603">
        <v>1</v>
      </c>
      <c r="D79" s="603">
        <v>1</v>
      </c>
      <c r="E79" s="604"/>
      <c r="F79" s="604"/>
      <c r="G79" s="604"/>
      <c r="H79" s="604"/>
      <c r="I79" s="604"/>
      <c r="J79" s="604"/>
      <c r="K79" s="605"/>
      <c r="L79" s="603">
        <v>8</v>
      </c>
      <c r="M79" s="1069" t="s">
        <v>356</v>
      </c>
      <c r="N79" s="1069"/>
      <c r="O79" s="1076" t="s">
        <v>356</v>
      </c>
      <c r="P79" s="1078"/>
      <c r="Q79" s="1078"/>
      <c r="R79" s="1078"/>
      <c r="S79" s="1077"/>
      <c r="T79" s="604"/>
      <c r="U79" s="604"/>
      <c r="V79" s="1076" t="s">
        <v>356</v>
      </c>
      <c r="W79" s="1077"/>
      <c r="X79" s="604" t="s">
        <v>356</v>
      </c>
      <c r="Y79" s="604" t="s">
        <v>356</v>
      </c>
      <c r="Z79" s="604"/>
      <c r="AA79" s="604" t="s">
        <v>356</v>
      </c>
      <c r="AB79" s="604" t="s">
        <v>356</v>
      </c>
      <c r="AC79" s="604" t="s">
        <v>356</v>
      </c>
      <c r="AD79" s="604"/>
      <c r="AE79" s="607"/>
      <c r="AF79" s="607"/>
      <c r="AG79" s="605"/>
      <c r="AH79" s="603">
        <v>3</v>
      </c>
      <c r="AI79" s="604" t="s">
        <v>356</v>
      </c>
      <c r="AJ79" s="604" t="s">
        <v>356</v>
      </c>
      <c r="AK79" s="604"/>
      <c r="AL79" s="604"/>
      <c r="AM79" s="604"/>
      <c r="AN79" s="605" t="s">
        <v>529</v>
      </c>
      <c r="AO79" s="603">
        <v>1</v>
      </c>
      <c r="AP79" s="604"/>
      <c r="AQ79" s="604"/>
      <c r="AR79" s="604"/>
      <c r="AS79" s="604"/>
      <c r="AT79" s="604"/>
      <c r="AU79" s="622"/>
      <c r="AV79" s="207"/>
    </row>
    <row r="80" spans="1:48" ht="15" thickBot="1">
      <c r="A80" s="1073"/>
      <c r="B80" s="195">
        <f t="shared" si="1"/>
        <v>23</v>
      </c>
      <c r="C80" s="611">
        <v>1</v>
      </c>
      <c r="D80" s="611">
        <v>4</v>
      </c>
      <c r="E80" s="612" t="s">
        <v>535</v>
      </c>
      <c r="F80" s="612" t="s">
        <v>535</v>
      </c>
      <c r="G80" s="612" t="s">
        <v>535</v>
      </c>
      <c r="H80" s="612" t="s">
        <v>535</v>
      </c>
      <c r="I80" s="612"/>
      <c r="J80" s="612"/>
      <c r="K80" s="621"/>
      <c r="L80" s="611">
        <v>11</v>
      </c>
      <c r="M80" s="612" t="s">
        <v>535</v>
      </c>
      <c r="N80" s="612" t="s">
        <v>535</v>
      </c>
      <c r="O80" s="612" t="s">
        <v>535</v>
      </c>
      <c r="P80" s="612" t="s">
        <v>535</v>
      </c>
      <c r="Q80" s="695"/>
      <c r="R80" s="695"/>
      <c r="S80" s="612" t="s">
        <v>535</v>
      </c>
      <c r="T80" s="612"/>
      <c r="U80" s="612"/>
      <c r="V80" s="1070" t="s">
        <v>535</v>
      </c>
      <c r="W80" s="1071"/>
      <c r="X80" s="612" t="s">
        <v>535</v>
      </c>
      <c r="Y80" s="612" t="s">
        <v>535</v>
      </c>
      <c r="Z80" s="612"/>
      <c r="AA80" s="612" t="s">
        <v>535</v>
      </c>
      <c r="AB80" s="612" t="s">
        <v>535</v>
      </c>
      <c r="AC80" s="612" t="s">
        <v>535</v>
      </c>
      <c r="AD80" s="612"/>
      <c r="AE80" s="615"/>
      <c r="AF80" s="615"/>
      <c r="AG80" s="621"/>
      <c r="AH80" s="611">
        <v>3</v>
      </c>
      <c r="AI80" s="612" t="s">
        <v>535</v>
      </c>
      <c r="AJ80" s="612" t="s">
        <v>535</v>
      </c>
      <c r="AK80" s="612"/>
      <c r="AL80" s="612"/>
      <c r="AM80" s="612"/>
      <c r="AN80" s="621" t="s">
        <v>529</v>
      </c>
      <c r="AO80" s="611">
        <v>4</v>
      </c>
      <c r="AP80" s="612" t="s">
        <v>535</v>
      </c>
      <c r="AQ80" s="612" t="s">
        <v>535</v>
      </c>
      <c r="AR80" s="612" t="s">
        <v>535</v>
      </c>
      <c r="AS80" s="612" t="s">
        <v>535</v>
      </c>
      <c r="AT80" s="612"/>
      <c r="AU80" s="627"/>
      <c r="AV80" s="207"/>
    </row>
    <row r="81" spans="1:48" ht="14.25">
      <c r="A81" s="1072" t="s">
        <v>261</v>
      </c>
      <c r="B81" s="193">
        <f t="shared" si="1"/>
        <v>14</v>
      </c>
      <c r="C81" s="603">
        <v>1</v>
      </c>
      <c r="D81" s="603">
        <v>1</v>
      </c>
      <c r="E81" s="604"/>
      <c r="F81" s="604"/>
      <c r="G81" s="604"/>
      <c r="H81" s="604"/>
      <c r="I81" s="604"/>
      <c r="J81" s="604"/>
      <c r="K81" s="605"/>
      <c r="L81" s="603">
        <v>11</v>
      </c>
      <c r="M81" s="1069" t="s">
        <v>355</v>
      </c>
      <c r="N81" s="1069"/>
      <c r="O81" s="604" t="s">
        <v>355</v>
      </c>
      <c r="P81" s="604" t="s">
        <v>355</v>
      </c>
      <c r="Q81" s="604"/>
      <c r="R81" s="604"/>
      <c r="S81" s="604" t="s">
        <v>355</v>
      </c>
      <c r="T81" s="604"/>
      <c r="U81" s="604" t="s">
        <v>355</v>
      </c>
      <c r="V81" s="604" t="s">
        <v>355</v>
      </c>
      <c r="W81" s="604"/>
      <c r="X81" s="604" t="s">
        <v>355</v>
      </c>
      <c r="Y81" s="604" t="s">
        <v>355</v>
      </c>
      <c r="Z81" s="604"/>
      <c r="AA81" s="604" t="s">
        <v>528</v>
      </c>
      <c r="AB81" s="604" t="s">
        <v>542</v>
      </c>
      <c r="AC81" s="604" t="s">
        <v>616</v>
      </c>
      <c r="AD81" s="604"/>
      <c r="AE81" s="607"/>
      <c r="AF81" s="607"/>
      <c r="AG81" s="605"/>
      <c r="AH81" s="603"/>
      <c r="AI81" s="604"/>
      <c r="AJ81" s="604"/>
      <c r="AK81" s="604"/>
      <c r="AL81" s="604"/>
      <c r="AM81" s="604"/>
      <c r="AN81" s="605"/>
      <c r="AO81" s="603">
        <v>1</v>
      </c>
      <c r="AP81" s="604"/>
      <c r="AQ81" s="604"/>
      <c r="AR81" s="604"/>
      <c r="AS81" s="604"/>
      <c r="AT81" s="604"/>
      <c r="AU81" s="622"/>
      <c r="AV81" s="207"/>
    </row>
    <row r="82" spans="1:48" ht="15" thickBot="1">
      <c r="A82" s="1073"/>
      <c r="B82" s="195">
        <f t="shared" si="1"/>
        <v>18</v>
      </c>
      <c r="C82" s="611">
        <v>1</v>
      </c>
      <c r="D82" s="611">
        <v>4</v>
      </c>
      <c r="E82" s="612" t="s">
        <v>538</v>
      </c>
      <c r="F82" s="612"/>
      <c r="G82" s="612"/>
      <c r="H82" s="612"/>
      <c r="I82" s="612" t="s">
        <v>538</v>
      </c>
      <c r="J82" s="612" t="s">
        <v>538</v>
      </c>
      <c r="K82" s="621" t="s">
        <v>1062</v>
      </c>
      <c r="L82" s="611">
        <v>11</v>
      </c>
      <c r="M82" s="1070" t="s">
        <v>541</v>
      </c>
      <c r="N82" s="1071"/>
      <c r="O82" s="612" t="s">
        <v>541</v>
      </c>
      <c r="P82" s="612" t="s">
        <v>541</v>
      </c>
      <c r="Q82" s="695"/>
      <c r="R82" s="695"/>
      <c r="S82" s="612" t="s">
        <v>541</v>
      </c>
      <c r="T82" s="612"/>
      <c r="U82" s="612" t="s">
        <v>541</v>
      </c>
      <c r="V82" s="612" t="s">
        <v>541</v>
      </c>
      <c r="W82" s="612"/>
      <c r="X82" s="612" t="s">
        <v>541</v>
      </c>
      <c r="Y82" s="612" t="s">
        <v>541</v>
      </c>
      <c r="Z82" s="612"/>
      <c r="AA82" s="612" t="s">
        <v>528</v>
      </c>
      <c r="AB82" s="612" t="s">
        <v>542</v>
      </c>
      <c r="AC82" s="612" t="s">
        <v>616</v>
      </c>
      <c r="AD82" s="612"/>
      <c r="AE82" s="615"/>
      <c r="AF82" s="615"/>
      <c r="AG82" s="621"/>
      <c r="AH82" s="611"/>
      <c r="AI82" s="612"/>
      <c r="AJ82" s="612"/>
      <c r="AK82" s="612"/>
      <c r="AL82" s="612"/>
      <c r="AM82" s="612"/>
      <c r="AN82" s="621"/>
      <c r="AO82" s="611">
        <v>2</v>
      </c>
      <c r="AP82" s="612" t="s">
        <v>538</v>
      </c>
      <c r="AQ82" s="612"/>
      <c r="AR82" s="612"/>
      <c r="AS82" s="612"/>
      <c r="AT82" s="612" t="s">
        <v>538</v>
      </c>
      <c r="AU82" s="627"/>
      <c r="AV82" s="207"/>
    </row>
    <row r="83" spans="1:48" ht="14.25">
      <c r="A83" s="1072" t="s">
        <v>262</v>
      </c>
      <c r="B83" s="193">
        <f t="shared" si="1"/>
        <v>21</v>
      </c>
      <c r="C83" s="603">
        <v>1</v>
      </c>
      <c r="D83" s="603">
        <v>1</v>
      </c>
      <c r="E83" s="604"/>
      <c r="F83" s="604"/>
      <c r="G83" s="604"/>
      <c r="H83" s="604"/>
      <c r="I83" s="604"/>
      <c r="J83" s="604"/>
      <c r="K83" s="605"/>
      <c r="L83" s="603">
        <v>16</v>
      </c>
      <c r="M83" s="604" t="s">
        <v>355</v>
      </c>
      <c r="N83" s="604" t="s">
        <v>355</v>
      </c>
      <c r="O83" s="604" t="s">
        <v>355</v>
      </c>
      <c r="P83" s="604" t="s">
        <v>355</v>
      </c>
      <c r="Q83" s="694" t="s">
        <v>355</v>
      </c>
      <c r="R83" s="694" t="s">
        <v>355</v>
      </c>
      <c r="S83" s="694" t="s">
        <v>355</v>
      </c>
      <c r="T83" s="604" t="s">
        <v>355</v>
      </c>
      <c r="U83" s="604" t="s">
        <v>355</v>
      </c>
      <c r="V83" s="1076" t="s">
        <v>355</v>
      </c>
      <c r="W83" s="1077"/>
      <c r="X83" s="604" t="s">
        <v>355</v>
      </c>
      <c r="Y83" s="1076" t="s">
        <v>355</v>
      </c>
      <c r="Z83" s="1077"/>
      <c r="AA83" s="604" t="s">
        <v>355</v>
      </c>
      <c r="AB83" s="604" t="s">
        <v>355</v>
      </c>
      <c r="AC83" s="604" t="s">
        <v>355</v>
      </c>
      <c r="AD83" s="604"/>
      <c r="AE83" s="604" t="s">
        <v>355</v>
      </c>
      <c r="AF83" s="604"/>
      <c r="AG83" s="605"/>
      <c r="AH83" s="603">
        <v>2</v>
      </c>
      <c r="AI83" s="604"/>
      <c r="AJ83" s="604" t="s">
        <v>355</v>
      </c>
      <c r="AK83" s="604"/>
      <c r="AL83" s="604" t="s">
        <v>355</v>
      </c>
      <c r="AM83" s="604"/>
      <c r="AN83" s="605"/>
      <c r="AO83" s="603">
        <v>1</v>
      </c>
      <c r="AP83" s="604"/>
      <c r="AQ83" s="604"/>
      <c r="AR83" s="604"/>
      <c r="AS83" s="604"/>
      <c r="AT83" s="604"/>
      <c r="AU83" s="622"/>
      <c r="AV83" s="207"/>
    </row>
    <row r="84" spans="1:48" ht="15" thickBot="1">
      <c r="A84" s="1073"/>
      <c r="B84" s="195">
        <f t="shared" si="1"/>
        <v>29</v>
      </c>
      <c r="C84" s="611">
        <v>1</v>
      </c>
      <c r="D84" s="611">
        <v>5</v>
      </c>
      <c r="E84" s="612" t="s">
        <v>355</v>
      </c>
      <c r="F84" s="612" t="s">
        <v>355</v>
      </c>
      <c r="G84" s="612" t="s">
        <v>355</v>
      </c>
      <c r="H84" s="612" t="s">
        <v>355</v>
      </c>
      <c r="I84" s="612" t="s">
        <v>355</v>
      </c>
      <c r="J84" s="612"/>
      <c r="K84" s="621"/>
      <c r="L84" s="611">
        <v>16</v>
      </c>
      <c r="M84" s="612" t="s">
        <v>355</v>
      </c>
      <c r="N84" s="612" t="s">
        <v>355</v>
      </c>
      <c r="O84" s="612" t="s">
        <v>355</v>
      </c>
      <c r="P84" s="612" t="s">
        <v>355</v>
      </c>
      <c r="Q84" s="695" t="s">
        <v>355</v>
      </c>
      <c r="R84" s="695" t="s">
        <v>355</v>
      </c>
      <c r="S84" s="695" t="s">
        <v>355</v>
      </c>
      <c r="T84" s="612" t="s">
        <v>355</v>
      </c>
      <c r="U84" s="612" t="s">
        <v>355</v>
      </c>
      <c r="V84" s="1070" t="s">
        <v>355</v>
      </c>
      <c r="W84" s="1071"/>
      <c r="X84" s="612" t="s">
        <v>355</v>
      </c>
      <c r="Y84" s="1070" t="s">
        <v>355</v>
      </c>
      <c r="Z84" s="1071"/>
      <c r="AA84" s="612" t="s">
        <v>355</v>
      </c>
      <c r="AB84" s="612" t="s">
        <v>355</v>
      </c>
      <c r="AC84" s="612" t="s">
        <v>355</v>
      </c>
      <c r="AD84" s="612"/>
      <c r="AE84" s="612" t="s">
        <v>355</v>
      </c>
      <c r="AF84" s="612"/>
      <c r="AG84" s="621"/>
      <c r="AH84" s="611">
        <v>2</v>
      </c>
      <c r="AI84" s="612"/>
      <c r="AJ84" s="612" t="s">
        <v>355</v>
      </c>
      <c r="AK84" s="612"/>
      <c r="AL84" s="612" t="s">
        <v>355</v>
      </c>
      <c r="AM84" s="612"/>
      <c r="AN84" s="621"/>
      <c r="AO84" s="611">
        <v>5</v>
      </c>
      <c r="AP84" s="612" t="s">
        <v>355</v>
      </c>
      <c r="AQ84" s="612" t="s">
        <v>355</v>
      </c>
      <c r="AR84" s="612" t="s">
        <v>355</v>
      </c>
      <c r="AS84" s="612" t="s">
        <v>355</v>
      </c>
      <c r="AT84" s="612" t="s">
        <v>355</v>
      </c>
      <c r="AU84" s="627"/>
      <c r="AV84" s="207"/>
    </row>
    <row r="85" spans="1:48" s="96" customFormat="1" ht="45" customHeight="1" thickBot="1">
      <c r="A85" s="92" t="s">
        <v>934</v>
      </c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3"/>
      <c r="AH85" s="94"/>
      <c r="AI85" s="94"/>
      <c r="AJ85" s="94"/>
      <c r="AK85" s="94"/>
      <c r="AL85" s="94"/>
      <c r="AM85" s="94"/>
      <c r="AN85" s="93"/>
      <c r="AO85" s="94"/>
      <c r="AP85" s="151"/>
      <c r="AQ85" s="151"/>
      <c r="AR85" s="151"/>
      <c r="AS85" s="151"/>
      <c r="AT85" s="151"/>
      <c r="AU85" s="151"/>
      <c r="AV85" s="95"/>
    </row>
    <row r="86" spans="1:48" ht="17.25">
      <c r="A86" s="1094" t="s">
        <v>498</v>
      </c>
      <c r="B86" s="97"/>
      <c r="C86" s="447" t="s">
        <v>1321</v>
      </c>
      <c r="D86" s="1111" t="s">
        <v>499</v>
      </c>
      <c r="E86" s="1079"/>
      <c r="F86" s="1079"/>
      <c r="G86" s="1079"/>
      <c r="H86" s="1079"/>
      <c r="I86" s="1079"/>
      <c r="J86" s="1079"/>
      <c r="K86" s="1080"/>
      <c r="L86" s="1111" t="s">
        <v>500</v>
      </c>
      <c r="M86" s="1079"/>
      <c r="N86" s="1079"/>
      <c r="O86" s="1079"/>
      <c r="P86" s="1079"/>
      <c r="Q86" s="1079"/>
      <c r="R86" s="1079"/>
      <c r="S86" s="1079"/>
      <c r="T86" s="1079"/>
      <c r="U86" s="1079"/>
      <c r="V86" s="1079"/>
      <c r="W86" s="1079"/>
      <c r="X86" s="1079"/>
      <c r="Y86" s="1079" t="s">
        <v>501</v>
      </c>
      <c r="Z86" s="1079"/>
      <c r="AA86" s="1079"/>
      <c r="AB86" s="1079"/>
      <c r="AC86" s="1079"/>
      <c r="AD86" s="1079"/>
      <c r="AE86" s="1079"/>
      <c r="AF86" s="1079"/>
      <c r="AG86" s="1080"/>
      <c r="AH86" s="1111" t="s">
        <v>502</v>
      </c>
      <c r="AI86" s="1079"/>
      <c r="AJ86" s="1079"/>
      <c r="AK86" s="1079"/>
      <c r="AL86" s="1079"/>
      <c r="AM86" s="1079"/>
      <c r="AN86" s="1080"/>
      <c r="AO86" s="1111" t="s">
        <v>503</v>
      </c>
      <c r="AP86" s="1079"/>
      <c r="AQ86" s="1079"/>
      <c r="AR86" s="1079"/>
      <c r="AS86" s="1079"/>
      <c r="AT86" s="1079"/>
      <c r="AU86" s="1080"/>
      <c r="AV86" s="98"/>
    </row>
    <row r="87" spans="1:48" ht="14.25">
      <c r="A87" s="1095"/>
      <c r="B87" s="100" t="s">
        <v>504</v>
      </c>
      <c r="C87" s="1109" t="s">
        <v>505</v>
      </c>
      <c r="D87" s="1109" t="s">
        <v>505</v>
      </c>
      <c r="E87" s="1081" t="s">
        <v>507</v>
      </c>
      <c r="F87" s="1082"/>
      <c r="G87" s="1082"/>
      <c r="H87" s="1082"/>
      <c r="I87" s="1082"/>
      <c r="J87" s="1082"/>
      <c r="K87" s="1083"/>
      <c r="L87" s="1109" t="s">
        <v>505</v>
      </c>
      <c r="M87" s="1081" t="s">
        <v>507</v>
      </c>
      <c r="N87" s="1082"/>
      <c r="O87" s="1082"/>
      <c r="P87" s="1082"/>
      <c r="Q87" s="1082"/>
      <c r="R87" s="1082"/>
      <c r="S87" s="1082"/>
      <c r="T87" s="1082"/>
      <c r="U87" s="1082"/>
      <c r="V87" s="1082"/>
      <c r="W87" s="1082"/>
      <c r="X87" s="1082"/>
      <c r="Y87" s="1082"/>
      <c r="Z87" s="1082"/>
      <c r="AA87" s="1082"/>
      <c r="AB87" s="1082"/>
      <c r="AC87" s="1082"/>
      <c r="AD87" s="1082"/>
      <c r="AE87" s="1082"/>
      <c r="AF87" s="1082"/>
      <c r="AG87" s="1083"/>
      <c r="AH87" s="1109" t="s">
        <v>505</v>
      </c>
      <c r="AI87" s="1081" t="s">
        <v>506</v>
      </c>
      <c r="AJ87" s="1082"/>
      <c r="AK87" s="1082"/>
      <c r="AL87" s="1082"/>
      <c r="AM87" s="1082"/>
      <c r="AN87" s="1083"/>
      <c r="AO87" s="1109" t="s">
        <v>505</v>
      </c>
      <c r="AP87" s="1081" t="s">
        <v>506</v>
      </c>
      <c r="AQ87" s="1082"/>
      <c r="AR87" s="1082"/>
      <c r="AS87" s="1082"/>
      <c r="AT87" s="1082"/>
      <c r="AU87" s="1083"/>
      <c r="AV87" s="152" t="s">
        <v>508</v>
      </c>
    </row>
    <row r="88" spans="1:49" s="104" customFormat="1" ht="107.25" customHeight="1" thickBot="1">
      <c r="A88" s="1096"/>
      <c r="B88" s="101" t="s">
        <v>505</v>
      </c>
      <c r="C88" s="1110"/>
      <c r="D88" s="1110"/>
      <c r="E88" s="202" t="s">
        <v>509</v>
      </c>
      <c r="F88" s="202" t="s">
        <v>510</v>
      </c>
      <c r="G88" s="202" t="s">
        <v>830</v>
      </c>
      <c r="H88" s="202" t="s">
        <v>831</v>
      </c>
      <c r="I88" s="202" t="s">
        <v>511</v>
      </c>
      <c r="J88" s="202" t="s">
        <v>832</v>
      </c>
      <c r="K88" s="203" t="s">
        <v>512</v>
      </c>
      <c r="L88" s="1110"/>
      <c r="M88" s="204" t="s">
        <v>513</v>
      </c>
      <c r="N88" s="204" t="s">
        <v>514</v>
      </c>
      <c r="O88" s="204" t="s">
        <v>270</v>
      </c>
      <c r="P88" s="204" t="s">
        <v>515</v>
      </c>
      <c r="Q88" s="204" t="s">
        <v>516</v>
      </c>
      <c r="R88" s="204" t="s">
        <v>271</v>
      </c>
      <c r="S88" s="204" t="s">
        <v>272</v>
      </c>
      <c r="T88" s="204" t="s">
        <v>517</v>
      </c>
      <c r="U88" s="204" t="s">
        <v>273</v>
      </c>
      <c r="V88" s="204" t="s">
        <v>518</v>
      </c>
      <c r="W88" s="204" t="s">
        <v>833</v>
      </c>
      <c r="X88" s="204" t="s">
        <v>274</v>
      </c>
      <c r="Y88" s="204" t="s">
        <v>519</v>
      </c>
      <c r="Z88" s="204" t="s">
        <v>275</v>
      </c>
      <c r="AA88" s="204" t="s">
        <v>520</v>
      </c>
      <c r="AB88" s="204" t="s">
        <v>834</v>
      </c>
      <c r="AC88" s="204" t="s">
        <v>835</v>
      </c>
      <c r="AD88" s="204" t="s">
        <v>269</v>
      </c>
      <c r="AE88" s="102" t="s">
        <v>1322</v>
      </c>
      <c r="AF88" s="205" t="s">
        <v>521</v>
      </c>
      <c r="AG88" s="206" t="s">
        <v>512</v>
      </c>
      <c r="AH88" s="1110"/>
      <c r="AI88" s="204" t="s">
        <v>522</v>
      </c>
      <c r="AJ88" s="204" t="s">
        <v>523</v>
      </c>
      <c r="AK88" s="204" t="s">
        <v>524</v>
      </c>
      <c r="AL88" s="204" t="s">
        <v>525</v>
      </c>
      <c r="AM88" s="204" t="s">
        <v>836</v>
      </c>
      <c r="AN88" s="206" t="s">
        <v>512</v>
      </c>
      <c r="AO88" s="1110"/>
      <c r="AP88" s="204" t="s">
        <v>509</v>
      </c>
      <c r="AQ88" s="204" t="s">
        <v>510</v>
      </c>
      <c r="AR88" s="204" t="s">
        <v>830</v>
      </c>
      <c r="AS88" s="204" t="s">
        <v>831</v>
      </c>
      <c r="AT88" s="204" t="s">
        <v>526</v>
      </c>
      <c r="AU88" s="206" t="s">
        <v>512</v>
      </c>
      <c r="AV88" s="103" t="s">
        <v>527</v>
      </c>
      <c r="AW88" s="106"/>
    </row>
    <row r="89" spans="1:48" ht="14.25">
      <c r="A89" s="1074" t="s">
        <v>680</v>
      </c>
      <c r="B89" s="193">
        <f aca="true" t="shared" si="2" ref="B89:B120">C89+D89+L89+AH89+AO89</f>
        <v>18</v>
      </c>
      <c r="C89" s="657">
        <v>1</v>
      </c>
      <c r="D89" s="657">
        <v>1</v>
      </c>
      <c r="E89" s="617"/>
      <c r="F89" s="617"/>
      <c r="G89" s="617"/>
      <c r="H89" s="617"/>
      <c r="I89" s="617"/>
      <c r="J89" s="617"/>
      <c r="K89" s="674"/>
      <c r="L89" s="657">
        <v>14</v>
      </c>
      <c r="M89" s="617" t="s">
        <v>550</v>
      </c>
      <c r="N89" s="617" t="s">
        <v>550</v>
      </c>
      <c r="O89" s="617" t="s">
        <v>550</v>
      </c>
      <c r="P89" s="617" t="s">
        <v>550</v>
      </c>
      <c r="Q89" s="617" t="s">
        <v>550</v>
      </c>
      <c r="R89" s="617" t="s">
        <v>550</v>
      </c>
      <c r="S89" s="617"/>
      <c r="T89" s="617"/>
      <c r="U89" s="617" t="s">
        <v>550</v>
      </c>
      <c r="V89" s="1076" t="s">
        <v>550</v>
      </c>
      <c r="W89" s="1077"/>
      <c r="X89" s="617" t="s">
        <v>550</v>
      </c>
      <c r="Y89" s="617" t="s">
        <v>550</v>
      </c>
      <c r="Z89" s="617" t="s">
        <v>550</v>
      </c>
      <c r="AA89" s="617" t="s">
        <v>550</v>
      </c>
      <c r="AB89" s="617" t="s">
        <v>550</v>
      </c>
      <c r="AC89" s="617"/>
      <c r="AD89" s="617"/>
      <c r="AE89" s="656"/>
      <c r="AF89" s="656"/>
      <c r="AG89" s="661" t="s">
        <v>613</v>
      </c>
      <c r="AH89" s="657">
        <v>1</v>
      </c>
      <c r="AI89" s="617"/>
      <c r="AJ89" s="617"/>
      <c r="AK89" s="617"/>
      <c r="AL89" s="617"/>
      <c r="AM89" s="617"/>
      <c r="AN89" s="605" t="s">
        <v>529</v>
      </c>
      <c r="AO89" s="657">
        <v>1</v>
      </c>
      <c r="AP89" s="617"/>
      <c r="AQ89" s="617"/>
      <c r="AR89" s="617"/>
      <c r="AS89" s="617"/>
      <c r="AT89" s="617"/>
      <c r="AU89" s="684"/>
      <c r="AV89" s="1067" t="s">
        <v>863</v>
      </c>
    </row>
    <row r="90" spans="1:48" ht="15" thickBot="1">
      <c r="A90" s="1075"/>
      <c r="B90" s="195">
        <f t="shared" si="2"/>
        <v>24</v>
      </c>
      <c r="C90" s="662">
        <v>1</v>
      </c>
      <c r="D90" s="662">
        <v>4</v>
      </c>
      <c r="E90" s="654" t="s">
        <v>535</v>
      </c>
      <c r="F90" s="654" t="s">
        <v>535</v>
      </c>
      <c r="G90" s="654" t="s">
        <v>535</v>
      </c>
      <c r="H90" s="654" t="s">
        <v>535</v>
      </c>
      <c r="I90" s="654"/>
      <c r="J90" s="654"/>
      <c r="K90" s="673"/>
      <c r="L90" s="662">
        <v>14</v>
      </c>
      <c r="M90" s="654" t="s">
        <v>535</v>
      </c>
      <c r="N90" s="654" t="s">
        <v>535</v>
      </c>
      <c r="O90" s="654" t="s">
        <v>535</v>
      </c>
      <c r="P90" s="654" t="s">
        <v>535</v>
      </c>
      <c r="Q90" s="654" t="s">
        <v>535</v>
      </c>
      <c r="R90" s="654" t="s">
        <v>535</v>
      </c>
      <c r="S90" s="654"/>
      <c r="T90" s="654"/>
      <c r="U90" s="654" t="s">
        <v>535</v>
      </c>
      <c r="V90" s="1070" t="s">
        <v>535</v>
      </c>
      <c r="W90" s="1071"/>
      <c r="X90" s="654" t="s">
        <v>535</v>
      </c>
      <c r="Y90" s="654" t="s">
        <v>535</v>
      </c>
      <c r="Z90" s="654" t="s">
        <v>535</v>
      </c>
      <c r="AA90" s="654" t="s">
        <v>535</v>
      </c>
      <c r="AB90" s="654" t="s">
        <v>535</v>
      </c>
      <c r="AC90" s="654"/>
      <c r="AD90" s="654"/>
      <c r="AE90" s="664"/>
      <c r="AF90" s="664"/>
      <c r="AG90" s="665" t="s">
        <v>613</v>
      </c>
      <c r="AH90" s="662">
        <v>1</v>
      </c>
      <c r="AI90" s="612"/>
      <c r="AJ90" s="612"/>
      <c r="AK90" s="654"/>
      <c r="AL90" s="654"/>
      <c r="AM90" s="654"/>
      <c r="AN90" s="621" t="s">
        <v>529</v>
      </c>
      <c r="AO90" s="662">
        <v>4</v>
      </c>
      <c r="AP90" s="654" t="s">
        <v>535</v>
      </c>
      <c r="AQ90" s="654" t="s">
        <v>535</v>
      </c>
      <c r="AR90" s="654" t="s">
        <v>535</v>
      </c>
      <c r="AS90" s="654" t="s">
        <v>535</v>
      </c>
      <c r="AT90" s="654"/>
      <c r="AU90" s="613"/>
      <c r="AV90" s="1068"/>
    </row>
    <row r="91" spans="1:48" ht="28.5">
      <c r="A91" s="1074" t="s">
        <v>486</v>
      </c>
      <c r="B91" s="193">
        <f t="shared" si="2"/>
        <v>19</v>
      </c>
      <c r="C91" s="603">
        <v>1</v>
      </c>
      <c r="D91" s="603">
        <v>1</v>
      </c>
      <c r="E91" s="604"/>
      <c r="F91" s="604"/>
      <c r="G91" s="604"/>
      <c r="H91" s="604"/>
      <c r="I91" s="604"/>
      <c r="J91" s="604"/>
      <c r="K91" s="622"/>
      <c r="L91" s="603">
        <v>11</v>
      </c>
      <c r="M91" s="1076" t="s">
        <v>160</v>
      </c>
      <c r="N91" s="1077"/>
      <c r="O91" s="1076" t="s">
        <v>535</v>
      </c>
      <c r="P91" s="1078"/>
      <c r="Q91" s="1078"/>
      <c r="R91" s="1078"/>
      <c r="S91" s="1078"/>
      <c r="T91" s="1077"/>
      <c r="U91" s="604" t="s">
        <v>160</v>
      </c>
      <c r="V91" s="604" t="s">
        <v>535</v>
      </c>
      <c r="W91" s="604"/>
      <c r="X91" s="604" t="s">
        <v>160</v>
      </c>
      <c r="Y91" s="604" t="s">
        <v>160</v>
      </c>
      <c r="Z91" s="604"/>
      <c r="AA91" s="604" t="s">
        <v>160</v>
      </c>
      <c r="AB91" s="604" t="s">
        <v>160</v>
      </c>
      <c r="AC91" s="604" t="s">
        <v>160</v>
      </c>
      <c r="AD91" s="604"/>
      <c r="AE91" s="607" t="s">
        <v>535</v>
      </c>
      <c r="AF91" s="607" t="s">
        <v>535</v>
      </c>
      <c r="AG91" s="605"/>
      <c r="AH91" s="603">
        <v>5</v>
      </c>
      <c r="AI91" s="604" t="s">
        <v>535</v>
      </c>
      <c r="AJ91" s="604" t="s">
        <v>535</v>
      </c>
      <c r="AK91" s="604"/>
      <c r="AL91" s="604"/>
      <c r="AM91" s="604" t="s">
        <v>535</v>
      </c>
      <c r="AN91" s="605" t="s">
        <v>1064</v>
      </c>
      <c r="AO91" s="603">
        <v>1</v>
      </c>
      <c r="AP91" s="604"/>
      <c r="AQ91" s="604"/>
      <c r="AR91" s="604"/>
      <c r="AS91" s="604"/>
      <c r="AT91" s="604"/>
      <c r="AU91" s="610"/>
      <c r="AV91" s="1067" t="s">
        <v>552</v>
      </c>
    </row>
    <row r="92" spans="1:48" ht="57.75" thickBot="1">
      <c r="A92" s="1075"/>
      <c r="B92" s="195">
        <f t="shared" si="2"/>
        <v>34</v>
      </c>
      <c r="C92" s="611">
        <v>1</v>
      </c>
      <c r="D92" s="611">
        <v>5</v>
      </c>
      <c r="E92" s="612" t="s">
        <v>160</v>
      </c>
      <c r="F92" s="612" t="s">
        <v>160</v>
      </c>
      <c r="G92" s="612" t="s">
        <v>540</v>
      </c>
      <c r="H92" s="612" t="s">
        <v>540</v>
      </c>
      <c r="I92" s="612" t="s">
        <v>540</v>
      </c>
      <c r="J92" s="612"/>
      <c r="K92" s="627"/>
      <c r="L92" s="611">
        <v>17</v>
      </c>
      <c r="M92" s="612" t="s">
        <v>160</v>
      </c>
      <c r="N92" s="612" t="s">
        <v>160</v>
      </c>
      <c r="O92" s="696" t="s">
        <v>540</v>
      </c>
      <c r="P92" s="697" t="s">
        <v>540</v>
      </c>
      <c r="Q92" s="696" t="s">
        <v>540</v>
      </c>
      <c r="R92" s="696" t="s">
        <v>540</v>
      </c>
      <c r="S92" s="612" t="s">
        <v>540</v>
      </c>
      <c r="T92" s="612" t="s">
        <v>540</v>
      </c>
      <c r="U92" s="612" t="s">
        <v>160</v>
      </c>
      <c r="V92" s="612" t="s">
        <v>540</v>
      </c>
      <c r="W92" s="612"/>
      <c r="X92" s="612" t="s">
        <v>160</v>
      </c>
      <c r="Y92" s="612" t="s">
        <v>160</v>
      </c>
      <c r="Z92" s="612"/>
      <c r="AA92" s="612" t="s">
        <v>160</v>
      </c>
      <c r="AB92" s="612" t="s">
        <v>160</v>
      </c>
      <c r="AC92" s="612" t="s">
        <v>160</v>
      </c>
      <c r="AD92" s="612"/>
      <c r="AE92" s="615" t="s">
        <v>540</v>
      </c>
      <c r="AF92" s="615" t="s">
        <v>540</v>
      </c>
      <c r="AG92" s="621"/>
      <c r="AH92" s="611">
        <v>6</v>
      </c>
      <c r="AI92" s="612" t="s">
        <v>540</v>
      </c>
      <c r="AJ92" s="612" t="s">
        <v>540</v>
      </c>
      <c r="AK92" s="612"/>
      <c r="AL92" s="612"/>
      <c r="AM92" s="612"/>
      <c r="AN92" s="621" t="s">
        <v>1065</v>
      </c>
      <c r="AO92" s="611">
        <v>5</v>
      </c>
      <c r="AP92" s="612" t="s">
        <v>540</v>
      </c>
      <c r="AQ92" s="612" t="s">
        <v>540</v>
      </c>
      <c r="AR92" s="612" t="s">
        <v>540</v>
      </c>
      <c r="AS92" s="612" t="s">
        <v>540</v>
      </c>
      <c r="AT92" s="612" t="s">
        <v>540</v>
      </c>
      <c r="AU92" s="613"/>
      <c r="AV92" s="1068"/>
    </row>
    <row r="93" spans="1:48" ht="28.5">
      <c r="A93" s="1074" t="s">
        <v>487</v>
      </c>
      <c r="B93" s="193">
        <f t="shared" si="2"/>
        <v>15</v>
      </c>
      <c r="C93" s="603">
        <v>1</v>
      </c>
      <c r="D93" s="603">
        <v>1</v>
      </c>
      <c r="E93" s="604"/>
      <c r="F93" s="604"/>
      <c r="G93" s="604"/>
      <c r="H93" s="604"/>
      <c r="I93" s="604"/>
      <c r="J93" s="604"/>
      <c r="K93" s="622"/>
      <c r="L93" s="603">
        <v>9</v>
      </c>
      <c r="M93" s="1076" t="s">
        <v>540</v>
      </c>
      <c r="N93" s="1077"/>
      <c r="O93" s="1076" t="s">
        <v>540</v>
      </c>
      <c r="P93" s="1078"/>
      <c r="Q93" s="1078"/>
      <c r="R93" s="1078"/>
      <c r="S93" s="1078"/>
      <c r="T93" s="1077"/>
      <c r="U93" s="604" t="s">
        <v>540</v>
      </c>
      <c r="V93" s="1076" t="s">
        <v>540</v>
      </c>
      <c r="W93" s="1077"/>
      <c r="X93" s="604" t="s">
        <v>540</v>
      </c>
      <c r="Y93" s="1076" t="s">
        <v>540</v>
      </c>
      <c r="Z93" s="1077"/>
      <c r="AA93" s="604" t="s">
        <v>540</v>
      </c>
      <c r="AB93" s="604" t="s">
        <v>540</v>
      </c>
      <c r="AC93" s="1076" t="s">
        <v>540</v>
      </c>
      <c r="AD93" s="1078"/>
      <c r="AE93" s="1077"/>
      <c r="AF93" s="607"/>
      <c r="AG93" s="605"/>
      <c r="AH93" s="603">
        <v>3</v>
      </c>
      <c r="AI93" s="604"/>
      <c r="AJ93" s="604" t="s">
        <v>540</v>
      </c>
      <c r="AK93" s="604"/>
      <c r="AL93" s="604"/>
      <c r="AM93" s="604"/>
      <c r="AN93" s="605" t="s">
        <v>1064</v>
      </c>
      <c r="AO93" s="603">
        <v>1</v>
      </c>
      <c r="AP93" s="604"/>
      <c r="AQ93" s="604"/>
      <c r="AR93" s="604"/>
      <c r="AS93" s="604"/>
      <c r="AT93" s="604"/>
      <c r="AU93" s="610"/>
      <c r="AV93" s="1067" t="s">
        <v>552</v>
      </c>
    </row>
    <row r="94" spans="1:48" ht="29.25" thickBot="1">
      <c r="A94" s="1075"/>
      <c r="B94" s="195">
        <f t="shared" si="2"/>
        <v>25</v>
      </c>
      <c r="C94" s="611">
        <v>1</v>
      </c>
      <c r="D94" s="611">
        <v>4</v>
      </c>
      <c r="E94" s="612" t="s">
        <v>540</v>
      </c>
      <c r="F94" s="612" t="s">
        <v>540</v>
      </c>
      <c r="G94" s="612" t="s">
        <v>540</v>
      </c>
      <c r="H94" s="612" t="s">
        <v>540</v>
      </c>
      <c r="I94" s="612"/>
      <c r="J94" s="612"/>
      <c r="K94" s="627"/>
      <c r="L94" s="611">
        <v>13</v>
      </c>
      <c r="M94" s="615" t="s">
        <v>160</v>
      </c>
      <c r="N94" s="615" t="s">
        <v>160</v>
      </c>
      <c r="O94" s="615" t="s">
        <v>160</v>
      </c>
      <c r="P94" s="615" t="s">
        <v>160</v>
      </c>
      <c r="Q94" s="615"/>
      <c r="R94" s="615"/>
      <c r="S94" s="615" t="s">
        <v>160</v>
      </c>
      <c r="T94" s="615" t="s">
        <v>160</v>
      </c>
      <c r="U94" s="612" t="s">
        <v>540</v>
      </c>
      <c r="V94" s="1070" t="s">
        <v>540</v>
      </c>
      <c r="W94" s="1071"/>
      <c r="X94" s="612" t="s">
        <v>540</v>
      </c>
      <c r="Y94" s="1070" t="s">
        <v>540</v>
      </c>
      <c r="Z94" s="1071"/>
      <c r="AA94" s="612" t="s">
        <v>540</v>
      </c>
      <c r="AB94" s="612" t="s">
        <v>540</v>
      </c>
      <c r="AC94" s="1070" t="s">
        <v>540</v>
      </c>
      <c r="AD94" s="1088"/>
      <c r="AE94" s="1071"/>
      <c r="AF94" s="615"/>
      <c r="AG94" s="621"/>
      <c r="AH94" s="611">
        <v>3</v>
      </c>
      <c r="AI94" s="612"/>
      <c r="AJ94" s="612" t="s">
        <v>540</v>
      </c>
      <c r="AK94" s="612"/>
      <c r="AL94" s="612"/>
      <c r="AM94" s="612"/>
      <c r="AN94" s="621" t="s">
        <v>1066</v>
      </c>
      <c r="AO94" s="611">
        <v>4</v>
      </c>
      <c r="AP94" s="612" t="s">
        <v>540</v>
      </c>
      <c r="AQ94" s="612" t="s">
        <v>540</v>
      </c>
      <c r="AR94" s="612" t="s">
        <v>540</v>
      </c>
      <c r="AS94" s="612" t="s">
        <v>540</v>
      </c>
      <c r="AT94" s="612"/>
      <c r="AU94" s="613"/>
      <c r="AV94" s="1068"/>
    </row>
    <row r="95" spans="1:48" ht="14.25">
      <c r="A95" s="1116" t="s">
        <v>219</v>
      </c>
      <c r="B95" s="212">
        <f t="shared" si="2"/>
        <v>19</v>
      </c>
      <c r="C95" s="657">
        <v>1</v>
      </c>
      <c r="D95" s="657">
        <v>1</v>
      </c>
      <c r="E95" s="617"/>
      <c r="F95" s="617"/>
      <c r="G95" s="617"/>
      <c r="H95" s="617"/>
      <c r="I95" s="617"/>
      <c r="J95" s="617"/>
      <c r="K95" s="674"/>
      <c r="L95" s="657">
        <v>15</v>
      </c>
      <c r="M95" s="617" t="s">
        <v>540</v>
      </c>
      <c r="N95" s="617" t="s">
        <v>540</v>
      </c>
      <c r="O95" s="617" t="s">
        <v>540</v>
      </c>
      <c r="P95" s="617" t="s">
        <v>540</v>
      </c>
      <c r="Q95" s="617" t="s">
        <v>540</v>
      </c>
      <c r="R95" s="617" t="s">
        <v>540</v>
      </c>
      <c r="S95" s="617"/>
      <c r="T95" s="604" t="s">
        <v>540</v>
      </c>
      <c r="U95" s="617" t="s">
        <v>540</v>
      </c>
      <c r="V95" s="1076" t="s">
        <v>540</v>
      </c>
      <c r="W95" s="1077"/>
      <c r="X95" s="617" t="s">
        <v>540</v>
      </c>
      <c r="Y95" s="617" t="s">
        <v>540</v>
      </c>
      <c r="Z95" s="617"/>
      <c r="AA95" s="617" t="s">
        <v>540</v>
      </c>
      <c r="AB95" s="617" t="s">
        <v>540</v>
      </c>
      <c r="AC95" s="617" t="s">
        <v>540</v>
      </c>
      <c r="AD95" s="617"/>
      <c r="AE95" s="656" t="s">
        <v>540</v>
      </c>
      <c r="AF95" s="656"/>
      <c r="AG95" s="661"/>
      <c r="AH95" s="657">
        <v>1</v>
      </c>
      <c r="AI95" s="617"/>
      <c r="AJ95" s="617" t="s">
        <v>160</v>
      </c>
      <c r="AK95" s="617"/>
      <c r="AL95" s="617"/>
      <c r="AM95" s="617"/>
      <c r="AN95" s="661"/>
      <c r="AO95" s="657">
        <v>1</v>
      </c>
      <c r="AP95" s="617"/>
      <c r="AQ95" s="617"/>
      <c r="AR95" s="617"/>
      <c r="AS95" s="617"/>
      <c r="AT95" s="617"/>
      <c r="AU95" s="658"/>
      <c r="AV95" s="1067" t="s">
        <v>552</v>
      </c>
    </row>
    <row r="96" spans="1:48" ht="15" thickBot="1">
      <c r="A96" s="1075"/>
      <c r="B96" s="195">
        <f t="shared" si="2"/>
        <v>24</v>
      </c>
      <c r="C96" s="662">
        <v>1</v>
      </c>
      <c r="D96" s="662">
        <v>5</v>
      </c>
      <c r="E96" s="654" t="s">
        <v>540</v>
      </c>
      <c r="F96" s="654" t="s">
        <v>540</v>
      </c>
      <c r="G96" s="654" t="s">
        <v>540</v>
      </c>
      <c r="H96" s="654" t="s">
        <v>540</v>
      </c>
      <c r="I96" s="654" t="s">
        <v>540</v>
      </c>
      <c r="J96" s="654"/>
      <c r="K96" s="673"/>
      <c r="L96" s="662">
        <v>15</v>
      </c>
      <c r="M96" s="654" t="s">
        <v>540</v>
      </c>
      <c r="N96" s="654" t="s">
        <v>540</v>
      </c>
      <c r="O96" s="654" t="s">
        <v>540</v>
      </c>
      <c r="P96" s="612" t="s">
        <v>540</v>
      </c>
      <c r="Q96" s="612" t="s">
        <v>540</v>
      </c>
      <c r="R96" s="612" t="s">
        <v>540</v>
      </c>
      <c r="S96" s="612"/>
      <c r="T96" s="612" t="s">
        <v>540</v>
      </c>
      <c r="U96" s="654" t="s">
        <v>540</v>
      </c>
      <c r="V96" s="1070" t="s">
        <v>540</v>
      </c>
      <c r="W96" s="1071"/>
      <c r="X96" s="612" t="s">
        <v>540</v>
      </c>
      <c r="Y96" s="654" t="s">
        <v>540</v>
      </c>
      <c r="Z96" s="654"/>
      <c r="AA96" s="654" t="s">
        <v>540</v>
      </c>
      <c r="AB96" s="654" t="s">
        <v>540</v>
      </c>
      <c r="AC96" s="612" t="s">
        <v>540</v>
      </c>
      <c r="AD96" s="654"/>
      <c r="AE96" s="664" t="s">
        <v>540</v>
      </c>
      <c r="AF96" s="664"/>
      <c r="AG96" s="665"/>
      <c r="AH96" s="662">
        <v>1</v>
      </c>
      <c r="AI96" s="654"/>
      <c r="AJ96" s="654" t="s">
        <v>540</v>
      </c>
      <c r="AK96" s="654"/>
      <c r="AL96" s="654"/>
      <c r="AM96" s="654"/>
      <c r="AN96" s="665"/>
      <c r="AO96" s="662">
        <v>2</v>
      </c>
      <c r="AP96" s="654"/>
      <c r="AQ96" s="654"/>
      <c r="AR96" s="654"/>
      <c r="AS96" s="654"/>
      <c r="AT96" s="654" t="s">
        <v>540</v>
      </c>
      <c r="AU96" s="673" t="s">
        <v>1067</v>
      </c>
      <c r="AV96" s="1068"/>
    </row>
    <row r="97" spans="1:48" ht="14.25">
      <c r="A97" s="1074" t="s">
        <v>202</v>
      </c>
      <c r="B97" s="193">
        <f t="shared" si="2"/>
        <v>18</v>
      </c>
      <c r="C97" s="603">
        <v>1</v>
      </c>
      <c r="D97" s="603">
        <v>1</v>
      </c>
      <c r="E97" s="604"/>
      <c r="F97" s="604"/>
      <c r="G97" s="604"/>
      <c r="H97" s="604"/>
      <c r="I97" s="604"/>
      <c r="J97" s="604"/>
      <c r="K97" s="622"/>
      <c r="L97" s="603">
        <v>12</v>
      </c>
      <c r="M97" s="604" t="s">
        <v>534</v>
      </c>
      <c r="N97" s="604" t="s">
        <v>534</v>
      </c>
      <c r="O97" s="607" t="s">
        <v>160</v>
      </c>
      <c r="P97" s="604" t="s">
        <v>534</v>
      </c>
      <c r="Q97" s="604"/>
      <c r="R97" s="604"/>
      <c r="S97" s="604" t="s">
        <v>534</v>
      </c>
      <c r="T97" s="604"/>
      <c r="U97" s="604" t="s">
        <v>534</v>
      </c>
      <c r="V97" s="1076" t="s">
        <v>534</v>
      </c>
      <c r="W97" s="1077"/>
      <c r="X97" s="604" t="s">
        <v>534</v>
      </c>
      <c r="Y97" s="1076" t="s">
        <v>534</v>
      </c>
      <c r="Z97" s="1077"/>
      <c r="AA97" s="604" t="s">
        <v>534</v>
      </c>
      <c r="AB97" s="604" t="s">
        <v>534</v>
      </c>
      <c r="AC97" s="1076" t="s">
        <v>160</v>
      </c>
      <c r="AD97" s="1077"/>
      <c r="AE97" s="607"/>
      <c r="AF97" s="607"/>
      <c r="AG97" s="605"/>
      <c r="AH97" s="603">
        <v>3</v>
      </c>
      <c r="AI97" s="604" t="s">
        <v>534</v>
      </c>
      <c r="AJ97" s="604" t="s">
        <v>160</v>
      </c>
      <c r="AK97" s="604"/>
      <c r="AL97" s="604"/>
      <c r="AM97" s="604"/>
      <c r="AN97" s="605" t="s">
        <v>1069</v>
      </c>
      <c r="AO97" s="603">
        <v>1</v>
      </c>
      <c r="AP97" s="604"/>
      <c r="AQ97" s="604"/>
      <c r="AR97" s="604"/>
      <c r="AS97" s="604"/>
      <c r="AT97" s="604"/>
      <c r="AU97" s="610"/>
      <c r="AV97" s="1067" t="s">
        <v>924</v>
      </c>
    </row>
    <row r="98" spans="1:48" ht="15" thickBot="1">
      <c r="A98" s="1075"/>
      <c r="B98" s="195">
        <f t="shared" si="2"/>
        <v>22</v>
      </c>
      <c r="C98" s="611">
        <v>1</v>
      </c>
      <c r="D98" s="611">
        <v>3</v>
      </c>
      <c r="E98" s="612" t="s">
        <v>538</v>
      </c>
      <c r="F98" s="612" t="s">
        <v>538</v>
      </c>
      <c r="G98" s="612"/>
      <c r="H98" s="612"/>
      <c r="I98" s="612" t="s">
        <v>538</v>
      </c>
      <c r="J98" s="612"/>
      <c r="K98" s="627"/>
      <c r="L98" s="611">
        <v>12</v>
      </c>
      <c r="M98" s="612" t="s">
        <v>538</v>
      </c>
      <c r="N98" s="612" t="s">
        <v>538</v>
      </c>
      <c r="O98" s="612" t="s">
        <v>538</v>
      </c>
      <c r="P98" s="612" t="s">
        <v>538</v>
      </c>
      <c r="Q98" s="612"/>
      <c r="R98" s="612"/>
      <c r="S98" s="612" t="s">
        <v>538</v>
      </c>
      <c r="T98" s="612"/>
      <c r="U98" s="612" t="s">
        <v>538</v>
      </c>
      <c r="V98" s="1070" t="s">
        <v>538</v>
      </c>
      <c r="W98" s="1071"/>
      <c r="X98" s="612" t="s">
        <v>538</v>
      </c>
      <c r="Y98" s="1070" t="s">
        <v>538</v>
      </c>
      <c r="Z98" s="1071"/>
      <c r="AA98" s="612" t="s">
        <v>538</v>
      </c>
      <c r="AB98" s="612" t="s">
        <v>538</v>
      </c>
      <c r="AC98" s="1070" t="s">
        <v>538</v>
      </c>
      <c r="AD98" s="1071"/>
      <c r="AE98" s="615"/>
      <c r="AF98" s="615"/>
      <c r="AG98" s="621"/>
      <c r="AH98" s="611">
        <v>3</v>
      </c>
      <c r="AI98" s="612" t="s">
        <v>538</v>
      </c>
      <c r="AJ98" s="612" t="s">
        <v>160</v>
      </c>
      <c r="AK98" s="612"/>
      <c r="AL98" s="612"/>
      <c r="AM98" s="612"/>
      <c r="AN98" s="621" t="s">
        <v>1069</v>
      </c>
      <c r="AO98" s="611">
        <v>3</v>
      </c>
      <c r="AP98" s="612" t="s">
        <v>538</v>
      </c>
      <c r="AQ98" s="612" t="s">
        <v>538</v>
      </c>
      <c r="AR98" s="612"/>
      <c r="AS98" s="612"/>
      <c r="AT98" s="612" t="s">
        <v>538</v>
      </c>
      <c r="AU98" s="621"/>
      <c r="AV98" s="1068"/>
    </row>
    <row r="99" spans="1:48" ht="71.25">
      <c r="A99" s="1074" t="s">
        <v>198</v>
      </c>
      <c r="B99" s="193">
        <f t="shared" si="2"/>
        <v>28</v>
      </c>
      <c r="C99" s="603">
        <v>1</v>
      </c>
      <c r="D99" s="603">
        <v>3</v>
      </c>
      <c r="E99" s="604" t="s">
        <v>538</v>
      </c>
      <c r="F99" s="604" t="s">
        <v>538</v>
      </c>
      <c r="G99" s="604"/>
      <c r="H99" s="604"/>
      <c r="I99" s="604"/>
      <c r="J99" s="604"/>
      <c r="K99" s="698" t="s">
        <v>1113</v>
      </c>
      <c r="L99" s="603">
        <v>19</v>
      </c>
      <c r="M99" s="604" t="s">
        <v>541</v>
      </c>
      <c r="N99" s="604" t="s">
        <v>541</v>
      </c>
      <c r="O99" s="604" t="s">
        <v>541</v>
      </c>
      <c r="P99" s="604"/>
      <c r="Q99" s="604"/>
      <c r="R99" s="604"/>
      <c r="S99" s="699" t="s">
        <v>541</v>
      </c>
      <c r="T99" s="604" t="s">
        <v>541</v>
      </c>
      <c r="U99" s="604" t="s">
        <v>541</v>
      </c>
      <c r="V99" s="1076" t="s">
        <v>541</v>
      </c>
      <c r="W99" s="1077"/>
      <c r="X99" s="604" t="s">
        <v>541</v>
      </c>
      <c r="Y99" s="604" t="s">
        <v>541</v>
      </c>
      <c r="Z99" s="604" t="s">
        <v>541</v>
      </c>
      <c r="AA99" s="604" t="s">
        <v>541</v>
      </c>
      <c r="AB99" s="604" t="s">
        <v>541</v>
      </c>
      <c r="AC99" s="1076" t="s">
        <v>541</v>
      </c>
      <c r="AD99" s="1077"/>
      <c r="AE99" s="607" t="s">
        <v>541</v>
      </c>
      <c r="AF99" s="607"/>
      <c r="AG99" s="605" t="s">
        <v>875</v>
      </c>
      <c r="AH99" s="603">
        <v>4</v>
      </c>
      <c r="AI99" s="604" t="s">
        <v>160</v>
      </c>
      <c r="AJ99" s="604" t="s">
        <v>160</v>
      </c>
      <c r="AK99" s="604"/>
      <c r="AL99" s="604"/>
      <c r="AM99" s="604" t="s">
        <v>541</v>
      </c>
      <c r="AN99" s="609" t="s">
        <v>638</v>
      </c>
      <c r="AO99" s="603">
        <v>1</v>
      </c>
      <c r="AP99" s="604"/>
      <c r="AQ99" s="604"/>
      <c r="AR99" s="604"/>
      <c r="AS99" s="604"/>
      <c r="AT99" s="604"/>
      <c r="AU99" s="610"/>
      <c r="AV99" s="1118" t="s">
        <v>855</v>
      </c>
    </row>
    <row r="100" spans="1:48" ht="72" thickBot="1">
      <c r="A100" s="1075"/>
      <c r="B100" s="195">
        <f t="shared" si="2"/>
        <v>29</v>
      </c>
      <c r="C100" s="611">
        <v>1</v>
      </c>
      <c r="D100" s="611">
        <v>3</v>
      </c>
      <c r="E100" s="612" t="s">
        <v>855</v>
      </c>
      <c r="F100" s="612" t="s">
        <v>855</v>
      </c>
      <c r="G100" s="612"/>
      <c r="H100" s="612"/>
      <c r="I100" s="612"/>
      <c r="J100" s="612"/>
      <c r="K100" s="678" t="s">
        <v>1113</v>
      </c>
      <c r="L100" s="611">
        <v>19</v>
      </c>
      <c r="M100" s="612" t="s">
        <v>541</v>
      </c>
      <c r="N100" s="612" t="s">
        <v>541</v>
      </c>
      <c r="O100" s="612" t="s">
        <v>541</v>
      </c>
      <c r="P100" s="612"/>
      <c r="Q100" s="612"/>
      <c r="R100" s="612"/>
      <c r="S100" s="700" t="s">
        <v>541</v>
      </c>
      <c r="T100" s="612" t="s">
        <v>541</v>
      </c>
      <c r="U100" s="612" t="s">
        <v>541</v>
      </c>
      <c r="V100" s="1070" t="s">
        <v>541</v>
      </c>
      <c r="W100" s="1071"/>
      <c r="X100" s="612" t="s">
        <v>541</v>
      </c>
      <c r="Y100" s="612" t="s">
        <v>541</v>
      </c>
      <c r="Z100" s="612" t="s">
        <v>541</v>
      </c>
      <c r="AA100" s="612" t="s">
        <v>541</v>
      </c>
      <c r="AB100" s="612" t="s">
        <v>541</v>
      </c>
      <c r="AC100" s="1070" t="s">
        <v>541</v>
      </c>
      <c r="AD100" s="1071"/>
      <c r="AE100" s="615" t="s">
        <v>541</v>
      </c>
      <c r="AF100" s="615"/>
      <c r="AG100" s="621" t="s">
        <v>1114</v>
      </c>
      <c r="AH100" s="611">
        <v>4</v>
      </c>
      <c r="AI100" s="612" t="s">
        <v>160</v>
      </c>
      <c r="AJ100" s="612" t="s">
        <v>160</v>
      </c>
      <c r="AK100" s="612"/>
      <c r="AL100" s="612"/>
      <c r="AM100" s="612" t="s">
        <v>358</v>
      </c>
      <c r="AN100" s="620" t="s">
        <v>638</v>
      </c>
      <c r="AO100" s="611">
        <v>2</v>
      </c>
      <c r="AP100" s="612" t="s">
        <v>855</v>
      </c>
      <c r="AQ100" s="612" t="s">
        <v>855</v>
      </c>
      <c r="AR100" s="612"/>
      <c r="AS100" s="612"/>
      <c r="AT100" s="612"/>
      <c r="AU100" s="613"/>
      <c r="AV100" s="1105"/>
    </row>
    <row r="101" spans="1:48" ht="71.25">
      <c r="A101" s="1074" t="s">
        <v>199</v>
      </c>
      <c r="B101" s="193">
        <f t="shared" si="2"/>
        <v>28</v>
      </c>
      <c r="C101" s="603">
        <v>1</v>
      </c>
      <c r="D101" s="603">
        <v>1</v>
      </c>
      <c r="E101" s="604"/>
      <c r="F101" s="604"/>
      <c r="G101" s="604"/>
      <c r="H101" s="604"/>
      <c r="I101" s="604"/>
      <c r="J101" s="604"/>
      <c r="K101" s="622" t="s">
        <v>618</v>
      </c>
      <c r="L101" s="603">
        <v>19</v>
      </c>
      <c r="M101" s="604" t="s">
        <v>530</v>
      </c>
      <c r="N101" s="604" t="s">
        <v>530</v>
      </c>
      <c r="O101" s="604" t="s">
        <v>530</v>
      </c>
      <c r="P101" s="604" t="s">
        <v>530</v>
      </c>
      <c r="Q101" s="604"/>
      <c r="R101" s="604"/>
      <c r="S101" s="604" t="s">
        <v>530</v>
      </c>
      <c r="T101" s="604"/>
      <c r="U101" s="604"/>
      <c r="V101" s="1076" t="s">
        <v>530</v>
      </c>
      <c r="W101" s="1077"/>
      <c r="X101" s="604" t="s">
        <v>530</v>
      </c>
      <c r="Y101" s="604" t="s">
        <v>530</v>
      </c>
      <c r="Z101" s="604" t="s">
        <v>530</v>
      </c>
      <c r="AA101" s="604" t="s">
        <v>530</v>
      </c>
      <c r="AB101" s="604" t="s">
        <v>530</v>
      </c>
      <c r="AC101" s="604" t="s">
        <v>530</v>
      </c>
      <c r="AD101" s="604" t="s">
        <v>530</v>
      </c>
      <c r="AE101" s="607" t="s">
        <v>530</v>
      </c>
      <c r="AF101" s="607"/>
      <c r="AG101" s="605" t="s">
        <v>1071</v>
      </c>
      <c r="AH101" s="603">
        <v>6</v>
      </c>
      <c r="AI101" s="604" t="s">
        <v>160</v>
      </c>
      <c r="AJ101" s="608" t="s">
        <v>544</v>
      </c>
      <c r="AK101" s="604" t="s">
        <v>544</v>
      </c>
      <c r="AL101" s="604" t="s">
        <v>544</v>
      </c>
      <c r="AM101" s="604" t="s">
        <v>544</v>
      </c>
      <c r="AN101" s="609" t="s">
        <v>638</v>
      </c>
      <c r="AO101" s="603">
        <v>1</v>
      </c>
      <c r="AP101" s="604"/>
      <c r="AQ101" s="604"/>
      <c r="AR101" s="604"/>
      <c r="AS101" s="604"/>
      <c r="AT101" s="604"/>
      <c r="AU101" s="622"/>
      <c r="AV101" s="1067" t="s">
        <v>876</v>
      </c>
    </row>
    <row r="102" spans="1:48" ht="72" thickBot="1">
      <c r="A102" s="1075"/>
      <c r="B102" s="195">
        <f t="shared" si="2"/>
        <v>30</v>
      </c>
      <c r="C102" s="611">
        <v>1</v>
      </c>
      <c r="D102" s="611">
        <v>1</v>
      </c>
      <c r="E102" s="612"/>
      <c r="F102" s="612"/>
      <c r="G102" s="612"/>
      <c r="H102" s="612"/>
      <c r="I102" s="612"/>
      <c r="J102" s="612"/>
      <c r="K102" s="627" t="s">
        <v>618</v>
      </c>
      <c r="L102" s="611">
        <v>19</v>
      </c>
      <c r="M102" s="612" t="s">
        <v>530</v>
      </c>
      <c r="N102" s="612" t="s">
        <v>530</v>
      </c>
      <c r="O102" s="612" t="s">
        <v>530</v>
      </c>
      <c r="P102" s="612" t="s">
        <v>530</v>
      </c>
      <c r="Q102" s="612"/>
      <c r="R102" s="612"/>
      <c r="S102" s="612" t="s">
        <v>530</v>
      </c>
      <c r="T102" s="612"/>
      <c r="U102" s="612"/>
      <c r="V102" s="1070" t="s">
        <v>530</v>
      </c>
      <c r="W102" s="1071"/>
      <c r="X102" s="612" t="s">
        <v>530</v>
      </c>
      <c r="Y102" s="612" t="s">
        <v>530</v>
      </c>
      <c r="Z102" s="612" t="s">
        <v>530</v>
      </c>
      <c r="AA102" s="612" t="s">
        <v>530</v>
      </c>
      <c r="AB102" s="612" t="s">
        <v>530</v>
      </c>
      <c r="AC102" s="612" t="s">
        <v>530</v>
      </c>
      <c r="AD102" s="612" t="s">
        <v>530</v>
      </c>
      <c r="AE102" s="615" t="s">
        <v>530</v>
      </c>
      <c r="AF102" s="615"/>
      <c r="AG102" s="621" t="s">
        <v>877</v>
      </c>
      <c r="AH102" s="611">
        <v>6</v>
      </c>
      <c r="AI102" s="612" t="s">
        <v>160</v>
      </c>
      <c r="AJ102" s="612" t="s">
        <v>160</v>
      </c>
      <c r="AK102" s="612" t="s">
        <v>530</v>
      </c>
      <c r="AL102" s="612" t="s">
        <v>530</v>
      </c>
      <c r="AM102" s="612" t="s">
        <v>530</v>
      </c>
      <c r="AN102" s="620" t="s">
        <v>638</v>
      </c>
      <c r="AO102" s="611">
        <v>3</v>
      </c>
      <c r="AP102" s="612" t="s">
        <v>855</v>
      </c>
      <c r="AQ102" s="612" t="s">
        <v>855</v>
      </c>
      <c r="AR102" s="612"/>
      <c r="AS102" s="612"/>
      <c r="AT102" s="612"/>
      <c r="AU102" s="627" t="s">
        <v>1072</v>
      </c>
      <c r="AV102" s="1068"/>
    </row>
    <row r="103" spans="1:48" ht="14.25">
      <c r="A103" s="1074" t="s">
        <v>200</v>
      </c>
      <c r="B103" s="193">
        <f t="shared" si="2"/>
        <v>14</v>
      </c>
      <c r="C103" s="603">
        <v>1</v>
      </c>
      <c r="D103" s="603">
        <v>1</v>
      </c>
      <c r="E103" s="604"/>
      <c r="F103" s="604"/>
      <c r="G103" s="604"/>
      <c r="H103" s="604"/>
      <c r="I103" s="604"/>
      <c r="J103" s="604"/>
      <c r="K103" s="622"/>
      <c r="L103" s="603">
        <v>8</v>
      </c>
      <c r="M103" s="604" t="s">
        <v>546</v>
      </c>
      <c r="N103" s="608" t="s">
        <v>546</v>
      </c>
      <c r="O103" s="1076" t="s">
        <v>546</v>
      </c>
      <c r="P103" s="1078"/>
      <c r="Q103" s="1078"/>
      <c r="R103" s="1078"/>
      <c r="S103" s="1077"/>
      <c r="T103" s="607"/>
      <c r="U103" s="604"/>
      <c r="V103" s="1076" t="s">
        <v>546</v>
      </c>
      <c r="W103" s="1077"/>
      <c r="X103" s="604" t="s">
        <v>546</v>
      </c>
      <c r="Y103" s="604" t="s">
        <v>546</v>
      </c>
      <c r="Z103" s="604"/>
      <c r="AA103" s="604" t="s">
        <v>546</v>
      </c>
      <c r="AB103" s="604" t="s">
        <v>546</v>
      </c>
      <c r="AC103" s="604"/>
      <c r="AD103" s="604"/>
      <c r="AE103" s="607"/>
      <c r="AF103" s="607"/>
      <c r="AG103" s="605"/>
      <c r="AH103" s="603">
        <v>3</v>
      </c>
      <c r="AI103" s="604"/>
      <c r="AJ103" s="604" t="s">
        <v>546</v>
      </c>
      <c r="AK103" s="604"/>
      <c r="AL103" s="604"/>
      <c r="AM103" s="604" t="s">
        <v>546</v>
      </c>
      <c r="AN103" s="609" t="s">
        <v>1073</v>
      </c>
      <c r="AO103" s="603">
        <v>1</v>
      </c>
      <c r="AP103" s="604"/>
      <c r="AQ103" s="604"/>
      <c r="AR103" s="604"/>
      <c r="AS103" s="604"/>
      <c r="AT103" s="604"/>
      <c r="AU103" s="610"/>
      <c r="AV103" s="1067" t="s">
        <v>863</v>
      </c>
    </row>
    <row r="104" spans="1:48" ht="15" thickBot="1">
      <c r="A104" s="1075"/>
      <c r="B104" s="195">
        <f t="shared" si="2"/>
        <v>22</v>
      </c>
      <c r="C104" s="611">
        <v>1</v>
      </c>
      <c r="D104" s="611">
        <v>4</v>
      </c>
      <c r="E104" s="612" t="s">
        <v>535</v>
      </c>
      <c r="F104" s="612" t="s">
        <v>535</v>
      </c>
      <c r="G104" s="612" t="s">
        <v>535</v>
      </c>
      <c r="H104" s="612" t="s">
        <v>535</v>
      </c>
      <c r="I104" s="612"/>
      <c r="J104" s="612"/>
      <c r="K104" s="627"/>
      <c r="L104" s="611">
        <v>10</v>
      </c>
      <c r="M104" s="612" t="s">
        <v>535</v>
      </c>
      <c r="N104" s="612" t="s">
        <v>535</v>
      </c>
      <c r="O104" s="615" t="s">
        <v>535</v>
      </c>
      <c r="P104" s="615" t="s">
        <v>535</v>
      </c>
      <c r="Q104" s="615"/>
      <c r="R104" s="615"/>
      <c r="S104" s="615" t="s">
        <v>535</v>
      </c>
      <c r="T104" s="615"/>
      <c r="U104" s="612"/>
      <c r="V104" s="1070" t="s">
        <v>535</v>
      </c>
      <c r="W104" s="1071"/>
      <c r="X104" s="612" t="s">
        <v>535</v>
      </c>
      <c r="Y104" s="612" t="s">
        <v>535</v>
      </c>
      <c r="Z104" s="612"/>
      <c r="AA104" s="612" t="s">
        <v>535</v>
      </c>
      <c r="AB104" s="612" t="s">
        <v>535</v>
      </c>
      <c r="AC104" s="612"/>
      <c r="AD104" s="612"/>
      <c r="AE104" s="615"/>
      <c r="AF104" s="615"/>
      <c r="AG104" s="621"/>
      <c r="AH104" s="611">
        <v>3</v>
      </c>
      <c r="AI104" s="612"/>
      <c r="AJ104" s="612" t="s">
        <v>535</v>
      </c>
      <c r="AK104" s="612"/>
      <c r="AL104" s="612"/>
      <c r="AM104" s="612" t="s">
        <v>535</v>
      </c>
      <c r="AN104" s="620" t="s">
        <v>1073</v>
      </c>
      <c r="AO104" s="611">
        <v>4</v>
      </c>
      <c r="AP104" s="612" t="s">
        <v>535</v>
      </c>
      <c r="AQ104" s="612" t="s">
        <v>535</v>
      </c>
      <c r="AR104" s="612" t="s">
        <v>535</v>
      </c>
      <c r="AS104" s="612" t="s">
        <v>535</v>
      </c>
      <c r="AT104" s="612"/>
      <c r="AU104" s="613"/>
      <c r="AV104" s="1068"/>
    </row>
    <row r="105" spans="1:48" ht="14.25">
      <c r="A105" s="1074" t="s">
        <v>201</v>
      </c>
      <c r="B105" s="193">
        <f t="shared" si="2"/>
        <v>10</v>
      </c>
      <c r="C105" s="603">
        <v>1</v>
      </c>
      <c r="D105" s="603">
        <v>1</v>
      </c>
      <c r="E105" s="604"/>
      <c r="F105" s="604"/>
      <c r="G105" s="604"/>
      <c r="H105" s="604"/>
      <c r="I105" s="604"/>
      <c r="J105" s="604"/>
      <c r="K105" s="622"/>
      <c r="L105" s="603">
        <v>4</v>
      </c>
      <c r="M105" s="1076" t="s">
        <v>535</v>
      </c>
      <c r="N105" s="1077"/>
      <c r="O105" s="1076" t="s">
        <v>535</v>
      </c>
      <c r="P105" s="1078"/>
      <c r="Q105" s="1078"/>
      <c r="R105" s="1078"/>
      <c r="S105" s="1078"/>
      <c r="T105" s="1077"/>
      <c r="U105" s="1076" t="s">
        <v>535</v>
      </c>
      <c r="V105" s="1078"/>
      <c r="W105" s="1078"/>
      <c r="X105" s="1078"/>
      <c r="Y105" s="1078"/>
      <c r="Z105" s="1077"/>
      <c r="AA105" s="604"/>
      <c r="AB105" s="604" t="s">
        <v>535</v>
      </c>
      <c r="AC105" s="604"/>
      <c r="AD105" s="604"/>
      <c r="AE105" s="607"/>
      <c r="AF105" s="607"/>
      <c r="AG105" s="605"/>
      <c r="AH105" s="603">
        <v>3</v>
      </c>
      <c r="AI105" s="604"/>
      <c r="AJ105" s="604" t="s">
        <v>535</v>
      </c>
      <c r="AK105" s="604"/>
      <c r="AL105" s="604"/>
      <c r="AM105" s="604" t="s">
        <v>535</v>
      </c>
      <c r="AN105" s="609" t="s">
        <v>1073</v>
      </c>
      <c r="AO105" s="603">
        <v>1</v>
      </c>
      <c r="AP105" s="604"/>
      <c r="AQ105" s="604"/>
      <c r="AR105" s="604"/>
      <c r="AS105" s="604"/>
      <c r="AT105" s="604"/>
      <c r="AU105" s="610"/>
      <c r="AV105" s="1067" t="s">
        <v>863</v>
      </c>
    </row>
    <row r="106" spans="1:48" ht="15" thickBot="1">
      <c r="A106" s="1075"/>
      <c r="B106" s="195">
        <f t="shared" si="2"/>
        <v>25</v>
      </c>
      <c r="C106" s="611">
        <v>1</v>
      </c>
      <c r="D106" s="611">
        <v>4</v>
      </c>
      <c r="E106" s="612" t="s">
        <v>535</v>
      </c>
      <c r="F106" s="612" t="s">
        <v>535</v>
      </c>
      <c r="G106" s="612" t="s">
        <v>535</v>
      </c>
      <c r="H106" s="612" t="s">
        <v>535</v>
      </c>
      <c r="I106" s="612"/>
      <c r="J106" s="612"/>
      <c r="K106" s="627"/>
      <c r="L106" s="611">
        <v>15</v>
      </c>
      <c r="M106" s="612" t="s">
        <v>535</v>
      </c>
      <c r="N106" s="612" t="s">
        <v>535</v>
      </c>
      <c r="O106" s="612" t="s">
        <v>535</v>
      </c>
      <c r="P106" s="612" t="s">
        <v>535</v>
      </c>
      <c r="Q106" s="612" t="s">
        <v>535</v>
      </c>
      <c r="R106" s="612" t="s">
        <v>535</v>
      </c>
      <c r="S106" s="612" t="s">
        <v>535</v>
      </c>
      <c r="T106" s="612" t="s">
        <v>535</v>
      </c>
      <c r="U106" s="612" t="s">
        <v>535</v>
      </c>
      <c r="V106" s="612" t="s">
        <v>535</v>
      </c>
      <c r="W106" s="612" t="s">
        <v>535</v>
      </c>
      <c r="X106" s="612" t="s">
        <v>535</v>
      </c>
      <c r="Y106" s="612" t="s">
        <v>535</v>
      </c>
      <c r="Z106" s="612" t="s">
        <v>535</v>
      </c>
      <c r="AA106" s="612"/>
      <c r="AB106" s="612" t="s">
        <v>535</v>
      </c>
      <c r="AC106" s="612"/>
      <c r="AD106" s="612"/>
      <c r="AE106" s="615"/>
      <c r="AF106" s="615"/>
      <c r="AG106" s="621"/>
      <c r="AH106" s="611">
        <v>3</v>
      </c>
      <c r="AI106" s="612"/>
      <c r="AJ106" s="612" t="s">
        <v>535</v>
      </c>
      <c r="AK106" s="612"/>
      <c r="AL106" s="612"/>
      <c r="AM106" s="612" t="s">
        <v>535</v>
      </c>
      <c r="AN106" s="620" t="s">
        <v>1073</v>
      </c>
      <c r="AO106" s="611">
        <v>2</v>
      </c>
      <c r="AP106" s="612" t="s">
        <v>535</v>
      </c>
      <c r="AQ106" s="612" t="s">
        <v>535</v>
      </c>
      <c r="AR106" s="612"/>
      <c r="AS106" s="612"/>
      <c r="AT106" s="612"/>
      <c r="AU106" s="627"/>
      <c r="AV106" s="1068"/>
    </row>
    <row r="107" spans="1:48" ht="14.25">
      <c r="A107" s="1074" t="s">
        <v>208</v>
      </c>
      <c r="B107" s="193">
        <f t="shared" si="2"/>
        <v>14</v>
      </c>
      <c r="C107" s="603">
        <v>1</v>
      </c>
      <c r="D107" s="603">
        <v>1</v>
      </c>
      <c r="E107" s="604"/>
      <c r="F107" s="604"/>
      <c r="G107" s="604"/>
      <c r="H107" s="604"/>
      <c r="I107" s="604"/>
      <c r="J107" s="604"/>
      <c r="K107" s="622"/>
      <c r="L107" s="603">
        <v>10</v>
      </c>
      <c r="M107" s="604" t="s">
        <v>535</v>
      </c>
      <c r="N107" s="604" t="s">
        <v>535</v>
      </c>
      <c r="O107" s="604" t="s">
        <v>535</v>
      </c>
      <c r="P107" s="604" t="s">
        <v>535</v>
      </c>
      <c r="Q107" s="604"/>
      <c r="R107" s="604"/>
      <c r="S107" s="604" t="s">
        <v>535</v>
      </c>
      <c r="T107" s="604"/>
      <c r="U107" s="604" t="s">
        <v>535</v>
      </c>
      <c r="V107" s="1076" t="s">
        <v>535</v>
      </c>
      <c r="W107" s="1077"/>
      <c r="X107" s="604" t="s">
        <v>535</v>
      </c>
      <c r="Y107" s="604" t="s">
        <v>535</v>
      </c>
      <c r="Z107" s="604"/>
      <c r="AA107" s="604"/>
      <c r="AB107" s="604" t="s">
        <v>535</v>
      </c>
      <c r="AC107" s="604"/>
      <c r="AD107" s="604"/>
      <c r="AE107" s="607"/>
      <c r="AF107" s="607"/>
      <c r="AG107" s="605"/>
      <c r="AH107" s="603">
        <v>1</v>
      </c>
      <c r="AI107" s="604"/>
      <c r="AJ107" s="604" t="s">
        <v>535</v>
      </c>
      <c r="AK107" s="604"/>
      <c r="AL107" s="604"/>
      <c r="AM107" s="604"/>
      <c r="AN107" s="605"/>
      <c r="AO107" s="603">
        <v>1</v>
      </c>
      <c r="AP107" s="604"/>
      <c r="AQ107" s="604"/>
      <c r="AR107" s="604"/>
      <c r="AS107" s="604"/>
      <c r="AT107" s="604"/>
      <c r="AU107" s="622"/>
      <c r="AV107" s="1067" t="s">
        <v>863</v>
      </c>
    </row>
    <row r="108" spans="1:48" ht="15" thickBot="1">
      <c r="A108" s="1075"/>
      <c r="B108" s="195">
        <f t="shared" si="2"/>
        <v>14</v>
      </c>
      <c r="C108" s="611">
        <v>1</v>
      </c>
      <c r="D108" s="611">
        <v>1</v>
      </c>
      <c r="E108" s="612"/>
      <c r="F108" s="612"/>
      <c r="G108" s="612"/>
      <c r="H108" s="612"/>
      <c r="I108" s="612"/>
      <c r="J108" s="612"/>
      <c r="K108" s="627"/>
      <c r="L108" s="611">
        <v>10</v>
      </c>
      <c r="M108" s="612" t="s">
        <v>535</v>
      </c>
      <c r="N108" s="612" t="s">
        <v>535</v>
      </c>
      <c r="O108" s="612" t="s">
        <v>535</v>
      </c>
      <c r="P108" s="612" t="s">
        <v>535</v>
      </c>
      <c r="Q108" s="612"/>
      <c r="R108" s="612"/>
      <c r="S108" s="612" t="s">
        <v>535</v>
      </c>
      <c r="T108" s="612"/>
      <c r="U108" s="612" t="s">
        <v>535</v>
      </c>
      <c r="V108" s="1070" t="s">
        <v>535</v>
      </c>
      <c r="W108" s="1071"/>
      <c r="X108" s="612" t="s">
        <v>535</v>
      </c>
      <c r="Y108" s="612" t="s">
        <v>535</v>
      </c>
      <c r="Z108" s="612"/>
      <c r="AA108" s="612"/>
      <c r="AB108" s="612" t="s">
        <v>535</v>
      </c>
      <c r="AC108" s="612"/>
      <c r="AD108" s="612"/>
      <c r="AE108" s="615"/>
      <c r="AF108" s="615"/>
      <c r="AG108" s="621"/>
      <c r="AH108" s="611">
        <v>1</v>
      </c>
      <c r="AI108" s="612"/>
      <c r="AJ108" s="612" t="s">
        <v>535</v>
      </c>
      <c r="AK108" s="612"/>
      <c r="AL108" s="612"/>
      <c r="AM108" s="612"/>
      <c r="AN108" s="621"/>
      <c r="AO108" s="611">
        <v>1</v>
      </c>
      <c r="AP108" s="612"/>
      <c r="AQ108" s="612"/>
      <c r="AR108" s="612"/>
      <c r="AS108" s="612"/>
      <c r="AT108" s="612"/>
      <c r="AU108" s="627"/>
      <c r="AV108" s="1068"/>
    </row>
    <row r="109" spans="1:48" ht="14.25">
      <c r="A109" s="1074" t="s">
        <v>209</v>
      </c>
      <c r="B109" s="193">
        <f t="shared" si="2"/>
        <v>16</v>
      </c>
      <c r="C109" s="603">
        <v>1</v>
      </c>
      <c r="D109" s="603">
        <v>1</v>
      </c>
      <c r="E109" s="604"/>
      <c r="F109" s="604"/>
      <c r="G109" s="604"/>
      <c r="H109" s="604"/>
      <c r="I109" s="604"/>
      <c r="J109" s="604"/>
      <c r="K109" s="622"/>
      <c r="L109" s="603">
        <v>10</v>
      </c>
      <c r="M109" s="604" t="s">
        <v>535</v>
      </c>
      <c r="N109" s="604" t="s">
        <v>535</v>
      </c>
      <c r="O109" s="1076" t="s">
        <v>535</v>
      </c>
      <c r="P109" s="1078"/>
      <c r="Q109" s="1078"/>
      <c r="R109" s="1078"/>
      <c r="S109" s="1078"/>
      <c r="T109" s="1077"/>
      <c r="U109" s="604"/>
      <c r="V109" s="1076" t="s">
        <v>535</v>
      </c>
      <c r="W109" s="1077"/>
      <c r="X109" s="604" t="s">
        <v>535</v>
      </c>
      <c r="Y109" s="604" t="s">
        <v>535</v>
      </c>
      <c r="Z109" s="604" t="s">
        <v>535</v>
      </c>
      <c r="AA109" s="604" t="s">
        <v>535</v>
      </c>
      <c r="AB109" s="604" t="s">
        <v>535</v>
      </c>
      <c r="AC109" s="604"/>
      <c r="AD109" s="604"/>
      <c r="AE109" s="607"/>
      <c r="AF109" s="607"/>
      <c r="AG109" s="605" t="s">
        <v>613</v>
      </c>
      <c r="AH109" s="603">
        <v>3</v>
      </c>
      <c r="AI109" s="604"/>
      <c r="AJ109" s="604" t="s">
        <v>540</v>
      </c>
      <c r="AK109" s="604"/>
      <c r="AL109" s="604"/>
      <c r="AM109" s="604" t="s">
        <v>540</v>
      </c>
      <c r="AN109" s="609" t="s">
        <v>1073</v>
      </c>
      <c r="AO109" s="603">
        <v>1</v>
      </c>
      <c r="AP109" s="604"/>
      <c r="AQ109" s="604"/>
      <c r="AR109" s="604"/>
      <c r="AS109" s="604"/>
      <c r="AT109" s="604"/>
      <c r="AU109" s="610"/>
      <c r="AV109" s="1067" t="s">
        <v>863</v>
      </c>
    </row>
    <row r="110" spans="1:48" ht="15" thickBot="1">
      <c r="A110" s="1075"/>
      <c r="B110" s="195">
        <f t="shared" si="2"/>
        <v>23</v>
      </c>
      <c r="C110" s="611">
        <v>1</v>
      </c>
      <c r="D110" s="611">
        <v>4</v>
      </c>
      <c r="E110" s="612" t="s">
        <v>535</v>
      </c>
      <c r="F110" s="612" t="s">
        <v>535</v>
      </c>
      <c r="G110" s="612" t="s">
        <v>535</v>
      </c>
      <c r="H110" s="612" t="s">
        <v>535</v>
      </c>
      <c r="I110" s="612"/>
      <c r="J110" s="612"/>
      <c r="K110" s="627"/>
      <c r="L110" s="611">
        <v>13</v>
      </c>
      <c r="M110" s="612" t="s">
        <v>535</v>
      </c>
      <c r="N110" s="612" t="s">
        <v>535</v>
      </c>
      <c r="O110" s="612" t="s">
        <v>535</v>
      </c>
      <c r="P110" s="612" t="s">
        <v>535</v>
      </c>
      <c r="Q110" s="612"/>
      <c r="R110" s="612"/>
      <c r="S110" s="612" t="s">
        <v>535</v>
      </c>
      <c r="T110" s="612" t="s">
        <v>535</v>
      </c>
      <c r="U110" s="612"/>
      <c r="V110" s="1070" t="s">
        <v>535</v>
      </c>
      <c r="W110" s="1071"/>
      <c r="X110" s="612" t="s">
        <v>535</v>
      </c>
      <c r="Y110" s="612" t="s">
        <v>535</v>
      </c>
      <c r="Z110" s="612" t="s">
        <v>535</v>
      </c>
      <c r="AA110" s="612" t="s">
        <v>535</v>
      </c>
      <c r="AB110" s="612" t="s">
        <v>535</v>
      </c>
      <c r="AC110" s="612"/>
      <c r="AD110" s="612"/>
      <c r="AE110" s="615"/>
      <c r="AF110" s="615"/>
      <c r="AG110" s="621" t="s">
        <v>613</v>
      </c>
      <c r="AH110" s="611">
        <v>3</v>
      </c>
      <c r="AI110" s="612"/>
      <c r="AJ110" s="612" t="s">
        <v>540</v>
      </c>
      <c r="AK110" s="612"/>
      <c r="AL110" s="612"/>
      <c r="AM110" s="612" t="s">
        <v>540</v>
      </c>
      <c r="AN110" s="620" t="s">
        <v>1073</v>
      </c>
      <c r="AO110" s="611">
        <v>2</v>
      </c>
      <c r="AP110" s="612" t="s">
        <v>535</v>
      </c>
      <c r="AQ110" s="612"/>
      <c r="AR110" s="612"/>
      <c r="AS110" s="612"/>
      <c r="AT110" s="612" t="s">
        <v>535</v>
      </c>
      <c r="AU110" s="613"/>
      <c r="AV110" s="1068"/>
    </row>
    <row r="111" spans="1:48" ht="14.25">
      <c r="A111" s="1074" t="s">
        <v>206</v>
      </c>
      <c r="B111" s="193">
        <f t="shared" si="2"/>
        <v>16</v>
      </c>
      <c r="C111" s="603">
        <v>1</v>
      </c>
      <c r="D111" s="603">
        <v>1</v>
      </c>
      <c r="E111" s="604"/>
      <c r="F111" s="604"/>
      <c r="G111" s="604"/>
      <c r="H111" s="604"/>
      <c r="I111" s="604"/>
      <c r="J111" s="604"/>
      <c r="K111" s="622"/>
      <c r="L111" s="603">
        <v>11</v>
      </c>
      <c r="M111" s="1076" t="s">
        <v>535</v>
      </c>
      <c r="N111" s="1077"/>
      <c r="O111" s="1076" t="s">
        <v>535</v>
      </c>
      <c r="P111" s="1078"/>
      <c r="Q111" s="1078"/>
      <c r="R111" s="1078"/>
      <c r="S111" s="1078"/>
      <c r="T111" s="1077"/>
      <c r="U111" s="604" t="s">
        <v>535</v>
      </c>
      <c r="V111" s="1076" t="s">
        <v>535</v>
      </c>
      <c r="W111" s="1077"/>
      <c r="X111" s="604" t="s">
        <v>535</v>
      </c>
      <c r="Y111" s="604" t="s">
        <v>535</v>
      </c>
      <c r="Z111" s="604" t="s">
        <v>535</v>
      </c>
      <c r="AA111" s="604" t="s">
        <v>535</v>
      </c>
      <c r="AB111" s="604" t="s">
        <v>535</v>
      </c>
      <c r="AC111" s="604" t="s">
        <v>535</v>
      </c>
      <c r="AD111" s="604"/>
      <c r="AE111" s="607"/>
      <c r="AF111" s="607"/>
      <c r="AG111" s="605" t="s">
        <v>1077</v>
      </c>
      <c r="AH111" s="603">
        <v>2</v>
      </c>
      <c r="AI111" s="604"/>
      <c r="AJ111" s="604" t="s">
        <v>355</v>
      </c>
      <c r="AK111" s="604"/>
      <c r="AL111" s="604"/>
      <c r="AM111" s="604"/>
      <c r="AN111" s="609" t="s">
        <v>1073</v>
      </c>
      <c r="AO111" s="603">
        <v>1</v>
      </c>
      <c r="AP111" s="604"/>
      <c r="AQ111" s="604"/>
      <c r="AR111" s="604"/>
      <c r="AS111" s="604"/>
      <c r="AT111" s="604"/>
      <c r="AU111" s="610"/>
      <c r="AV111" s="1067" t="s">
        <v>863</v>
      </c>
    </row>
    <row r="112" spans="1:48" ht="29.25" thickBot="1">
      <c r="A112" s="1075"/>
      <c r="B112" s="195">
        <f t="shared" si="2"/>
        <v>26</v>
      </c>
      <c r="C112" s="611">
        <v>1</v>
      </c>
      <c r="D112" s="611">
        <v>4</v>
      </c>
      <c r="E112" s="612" t="s">
        <v>535</v>
      </c>
      <c r="F112" s="612" t="s">
        <v>535</v>
      </c>
      <c r="G112" s="612" t="s">
        <v>535</v>
      </c>
      <c r="H112" s="612" t="s">
        <v>535</v>
      </c>
      <c r="I112" s="612"/>
      <c r="J112" s="612"/>
      <c r="K112" s="627"/>
      <c r="L112" s="611">
        <v>17</v>
      </c>
      <c r="M112" s="612" t="s">
        <v>535</v>
      </c>
      <c r="N112" s="612" t="s">
        <v>535</v>
      </c>
      <c r="O112" s="612" t="s">
        <v>535</v>
      </c>
      <c r="P112" s="612" t="s">
        <v>535</v>
      </c>
      <c r="Q112" s="612" t="s">
        <v>535</v>
      </c>
      <c r="R112" s="612" t="s">
        <v>535</v>
      </c>
      <c r="S112" s="612"/>
      <c r="T112" s="612" t="s">
        <v>535</v>
      </c>
      <c r="U112" s="612" t="s">
        <v>535</v>
      </c>
      <c r="V112" s="1070" t="s">
        <v>535</v>
      </c>
      <c r="W112" s="1071"/>
      <c r="X112" s="612" t="s">
        <v>535</v>
      </c>
      <c r="Y112" s="612" t="s">
        <v>535</v>
      </c>
      <c r="Z112" s="612" t="s">
        <v>535</v>
      </c>
      <c r="AA112" s="612" t="s">
        <v>535</v>
      </c>
      <c r="AB112" s="612" t="s">
        <v>535</v>
      </c>
      <c r="AC112" s="612" t="s">
        <v>282</v>
      </c>
      <c r="AD112" s="612"/>
      <c r="AE112" s="615"/>
      <c r="AF112" s="615"/>
      <c r="AG112" s="621" t="s">
        <v>1077</v>
      </c>
      <c r="AH112" s="611">
        <v>2</v>
      </c>
      <c r="AI112" s="612"/>
      <c r="AJ112" s="612" t="s">
        <v>355</v>
      </c>
      <c r="AK112" s="612"/>
      <c r="AL112" s="612"/>
      <c r="AM112" s="612"/>
      <c r="AN112" s="620" t="s">
        <v>1073</v>
      </c>
      <c r="AO112" s="611">
        <v>2</v>
      </c>
      <c r="AP112" s="612" t="s">
        <v>535</v>
      </c>
      <c r="AQ112" s="612"/>
      <c r="AR112" s="612"/>
      <c r="AS112" s="612"/>
      <c r="AT112" s="612" t="s">
        <v>535</v>
      </c>
      <c r="AU112" s="613"/>
      <c r="AV112" s="1068"/>
    </row>
    <row r="113" spans="1:48" ht="14.25">
      <c r="A113" s="1074" t="s">
        <v>207</v>
      </c>
      <c r="B113" s="193">
        <f t="shared" si="2"/>
        <v>23</v>
      </c>
      <c r="C113" s="603">
        <v>1</v>
      </c>
      <c r="D113" s="603">
        <v>1</v>
      </c>
      <c r="E113" s="604"/>
      <c r="F113" s="604"/>
      <c r="G113" s="604"/>
      <c r="H113" s="604"/>
      <c r="I113" s="604"/>
      <c r="J113" s="604"/>
      <c r="K113" s="622"/>
      <c r="L113" s="603">
        <v>15</v>
      </c>
      <c r="M113" s="604" t="s">
        <v>535</v>
      </c>
      <c r="N113" s="604" t="s">
        <v>535</v>
      </c>
      <c r="O113" s="604" t="s">
        <v>535</v>
      </c>
      <c r="P113" s="604" t="s">
        <v>535</v>
      </c>
      <c r="Q113" s="604" t="s">
        <v>535</v>
      </c>
      <c r="R113" s="604" t="s">
        <v>535</v>
      </c>
      <c r="S113" s="604" t="s">
        <v>535</v>
      </c>
      <c r="T113" s="604" t="s">
        <v>535</v>
      </c>
      <c r="U113" s="604" t="s">
        <v>535</v>
      </c>
      <c r="V113" s="1076" t="s">
        <v>535</v>
      </c>
      <c r="W113" s="1077"/>
      <c r="X113" s="604" t="s">
        <v>535</v>
      </c>
      <c r="Y113" s="1076" t="s">
        <v>535</v>
      </c>
      <c r="Z113" s="1077"/>
      <c r="AA113" s="604" t="s">
        <v>535</v>
      </c>
      <c r="AB113" s="604" t="s">
        <v>535</v>
      </c>
      <c r="AC113" s="604" t="s">
        <v>535</v>
      </c>
      <c r="AD113" s="604"/>
      <c r="AE113" s="607"/>
      <c r="AF113" s="607"/>
      <c r="AG113" s="605"/>
      <c r="AH113" s="603">
        <v>3</v>
      </c>
      <c r="AI113" s="604" t="s">
        <v>535</v>
      </c>
      <c r="AJ113" s="604" t="s">
        <v>535</v>
      </c>
      <c r="AK113" s="604"/>
      <c r="AL113" s="604"/>
      <c r="AM113" s="604"/>
      <c r="AN113" s="609" t="s">
        <v>1073</v>
      </c>
      <c r="AO113" s="603">
        <v>3</v>
      </c>
      <c r="AP113" s="617" t="s">
        <v>535</v>
      </c>
      <c r="AQ113" s="617" t="s">
        <v>535</v>
      </c>
      <c r="AR113" s="604"/>
      <c r="AS113" s="604"/>
      <c r="AT113" s="604"/>
      <c r="AU113" s="701" t="s">
        <v>1080</v>
      </c>
      <c r="AV113" s="1067" t="s">
        <v>878</v>
      </c>
    </row>
    <row r="114" spans="1:48" ht="29.25" thickBot="1">
      <c r="A114" s="1075"/>
      <c r="B114" s="195">
        <f t="shared" si="2"/>
        <v>29</v>
      </c>
      <c r="C114" s="611">
        <v>1</v>
      </c>
      <c r="D114" s="611">
        <v>4</v>
      </c>
      <c r="E114" s="612" t="s">
        <v>879</v>
      </c>
      <c r="F114" s="612" t="s">
        <v>879</v>
      </c>
      <c r="G114" s="612" t="s">
        <v>879</v>
      </c>
      <c r="H114" s="612" t="s">
        <v>879</v>
      </c>
      <c r="I114" s="612"/>
      <c r="J114" s="612"/>
      <c r="K114" s="627"/>
      <c r="L114" s="611">
        <v>15</v>
      </c>
      <c r="M114" s="612" t="s">
        <v>879</v>
      </c>
      <c r="N114" s="612" t="s">
        <v>879</v>
      </c>
      <c r="O114" s="612" t="s">
        <v>879</v>
      </c>
      <c r="P114" s="612" t="s">
        <v>879</v>
      </c>
      <c r="Q114" s="612" t="s">
        <v>879</v>
      </c>
      <c r="R114" s="612" t="s">
        <v>879</v>
      </c>
      <c r="S114" s="612" t="s">
        <v>879</v>
      </c>
      <c r="T114" s="612" t="s">
        <v>879</v>
      </c>
      <c r="U114" s="612" t="s">
        <v>879</v>
      </c>
      <c r="V114" s="1070" t="s">
        <v>879</v>
      </c>
      <c r="W114" s="1071"/>
      <c r="X114" s="612" t="s">
        <v>879</v>
      </c>
      <c r="Y114" s="1070" t="s">
        <v>879</v>
      </c>
      <c r="Z114" s="1071"/>
      <c r="AA114" s="612" t="s">
        <v>879</v>
      </c>
      <c r="AB114" s="612" t="s">
        <v>879</v>
      </c>
      <c r="AC114" s="612" t="s">
        <v>879</v>
      </c>
      <c r="AD114" s="612"/>
      <c r="AE114" s="615"/>
      <c r="AF114" s="615"/>
      <c r="AG114" s="621"/>
      <c r="AH114" s="611">
        <v>3</v>
      </c>
      <c r="AI114" s="612" t="s">
        <v>879</v>
      </c>
      <c r="AJ114" s="612" t="s">
        <v>879</v>
      </c>
      <c r="AK114" s="612"/>
      <c r="AL114" s="612"/>
      <c r="AM114" s="612"/>
      <c r="AN114" s="620" t="s">
        <v>1073</v>
      </c>
      <c r="AO114" s="611">
        <v>6</v>
      </c>
      <c r="AP114" s="612" t="s">
        <v>535</v>
      </c>
      <c r="AQ114" s="612" t="s">
        <v>535</v>
      </c>
      <c r="AR114" s="612" t="s">
        <v>535</v>
      </c>
      <c r="AS114" s="612" t="s">
        <v>535</v>
      </c>
      <c r="AT114" s="612"/>
      <c r="AU114" s="627" t="s">
        <v>1081</v>
      </c>
      <c r="AV114" s="1068"/>
    </row>
    <row r="115" spans="1:48" ht="14.25">
      <c r="A115" s="1074" t="s">
        <v>223</v>
      </c>
      <c r="B115" s="193">
        <f t="shared" si="2"/>
        <v>17</v>
      </c>
      <c r="C115" s="603">
        <v>1</v>
      </c>
      <c r="D115" s="603">
        <v>1</v>
      </c>
      <c r="E115" s="604"/>
      <c r="F115" s="604"/>
      <c r="G115" s="604"/>
      <c r="H115" s="604"/>
      <c r="I115" s="604"/>
      <c r="J115" s="604"/>
      <c r="K115" s="622"/>
      <c r="L115" s="603">
        <v>12</v>
      </c>
      <c r="M115" s="604" t="s">
        <v>880</v>
      </c>
      <c r="N115" s="604" t="s">
        <v>880</v>
      </c>
      <c r="O115" s="1076" t="s">
        <v>880</v>
      </c>
      <c r="P115" s="1078"/>
      <c r="Q115" s="1078"/>
      <c r="R115" s="1078"/>
      <c r="S115" s="1077"/>
      <c r="T115" s="608" t="s">
        <v>880</v>
      </c>
      <c r="U115" s="607" t="s">
        <v>880</v>
      </c>
      <c r="V115" s="607" t="s">
        <v>880</v>
      </c>
      <c r="W115" s="604"/>
      <c r="X115" s="604" t="s">
        <v>880</v>
      </c>
      <c r="Y115" s="607" t="s">
        <v>880</v>
      </c>
      <c r="Z115" s="607" t="s">
        <v>880</v>
      </c>
      <c r="AA115" s="604" t="s">
        <v>880</v>
      </c>
      <c r="AB115" s="604" t="s">
        <v>880</v>
      </c>
      <c r="AC115" s="604"/>
      <c r="AD115" s="604"/>
      <c r="AE115" s="607" t="s">
        <v>880</v>
      </c>
      <c r="AF115" s="607"/>
      <c r="AG115" s="605"/>
      <c r="AH115" s="603">
        <v>2</v>
      </c>
      <c r="AI115" s="604" t="s">
        <v>880</v>
      </c>
      <c r="AJ115" s="604" t="s">
        <v>880</v>
      </c>
      <c r="AK115" s="604"/>
      <c r="AL115" s="604"/>
      <c r="AM115" s="604"/>
      <c r="AN115" s="605"/>
      <c r="AO115" s="603">
        <v>1</v>
      </c>
      <c r="AP115" s="604"/>
      <c r="AQ115" s="604"/>
      <c r="AR115" s="604"/>
      <c r="AS115" s="604"/>
      <c r="AT115" s="604"/>
      <c r="AU115" s="610"/>
      <c r="AV115" s="1067" t="s">
        <v>881</v>
      </c>
    </row>
    <row r="116" spans="1:48" ht="15" thickBot="1">
      <c r="A116" s="1075"/>
      <c r="B116" s="195">
        <f t="shared" si="2"/>
        <v>27</v>
      </c>
      <c r="C116" s="611">
        <v>1</v>
      </c>
      <c r="D116" s="611">
        <v>6</v>
      </c>
      <c r="E116" s="612" t="s">
        <v>880</v>
      </c>
      <c r="F116" s="612" t="s">
        <v>880</v>
      </c>
      <c r="G116" s="612" t="s">
        <v>880</v>
      </c>
      <c r="H116" s="612" t="s">
        <v>880</v>
      </c>
      <c r="I116" s="612" t="s">
        <v>880</v>
      </c>
      <c r="J116" s="612"/>
      <c r="K116" s="627" t="s">
        <v>648</v>
      </c>
      <c r="L116" s="611">
        <v>16</v>
      </c>
      <c r="M116" s="612" t="s">
        <v>358</v>
      </c>
      <c r="N116" s="612" t="s">
        <v>358</v>
      </c>
      <c r="O116" s="612" t="s">
        <v>358</v>
      </c>
      <c r="P116" s="612" t="s">
        <v>358</v>
      </c>
      <c r="Q116" s="612" t="s">
        <v>358</v>
      </c>
      <c r="R116" s="612" t="s">
        <v>358</v>
      </c>
      <c r="S116" s="612" t="s">
        <v>358</v>
      </c>
      <c r="T116" s="612" t="s">
        <v>358</v>
      </c>
      <c r="U116" s="612" t="s">
        <v>358</v>
      </c>
      <c r="V116" s="612" t="s">
        <v>358</v>
      </c>
      <c r="W116" s="612"/>
      <c r="X116" s="612" t="s">
        <v>358</v>
      </c>
      <c r="Y116" s="612" t="s">
        <v>358</v>
      </c>
      <c r="Z116" s="612" t="s">
        <v>358</v>
      </c>
      <c r="AA116" s="612" t="s">
        <v>358</v>
      </c>
      <c r="AB116" s="612" t="s">
        <v>358</v>
      </c>
      <c r="AC116" s="612"/>
      <c r="AD116" s="612"/>
      <c r="AE116" s="615" t="s">
        <v>358</v>
      </c>
      <c r="AF116" s="615"/>
      <c r="AG116" s="621"/>
      <c r="AH116" s="611">
        <v>2</v>
      </c>
      <c r="AI116" s="612" t="s">
        <v>358</v>
      </c>
      <c r="AJ116" s="612" t="s">
        <v>358</v>
      </c>
      <c r="AK116" s="612"/>
      <c r="AL116" s="612"/>
      <c r="AM116" s="612"/>
      <c r="AN116" s="621"/>
      <c r="AO116" s="611">
        <v>2</v>
      </c>
      <c r="AP116" s="612" t="s">
        <v>358</v>
      </c>
      <c r="AQ116" s="612" t="s">
        <v>358</v>
      </c>
      <c r="AR116" s="612"/>
      <c r="AS116" s="612"/>
      <c r="AT116" s="612"/>
      <c r="AU116" s="613"/>
      <c r="AV116" s="1068"/>
    </row>
    <row r="117" spans="1:48" ht="28.5">
      <c r="A117" s="1074" t="s">
        <v>224</v>
      </c>
      <c r="B117" s="193">
        <f t="shared" si="2"/>
        <v>20</v>
      </c>
      <c r="C117" s="603">
        <v>1</v>
      </c>
      <c r="D117" s="603">
        <v>1</v>
      </c>
      <c r="E117" s="604"/>
      <c r="F117" s="604"/>
      <c r="G117" s="604"/>
      <c r="H117" s="604"/>
      <c r="I117" s="604"/>
      <c r="J117" s="604"/>
      <c r="K117" s="622"/>
      <c r="L117" s="603">
        <v>16</v>
      </c>
      <c r="M117" s="604" t="s">
        <v>358</v>
      </c>
      <c r="N117" s="604" t="s">
        <v>358</v>
      </c>
      <c r="O117" s="604" t="s">
        <v>358</v>
      </c>
      <c r="P117" s="604" t="s">
        <v>358</v>
      </c>
      <c r="Q117" s="604"/>
      <c r="R117" s="604"/>
      <c r="S117" s="604" t="s">
        <v>358</v>
      </c>
      <c r="T117" s="604" t="s">
        <v>358</v>
      </c>
      <c r="U117" s="604" t="s">
        <v>358</v>
      </c>
      <c r="V117" s="604" t="s">
        <v>358</v>
      </c>
      <c r="W117" s="604" t="s">
        <v>869</v>
      </c>
      <c r="X117" s="604" t="s">
        <v>358</v>
      </c>
      <c r="Y117" s="604" t="s">
        <v>869</v>
      </c>
      <c r="Z117" s="604" t="s">
        <v>1083</v>
      </c>
      <c r="AA117" s="604" t="s">
        <v>545</v>
      </c>
      <c r="AB117" s="604" t="s">
        <v>545</v>
      </c>
      <c r="AC117" s="604" t="s">
        <v>1082</v>
      </c>
      <c r="AD117" s="604"/>
      <c r="AE117" s="607" t="s">
        <v>550</v>
      </c>
      <c r="AF117" s="607"/>
      <c r="AG117" s="605" t="s">
        <v>882</v>
      </c>
      <c r="AH117" s="603">
        <v>1</v>
      </c>
      <c r="AI117" s="604"/>
      <c r="AJ117" s="604" t="s">
        <v>550</v>
      </c>
      <c r="AK117" s="604"/>
      <c r="AL117" s="604"/>
      <c r="AM117" s="604"/>
      <c r="AN117" s="605"/>
      <c r="AO117" s="603">
        <v>1</v>
      </c>
      <c r="AP117" s="604"/>
      <c r="AQ117" s="604"/>
      <c r="AR117" s="604"/>
      <c r="AS117" s="604"/>
      <c r="AT117" s="604"/>
      <c r="AU117" s="610"/>
      <c r="AV117" s="1067" t="s">
        <v>883</v>
      </c>
    </row>
    <row r="118" spans="1:48" ht="29.25" thickBot="1">
      <c r="A118" s="1075"/>
      <c r="B118" s="195">
        <f t="shared" si="2"/>
        <v>28</v>
      </c>
      <c r="C118" s="611">
        <v>1</v>
      </c>
      <c r="D118" s="611">
        <v>4</v>
      </c>
      <c r="E118" s="612" t="s">
        <v>550</v>
      </c>
      <c r="F118" s="612" t="s">
        <v>550</v>
      </c>
      <c r="G118" s="612" t="s">
        <v>550</v>
      </c>
      <c r="H118" s="612" t="s">
        <v>550</v>
      </c>
      <c r="I118" s="612"/>
      <c r="J118" s="612"/>
      <c r="K118" s="627"/>
      <c r="L118" s="611">
        <v>16</v>
      </c>
      <c r="M118" s="612" t="s">
        <v>550</v>
      </c>
      <c r="N118" s="612" t="s">
        <v>550</v>
      </c>
      <c r="O118" s="612" t="s">
        <v>550</v>
      </c>
      <c r="P118" s="612" t="s">
        <v>550</v>
      </c>
      <c r="Q118" s="612"/>
      <c r="R118" s="612"/>
      <c r="S118" s="612" t="s">
        <v>550</v>
      </c>
      <c r="T118" s="612" t="s">
        <v>550</v>
      </c>
      <c r="U118" s="612" t="s">
        <v>550</v>
      </c>
      <c r="V118" s="612" t="s">
        <v>550</v>
      </c>
      <c r="W118" s="612" t="s">
        <v>884</v>
      </c>
      <c r="X118" s="612" t="s">
        <v>550</v>
      </c>
      <c r="Y118" s="612" t="s">
        <v>884</v>
      </c>
      <c r="Z118" s="612" t="s">
        <v>1083</v>
      </c>
      <c r="AA118" s="612" t="s">
        <v>545</v>
      </c>
      <c r="AB118" s="612" t="s">
        <v>545</v>
      </c>
      <c r="AC118" s="612" t="s">
        <v>1082</v>
      </c>
      <c r="AD118" s="612"/>
      <c r="AE118" s="615" t="s">
        <v>550</v>
      </c>
      <c r="AF118" s="615"/>
      <c r="AG118" s="621" t="s">
        <v>882</v>
      </c>
      <c r="AH118" s="611">
        <v>1</v>
      </c>
      <c r="AI118" s="612"/>
      <c r="AJ118" s="612" t="s">
        <v>550</v>
      </c>
      <c r="AK118" s="612"/>
      <c r="AL118" s="612"/>
      <c r="AM118" s="612"/>
      <c r="AN118" s="702"/>
      <c r="AO118" s="611">
        <v>6</v>
      </c>
      <c r="AP118" s="612" t="s">
        <v>550</v>
      </c>
      <c r="AQ118" s="612" t="s">
        <v>550</v>
      </c>
      <c r="AR118" s="612" t="s">
        <v>550</v>
      </c>
      <c r="AS118" s="612" t="s">
        <v>550</v>
      </c>
      <c r="AT118" s="612" t="s">
        <v>550</v>
      </c>
      <c r="AU118" s="627" t="s">
        <v>648</v>
      </c>
      <c r="AV118" s="1068"/>
    </row>
    <row r="119" spans="1:48" ht="84">
      <c r="A119" s="1074" t="s">
        <v>225</v>
      </c>
      <c r="B119" s="193">
        <f t="shared" si="2"/>
        <v>24</v>
      </c>
      <c r="C119" s="603">
        <v>1</v>
      </c>
      <c r="D119" s="603">
        <v>1</v>
      </c>
      <c r="E119" s="604"/>
      <c r="F119" s="604"/>
      <c r="G119" s="604"/>
      <c r="H119" s="604"/>
      <c r="I119" s="604"/>
      <c r="J119" s="604"/>
      <c r="K119" s="622"/>
      <c r="L119" s="603">
        <v>13</v>
      </c>
      <c r="M119" s="1076" t="s">
        <v>358</v>
      </c>
      <c r="N119" s="1077"/>
      <c r="O119" s="604" t="s">
        <v>358</v>
      </c>
      <c r="P119" s="604" t="s">
        <v>358</v>
      </c>
      <c r="Q119" s="604" t="s">
        <v>358</v>
      </c>
      <c r="R119" s="604" t="s">
        <v>358</v>
      </c>
      <c r="S119" s="604"/>
      <c r="T119" s="604" t="s">
        <v>358</v>
      </c>
      <c r="U119" s="604" t="s">
        <v>358</v>
      </c>
      <c r="V119" s="604" t="s">
        <v>358</v>
      </c>
      <c r="W119" s="604"/>
      <c r="X119" s="604" t="s">
        <v>358</v>
      </c>
      <c r="Y119" s="604" t="s">
        <v>358</v>
      </c>
      <c r="Z119" s="604"/>
      <c r="AA119" s="604" t="s">
        <v>358</v>
      </c>
      <c r="AB119" s="604" t="s">
        <v>358</v>
      </c>
      <c r="AC119" s="604"/>
      <c r="AD119" s="604"/>
      <c r="AE119" s="607" t="s">
        <v>885</v>
      </c>
      <c r="AF119" s="624"/>
      <c r="AG119" s="675" t="s">
        <v>613</v>
      </c>
      <c r="AH119" s="603">
        <v>1</v>
      </c>
      <c r="AI119" s="604"/>
      <c r="AJ119" s="604" t="s">
        <v>540</v>
      </c>
      <c r="AK119" s="604"/>
      <c r="AL119" s="604"/>
      <c r="AM119" s="604"/>
      <c r="AN119" s="661"/>
      <c r="AO119" s="603">
        <v>8</v>
      </c>
      <c r="AP119" s="604"/>
      <c r="AQ119" s="604" t="s">
        <v>540</v>
      </c>
      <c r="AR119" s="604"/>
      <c r="AS119" s="604"/>
      <c r="AT119" s="604"/>
      <c r="AU119" s="698" t="s">
        <v>1084</v>
      </c>
      <c r="AV119" s="1067" t="s">
        <v>552</v>
      </c>
    </row>
    <row r="120" spans="1:48" ht="96.75" thickBot="1">
      <c r="A120" s="1075"/>
      <c r="B120" s="195">
        <f t="shared" si="2"/>
        <v>32</v>
      </c>
      <c r="C120" s="611">
        <v>1</v>
      </c>
      <c r="D120" s="611">
        <v>4</v>
      </c>
      <c r="E120" s="612" t="s">
        <v>540</v>
      </c>
      <c r="F120" s="612" t="s">
        <v>540</v>
      </c>
      <c r="G120" s="612"/>
      <c r="H120" s="612" t="s">
        <v>540</v>
      </c>
      <c r="I120" s="612" t="s">
        <v>540</v>
      </c>
      <c r="J120" s="612"/>
      <c r="K120" s="627"/>
      <c r="L120" s="611">
        <v>14</v>
      </c>
      <c r="M120" s="615" t="s">
        <v>540</v>
      </c>
      <c r="N120" s="612" t="s">
        <v>540</v>
      </c>
      <c r="O120" s="612" t="s">
        <v>540</v>
      </c>
      <c r="P120" s="612" t="s">
        <v>540</v>
      </c>
      <c r="Q120" s="612" t="s">
        <v>540</v>
      </c>
      <c r="R120" s="612" t="s">
        <v>540</v>
      </c>
      <c r="S120" s="612"/>
      <c r="T120" s="612" t="s">
        <v>540</v>
      </c>
      <c r="U120" s="612" t="s">
        <v>540</v>
      </c>
      <c r="V120" s="612" t="s">
        <v>540</v>
      </c>
      <c r="W120" s="612"/>
      <c r="X120" s="612" t="s">
        <v>540</v>
      </c>
      <c r="Y120" s="612" t="s">
        <v>540</v>
      </c>
      <c r="Z120" s="612"/>
      <c r="AA120" s="612" t="s">
        <v>540</v>
      </c>
      <c r="AB120" s="612" t="s">
        <v>540</v>
      </c>
      <c r="AC120" s="612"/>
      <c r="AD120" s="612"/>
      <c r="AE120" s="615" t="s">
        <v>364</v>
      </c>
      <c r="AF120" s="615"/>
      <c r="AG120" s="621" t="s">
        <v>613</v>
      </c>
      <c r="AH120" s="611">
        <v>1</v>
      </c>
      <c r="AI120" s="612"/>
      <c r="AJ120" s="612" t="s">
        <v>540</v>
      </c>
      <c r="AK120" s="612"/>
      <c r="AL120" s="612"/>
      <c r="AM120" s="612"/>
      <c r="AN120" s="621"/>
      <c r="AO120" s="611">
        <v>12</v>
      </c>
      <c r="AP120" s="612" t="s">
        <v>540</v>
      </c>
      <c r="AQ120" s="612" t="s">
        <v>540</v>
      </c>
      <c r="AR120" s="612"/>
      <c r="AS120" s="612" t="s">
        <v>540</v>
      </c>
      <c r="AT120" s="612" t="s">
        <v>540</v>
      </c>
      <c r="AU120" s="678" t="s">
        <v>1085</v>
      </c>
      <c r="AV120" s="1068"/>
    </row>
    <row r="121" spans="1:48" s="96" customFormat="1" ht="45" customHeight="1" thickBot="1">
      <c r="A121" s="92" t="s">
        <v>935</v>
      </c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3"/>
      <c r="AH121" s="94"/>
      <c r="AI121" s="94"/>
      <c r="AJ121" s="94"/>
      <c r="AK121" s="94"/>
      <c r="AL121" s="94"/>
      <c r="AM121" s="94"/>
      <c r="AN121" s="93"/>
      <c r="AO121" s="94"/>
      <c r="AP121" s="95"/>
      <c r="AQ121" s="95"/>
      <c r="AR121" s="95"/>
      <c r="AS121" s="95"/>
      <c r="AT121" s="95"/>
      <c r="AU121" s="95"/>
      <c r="AV121" s="95"/>
    </row>
    <row r="122" spans="1:48" ht="17.25">
      <c r="A122" s="1094" t="s">
        <v>498</v>
      </c>
      <c r="B122" s="97"/>
      <c r="C122" s="447" t="s">
        <v>1321</v>
      </c>
      <c r="D122" s="1111" t="s">
        <v>499</v>
      </c>
      <c r="E122" s="1079"/>
      <c r="F122" s="1079"/>
      <c r="G122" s="1079"/>
      <c r="H122" s="1079"/>
      <c r="I122" s="1079"/>
      <c r="J122" s="1079"/>
      <c r="K122" s="1080"/>
      <c r="L122" s="1111" t="s">
        <v>500</v>
      </c>
      <c r="M122" s="1079"/>
      <c r="N122" s="1079"/>
      <c r="O122" s="1079"/>
      <c r="P122" s="1079"/>
      <c r="Q122" s="1079"/>
      <c r="R122" s="1079"/>
      <c r="S122" s="1079"/>
      <c r="T122" s="1079"/>
      <c r="U122" s="1079"/>
      <c r="V122" s="1079"/>
      <c r="W122" s="1079"/>
      <c r="X122" s="1079"/>
      <c r="Y122" s="1079" t="s">
        <v>501</v>
      </c>
      <c r="Z122" s="1079"/>
      <c r="AA122" s="1079"/>
      <c r="AB122" s="1079"/>
      <c r="AC122" s="1079"/>
      <c r="AD122" s="1079"/>
      <c r="AE122" s="1079"/>
      <c r="AF122" s="1079"/>
      <c r="AG122" s="1080"/>
      <c r="AH122" s="1111" t="s">
        <v>502</v>
      </c>
      <c r="AI122" s="1079"/>
      <c r="AJ122" s="1079"/>
      <c r="AK122" s="1079"/>
      <c r="AL122" s="1079"/>
      <c r="AM122" s="1079"/>
      <c r="AN122" s="1080"/>
      <c r="AO122" s="1111" t="s">
        <v>503</v>
      </c>
      <c r="AP122" s="1079"/>
      <c r="AQ122" s="1079"/>
      <c r="AR122" s="1079"/>
      <c r="AS122" s="1079"/>
      <c r="AT122" s="1079"/>
      <c r="AU122" s="1080"/>
      <c r="AV122" s="98"/>
    </row>
    <row r="123" spans="1:48" ht="14.25">
      <c r="A123" s="1095"/>
      <c r="B123" s="100" t="s">
        <v>504</v>
      </c>
      <c r="C123" s="1109" t="s">
        <v>505</v>
      </c>
      <c r="D123" s="1109" t="s">
        <v>505</v>
      </c>
      <c r="E123" s="1081" t="s">
        <v>507</v>
      </c>
      <c r="F123" s="1082"/>
      <c r="G123" s="1082"/>
      <c r="H123" s="1082"/>
      <c r="I123" s="1082"/>
      <c r="J123" s="1082"/>
      <c r="K123" s="1083"/>
      <c r="L123" s="1109" t="s">
        <v>505</v>
      </c>
      <c r="M123" s="1081" t="s">
        <v>507</v>
      </c>
      <c r="N123" s="1082"/>
      <c r="O123" s="1082"/>
      <c r="P123" s="1082"/>
      <c r="Q123" s="1082"/>
      <c r="R123" s="1082"/>
      <c r="S123" s="1082"/>
      <c r="T123" s="1082"/>
      <c r="U123" s="1082"/>
      <c r="V123" s="1082"/>
      <c r="W123" s="1082"/>
      <c r="X123" s="1082"/>
      <c r="Y123" s="1082"/>
      <c r="Z123" s="1082"/>
      <c r="AA123" s="1082"/>
      <c r="AB123" s="1082"/>
      <c r="AC123" s="1082"/>
      <c r="AD123" s="1082"/>
      <c r="AE123" s="1082"/>
      <c r="AF123" s="1082"/>
      <c r="AG123" s="1083"/>
      <c r="AH123" s="1109" t="s">
        <v>505</v>
      </c>
      <c r="AI123" s="1081" t="s">
        <v>506</v>
      </c>
      <c r="AJ123" s="1082"/>
      <c r="AK123" s="1082"/>
      <c r="AL123" s="1082"/>
      <c r="AM123" s="1082"/>
      <c r="AN123" s="1083"/>
      <c r="AO123" s="1109" t="s">
        <v>505</v>
      </c>
      <c r="AP123" s="1081" t="s">
        <v>506</v>
      </c>
      <c r="AQ123" s="1082"/>
      <c r="AR123" s="1082"/>
      <c r="AS123" s="1082"/>
      <c r="AT123" s="1082"/>
      <c r="AU123" s="1083"/>
      <c r="AV123" s="152" t="s">
        <v>508</v>
      </c>
    </row>
    <row r="124" spans="1:49" s="104" customFormat="1" ht="107.25" customHeight="1" thickBot="1">
      <c r="A124" s="1096"/>
      <c r="B124" s="101" t="s">
        <v>505</v>
      </c>
      <c r="C124" s="1110"/>
      <c r="D124" s="1110"/>
      <c r="E124" s="202" t="s">
        <v>509</v>
      </c>
      <c r="F124" s="202" t="s">
        <v>510</v>
      </c>
      <c r="G124" s="202" t="s">
        <v>830</v>
      </c>
      <c r="H124" s="202" t="s">
        <v>831</v>
      </c>
      <c r="I124" s="202" t="s">
        <v>511</v>
      </c>
      <c r="J124" s="202" t="s">
        <v>832</v>
      </c>
      <c r="K124" s="203" t="s">
        <v>512</v>
      </c>
      <c r="L124" s="1110"/>
      <c r="M124" s="204" t="s">
        <v>513</v>
      </c>
      <c r="N124" s="204" t="s">
        <v>514</v>
      </c>
      <c r="O124" s="204" t="s">
        <v>270</v>
      </c>
      <c r="P124" s="204" t="s">
        <v>515</v>
      </c>
      <c r="Q124" s="204" t="s">
        <v>516</v>
      </c>
      <c r="R124" s="204" t="s">
        <v>271</v>
      </c>
      <c r="S124" s="204" t="s">
        <v>272</v>
      </c>
      <c r="T124" s="204" t="s">
        <v>517</v>
      </c>
      <c r="U124" s="204" t="s">
        <v>273</v>
      </c>
      <c r="V124" s="204" t="s">
        <v>518</v>
      </c>
      <c r="W124" s="204" t="s">
        <v>833</v>
      </c>
      <c r="X124" s="204" t="s">
        <v>274</v>
      </c>
      <c r="Y124" s="204" t="s">
        <v>519</v>
      </c>
      <c r="Z124" s="204" t="s">
        <v>275</v>
      </c>
      <c r="AA124" s="204" t="s">
        <v>520</v>
      </c>
      <c r="AB124" s="204" t="s">
        <v>834</v>
      </c>
      <c r="AC124" s="204" t="s">
        <v>835</v>
      </c>
      <c r="AD124" s="204" t="s">
        <v>269</v>
      </c>
      <c r="AE124" s="102" t="s">
        <v>1322</v>
      </c>
      <c r="AF124" s="205" t="s">
        <v>521</v>
      </c>
      <c r="AG124" s="206" t="s">
        <v>512</v>
      </c>
      <c r="AH124" s="1110"/>
      <c r="AI124" s="204" t="s">
        <v>522</v>
      </c>
      <c r="AJ124" s="204" t="s">
        <v>523</v>
      </c>
      <c r="AK124" s="204" t="s">
        <v>524</v>
      </c>
      <c r="AL124" s="204" t="s">
        <v>525</v>
      </c>
      <c r="AM124" s="204" t="s">
        <v>836</v>
      </c>
      <c r="AN124" s="206" t="s">
        <v>512</v>
      </c>
      <c r="AO124" s="1110"/>
      <c r="AP124" s="204" t="s">
        <v>509</v>
      </c>
      <c r="AQ124" s="204" t="s">
        <v>510</v>
      </c>
      <c r="AR124" s="204" t="s">
        <v>830</v>
      </c>
      <c r="AS124" s="204" t="s">
        <v>831</v>
      </c>
      <c r="AT124" s="204" t="s">
        <v>526</v>
      </c>
      <c r="AU124" s="206" t="s">
        <v>512</v>
      </c>
      <c r="AV124" s="103" t="s">
        <v>527</v>
      </c>
      <c r="AW124" s="106"/>
    </row>
    <row r="125" spans="1:48" ht="84">
      <c r="A125" s="1074" t="s">
        <v>226</v>
      </c>
      <c r="B125" s="193">
        <f>C125+D125+L125+AH125+AO125</f>
        <v>24</v>
      </c>
      <c r="C125" s="657">
        <v>1</v>
      </c>
      <c r="D125" s="657">
        <v>1</v>
      </c>
      <c r="E125" s="617"/>
      <c r="F125" s="617"/>
      <c r="G125" s="617"/>
      <c r="H125" s="617"/>
      <c r="I125" s="617"/>
      <c r="J125" s="617"/>
      <c r="K125" s="674"/>
      <c r="L125" s="657">
        <v>13</v>
      </c>
      <c r="M125" s="1076" t="s">
        <v>838</v>
      </c>
      <c r="N125" s="1077"/>
      <c r="O125" s="617" t="s">
        <v>838</v>
      </c>
      <c r="P125" s="617" t="s">
        <v>838</v>
      </c>
      <c r="Q125" s="617" t="s">
        <v>838</v>
      </c>
      <c r="R125" s="617" t="s">
        <v>838</v>
      </c>
      <c r="S125" s="617"/>
      <c r="T125" s="617" t="s">
        <v>838</v>
      </c>
      <c r="U125" s="617" t="s">
        <v>838</v>
      </c>
      <c r="V125" s="604" t="s">
        <v>838</v>
      </c>
      <c r="W125" s="604"/>
      <c r="X125" s="617" t="s">
        <v>838</v>
      </c>
      <c r="Y125" s="617" t="s">
        <v>838</v>
      </c>
      <c r="Z125" s="617"/>
      <c r="AA125" s="617" t="s">
        <v>838</v>
      </c>
      <c r="AB125" s="617" t="s">
        <v>838</v>
      </c>
      <c r="AC125" s="617"/>
      <c r="AD125" s="617"/>
      <c r="AE125" s="656" t="s">
        <v>886</v>
      </c>
      <c r="AF125" s="703"/>
      <c r="AG125" s="675" t="s">
        <v>613</v>
      </c>
      <c r="AH125" s="657">
        <v>1</v>
      </c>
      <c r="AI125" s="617"/>
      <c r="AJ125" s="617" t="s">
        <v>540</v>
      </c>
      <c r="AK125" s="617"/>
      <c r="AL125" s="617"/>
      <c r="AM125" s="617"/>
      <c r="AN125" s="605"/>
      <c r="AO125" s="603">
        <v>8</v>
      </c>
      <c r="AP125" s="604"/>
      <c r="AQ125" s="604" t="s">
        <v>540</v>
      </c>
      <c r="AR125" s="604"/>
      <c r="AS125" s="604"/>
      <c r="AT125" s="604"/>
      <c r="AU125" s="698" t="s">
        <v>1084</v>
      </c>
      <c r="AV125" s="1067" t="s">
        <v>552</v>
      </c>
    </row>
    <row r="126" spans="1:48" ht="96.75" thickBot="1">
      <c r="A126" s="1075"/>
      <c r="B126" s="195">
        <f>C126+D126+L126+AH126+AO126</f>
        <v>32</v>
      </c>
      <c r="C126" s="662">
        <v>1</v>
      </c>
      <c r="D126" s="662">
        <v>4</v>
      </c>
      <c r="E126" s="654" t="s">
        <v>540</v>
      </c>
      <c r="F126" s="654" t="s">
        <v>540</v>
      </c>
      <c r="G126" s="654"/>
      <c r="H126" s="654" t="s">
        <v>540</v>
      </c>
      <c r="I126" s="654" t="s">
        <v>540</v>
      </c>
      <c r="J126" s="654"/>
      <c r="K126" s="673"/>
      <c r="L126" s="662">
        <v>14</v>
      </c>
      <c r="M126" s="612" t="s">
        <v>540</v>
      </c>
      <c r="N126" s="619" t="s">
        <v>540</v>
      </c>
      <c r="O126" s="654" t="s">
        <v>540</v>
      </c>
      <c r="P126" s="654" t="s">
        <v>540</v>
      </c>
      <c r="Q126" s="654" t="s">
        <v>540</v>
      </c>
      <c r="R126" s="654" t="s">
        <v>540</v>
      </c>
      <c r="S126" s="654"/>
      <c r="T126" s="654" t="s">
        <v>540</v>
      </c>
      <c r="U126" s="654" t="s">
        <v>540</v>
      </c>
      <c r="V126" s="612" t="s">
        <v>540</v>
      </c>
      <c r="W126" s="612"/>
      <c r="X126" s="654" t="s">
        <v>540</v>
      </c>
      <c r="Y126" s="654" t="s">
        <v>540</v>
      </c>
      <c r="Z126" s="654"/>
      <c r="AA126" s="654" t="s">
        <v>540</v>
      </c>
      <c r="AB126" s="654" t="s">
        <v>540</v>
      </c>
      <c r="AC126" s="654"/>
      <c r="AD126" s="654"/>
      <c r="AE126" s="664" t="s">
        <v>364</v>
      </c>
      <c r="AF126" s="664"/>
      <c r="AG126" s="621" t="s">
        <v>613</v>
      </c>
      <c r="AH126" s="662">
        <v>1</v>
      </c>
      <c r="AI126" s="654"/>
      <c r="AJ126" s="654" t="s">
        <v>540</v>
      </c>
      <c r="AK126" s="654"/>
      <c r="AL126" s="654"/>
      <c r="AM126" s="654"/>
      <c r="AN126" s="665"/>
      <c r="AO126" s="611">
        <v>12</v>
      </c>
      <c r="AP126" s="612" t="s">
        <v>540</v>
      </c>
      <c r="AQ126" s="612" t="s">
        <v>540</v>
      </c>
      <c r="AR126" s="612"/>
      <c r="AS126" s="612" t="s">
        <v>540</v>
      </c>
      <c r="AT126" s="612" t="s">
        <v>540</v>
      </c>
      <c r="AU126" s="678" t="s">
        <v>1085</v>
      </c>
      <c r="AV126" s="1068"/>
    </row>
    <row r="127" spans="1:48" ht="28.5">
      <c r="A127" s="1074" t="s">
        <v>227</v>
      </c>
      <c r="B127" s="193">
        <f>C127+D127+L127+AH127+AO127</f>
        <v>21</v>
      </c>
      <c r="C127" s="603">
        <v>1</v>
      </c>
      <c r="D127" s="603">
        <v>3</v>
      </c>
      <c r="E127" s="604"/>
      <c r="F127" s="604" t="s">
        <v>540</v>
      </c>
      <c r="G127" s="604"/>
      <c r="H127" s="604"/>
      <c r="I127" s="604"/>
      <c r="J127" s="604" t="s">
        <v>364</v>
      </c>
      <c r="K127" s="622" t="s">
        <v>1086</v>
      </c>
      <c r="L127" s="603">
        <v>15</v>
      </c>
      <c r="M127" s="604" t="s">
        <v>538</v>
      </c>
      <c r="N127" s="604" t="s">
        <v>538</v>
      </c>
      <c r="O127" s="604" t="s">
        <v>538</v>
      </c>
      <c r="P127" s="604" t="s">
        <v>538</v>
      </c>
      <c r="Q127" s="604" t="s">
        <v>538</v>
      </c>
      <c r="R127" s="604" t="s">
        <v>538</v>
      </c>
      <c r="S127" s="604"/>
      <c r="T127" s="604" t="s">
        <v>538</v>
      </c>
      <c r="U127" s="604" t="s">
        <v>538</v>
      </c>
      <c r="V127" s="604" t="s">
        <v>538</v>
      </c>
      <c r="W127" s="604"/>
      <c r="X127" s="604" t="s">
        <v>538</v>
      </c>
      <c r="Y127" s="607" t="s">
        <v>538</v>
      </c>
      <c r="Z127" s="604"/>
      <c r="AA127" s="604" t="s">
        <v>538</v>
      </c>
      <c r="AB127" s="604" t="s">
        <v>538</v>
      </c>
      <c r="AC127" s="604"/>
      <c r="AD127" s="604"/>
      <c r="AE127" s="607" t="s">
        <v>538</v>
      </c>
      <c r="AF127" s="607" t="s">
        <v>538</v>
      </c>
      <c r="AG127" s="605"/>
      <c r="AH127" s="603">
        <v>1</v>
      </c>
      <c r="AI127" s="604"/>
      <c r="AJ127" s="604" t="s">
        <v>538</v>
      </c>
      <c r="AK127" s="604"/>
      <c r="AL127" s="604"/>
      <c r="AM127" s="604"/>
      <c r="AN127" s="605"/>
      <c r="AO127" s="603">
        <v>1</v>
      </c>
      <c r="AP127" s="604"/>
      <c r="AQ127" s="604"/>
      <c r="AR127" s="604"/>
      <c r="AS127" s="604"/>
      <c r="AT127" s="604"/>
      <c r="AU127" s="610"/>
      <c r="AV127" s="1067" t="s">
        <v>924</v>
      </c>
    </row>
    <row r="128" spans="1:48" ht="29.25" thickBot="1">
      <c r="A128" s="1075"/>
      <c r="B128" s="195">
        <f>C128+D128+L128+AH128+AO128</f>
        <v>27</v>
      </c>
      <c r="C128" s="611">
        <v>1</v>
      </c>
      <c r="D128" s="611">
        <v>6</v>
      </c>
      <c r="E128" s="612" t="s">
        <v>538</v>
      </c>
      <c r="F128" s="612" t="s">
        <v>538</v>
      </c>
      <c r="G128" s="612" t="s">
        <v>538</v>
      </c>
      <c r="H128" s="612"/>
      <c r="I128" s="612"/>
      <c r="J128" s="612" t="s">
        <v>538</v>
      </c>
      <c r="K128" s="627" t="s">
        <v>1086</v>
      </c>
      <c r="L128" s="611">
        <v>15</v>
      </c>
      <c r="M128" s="612" t="s">
        <v>538</v>
      </c>
      <c r="N128" s="612" t="s">
        <v>538</v>
      </c>
      <c r="O128" s="612" t="s">
        <v>538</v>
      </c>
      <c r="P128" s="612" t="s">
        <v>538</v>
      </c>
      <c r="Q128" s="612" t="s">
        <v>538</v>
      </c>
      <c r="R128" s="612" t="s">
        <v>538</v>
      </c>
      <c r="S128" s="612"/>
      <c r="T128" s="612" t="s">
        <v>538</v>
      </c>
      <c r="U128" s="612" t="s">
        <v>538</v>
      </c>
      <c r="V128" s="612" t="s">
        <v>538</v>
      </c>
      <c r="W128" s="612"/>
      <c r="X128" s="612" t="s">
        <v>538</v>
      </c>
      <c r="Y128" s="615" t="s">
        <v>538</v>
      </c>
      <c r="Z128" s="612"/>
      <c r="AA128" s="612" t="s">
        <v>538</v>
      </c>
      <c r="AB128" s="612" t="s">
        <v>538</v>
      </c>
      <c r="AC128" s="612"/>
      <c r="AD128" s="612"/>
      <c r="AE128" s="615" t="s">
        <v>538</v>
      </c>
      <c r="AF128" s="615" t="s">
        <v>538</v>
      </c>
      <c r="AG128" s="621"/>
      <c r="AH128" s="611">
        <v>1</v>
      </c>
      <c r="AI128" s="612"/>
      <c r="AJ128" s="612" t="s">
        <v>538</v>
      </c>
      <c r="AK128" s="612"/>
      <c r="AL128" s="612"/>
      <c r="AM128" s="612"/>
      <c r="AN128" s="621"/>
      <c r="AO128" s="611">
        <v>4</v>
      </c>
      <c r="AP128" s="612" t="s">
        <v>538</v>
      </c>
      <c r="AQ128" s="612" t="s">
        <v>538</v>
      </c>
      <c r="AR128" s="612" t="s">
        <v>538</v>
      </c>
      <c r="AS128" s="612"/>
      <c r="AT128" s="612"/>
      <c r="AU128" s="627" t="s">
        <v>887</v>
      </c>
      <c r="AV128" s="1068"/>
    </row>
    <row r="129" spans="1:48" ht="42.75">
      <c r="A129" s="1074" t="s">
        <v>228</v>
      </c>
      <c r="B129" s="193">
        <f aca="true" t="shared" si="3" ref="B129:B146">C129+D129+L129+AH129+AO129</f>
        <v>23</v>
      </c>
      <c r="C129" s="657">
        <v>1</v>
      </c>
      <c r="D129" s="657">
        <v>2</v>
      </c>
      <c r="E129" s="617"/>
      <c r="F129" s="617" t="s">
        <v>538</v>
      </c>
      <c r="G129" s="617"/>
      <c r="H129" s="617"/>
      <c r="I129" s="617"/>
      <c r="J129" s="617"/>
      <c r="K129" s="674" t="s">
        <v>618</v>
      </c>
      <c r="L129" s="657">
        <v>17</v>
      </c>
      <c r="M129" s="1076" t="s">
        <v>530</v>
      </c>
      <c r="N129" s="1077"/>
      <c r="O129" s="604" t="s">
        <v>530</v>
      </c>
      <c r="P129" s="604" t="s">
        <v>530</v>
      </c>
      <c r="Q129" s="604" t="s">
        <v>530</v>
      </c>
      <c r="R129" s="604" t="s">
        <v>530</v>
      </c>
      <c r="S129" s="604"/>
      <c r="T129" s="604" t="s">
        <v>530</v>
      </c>
      <c r="U129" s="604" t="s">
        <v>530</v>
      </c>
      <c r="V129" s="1076" t="s">
        <v>530</v>
      </c>
      <c r="W129" s="1077"/>
      <c r="X129" s="604" t="s">
        <v>530</v>
      </c>
      <c r="Y129" s="604" t="s">
        <v>530</v>
      </c>
      <c r="Z129" s="604" t="s">
        <v>530</v>
      </c>
      <c r="AA129" s="617"/>
      <c r="AB129" s="617" t="s">
        <v>530</v>
      </c>
      <c r="AC129" s="617" t="s">
        <v>1082</v>
      </c>
      <c r="AD129" s="617"/>
      <c r="AE129" s="656" t="s">
        <v>550</v>
      </c>
      <c r="AF129" s="656"/>
      <c r="AG129" s="661" t="s">
        <v>1087</v>
      </c>
      <c r="AH129" s="657">
        <v>2</v>
      </c>
      <c r="AI129" s="617" t="s">
        <v>534</v>
      </c>
      <c r="AJ129" s="617" t="s">
        <v>534</v>
      </c>
      <c r="AK129" s="617"/>
      <c r="AL129" s="617"/>
      <c r="AM129" s="617"/>
      <c r="AN129" s="661"/>
      <c r="AO129" s="657">
        <v>1</v>
      </c>
      <c r="AP129" s="617"/>
      <c r="AQ129" s="617"/>
      <c r="AR129" s="617"/>
      <c r="AS129" s="617"/>
      <c r="AT129" s="617"/>
      <c r="AU129" s="658"/>
      <c r="AV129" s="1067" t="s">
        <v>868</v>
      </c>
    </row>
    <row r="130" spans="1:48" ht="43.5" thickBot="1">
      <c r="A130" s="1075"/>
      <c r="B130" s="195">
        <f t="shared" si="3"/>
        <v>31</v>
      </c>
      <c r="C130" s="662">
        <v>1</v>
      </c>
      <c r="D130" s="611">
        <v>5</v>
      </c>
      <c r="E130" s="612" t="s">
        <v>534</v>
      </c>
      <c r="F130" s="612" t="s">
        <v>534</v>
      </c>
      <c r="G130" s="612"/>
      <c r="H130" s="612" t="s">
        <v>534</v>
      </c>
      <c r="I130" s="612" t="s">
        <v>534</v>
      </c>
      <c r="J130" s="612"/>
      <c r="K130" s="627" t="s">
        <v>618</v>
      </c>
      <c r="L130" s="662">
        <v>18</v>
      </c>
      <c r="M130" s="1070" t="s">
        <v>530</v>
      </c>
      <c r="N130" s="1071"/>
      <c r="O130" s="612" t="s">
        <v>530</v>
      </c>
      <c r="P130" s="612" t="s">
        <v>530</v>
      </c>
      <c r="Q130" s="612" t="s">
        <v>530</v>
      </c>
      <c r="R130" s="612" t="s">
        <v>530</v>
      </c>
      <c r="S130" s="612"/>
      <c r="T130" s="693" t="s">
        <v>679</v>
      </c>
      <c r="U130" s="612" t="s">
        <v>542</v>
      </c>
      <c r="V130" s="1070" t="s">
        <v>542</v>
      </c>
      <c r="W130" s="1071"/>
      <c r="X130" s="612" t="s">
        <v>542</v>
      </c>
      <c r="Y130" s="612" t="s">
        <v>542</v>
      </c>
      <c r="Z130" s="612" t="s">
        <v>542</v>
      </c>
      <c r="AA130" s="654"/>
      <c r="AB130" s="654" t="s">
        <v>542</v>
      </c>
      <c r="AC130" s="612" t="s">
        <v>1082</v>
      </c>
      <c r="AD130" s="654"/>
      <c r="AE130" s="664" t="s">
        <v>550</v>
      </c>
      <c r="AF130" s="664"/>
      <c r="AG130" s="665" t="s">
        <v>1087</v>
      </c>
      <c r="AH130" s="662">
        <v>2</v>
      </c>
      <c r="AI130" s="654" t="s">
        <v>534</v>
      </c>
      <c r="AJ130" s="654" t="s">
        <v>534</v>
      </c>
      <c r="AK130" s="654"/>
      <c r="AL130" s="654"/>
      <c r="AM130" s="654"/>
      <c r="AN130" s="665"/>
      <c r="AO130" s="662">
        <v>5</v>
      </c>
      <c r="AP130" s="654" t="s">
        <v>534</v>
      </c>
      <c r="AQ130" s="654" t="s">
        <v>534</v>
      </c>
      <c r="AR130" s="654"/>
      <c r="AS130" s="654" t="s">
        <v>534</v>
      </c>
      <c r="AT130" s="654" t="s">
        <v>534</v>
      </c>
      <c r="AU130" s="673" t="s">
        <v>618</v>
      </c>
      <c r="AV130" s="1068"/>
    </row>
    <row r="131" spans="1:48" ht="28.5">
      <c r="A131" s="1074" t="s">
        <v>229</v>
      </c>
      <c r="B131" s="193">
        <f t="shared" si="3"/>
        <v>23</v>
      </c>
      <c r="C131" s="603">
        <v>1</v>
      </c>
      <c r="D131" s="657">
        <v>2</v>
      </c>
      <c r="E131" s="617"/>
      <c r="F131" s="617" t="s">
        <v>530</v>
      </c>
      <c r="G131" s="617"/>
      <c r="H131" s="617"/>
      <c r="I131" s="617"/>
      <c r="J131" s="617"/>
      <c r="K131" s="674" t="s">
        <v>618</v>
      </c>
      <c r="L131" s="603">
        <v>16</v>
      </c>
      <c r="M131" s="604" t="s">
        <v>530</v>
      </c>
      <c r="N131" s="604" t="s">
        <v>530</v>
      </c>
      <c r="O131" s="604" t="s">
        <v>530</v>
      </c>
      <c r="P131" s="604" t="s">
        <v>530</v>
      </c>
      <c r="Q131" s="604"/>
      <c r="R131" s="604"/>
      <c r="S131" s="604" t="s">
        <v>530</v>
      </c>
      <c r="T131" s="666" t="s">
        <v>679</v>
      </c>
      <c r="U131" s="604" t="s">
        <v>542</v>
      </c>
      <c r="V131" s="1076" t="s">
        <v>542</v>
      </c>
      <c r="W131" s="1077"/>
      <c r="X131" s="604" t="s">
        <v>542</v>
      </c>
      <c r="Y131" s="1076" t="s">
        <v>542</v>
      </c>
      <c r="Z131" s="1077"/>
      <c r="AA131" s="604" t="s">
        <v>542</v>
      </c>
      <c r="AB131" s="604" t="s">
        <v>542</v>
      </c>
      <c r="AC131" s="617" t="s">
        <v>1082</v>
      </c>
      <c r="AD131" s="604"/>
      <c r="AE131" s="607" t="s">
        <v>550</v>
      </c>
      <c r="AF131" s="607"/>
      <c r="AG131" s="605" t="s">
        <v>1089</v>
      </c>
      <c r="AH131" s="603">
        <v>2</v>
      </c>
      <c r="AI131" s="604" t="s">
        <v>540</v>
      </c>
      <c r="AJ131" s="604" t="s">
        <v>540</v>
      </c>
      <c r="AK131" s="604"/>
      <c r="AL131" s="604"/>
      <c r="AM131" s="604"/>
      <c r="AN131" s="605"/>
      <c r="AO131" s="603">
        <v>2</v>
      </c>
      <c r="AP131" s="604"/>
      <c r="AQ131" s="604"/>
      <c r="AR131" s="604"/>
      <c r="AS131" s="604"/>
      <c r="AT131" s="604"/>
      <c r="AU131" s="622" t="s">
        <v>1091</v>
      </c>
      <c r="AV131" s="1067" t="s">
        <v>888</v>
      </c>
    </row>
    <row r="132" spans="1:48" ht="29.25" thickBot="1">
      <c r="A132" s="1075"/>
      <c r="B132" s="195">
        <f t="shared" si="3"/>
        <v>30</v>
      </c>
      <c r="C132" s="611">
        <v>1</v>
      </c>
      <c r="D132" s="662">
        <v>5</v>
      </c>
      <c r="E132" s="654" t="s">
        <v>889</v>
      </c>
      <c r="F132" s="654" t="s">
        <v>889</v>
      </c>
      <c r="G132" s="654"/>
      <c r="H132" s="654" t="s">
        <v>889</v>
      </c>
      <c r="I132" s="654" t="s">
        <v>889</v>
      </c>
      <c r="J132" s="654"/>
      <c r="K132" s="673" t="s">
        <v>618</v>
      </c>
      <c r="L132" s="611">
        <v>16</v>
      </c>
      <c r="M132" s="612" t="s">
        <v>530</v>
      </c>
      <c r="N132" s="612" t="s">
        <v>530</v>
      </c>
      <c r="O132" s="612" t="s">
        <v>530</v>
      </c>
      <c r="P132" s="612" t="s">
        <v>530</v>
      </c>
      <c r="Q132" s="612"/>
      <c r="R132" s="612"/>
      <c r="S132" s="612" t="s">
        <v>530</v>
      </c>
      <c r="T132" s="628" t="s">
        <v>679</v>
      </c>
      <c r="U132" s="612" t="s">
        <v>542</v>
      </c>
      <c r="V132" s="1070" t="s">
        <v>542</v>
      </c>
      <c r="W132" s="1071"/>
      <c r="X132" s="612" t="s">
        <v>542</v>
      </c>
      <c r="Y132" s="1070" t="s">
        <v>542</v>
      </c>
      <c r="Z132" s="1071"/>
      <c r="AA132" s="612" t="s">
        <v>542</v>
      </c>
      <c r="AB132" s="612" t="s">
        <v>542</v>
      </c>
      <c r="AC132" s="654" t="s">
        <v>1082</v>
      </c>
      <c r="AD132" s="612"/>
      <c r="AE132" s="615" t="s">
        <v>550</v>
      </c>
      <c r="AF132" s="615"/>
      <c r="AG132" s="621" t="s">
        <v>1089</v>
      </c>
      <c r="AH132" s="611">
        <v>2</v>
      </c>
      <c r="AI132" s="612" t="s">
        <v>540</v>
      </c>
      <c r="AJ132" s="612" t="s">
        <v>540</v>
      </c>
      <c r="AK132" s="612"/>
      <c r="AL132" s="612"/>
      <c r="AM132" s="612"/>
      <c r="AN132" s="621"/>
      <c r="AO132" s="611">
        <v>6</v>
      </c>
      <c r="AP132" s="612" t="s">
        <v>540</v>
      </c>
      <c r="AQ132" s="612" t="s">
        <v>540</v>
      </c>
      <c r="AR132" s="612"/>
      <c r="AS132" s="612" t="s">
        <v>540</v>
      </c>
      <c r="AT132" s="612" t="s">
        <v>540</v>
      </c>
      <c r="AU132" s="627" t="s">
        <v>1090</v>
      </c>
      <c r="AV132" s="1068"/>
    </row>
    <row r="133" spans="1:48" ht="14.25">
      <c r="A133" s="1074" t="s">
        <v>230</v>
      </c>
      <c r="B133" s="193">
        <f t="shared" si="3"/>
        <v>22</v>
      </c>
      <c r="C133" s="603">
        <v>1</v>
      </c>
      <c r="D133" s="603">
        <v>2</v>
      </c>
      <c r="E133" s="604"/>
      <c r="F133" s="604" t="s">
        <v>530</v>
      </c>
      <c r="G133" s="604"/>
      <c r="H133" s="604"/>
      <c r="I133" s="604"/>
      <c r="J133" s="604"/>
      <c r="K133" s="622" t="s">
        <v>618</v>
      </c>
      <c r="L133" s="603">
        <v>16</v>
      </c>
      <c r="M133" s="604" t="s">
        <v>530</v>
      </c>
      <c r="N133" s="604" t="s">
        <v>530</v>
      </c>
      <c r="O133" s="604" t="s">
        <v>530</v>
      </c>
      <c r="P133" s="604" t="s">
        <v>530</v>
      </c>
      <c r="Q133" s="604"/>
      <c r="R133" s="604" t="s">
        <v>530</v>
      </c>
      <c r="S133" s="604" t="s">
        <v>530</v>
      </c>
      <c r="T133" s="604" t="s">
        <v>530</v>
      </c>
      <c r="U133" s="604" t="s">
        <v>530</v>
      </c>
      <c r="V133" s="1076" t="s">
        <v>530</v>
      </c>
      <c r="W133" s="1077"/>
      <c r="X133" s="604" t="s">
        <v>530</v>
      </c>
      <c r="Y133" s="604" t="s">
        <v>530</v>
      </c>
      <c r="Z133" s="604"/>
      <c r="AA133" s="604" t="s">
        <v>530</v>
      </c>
      <c r="AB133" s="604" t="s">
        <v>530</v>
      </c>
      <c r="AC133" s="604" t="s">
        <v>1082</v>
      </c>
      <c r="AD133" s="604"/>
      <c r="AE133" s="607" t="s">
        <v>550</v>
      </c>
      <c r="AF133" s="607"/>
      <c r="AG133" s="605" t="s">
        <v>1092</v>
      </c>
      <c r="AH133" s="603">
        <v>2</v>
      </c>
      <c r="AI133" s="604" t="s">
        <v>540</v>
      </c>
      <c r="AJ133" s="604" t="s">
        <v>540</v>
      </c>
      <c r="AK133" s="604"/>
      <c r="AL133" s="604"/>
      <c r="AM133" s="604"/>
      <c r="AN133" s="605"/>
      <c r="AO133" s="603">
        <v>1</v>
      </c>
      <c r="AP133" s="604"/>
      <c r="AQ133" s="604"/>
      <c r="AR133" s="604"/>
      <c r="AS133" s="604"/>
      <c r="AT133" s="604"/>
      <c r="AU133" s="610"/>
      <c r="AV133" s="1067" t="s">
        <v>552</v>
      </c>
    </row>
    <row r="134" spans="1:48" ht="15" thickBot="1">
      <c r="A134" s="1075"/>
      <c r="B134" s="195">
        <f t="shared" si="3"/>
        <v>29</v>
      </c>
      <c r="C134" s="611">
        <v>1</v>
      </c>
      <c r="D134" s="611">
        <v>5</v>
      </c>
      <c r="E134" s="612" t="s">
        <v>540</v>
      </c>
      <c r="F134" s="612" t="s">
        <v>540</v>
      </c>
      <c r="G134" s="612"/>
      <c r="H134" s="612" t="s">
        <v>540</v>
      </c>
      <c r="I134" s="612" t="s">
        <v>540</v>
      </c>
      <c r="J134" s="612"/>
      <c r="K134" s="627" t="s">
        <v>618</v>
      </c>
      <c r="L134" s="611">
        <v>16</v>
      </c>
      <c r="M134" s="612" t="s">
        <v>530</v>
      </c>
      <c r="N134" s="612" t="s">
        <v>530</v>
      </c>
      <c r="O134" s="612" t="s">
        <v>530</v>
      </c>
      <c r="P134" s="612" t="s">
        <v>530</v>
      </c>
      <c r="Q134" s="612"/>
      <c r="R134" s="612" t="s">
        <v>530</v>
      </c>
      <c r="S134" s="612" t="s">
        <v>530</v>
      </c>
      <c r="T134" s="612" t="s">
        <v>530</v>
      </c>
      <c r="U134" s="612" t="s">
        <v>530</v>
      </c>
      <c r="V134" s="1070" t="s">
        <v>530</v>
      </c>
      <c r="W134" s="1071"/>
      <c r="X134" s="612" t="s">
        <v>530</v>
      </c>
      <c r="Y134" s="612" t="s">
        <v>530</v>
      </c>
      <c r="Z134" s="612"/>
      <c r="AA134" s="612" t="s">
        <v>530</v>
      </c>
      <c r="AB134" s="612" t="s">
        <v>530</v>
      </c>
      <c r="AC134" s="612" t="s">
        <v>1082</v>
      </c>
      <c r="AD134" s="612"/>
      <c r="AE134" s="615" t="s">
        <v>550</v>
      </c>
      <c r="AF134" s="615"/>
      <c r="AG134" s="621" t="s">
        <v>1092</v>
      </c>
      <c r="AH134" s="611">
        <v>2</v>
      </c>
      <c r="AI134" s="612" t="s">
        <v>540</v>
      </c>
      <c r="AJ134" s="612" t="s">
        <v>540</v>
      </c>
      <c r="AK134" s="612"/>
      <c r="AL134" s="612"/>
      <c r="AM134" s="612"/>
      <c r="AN134" s="621"/>
      <c r="AO134" s="611">
        <v>5</v>
      </c>
      <c r="AP134" s="612" t="s">
        <v>540</v>
      </c>
      <c r="AQ134" s="612" t="s">
        <v>540</v>
      </c>
      <c r="AR134" s="612"/>
      <c r="AS134" s="612" t="s">
        <v>540</v>
      </c>
      <c r="AT134" s="612" t="s">
        <v>540</v>
      </c>
      <c r="AU134" s="627" t="s">
        <v>618</v>
      </c>
      <c r="AV134" s="1068"/>
    </row>
    <row r="135" spans="1:48" ht="57">
      <c r="A135" s="1074" t="s">
        <v>231</v>
      </c>
      <c r="B135" s="193">
        <f t="shared" si="3"/>
        <v>23</v>
      </c>
      <c r="C135" s="603">
        <v>1</v>
      </c>
      <c r="D135" s="603">
        <v>2</v>
      </c>
      <c r="E135" s="604"/>
      <c r="F135" s="604" t="s">
        <v>530</v>
      </c>
      <c r="G135" s="604"/>
      <c r="H135" s="604"/>
      <c r="I135" s="604"/>
      <c r="J135" s="604"/>
      <c r="K135" s="622" t="s">
        <v>618</v>
      </c>
      <c r="L135" s="603">
        <v>17</v>
      </c>
      <c r="M135" s="1076" t="s">
        <v>530</v>
      </c>
      <c r="N135" s="1077"/>
      <c r="O135" s="1076" t="s">
        <v>530</v>
      </c>
      <c r="P135" s="1078"/>
      <c r="Q135" s="1078"/>
      <c r="R135" s="1078"/>
      <c r="S135" s="1077"/>
      <c r="T135" s="604" t="s">
        <v>530</v>
      </c>
      <c r="U135" s="604" t="s">
        <v>530</v>
      </c>
      <c r="V135" s="604" t="s">
        <v>530</v>
      </c>
      <c r="W135" s="604" t="s">
        <v>530</v>
      </c>
      <c r="X135" s="604" t="s">
        <v>530</v>
      </c>
      <c r="Y135" s="604" t="s">
        <v>530</v>
      </c>
      <c r="Z135" s="604" t="s">
        <v>530</v>
      </c>
      <c r="AA135" s="604" t="s">
        <v>530</v>
      </c>
      <c r="AB135" s="604" t="s">
        <v>530</v>
      </c>
      <c r="AC135" s="1076" t="s">
        <v>530</v>
      </c>
      <c r="AD135" s="1077"/>
      <c r="AE135" s="607" t="s">
        <v>530</v>
      </c>
      <c r="AF135" s="624"/>
      <c r="AG135" s="675" t="s">
        <v>1093</v>
      </c>
      <c r="AH135" s="603">
        <v>2</v>
      </c>
      <c r="AI135" s="604" t="s">
        <v>534</v>
      </c>
      <c r="AJ135" s="604" t="s">
        <v>534</v>
      </c>
      <c r="AK135" s="604"/>
      <c r="AL135" s="604"/>
      <c r="AM135" s="604"/>
      <c r="AN135" s="605"/>
      <c r="AO135" s="603">
        <v>1</v>
      </c>
      <c r="AP135" s="604"/>
      <c r="AQ135" s="604"/>
      <c r="AR135" s="604"/>
      <c r="AS135" s="604"/>
      <c r="AT135" s="604"/>
      <c r="AU135" s="610"/>
      <c r="AV135" s="1067" t="s">
        <v>868</v>
      </c>
    </row>
    <row r="136" spans="1:48" ht="57.75" thickBot="1">
      <c r="A136" s="1075"/>
      <c r="B136" s="195">
        <f t="shared" si="3"/>
        <v>33</v>
      </c>
      <c r="C136" s="611">
        <v>1</v>
      </c>
      <c r="D136" s="611">
        <v>5</v>
      </c>
      <c r="E136" s="612" t="s">
        <v>534</v>
      </c>
      <c r="F136" s="612" t="s">
        <v>534</v>
      </c>
      <c r="G136" s="612" t="s">
        <v>534</v>
      </c>
      <c r="H136" s="612" t="s">
        <v>534</v>
      </c>
      <c r="I136" s="612"/>
      <c r="J136" s="612"/>
      <c r="K136" s="627" t="s">
        <v>618</v>
      </c>
      <c r="L136" s="611">
        <v>21</v>
      </c>
      <c r="M136" s="612" t="s">
        <v>530</v>
      </c>
      <c r="N136" s="612" t="s">
        <v>530</v>
      </c>
      <c r="O136" s="612" t="s">
        <v>530</v>
      </c>
      <c r="P136" s="612" t="s">
        <v>530</v>
      </c>
      <c r="Q136" s="612"/>
      <c r="R136" s="612" t="s">
        <v>530</v>
      </c>
      <c r="S136" s="612" t="s">
        <v>530</v>
      </c>
      <c r="T136" s="612" t="s">
        <v>530</v>
      </c>
      <c r="U136" s="612" t="s">
        <v>530</v>
      </c>
      <c r="V136" s="612" t="s">
        <v>530</v>
      </c>
      <c r="W136" s="612" t="s">
        <v>530</v>
      </c>
      <c r="X136" s="612" t="s">
        <v>530</v>
      </c>
      <c r="Y136" s="612" t="s">
        <v>530</v>
      </c>
      <c r="Z136" s="612" t="s">
        <v>530</v>
      </c>
      <c r="AA136" s="612" t="s">
        <v>530</v>
      </c>
      <c r="AB136" s="612" t="s">
        <v>530</v>
      </c>
      <c r="AC136" s="1070" t="s">
        <v>530</v>
      </c>
      <c r="AD136" s="1071"/>
      <c r="AE136" s="615" t="s">
        <v>530</v>
      </c>
      <c r="AF136" s="615"/>
      <c r="AG136" s="621" t="s">
        <v>1093</v>
      </c>
      <c r="AH136" s="611">
        <v>2</v>
      </c>
      <c r="AI136" s="612" t="s">
        <v>534</v>
      </c>
      <c r="AJ136" s="612" t="s">
        <v>534</v>
      </c>
      <c r="AK136" s="612"/>
      <c r="AL136" s="612"/>
      <c r="AM136" s="612"/>
      <c r="AN136" s="621"/>
      <c r="AO136" s="611">
        <v>4</v>
      </c>
      <c r="AP136" s="612" t="s">
        <v>534</v>
      </c>
      <c r="AQ136" s="612" t="s">
        <v>534</v>
      </c>
      <c r="AR136" s="612"/>
      <c r="AS136" s="612"/>
      <c r="AT136" s="612" t="s">
        <v>534</v>
      </c>
      <c r="AU136" s="627" t="s">
        <v>1094</v>
      </c>
      <c r="AV136" s="1068"/>
    </row>
    <row r="137" spans="1:48" ht="71.25">
      <c r="A137" s="1074" t="s">
        <v>232</v>
      </c>
      <c r="B137" s="193">
        <f t="shared" si="3"/>
        <v>25</v>
      </c>
      <c r="C137" s="603">
        <v>1</v>
      </c>
      <c r="D137" s="603">
        <v>2</v>
      </c>
      <c r="E137" s="604"/>
      <c r="F137" s="604" t="s">
        <v>890</v>
      </c>
      <c r="G137" s="604"/>
      <c r="H137" s="604"/>
      <c r="I137" s="604"/>
      <c r="J137" s="604"/>
      <c r="K137" s="622" t="s">
        <v>627</v>
      </c>
      <c r="L137" s="603">
        <v>16</v>
      </c>
      <c r="M137" s="607" t="s">
        <v>541</v>
      </c>
      <c r="N137" s="607" t="s">
        <v>541</v>
      </c>
      <c r="O137" s="1076" t="s">
        <v>541</v>
      </c>
      <c r="P137" s="1078"/>
      <c r="Q137" s="1078"/>
      <c r="R137" s="1078"/>
      <c r="S137" s="1078"/>
      <c r="T137" s="1077"/>
      <c r="U137" s="604" t="s">
        <v>541</v>
      </c>
      <c r="V137" s="1076" t="s">
        <v>541</v>
      </c>
      <c r="W137" s="1077"/>
      <c r="X137" s="604" t="s">
        <v>541</v>
      </c>
      <c r="Y137" s="1076" t="s">
        <v>541</v>
      </c>
      <c r="Z137" s="1077"/>
      <c r="AA137" s="604" t="s">
        <v>541</v>
      </c>
      <c r="AB137" s="604" t="s">
        <v>541</v>
      </c>
      <c r="AC137" s="604" t="s">
        <v>541</v>
      </c>
      <c r="AD137" s="1076" t="s">
        <v>541</v>
      </c>
      <c r="AE137" s="1077"/>
      <c r="AF137" s="607"/>
      <c r="AG137" s="675" t="s">
        <v>1096</v>
      </c>
      <c r="AH137" s="603">
        <v>5</v>
      </c>
      <c r="AI137" s="604" t="s">
        <v>538</v>
      </c>
      <c r="AJ137" s="604" t="s">
        <v>538</v>
      </c>
      <c r="AK137" s="604" t="s">
        <v>538</v>
      </c>
      <c r="AL137" s="604"/>
      <c r="AM137" s="604" t="s">
        <v>538</v>
      </c>
      <c r="AN137" s="675" t="s">
        <v>891</v>
      </c>
      <c r="AO137" s="603">
        <v>1</v>
      </c>
      <c r="AP137" s="604"/>
      <c r="AQ137" s="604"/>
      <c r="AR137" s="604"/>
      <c r="AS137" s="604"/>
      <c r="AT137" s="604"/>
      <c r="AU137" s="610"/>
      <c r="AV137" s="1067" t="s">
        <v>924</v>
      </c>
    </row>
    <row r="138" spans="1:48" ht="72" thickBot="1">
      <c r="A138" s="1075"/>
      <c r="B138" s="195">
        <f t="shared" si="3"/>
        <v>39</v>
      </c>
      <c r="C138" s="611">
        <v>1</v>
      </c>
      <c r="D138" s="611">
        <v>6</v>
      </c>
      <c r="E138" s="612" t="s">
        <v>538</v>
      </c>
      <c r="F138" s="612" t="s">
        <v>538</v>
      </c>
      <c r="G138" s="612" t="s">
        <v>538</v>
      </c>
      <c r="H138" s="612" t="s">
        <v>538</v>
      </c>
      <c r="I138" s="612" t="s">
        <v>538</v>
      </c>
      <c r="J138" s="612"/>
      <c r="K138" s="627" t="s">
        <v>627</v>
      </c>
      <c r="L138" s="611">
        <v>21</v>
      </c>
      <c r="M138" s="612" t="s">
        <v>541</v>
      </c>
      <c r="N138" s="612" t="s">
        <v>541</v>
      </c>
      <c r="O138" s="612" t="s">
        <v>541</v>
      </c>
      <c r="P138" s="612" t="s">
        <v>541</v>
      </c>
      <c r="Q138" s="612" t="s">
        <v>541</v>
      </c>
      <c r="R138" s="612" t="s">
        <v>541</v>
      </c>
      <c r="S138" s="612" t="s">
        <v>541</v>
      </c>
      <c r="T138" s="612" t="s">
        <v>541</v>
      </c>
      <c r="U138" s="612" t="s">
        <v>541</v>
      </c>
      <c r="V138" s="1070" t="s">
        <v>541</v>
      </c>
      <c r="W138" s="1071"/>
      <c r="X138" s="612" t="s">
        <v>541</v>
      </c>
      <c r="Y138" s="1070" t="s">
        <v>541</v>
      </c>
      <c r="Z138" s="1071"/>
      <c r="AA138" s="612" t="s">
        <v>541</v>
      </c>
      <c r="AB138" s="612" t="s">
        <v>541</v>
      </c>
      <c r="AC138" s="612" t="s">
        <v>541</v>
      </c>
      <c r="AD138" s="1070" t="s">
        <v>541</v>
      </c>
      <c r="AE138" s="1071"/>
      <c r="AF138" s="615"/>
      <c r="AG138" s="621" t="s">
        <v>1096</v>
      </c>
      <c r="AH138" s="611">
        <v>6</v>
      </c>
      <c r="AI138" s="612" t="s">
        <v>538</v>
      </c>
      <c r="AJ138" s="612" t="s">
        <v>538</v>
      </c>
      <c r="AK138" s="612" t="s">
        <v>538</v>
      </c>
      <c r="AL138" s="612"/>
      <c r="AM138" s="612"/>
      <c r="AN138" s="621" t="s">
        <v>1097</v>
      </c>
      <c r="AO138" s="611">
        <v>5</v>
      </c>
      <c r="AP138" s="612" t="s">
        <v>540</v>
      </c>
      <c r="AQ138" s="612" t="s">
        <v>540</v>
      </c>
      <c r="AR138" s="612" t="s">
        <v>540</v>
      </c>
      <c r="AS138" s="612" t="s">
        <v>540</v>
      </c>
      <c r="AT138" s="612" t="s">
        <v>540</v>
      </c>
      <c r="AU138" s="621"/>
      <c r="AV138" s="1068"/>
    </row>
    <row r="139" spans="1:48" ht="14.25">
      <c r="A139" s="1074" t="s">
        <v>203</v>
      </c>
      <c r="B139" s="193">
        <f t="shared" si="3"/>
        <v>17</v>
      </c>
      <c r="C139" s="603">
        <v>1</v>
      </c>
      <c r="D139" s="603">
        <v>1</v>
      </c>
      <c r="E139" s="604"/>
      <c r="F139" s="604"/>
      <c r="G139" s="604"/>
      <c r="H139" s="604"/>
      <c r="I139" s="604"/>
      <c r="J139" s="604"/>
      <c r="K139" s="701"/>
      <c r="L139" s="603">
        <v>11</v>
      </c>
      <c r="M139" s="1084" t="s">
        <v>233</v>
      </c>
      <c r="N139" s="1093"/>
      <c r="O139" s="604" t="s">
        <v>540</v>
      </c>
      <c r="P139" s="604" t="s">
        <v>540</v>
      </c>
      <c r="Q139" s="604"/>
      <c r="R139" s="604" t="s">
        <v>540</v>
      </c>
      <c r="S139" s="604" t="s">
        <v>540</v>
      </c>
      <c r="T139" s="604" t="s">
        <v>540</v>
      </c>
      <c r="U139" s="604"/>
      <c r="V139" s="604" t="s">
        <v>540</v>
      </c>
      <c r="W139" s="604"/>
      <c r="X139" s="604" t="s">
        <v>540</v>
      </c>
      <c r="Y139" s="604" t="s">
        <v>540</v>
      </c>
      <c r="Z139" s="604"/>
      <c r="AA139" s="604"/>
      <c r="AB139" s="604" t="s">
        <v>540</v>
      </c>
      <c r="AC139" s="604" t="s">
        <v>540</v>
      </c>
      <c r="AD139" s="604"/>
      <c r="AE139" s="607"/>
      <c r="AF139" s="607"/>
      <c r="AG139" s="605"/>
      <c r="AH139" s="603">
        <v>2</v>
      </c>
      <c r="AI139" s="604" t="s">
        <v>540</v>
      </c>
      <c r="AJ139" s="604" t="s">
        <v>540</v>
      </c>
      <c r="AK139" s="604"/>
      <c r="AL139" s="604"/>
      <c r="AM139" s="604"/>
      <c r="AN139" s="605"/>
      <c r="AO139" s="603">
        <v>2</v>
      </c>
      <c r="AP139" s="604" t="s">
        <v>540</v>
      </c>
      <c r="AQ139" s="604" t="s">
        <v>540</v>
      </c>
      <c r="AR139" s="604"/>
      <c r="AS139" s="604"/>
      <c r="AT139" s="604"/>
      <c r="AU139" s="610"/>
      <c r="AV139" s="1067" t="s">
        <v>552</v>
      </c>
    </row>
    <row r="140" spans="1:48" ht="15" thickBot="1">
      <c r="A140" s="1075"/>
      <c r="B140" s="195">
        <f t="shared" si="3"/>
        <v>19</v>
      </c>
      <c r="C140" s="662">
        <v>1</v>
      </c>
      <c r="D140" s="662">
        <v>1</v>
      </c>
      <c r="E140" s="654"/>
      <c r="F140" s="654"/>
      <c r="G140" s="654"/>
      <c r="H140" s="654"/>
      <c r="I140" s="654"/>
      <c r="J140" s="654"/>
      <c r="K140" s="627"/>
      <c r="L140" s="662">
        <v>13</v>
      </c>
      <c r="M140" s="612" t="s">
        <v>540</v>
      </c>
      <c r="N140" s="612" t="s">
        <v>540</v>
      </c>
      <c r="O140" s="654" t="s">
        <v>540</v>
      </c>
      <c r="P140" s="654" t="s">
        <v>540</v>
      </c>
      <c r="Q140" s="654"/>
      <c r="R140" s="654" t="s">
        <v>540</v>
      </c>
      <c r="S140" s="654" t="s">
        <v>540</v>
      </c>
      <c r="T140" s="654" t="s">
        <v>540</v>
      </c>
      <c r="U140" s="654"/>
      <c r="V140" s="654" t="s">
        <v>540</v>
      </c>
      <c r="W140" s="654"/>
      <c r="X140" s="654" t="s">
        <v>540</v>
      </c>
      <c r="Y140" s="654" t="s">
        <v>540</v>
      </c>
      <c r="Z140" s="654"/>
      <c r="AA140" s="654"/>
      <c r="AB140" s="654" t="s">
        <v>540</v>
      </c>
      <c r="AC140" s="654" t="s">
        <v>540</v>
      </c>
      <c r="AD140" s="654"/>
      <c r="AE140" s="664"/>
      <c r="AF140" s="664"/>
      <c r="AG140" s="665" t="s">
        <v>1077</v>
      </c>
      <c r="AH140" s="662">
        <v>2</v>
      </c>
      <c r="AI140" s="654" t="s">
        <v>355</v>
      </c>
      <c r="AJ140" s="654" t="s">
        <v>355</v>
      </c>
      <c r="AK140" s="654"/>
      <c r="AL140" s="654"/>
      <c r="AM140" s="654"/>
      <c r="AN140" s="665"/>
      <c r="AO140" s="662">
        <v>2</v>
      </c>
      <c r="AP140" s="654" t="s">
        <v>355</v>
      </c>
      <c r="AQ140" s="654" t="s">
        <v>355</v>
      </c>
      <c r="AR140" s="654"/>
      <c r="AS140" s="654"/>
      <c r="AT140" s="654"/>
      <c r="AU140" s="673"/>
      <c r="AV140" s="1068"/>
    </row>
    <row r="141" spans="1:48" ht="14.25">
      <c r="A141" s="1074" t="s">
        <v>204</v>
      </c>
      <c r="B141" s="193">
        <f t="shared" si="3"/>
        <v>19</v>
      </c>
      <c r="C141" s="603">
        <v>1</v>
      </c>
      <c r="D141" s="603">
        <v>1</v>
      </c>
      <c r="E141" s="604"/>
      <c r="F141" s="604"/>
      <c r="G141" s="604"/>
      <c r="H141" s="604"/>
      <c r="I141" s="604"/>
      <c r="J141" s="604"/>
      <c r="K141" s="701"/>
      <c r="L141" s="603">
        <v>13</v>
      </c>
      <c r="M141" s="1084" t="s">
        <v>233</v>
      </c>
      <c r="N141" s="1093"/>
      <c r="O141" s="604" t="s">
        <v>540</v>
      </c>
      <c r="P141" s="604" t="s">
        <v>540</v>
      </c>
      <c r="Q141" s="604"/>
      <c r="R141" s="604" t="s">
        <v>540</v>
      </c>
      <c r="S141" s="604" t="s">
        <v>540</v>
      </c>
      <c r="T141" s="604" t="s">
        <v>540</v>
      </c>
      <c r="U141" s="604"/>
      <c r="V141" s="604" t="s">
        <v>540</v>
      </c>
      <c r="W141" s="604" t="s">
        <v>540</v>
      </c>
      <c r="X141" s="604" t="s">
        <v>540</v>
      </c>
      <c r="Y141" s="604" t="s">
        <v>540</v>
      </c>
      <c r="Z141" s="604" t="s">
        <v>540</v>
      </c>
      <c r="AA141" s="604"/>
      <c r="AB141" s="604" t="s">
        <v>540</v>
      </c>
      <c r="AC141" s="604" t="s">
        <v>540</v>
      </c>
      <c r="AD141" s="604"/>
      <c r="AE141" s="607"/>
      <c r="AF141" s="607"/>
      <c r="AG141" s="605"/>
      <c r="AH141" s="603">
        <v>2</v>
      </c>
      <c r="AI141" s="604" t="s">
        <v>540</v>
      </c>
      <c r="AJ141" s="604" t="s">
        <v>540</v>
      </c>
      <c r="AK141" s="604"/>
      <c r="AL141" s="604"/>
      <c r="AM141" s="604"/>
      <c r="AN141" s="605"/>
      <c r="AO141" s="603">
        <v>2</v>
      </c>
      <c r="AP141" s="604" t="s">
        <v>540</v>
      </c>
      <c r="AQ141" s="604" t="s">
        <v>540</v>
      </c>
      <c r="AR141" s="604"/>
      <c r="AS141" s="604"/>
      <c r="AT141" s="604"/>
      <c r="AU141" s="610"/>
      <c r="AV141" s="1067" t="s">
        <v>552</v>
      </c>
    </row>
    <row r="142" spans="1:48" ht="15" thickBot="1">
      <c r="A142" s="1075"/>
      <c r="B142" s="195">
        <f t="shared" si="3"/>
        <v>21</v>
      </c>
      <c r="C142" s="611">
        <v>1</v>
      </c>
      <c r="D142" s="611">
        <v>1</v>
      </c>
      <c r="E142" s="612"/>
      <c r="F142" s="612"/>
      <c r="G142" s="612"/>
      <c r="H142" s="612"/>
      <c r="I142" s="612"/>
      <c r="J142" s="612"/>
      <c r="K142" s="627"/>
      <c r="L142" s="662">
        <v>15</v>
      </c>
      <c r="M142" s="612" t="s">
        <v>540</v>
      </c>
      <c r="N142" s="612" t="s">
        <v>540</v>
      </c>
      <c r="O142" s="654" t="s">
        <v>540</v>
      </c>
      <c r="P142" s="654" t="s">
        <v>540</v>
      </c>
      <c r="Q142" s="654"/>
      <c r="R142" s="654" t="s">
        <v>540</v>
      </c>
      <c r="S142" s="654" t="s">
        <v>540</v>
      </c>
      <c r="T142" s="612" t="s">
        <v>540</v>
      </c>
      <c r="U142" s="612"/>
      <c r="V142" s="612" t="s">
        <v>540</v>
      </c>
      <c r="W142" s="612" t="s">
        <v>540</v>
      </c>
      <c r="X142" s="612" t="s">
        <v>540</v>
      </c>
      <c r="Y142" s="612" t="s">
        <v>540</v>
      </c>
      <c r="Z142" s="612" t="s">
        <v>540</v>
      </c>
      <c r="AA142" s="612"/>
      <c r="AB142" s="612" t="s">
        <v>540</v>
      </c>
      <c r="AC142" s="612" t="s">
        <v>540</v>
      </c>
      <c r="AD142" s="612"/>
      <c r="AE142" s="615"/>
      <c r="AF142" s="615"/>
      <c r="AG142" s="665" t="s">
        <v>1077</v>
      </c>
      <c r="AH142" s="611">
        <v>2</v>
      </c>
      <c r="AI142" s="612" t="s">
        <v>355</v>
      </c>
      <c r="AJ142" s="612" t="s">
        <v>355</v>
      </c>
      <c r="AK142" s="612"/>
      <c r="AL142" s="612"/>
      <c r="AM142" s="612"/>
      <c r="AN142" s="621"/>
      <c r="AO142" s="611">
        <v>2</v>
      </c>
      <c r="AP142" s="654" t="s">
        <v>355</v>
      </c>
      <c r="AQ142" s="654" t="s">
        <v>355</v>
      </c>
      <c r="AR142" s="654"/>
      <c r="AS142" s="654"/>
      <c r="AT142" s="654"/>
      <c r="AU142" s="673"/>
      <c r="AV142" s="1068"/>
    </row>
    <row r="143" spans="1:48" ht="14.25">
      <c r="A143" s="1074" t="s">
        <v>205</v>
      </c>
      <c r="B143" s="193">
        <f t="shared" si="3"/>
        <v>16</v>
      </c>
      <c r="C143" s="603">
        <v>1</v>
      </c>
      <c r="D143" s="603">
        <v>1</v>
      </c>
      <c r="E143" s="604"/>
      <c r="F143" s="604"/>
      <c r="G143" s="604"/>
      <c r="H143" s="604"/>
      <c r="I143" s="604"/>
      <c r="J143" s="604"/>
      <c r="K143" s="701"/>
      <c r="L143" s="603">
        <v>11</v>
      </c>
      <c r="M143" s="1076" t="s">
        <v>233</v>
      </c>
      <c r="N143" s="1090"/>
      <c r="O143" s="604" t="s">
        <v>540</v>
      </c>
      <c r="P143" s="604" t="s">
        <v>540</v>
      </c>
      <c r="Q143" s="604"/>
      <c r="R143" s="604" t="s">
        <v>540</v>
      </c>
      <c r="S143" s="604" t="s">
        <v>540</v>
      </c>
      <c r="T143" s="604" t="s">
        <v>540</v>
      </c>
      <c r="U143" s="604"/>
      <c r="V143" s="604" t="s">
        <v>540</v>
      </c>
      <c r="W143" s="604"/>
      <c r="X143" s="604" t="s">
        <v>540</v>
      </c>
      <c r="Y143" s="604" t="s">
        <v>540</v>
      </c>
      <c r="Z143" s="604"/>
      <c r="AA143" s="604"/>
      <c r="AB143" s="604" t="s">
        <v>540</v>
      </c>
      <c r="AC143" s="604" t="s">
        <v>540</v>
      </c>
      <c r="AD143" s="604"/>
      <c r="AE143" s="607"/>
      <c r="AF143" s="607"/>
      <c r="AG143" s="605"/>
      <c r="AH143" s="603">
        <v>2</v>
      </c>
      <c r="AI143" s="604" t="s">
        <v>540</v>
      </c>
      <c r="AJ143" s="604" t="s">
        <v>540</v>
      </c>
      <c r="AK143" s="604"/>
      <c r="AL143" s="604"/>
      <c r="AM143" s="604"/>
      <c r="AN143" s="605"/>
      <c r="AO143" s="603">
        <v>1</v>
      </c>
      <c r="AP143" s="604" t="s">
        <v>540</v>
      </c>
      <c r="AQ143" s="604"/>
      <c r="AR143" s="604"/>
      <c r="AS143" s="604"/>
      <c r="AT143" s="604"/>
      <c r="AU143" s="610"/>
      <c r="AV143" s="1067" t="s">
        <v>552</v>
      </c>
    </row>
    <row r="144" spans="1:48" ht="15" thickBot="1">
      <c r="A144" s="1075"/>
      <c r="B144" s="195">
        <f t="shared" si="3"/>
        <v>18</v>
      </c>
      <c r="C144" s="611">
        <v>1</v>
      </c>
      <c r="D144" s="611">
        <v>1</v>
      </c>
      <c r="E144" s="612"/>
      <c r="F144" s="612"/>
      <c r="G144" s="612"/>
      <c r="H144" s="612"/>
      <c r="I144" s="612"/>
      <c r="J144" s="612"/>
      <c r="K144" s="627"/>
      <c r="L144" s="611">
        <v>13</v>
      </c>
      <c r="M144" s="612" t="s">
        <v>540</v>
      </c>
      <c r="N144" s="612" t="s">
        <v>540</v>
      </c>
      <c r="O144" s="612" t="s">
        <v>540</v>
      </c>
      <c r="P144" s="612" t="s">
        <v>540</v>
      </c>
      <c r="Q144" s="612"/>
      <c r="R144" s="612" t="s">
        <v>540</v>
      </c>
      <c r="S144" s="612" t="s">
        <v>540</v>
      </c>
      <c r="T144" s="612" t="s">
        <v>540</v>
      </c>
      <c r="U144" s="612"/>
      <c r="V144" s="612" t="s">
        <v>540</v>
      </c>
      <c r="W144" s="612"/>
      <c r="X144" s="612" t="s">
        <v>540</v>
      </c>
      <c r="Y144" s="612" t="s">
        <v>540</v>
      </c>
      <c r="Z144" s="612"/>
      <c r="AA144" s="612"/>
      <c r="AB144" s="612" t="s">
        <v>540</v>
      </c>
      <c r="AC144" s="612" t="s">
        <v>540</v>
      </c>
      <c r="AD144" s="612"/>
      <c r="AE144" s="615"/>
      <c r="AF144" s="615"/>
      <c r="AG144" s="621" t="s">
        <v>1077</v>
      </c>
      <c r="AH144" s="611">
        <v>2</v>
      </c>
      <c r="AI144" s="612" t="s">
        <v>355</v>
      </c>
      <c r="AJ144" s="612" t="s">
        <v>355</v>
      </c>
      <c r="AK144" s="612"/>
      <c r="AL144" s="612"/>
      <c r="AM144" s="612"/>
      <c r="AN144" s="621"/>
      <c r="AO144" s="611">
        <v>1</v>
      </c>
      <c r="AP144" s="612" t="s">
        <v>355</v>
      </c>
      <c r="AQ144" s="612"/>
      <c r="AR144" s="612"/>
      <c r="AS144" s="612"/>
      <c r="AT144" s="612"/>
      <c r="AU144" s="627"/>
      <c r="AV144" s="1068"/>
    </row>
    <row r="145" spans="1:48" ht="34.5" customHeight="1">
      <c r="A145" s="1074" t="s">
        <v>210</v>
      </c>
      <c r="B145" s="193">
        <f t="shared" si="3"/>
        <v>17</v>
      </c>
      <c r="C145" s="603">
        <v>1</v>
      </c>
      <c r="D145" s="603">
        <v>1</v>
      </c>
      <c r="E145" s="604"/>
      <c r="F145" s="604"/>
      <c r="G145" s="604"/>
      <c r="H145" s="604"/>
      <c r="I145" s="604"/>
      <c r="J145" s="604"/>
      <c r="K145" s="610"/>
      <c r="L145" s="603">
        <v>9</v>
      </c>
      <c r="M145" s="1076" t="s">
        <v>233</v>
      </c>
      <c r="N145" s="1090"/>
      <c r="O145" s="1076" t="s">
        <v>540</v>
      </c>
      <c r="P145" s="1078"/>
      <c r="Q145" s="1078"/>
      <c r="R145" s="1078"/>
      <c r="S145" s="1078"/>
      <c r="T145" s="1077"/>
      <c r="U145" s="604" t="s">
        <v>540</v>
      </c>
      <c r="V145" s="607" t="s">
        <v>540</v>
      </c>
      <c r="W145" s="604"/>
      <c r="X145" s="660" t="s">
        <v>540</v>
      </c>
      <c r="Y145" s="607"/>
      <c r="Z145" s="604" t="s">
        <v>540</v>
      </c>
      <c r="AA145" s="604" t="s">
        <v>540</v>
      </c>
      <c r="AB145" s="604" t="s">
        <v>540</v>
      </c>
      <c r="AC145" s="604" t="s">
        <v>540</v>
      </c>
      <c r="AD145" s="604"/>
      <c r="AE145" s="607"/>
      <c r="AF145" s="607"/>
      <c r="AG145" s="605"/>
      <c r="AH145" s="603">
        <v>5</v>
      </c>
      <c r="AI145" s="604" t="s">
        <v>540</v>
      </c>
      <c r="AJ145" s="604" t="s">
        <v>540</v>
      </c>
      <c r="AK145" s="604" t="s">
        <v>540</v>
      </c>
      <c r="AL145" s="604"/>
      <c r="AM145" s="604" t="s">
        <v>540</v>
      </c>
      <c r="AN145" s="605" t="s">
        <v>613</v>
      </c>
      <c r="AO145" s="603">
        <v>1</v>
      </c>
      <c r="AP145" s="604"/>
      <c r="AQ145" s="604"/>
      <c r="AR145" s="604"/>
      <c r="AS145" s="604"/>
      <c r="AT145" s="604"/>
      <c r="AU145" s="622"/>
      <c r="AV145" s="1067" t="s">
        <v>552</v>
      </c>
    </row>
    <row r="146" spans="1:48" ht="95.25" thickBot="1">
      <c r="A146" s="1075"/>
      <c r="B146" s="199">
        <f t="shared" si="3"/>
        <v>37</v>
      </c>
      <c r="C146" s="662">
        <v>1</v>
      </c>
      <c r="D146" s="662">
        <v>7</v>
      </c>
      <c r="E146" s="654" t="s">
        <v>540</v>
      </c>
      <c r="F146" s="654"/>
      <c r="G146" s="654"/>
      <c r="H146" s="654" t="s">
        <v>540</v>
      </c>
      <c r="I146" s="654" t="s">
        <v>540</v>
      </c>
      <c r="J146" s="654"/>
      <c r="K146" s="673" t="s">
        <v>1107</v>
      </c>
      <c r="L146" s="662">
        <v>22</v>
      </c>
      <c r="M146" s="654" t="s">
        <v>892</v>
      </c>
      <c r="N146" s="654" t="s">
        <v>892</v>
      </c>
      <c r="O146" s="654" t="s">
        <v>892</v>
      </c>
      <c r="P146" s="654" t="s">
        <v>892</v>
      </c>
      <c r="Q146" s="654"/>
      <c r="R146" s="654"/>
      <c r="S146" s="654" t="s">
        <v>892</v>
      </c>
      <c r="T146" s="704" t="s">
        <v>936</v>
      </c>
      <c r="U146" s="654" t="s">
        <v>542</v>
      </c>
      <c r="V146" s="664" t="s">
        <v>542</v>
      </c>
      <c r="W146" s="654"/>
      <c r="X146" s="654" t="s">
        <v>542</v>
      </c>
      <c r="Y146" s="664"/>
      <c r="Z146" s="654" t="s">
        <v>542</v>
      </c>
      <c r="AA146" s="654" t="s">
        <v>542</v>
      </c>
      <c r="AB146" s="654" t="s">
        <v>542</v>
      </c>
      <c r="AC146" s="654" t="s">
        <v>542</v>
      </c>
      <c r="AD146" s="654"/>
      <c r="AE146" s="664"/>
      <c r="AF146" s="664"/>
      <c r="AG146" s="665" t="s">
        <v>1077</v>
      </c>
      <c r="AH146" s="611">
        <v>5</v>
      </c>
      <c r="AI146" s="612" t="s">
        <v>355</v>
      </c>
      <c r="AJ146" s="612" t="s">
        <v>355</v>
      </c>
      <c r="AK146" s="612" t="s">
        <v>355</v>
      </c>
      <c r="AL146" s="612"/>
      <c r="AM146" s="612" t="s">
        <v>355</v>
      </c>
      <c r="AN146" s="621" t="s">
        <v>613</v>
      </c>
      <c r="AO146" s="662">
        <v>2</v>
      </c>
      <c r="AP146" s="654" t="s">
        <v>540</v>
      </c>
      <c r="AQ146" s="654"/>
      <c r="AR146" s="654"/>
      <c r="AS146" s="654"/>
      <c r="AT146" s="654" t="s">
        <v>540</v>
      </c>
      <c r="AU146" s="663"/>
      <c r="AV146" s="1068"/>
    </row>
    <row r="147" spans="1:48" ht="48" customHeight="1">
      <c r="A147" s="1120" t="s">
        <v>937</v>
      </c>
      <c r="B147" s="215">
        <f aca="true" t="shared" si="4" ref="B147:D148">((B5+B7+B9+B11+B13+B15+B17+B19+B21+B23+B25+B27+B29+B31+B33+B35+B37+B39+B41+B43+B45+B51+B53+B55+B57+B59+B61+B63+B65+B67+B69+B71+B73+B75+B77+B79+B81+B83+B89+B91+B93+B95+B97+B99+B101+B103+B105+B107+B109+B111+B113+B115+B117+B119+B125+B127+B129+B131+B133+B135+B137+B139+B141+B143+B145)/65)</f>
        <v>18.815384615384616</v>
      </c>
      <c r="C147" s="439">
        <f t="shared" si="4"/>
        <v>1</v>
      </c>
      <c r="D147" s="438">
        <f t="shared" si="4"/>
        <v>1.3692307692307693</v>
      </c>
      <c r="E147" s="438"/>
      <c r="F147" s="438"/>
      <c r="G147" s="438"/>
      <c r="H147" s="438"/>
      <c r="I147" s="438"/>
      <c r="J147" s="438"/>
      <c r="K147" s="439"/>
      <c r="L147" s="438">
        <f>((L5+L7+L9+L11+L13+L15+L17+L19+L21+L23+L25+L27+L29+L31+L33+L35+L37+L39+L41+L43+L45+L51+L53+L55+L57+L59+L61+L63+L65+L67+L69+L71+L73+L75+L77+L79+L81+L83+L89+L91+L93+L95+L97+L99+L101+L103+L105+L107+L109+L111+L113+L115+L117+L119+L125+L127+L129+L131+L133+L135+L137+L139+L141+L143+L145)/65)</f>
        <v>12.861538461538462</v>
      </c>
      <c r="M147" s="438"/>
      <c r="N147" s="438"/>
      <c r="O147" s="438"/>
      <c r="P147" s="438"/>
      <c r="Q147" s="438"/>
      <c r="R147" s="438"/>
      <c r="S147" s="438"/>
      <c r="T147" s="438"/>
      <c r="U147" s="438"/>
      <c r="V147" s="438"/>
      <c r="W147" s="438"/>
      <c r="X147" s="438"/>
      <c r="Y147" s="438"/>
      <c r="Z147" s="438"/>
      <c r="AA147" s="438"/>
      <c r="AB147" s="438"/>
      <c r="AC147" s="438"/>
      <c r="AD147" s="438"/>
      <c r="AE147" s="438"/>
      <c r="AF147" s="438"/>
      <c r="AG147" s="439"/>
      <c r="AH147" s="438">
        <f>((AH5+AH7+AH9+AH11+AH13+AH15+AH17+AH19+AH21+AH23+AH25+AH27+AH29+AH31+AH33+AH35+AH37+AH39+AH41+AH43+AH45+AH51+AH53+AH55+AH57+AH59+AH61+AH63+AH65+AH67+AH69+AH71+AH73+AH75+AH77+AH79+AH81+AH83+AH89+AH91+AH93+AH95+AH97+AH99+AH101+AH103+AH105+AH107+AH109+AH111+AH113+AH115+AH117+AH119+AH125+AH127+AH129+AH131+AH133+AH135+AH137+AH139+AH141+AH143+AH145)/65)</f>
        <v>2.169230769230769</v>
      </c>
      <c r="AI147" s="214"/>
      <c r="AJ147" s="214"/>
      <c r="AK147" s="214"/>
      <c r="AL147" s="214"/>
      <c r="AM147" s="214"/>
      <c r="AN147" s="214"/>
      <c r="AO147" s="437">
        <f>((AO5+AO7+AO9+AO11+AO13+AO15+AO17+AO19+AO21+AO23+AO25+AO27+AO29+AO31+AO33+AO35+AO37+AO39+AO41+AO43+AO45+AO51+AO53+AO55+AO57+AO59+AO61+AO63+AO65+AO67+AO69+AO71+AO73+AO75+AO77+AO79+AO81+AO83+AO89+AO91+AO93+AO95+AO97+AO99+AO101+AO103+AO105+AO107+AO109+AO111+AO113+AO115+AO117+AO119+AO125+AO127+AO129+AO131+AO133+AO135+AO137+AO139+AO141+AO143+AO145)/65)</f>
        <v>1.4153846153846155</v>
      </c>
      <c r="AP147" s="214"/>
      <c r="AQ147" s="194"/>
      <c r="AR147" s="194"/>
      <c r="AS147" s="194"/>
      <c r="AT147" s="194"/>
      <c r="AU147" s="213"/>
      <c r="AV147" s="1067"/>
    </row>
    <row r="148" spans="1:48" ht="48" customHeight="1" thickBot="1">
      <c r="A148" s="1121"/>
      <c r="B148" s="446">
        <f t="shared" si="4"/>
        <v>27.6</v>
      </c>
      <c r="C148" s="442">
        <f t="shared" si="4"/>
        <v>1</v>
      </c>
      <c r="D148" s="441">
        <f t="shared" si="4"/>
        <v>4.323076923076923</v>
      </c>
      <c r="E148" s="441"/>
      <c r="F148" s="441"/>
      <c r="G148" s="441"/>
      <c r="H148" s="441"/>
      <c r="I148" s="441"/>
      <c r="J148" s="441"/>
      <c r="K148" s="442"/>
      <c r="L148" s="441">
        <f>((L6+L8+L10+L12+L14+L16+L18+L20+L22+L24+L26+L28+L30+L32+L34+L36+L38+L40+L42+L44+L46+L52+L54+L56+L58+L60+L62+L64+L66+L68+L70+L72+L74+L76+L78+L80+L82+L84+L90+L92+L94+L96+L98+L100+L102+L104+L106+L108+L110+L112+L114+L116+L118+L120+L126+L128+L130+L132+L134+L136+L138+L140+L142+L144+L146)/65)</f>
        <v>15.476923076923077</v>
      </c>
      <c r="M148" s="441"/>
      <c r="N148" s="441"/>
      <c r="O148" s="441"/>
      <c r="P148" s="441"/>
      <c r="Q148" s="441"/>
      <c r="R148" s="441"/>
      <c r="S148" s="441"/>
      <c r="T148" s="441"/>
      <c r="U148" s="441"/>
      <c r="V148" s="441"/>
      <c r="W148" s="441"/>
      <c r="X148" s="441"/>
      <c r="Y148" s="441"/>
      <c r="Z148" s="441"/>
      <c r="AA148" s="441"/>
      <c r="AB148" s="441"/>
      <c r="AC148" s="441"/>
      <c r="AD148" s="441"/>
      <c r="AE148" s="441"/>
      <c r="AF148" s="441"/>
      <c r="AG148" s="442"/>
      <c r="AH148" s="441">
        <f>((AH6+AH8+AH10+AH12+AH14+AH16+AH18+AH20+AH22+AH24+AH26+AH28+AH30+AH32+AH34+AH36+AH38+AH40+AH42+AH44+AH46+AH52+AH54+AH56+AH58+AH60+AH62+AH64+AH66+AH68+AH70+AH72+AH74+AH76+AH78+AH80+AH82+AH84+AH90+AH92+AH94+AH96+AH98+AH100+AH102+AH104+AH106+AH108+AH110+AH112+AH114+AH116+AH118+AH120+AH126+AH128+AH130+AH132+AH134+AH136+AH138+AH140+AH142+AH144+AH146)/65)</f>
        <v>2.6769230769230767</v>
      </c>
      <c r="AI148" s="441"/>
      <c r="AJ148" s="441"/>
      <c r="AK148" s="441"/>
      <c r="AL148" s="441"/>
      <c r="AM148" s="441"/>
      <c r="AN148" s="441"/>
      <c r="AO148" s="440">
        <f>((AO6+AO8+AO10+AO12+AO14+AO16+AO18+AO20+AO22+AO24+AO26+AO28+AO30+AO32+AO34+AO36+AO38+AO40+AO42+AO44+AO46+AO52+AO54+AO56+AO58+AO60+AO62+AO64+AO66+AO68+AO70+AO72+AO74+AO76+AO78+AO80+AO82+AO84+AO90+AO92+AO94+AO96+AO98+AO100+AO102+AO104+AO106+AO108+AO110+AO112+AO114+AO116+AO118+AO120+AO126+AO128+AO130+AO132+AO134+AO136+AO138+AO140+AO142+AO144+AO146)/65)</f>
        <v>4.123076923076923</v>
      </c>
      <c r="AP148" s="443"/>
      <c r="AQ148" s="444"/>
      <c r="AR148" s="444"/>
      <c r="AS148" s="444"/>
      <c r="AT148" s="444"/>
      <c r="AU148" s="445"/>
      <c r="AV148" s="1068"/>
    </row>
    <row r="149" spans="1:48" ht="26.25" customHeight="1" thickBot="1">
      <c r="A149" s="185" t="s">
        <v>1106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4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7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1"/>
    </row>
    <row r="150" spans="1:48" ht="26.25" customHeight="1">
      <c r="A150" s="185" t="s">
        <v>938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4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7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00"/>
      <c r="AU150" s="200"/>
      <c r="AV150" s="201"/>
    </row>
    <row r="151" spans="4:5" ht="14.25">
      <c r="D151" s="99"/>
      <c r="E151" s="99"/>
    </row>
  </sheetData>
  <mergeCells count="416">
    <mergeCell ref="AC44:AE44"/>
    <mergeCell ref="O67:T67"/>
    <mergeCell ref="O75:S75"/>
    <mergeCell ref="R69:S69"/>
    <mergeCell ref="AC65:AE65"/>
    <mergeCell ref="AC66:AE66"/>
    <mergeCell ref="V65:W65"/>
    <mergeCell ref="V66:W66"/>
    <mergeCell ref="V67:Z67"/>
    <mergeCell ref="Y69:Z69"/>
    <mergeCell ref="AC33:AE33"/>
    <mergeCell ref="AC34:AE34"/>
    <mergeCell ref="AC36:AE36"/>
    <mergeCell ref="AC43:AE43"/>
    <mergeCell ref="AC6:AE6"/>
    <mergeCell ref="A147:A148"/>
    <mergeCell ref="Y86:AG86"/>
    <mergeCell ref="L122:X122"/>
    <mergeCell ref="Y122:AG122"/>
    <mergeCell ref="L123:L124"/>
    <mergeCell ref="M123:AG123"/>
    <mergeCell ref="AC100:AD100"/>
    <mergeCell ref="D86:K86"/>
    <mergeCell ref="AC69:AD69"/>
    <mergeCell ref="M7:T7"/>
    <mergeCell ref="Y7:Z7"/>
    <mergeCell ref="Y65:Z65"/>
    <mergeCell ref="Y66:Z66"/>
    <mergeCell ref="Y21:Z21"/>
    <mergeCell ref="Y22:Z22"/>
    <mergeCell ref="Y43:Z43"/>
    <mergeCell ref="M51:N51"/>
    <mergeCell ref="Y34:Z34"/>
    <mergeCell ref="V22:W22"/>
    <mergeCell ref="C87:C88"/>
    <mergeCell ref="D87:D88"/>
    <mergeCell ref="E87:K87"/>
    <mergeCell ref="AV147:AV148"/>
    <mergeCell ref="AP123:AU123"/>
    <mergeCell ref="L87:L88"/>
    <mergeCell ref="AH122:AN122"/>
    <mergeCell ref="AO122:AU122"/>
    <mergeCell ref="AH123:AH124"/>
    <mergeCell ref="M119:N119"/>
    <mergeCell ref="A67:A68"/>
    <mergeCell ref="A69:A70"/>
    <mergeCell ref="A48:A50"/>
    <mergeCell ref="D48:K48"/>
    <mergeCell ref="C49:C50"/>
    <mergeCell ref="D49:D50"/>
    <mergeCell ref="E49:K49"/>
    <mergeCell ref="A71:A72"/>
    <mergeCell ref="A73:A74"/>
    <mergeCell ref="Y75:Z75"/>
    <mergeCell ref="Y70:Z70"/>
    <mergeCell ref="V70:W70"/>
    <mergeCell ref="O73:S73"/>
    <mergeCell ref="R70:S70"/>
    <mergeCell ref="A95:A96"/>
    <mergeCell ref="Y94:Z94"/>
    <mergeCell ref="V95:W95"/>
    <mergeCell ref="V96:W96"/>
    <mergeCell ref="A93:A94"/>
    <mergeCell ref="V94:W94"/>
    <mergeCell ref="Y93:Z93"/>
    <mergeCell ref="M93:N93"/>
    <mergeCell ref="O93:T93"/>
    <mergeCell ref="A99:A100"/>
    <mergeCell ref="AC99:AD99"/>
    <mergeCell ref="A97:A98"/>
    <mergeCell ref="E123:K123"/>
    <mergeCell ref="A113:A114"/>
    <mergeCell ref="A111:A112"/>
    <mergeCell ref="A101:A102"/>
    <mergeCell ref="O109:T109"/>
    <mergeCell ref="Y114:Z114"/>
    <mergeCell ref="V99:W99"/>
    <mergeCell ref="A119:A120"/>
    <mergeCell ref="A122:A124"/>
    <mergeCell ref="D122:K122"/>
    <mergeCell ref="C123:C124"/>
    <mergeCell ref="D123:D124"/>
    <mergeCell ref="AO123:AO124"/>
    <mergeCell ref="V63:W63"/>
    <mergeCell ref="Y63:Z63"/>
    <mergeCell ref="Y64:Z64"/>
    <mergeCell ref="X68:Z68"/>
    <mergeCell ref="V64:W64"/>
    <mergeCell ref="V84:W84"/>
    <mergeCell ref="Y84:Z84"/>
    <mergeCell ref="V83:W83"/>
    <mergeCell ref="Y113:Z113"/>
    <mergeCell ref="AI9:AJ9"/>
    <mergeCell ref="Y17:Z17"/>
    <mergeCell ref="L48:X48"/>
    <mergeCell ref="P63:R63"/>
    <mergeCell ref="AJ22:AK22"/>
    <mergeCell ref="L49:L50"/>
    <mergeCell ref="Y52:Z52"/>
    <mergeCell ref="M23:N23"/>
    <mergeCell ref="V34:W34"/>
    <mergeCell ref="Y33:Z33"/>
    <mergeCell ref="V113:W113"/>
    <mergeCell ref="V114:W114"/>
    <mergeCell ref="Y83:Z83"/>
    <mergeCell ref="M87:AG87"/>
    <mergeCell ref="V90:W90"/>
    <mergeCell ref="V97:W97"/>
    <mergeCell ref="Y97:Z97"/>
    <mergeCell ref="V89:W89"/>
    <mergeCell ref="L86:X86"/>
    <mergeCell ref="M91:N91"/>
    <mergeCell ref="AI123:AN123"/>
    <mergeCell ref="V45:W45"/>
    <mergeCell ref="Y51:Z51"/>
    <mergeCell ref="AI87:AN87"/>
    <mergeCell ref="AH48:AN48"/>
    <mergeCell ref="V69:W69"/>
    <mergeCell ref="V68:W68"/>
    <mergeCell ref="AH87:AH88"/>
    <mergeCell ref="AH86:AN86"/>
    <mergeCell ref="AI77:AN77"/>
    <mergeCell ref="AJ21:AK21"/>
    <mergeCell ref="V21:W21"/>
    <mergeCell ref="AH49:AH50"/>
    <mergeCell ref="M29:N29"/>
    <mergeCell ref="V30:W30"/>
    <mergeCell ref="V35:W35"/>
    <mergeCell ref="AC35:AE35"/>
    <mergeCell ref="M35:N35"/>
    <mergeCell ref="O33:T33"/>
    <mergeCell ref="V33:W33"/>
    <mergeCell ref="AO3:AO4"/>
    <mergeCell ref="M3:AG3"/>
    <mergeCell ref="Y2:AG2"/>
    <mergeCell ref="M5:N5"/>
    <mergeCell ref="O5:T5"/>
    <mergeCell ref="AC5:AE5"/>
    <mergeCell ref="AO48:AU48"/>
    <mergeCell ref="AV97:AV98"/>
    <mergeCell ref="L3:L4"/>
    <mergeCell ref="AH2:AN2"/>
    <mergeCell ref="AI3:AN3"/>
    <mergeCell ref="L2:X2"/>
    <mergeCell ref="V7:W7"/>
    <mergeCell ref="V8:W8"/>
    <mergeCell ref="AO2:AU2"/>
    <mergeCell ref="AH3:AH4"/>
    <mergeCell ref="AV63:AV64"/>
    <mergeCell ref="AV45:AV46"/>
    <mergeCell ref="AV61:AV62"/>
    <mergeCell ref="AV51:AV52"/>
    <mergeCell ref="AV95:AV96"/>
    <mergeCell ref="AV89:AV90"/>
    <mergeCell ref="AV91:AV92"/>
    <mergeCell ref="AV93:AV94"/>
    <mergeCell ref="AV145:AV146"/>
    <mergeCell ref="AV131:AV132"/>
    <mergeCell ref="AV141:AV142"/>
    <mergeCell ref="AV135:AV136"/>
    <mergeCell ref="AV137:AV138"/>
    <mergeCell ref="AV133:AV134"/>
    <mergeCell ref="AV143:AV144"/>
    <mergeCell ref="AV139:AV140"/>
    <mergeCell ref="D3:D4"/>
    <mergeCell ref="E3:K3"/>
    <mergeCell ref="AV129:AV130"/>
    <mergeCell ref="AV101:AV102"/>
    <mergeCell ref="AV103:AV104"/>
    <mergeCell ref="AV33:AV34"/>
    <mergeCell ref="AV107:AV108"/>
    <mergeCell ref="AV99:AV100"/>
    <mergeCell ref="AV105:AV106"/>
    <mergeCell ref="AP3:AU3"/>
    <mergeCell ref="AV111:AV112"/>
    <mergeCell ref="A2:A4"/>
    <mergeCell ref="D2:K2"/>
    <mergeCell ref="A31:A32"/>
    <mergeCell ref="A29:A30"/>
    <mergeCell ref="A13:A14"/>
    <mergeCell ref="A15:A16"/>
    <mergeCell ref="A17:A18"/>
    <mergeCell ref="A19:A20"/>
    <mergeCell ref="C3:C4"/>
    <mergeCell ref="A5:A6"/>
    <mergeCell ref="A7:A8"/>
    <mergeCell ref="A145:A146"/>
    <mergeCell ref="A139:A140"/>
    <mergeCell ref="A141:A142"/>
    <mergeCell ref="A143:A144"/>
    <mergeCell ref="A131:A132"/>
    <mergeCell ref="A133:A134"/>
    <mergeCell ref="A135:A136"/>
    <mergeCell ref="A137:A138"/>
    <mergeCell ref="A129:A130"/>
    <mergeCell ref="A41:A42"/>
    <mergeCell ref="A43:A44"/>
    <mergeCell ref="A115:A116"/>
    <mergeCell ref="A117:A118"/>
    <mergeCell ref="A55:A56"/>
    <mergeCell ref="A57:A58"/>
    <mergeCell ref="A45:A46"/>
    <mergeCell ref="A51:A52"/>
    <mergeCell ref="A53:A54"/>
    <mergeCell ref="A9:A10"/>
    <mergeCell ref="A11:A12"/>
    <mergeCell ref="O37:T37"/>
    <mergeCell ref="O23:T23"/>
    <mergeCell ref="O29:T29"/>
    <mergeCell ref="O35:T35"/>
    <mergeCell ref="A21:A22"/>
    <mergeCell ref="A23:A24"/>
    <mergeCell ref="A37:A38"/>
    <mergeCell ref="A27:A28"/>
    <mergeCell ref="A33:A34"/>
    <mergeCell ref="A35:A36"/>
    <mergeCell ref="M41:N41"/>
    <mergeCell ref="A39:A40"/>
    <mergeCell ref="M39:N39"/>
    <mergeCell ref="M37:N37"/>
    <mergeCell ref="M53:N53"/>
    <mergeCell ref="A65:A66"/>
    <mergeCell ref="A63:A64"/>
    <mergeCell ref="A61:A62"/>
    <mergeCell ref="A59:A60"/>
    <mergeCell ref="AV67:AV68"/>
    <mergeCell ref="AV65:AV66"/>
    <mergeCell ref="AO86:AU86"/>
    <mergeCell ref="AV69:AV70"/>
    <mergeCell ref="AV71:AV72"/>
    <mergeCell ref="AV73:AV74"/>
    <mergeCell ref="AV77:AV78"/>
    <mergeCell ref="AV75:AV76"/>
    <mergeCell ref="AP87:AU87"/>
    <mergeCell ref="AI49:AN49"/>
    <mergeCell ref="AO49:AO50"/>
    <mergeCell ref="AP49:AU49"/>
    <mergeCell ref="AO87:AO88"/>
    <mergeCell ref="AJ65:AL65"/>
    <mergeCell ref="AJ66:AL66"/>
    <mergeCell ref="AV119:AV120"/>
    <mergeCell ref="AV113:AV114"/>
    <mergeCell ref="AV115:AV116"/>
    <mergeCell ref="AV117:AV118"/>
    <mergeCell ref="AV109:AV110"/>
    <mergeCell ref="AV5:AV6"/>
    <mergeCell ref="AV7:AV8"/>
    <mergeCell ref="AV41:AV42"/>
    <mergeCell ref="AV39:AV40"/>
    <mergeCell ref="AV9:AV10"/>
    <mergeCell ref="AV21:AV22"/>
    <mergeCell ref="AV17:AV18"/>
    <mergeCell ref="AV29:AV30"/>
    <mergeCell ref="AV11:AV16"/>
    <mergeCell ref="AV37:AV38"/>
    <mergeCell ref="AV19:AV20"/>
    <mergeCell ref="AV55:AV56"/>
    <mergeCell ref="AV57:AV58"/>
    <mergeCell ref="AV53:AV54"/>
    <mergeCell ref="AV43:AV44"/>
    <mergeCell ref="V19:W19"/>
    <mergeCell ref="AV59:AV60"/>
    <mergeCell ref="M67:N67"/>
    <mergeCell ref="AV23:AV24"/>
    <mergeCell ref="AV31:AV32"/>
    <mergeCell ref="O39:T39"/>
    <mergeCell ref="O41:T41"/>
    <mergeCell ref="AP31:AU31"/>
    <mergeCell ref="AP32:AU32"/>
    <mergeCell ref="AV35:AV36"/>
    <mergeCell ref="O9:T9"/>
    <mergeCell ref="O21:S21"/>
    <mergeCell ref="M13:N13"/>
    <mergeCell ref="M9:N9"/>
    <mergeCell ref="M17:N17"/>
    <mergeCell ref="M21:N21"/>
    <mergeCell ref="O17:T17"/>
    <mergeCell ref="A89:A90"/>
    <mergeCell ref="A75:A76"/>
    <mergeCell ref="A91:A92"/>
    <mergeCell ref="A86:A88"/>
    <mergeCell ref="A77:A78"/>
    <mergeCell ref="A81:A82"/>
    <mergeCell ref="A79:A80"/>
    <mergeCell ref="M79:N79"/>
    <mergeCell ref="O145:T145"/>
    <mergeCell ref="U105:Z105"/>
    <mergeCell ref="V107:W107"/>
    <mergeCell ref="V108:W108"/>
    <mergeCell ref="V109:W109"/>
    <mergeCell ref="V110:W110"/>
    <mergeCell ref="O111:T111"/>
    <mergeCell ref="V111:W111"/>
    <mergeCell ref="V112:W112"/>
    <mergeCell ref="O91:T91"/>
    <mergeCell ref="V93:W93"/>
    <mergeCell ref="AC93:AE93"/>
    <mergeCell ref="AC94:AE94"/>
    <mergeCell ref="AC70:AD70"/>
    <mergeCell ref="Y76:Z76"/>
    <mergeCell ref="V76:W76"/>
    <mergeCell ref="V75:W75"/>
    <mergeCell ref="AC135:AD135"/>
    <mergeCell ref="M141:N141"/>
    <mergeCell ref="M139:N139"/>
    <mergeCell ref="Y137:Z137"/>
    <mergeCell ref="AC136:AD136"/>
    <mergeCell ref="Y138:Z138"/>
    <mergeCell ref="M135:N135"/>
    <mergeCell ref="V138:W138"/>
    <mergeCell ref="AD137:AE137"/>
    <mergeCell ref="AD138:AE138"/>
    <mergeCell ref="M145:N145"/>
    <mergeCell ref="M143:N143"/>
    <mergeCell ref="Y8:Z8"/>
    <mergeCell ref="V9:W9"/>
    <mergeCell ref="Y9:Z9"/>
    <mergeCell ref="V18:W18"/>
    <mergeCell ref="Y18:Z18"/>
    <mergeCell ref="V15:W15"/>
    <mergeCell ref="V16:W16"/>
    <mergeCell ref="V11:W11"/>
    <mergeCell ref="Y10:Z10"/>
    <mergeCell ref="V10:W10"/>
    <mergeCell ref="O13:S13"/>
    <mergeCell ref="V17:W17"/>
    <mergeCell ref="V12:W12"/>
    <mergeCell ref="Y19:Z19"/>
    <mergeCell ref="Y20:Z20"/>
    <mergeCell ref="AC19:AD19"/>
    <mergeCell ref="AC20:AD20"/>
    <mergeCell ref="V20:W20"/>
    <mergeCell ref="AV27:AV28"/>
    <mergeCell ref="M25:N25"/>
    <mergeCell ref="A25:A26"/>
    <mergeCell ref="AV25:AV26"/>
    <mergeCell ref="M26:N26"/>
    <mergeCell ref="V25:W25"/>
    <mergeCell ref="V26:W26"/>
    <mergeCell ref="M28:N28"/>
    <mergeCell ref="M27:N27"/>
    <mergeCell ref="AJ29:AK29"/>
    <mergeCell ref="AJ30:AK30"/>
    <mergeCell ref="V32:W32"/>
    <mergeCell ref="V31:W31"/>
    <mergeCell ref="V29:W29"/>
    <mergeCell ref="AC29:AE29"/>
    <mergeCell ref="AC30:AE30"/>
    <mergeCell ref="V41:W41"/>
    <mergeCell ref="Y37:Z37"/>
    <mergeCell ref="Y38:Z38"/>
    <mergeCell ref="V39:W39"/>
    <mergeCell ref="V40:W40"/>
    <mergeCell ref="V38:W38"/>
    <mergeCell ref="V37:W37"/>
    <mergeCell ref="V42:W42"/>
    <mergeCell ref="Q43:T43"/>
    <mergeCell ref="V43:W43"/>
    <mergeCell ref="V44:W44"/>
    <mergeCell ref="Y45:Z45"/>
    <mergeCell ref="Y46:Z46"/>
    <mergeCell ref="Y44:Z44"/>
    <mergeCell ref="V51:W51"/>
    <mergeCell ref="V52:W52"/>
    <mergeCell ref="V46:W46"/>
    <mergeCell ref="Y48:AG48"/>
    <mergeCell ref="M49:AG49"/>
    <mergeCell ref="M52:N52"/>
    <mergeCell ref="O53:S53"/>
    <mergeCell ref="V57:W57"/>
    <mergeCell ref="V58:W58"/>
    <mergeCell ref="V55:W55"/>
    <mergeCell ref="V56:W56"/>
    <mergeCell ref="O61:S61"/>
    <mergeCell ref="O79:S79"/>
    <mergeCell ref="V79:W79"/>
    <mergeCell ref="V80:W80"/>
    <mergeCell ref="M130:N130"/>
    <mergeCell ref="V129:W129"/>
    <mergeCell ref="V130:W130"/>
    <mergeCell ref="M129:N129"/>
    <mergeCell ref="O135:S135"/>
    <mergeCell ref="O137:T137"/>
    <mergeCell ref="V137:W137"/>
    <mergeCell ref="V132:W132"/>
    <mergeCell ref="V133:W133"/>
    <mergeCell ref="AC97:AD97"/>
    <mergeCell ref="AC98:AD98"/>
    <mergeCell ref="V102:W102"/>
    <mergeCell ref="V134:W134"/>
    <mergeCell ref="Y131:Z131"/>
    <mergeCell ref="Y132:Z132"/>
    <mergeCell ref="V131:W131"/>
    <mergeCell ref="V100:W100"/>
    <mergeCell ref="V101:W101"/>
    <mergeCell ref="V98:W98"/>
    <mergeCell ref="V103:W103"/>
    <mergeCell ref="Y98:Z98"/>
    <mergeCell ref="A127:A128"/>
    <mergeCell ref="AV125:AV126"/>
    <mergeCell ref="M105:N105"/>
    <mergeCell ref="O105:T105"/>
    <mergeCell ref="A107:A108"/>
    <mergeCell ref="A103:A104"/>
    <mergeCell ref="A105:A106"/>
    <mergeCell ref="A109:A110"/>
    <mergeCell ref="AV127:AV128"/>
    <mergeCell ref="M81:N81"/>
    <mergeCell ref="M82:N82"/>
    <mergeCell ref="A83:A84"/>
    <mergeCell ref="A125:A126"/>
    <mergeCell ref="M125:N125"/>
    <mergeCell ref="V104:W104"/>
    <mergeCell ref="O115:S115"/>
    <mergeCell ref="M111:N111"/>
    <mergeCell ref="O103:S103"/>
  </mergeCells>
  <printOptions/>
  <pageMargins left="0.5905511811023623" right="0.5905511811023623" top="0.5905511811023623" bottom="0.5905511811023623" header="0.3937007874015748" footer="0.3937007874015748"/>
  <pageSetup firstPageNumber="61" useFirstPageNumber="1" fitToHeight="3" fitToWidth="3" horizontalDpi="600" verticalDpi="600" orientation="portrait" pageOrder="overThenDown" paperSize="9" scale="60" r:id="rId2"/>
  <headerFooter alignWithMargins="0">
    <oddFooter>&amp;C&amp;P</oddFooter>
  </headerFooter>
  <rowBreaks count="3" manualBreakCount="3">
    <brk id="46" max="48" man="1"/>
    <brk id="84" max="48" man="1"/>
    <brk id="120" max="4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B1:S49"/>
  <sheetViews>
    <sheetView view="pageBreakPreview" zoomScale="75" zoomScaleNormal="75" zoomScaleSheetLayoutView="75" workbookViewId="0" topLeftCell="A7">
      <selection activeCell="B1" sqref="B1"/>
    </sheetView>
  </sheetViews>
  <sheetFormatPr defaultColWidth="8.796875" defaultRowHeight="15"/>
  <cols>
    <col min="1" max="1" width="3.59765625" style="1" customWidth="1"/>
    <col min="2" max="2" width="2.69921875" style="1" customWidth="1"/>
    <col min="3" max="3" width="14.69921875" style="1" customWidth="1"/>
    <col min="4" max="4" width="18" style="1" customWidth="1"/>
    <col min="5" max="7" width="2.69921875" style="1" customWidth="1"/>
    <col min="8" max="8" width="21.59765625" style="1" customWidth="1"/>
    <col min="9" max="10" width="2.69921875" style="1" customWidth="1"/>
    <col min="11" max="11" width="13.69921875" style="1" customWidth="1"/>
    <col min="12" max="12" width="2.69921875" style="1" customWidth="1"/>
    <col min="13" max="13" width="14.09765625" style="1" customWidth="1"/>
    <col min="14" max="16" width="2.69921875" style="1" customWidth="1"/>
    <col min="17" max="17" width="16.59765625" style="1" customWidth="1"/>
    <col min="18" max="18" width="3.69921875" style="1" customWidth="1"/>
    <col min="19" max="19" width="7.3984375" style="1" customWidth="1"/>
    <col min="20" max="32" width="7.5" style="1" customWidth="1"/>
    <col min="33" max="16384" width="11" style="1" customWidth="1"/>
  </cols>
  <sheetData>
    <row r="1" ht="66" customHeight="1">
      <c r="B1" s="29" t="s">
        <v>1289</v>
      </c>
    </row>
    <row r="2" ht="42" customHeight="1"/>
    <row r="3" spans="3:17" ht="24.75" customHeight="1">
      <c r="C3" s="985" t="s">
        <v>1278</v>
      </c>
      <c r="D3" s="985"/>
      <c r="H3" s="985" t="s">
        <v>322</v>
      </c>
      <c r="I3" s="985"/>
      <c r="J3" s="985"/>
      <c r="K3" s="985"/>
      <c r="L3" s="985"/>
      <c r="M3" s="985"/>
      <c r="N3" s="985"/>
      <c r="O3" s="985"/>
      <c r="P3" s="985"/>
      <c r="Q3" s="985"/>
    </row>
    <row r="4" s="38" customFormat="1" ht="24.75" customHeight="1"/>
    <row r="5" spans="3:17" s="38" customFormat="1" ht="24.75" customHeight="1">
      <c r="C5" s="60" t="s">
        <v>323</v>
      </c>
      <c r="D5" s="61">
        <f>D16+D22+D24+D26+D28+D30</f>
        <v>2443698</v>
      </c>
      <c r="H5" s="38" t="s">
        <v>324</v>
      </c>
      <c r="Q5" s="39">
        <f>'ウ 最終処分'!B76</f>
        <v>316369</v>
      </c>
    </row>
    <row r="6" spans="3:17" s="38" customFormat="1" ht="24.75" customHeight="1">
      <c r="C6" s="258" t="s">
        <v>302</v>
      </c>
      <c r="D6" s="259">
        <f>D32</f>
        <v>199607</v>
      </c>
      <c r="G6" s="40"/>
      <c r="H6" s="41">
        <f>'ウ 最終処分'!C76</f>
        <v>18651</v>
      </c>
      <c r="I6" s="40"/>
      <c r="J6" s="40"/>
      <c r="K6" s="40"/>
      <c r="L6" s="40"/>
      <c r="M6" s="40"/>
      <c r="N6" s="40"/>
      <c r="O6" s="42"/>
      <c r="P6" s="982" t="s">
        <v>325</v>
      </c>
      <c r="Q6" s="983"/>
    </row>
    <row r="7" spans="3:17" s="38" customFormat="1" ht="24.75" customHeight="1">
      <c r="C7" s="258" t="s">
        <v>1280</v>
      </c>
      <c r="D7" s="259">
        <f>D35</f>
        <v>1493</v>
      </c>
      <c r="G7" s="43"/>
      <c r="P7" s="282"/>
      <c r="Q7" s="282"/>
    </row>
    <row r="8" spans="3:17" s="38" customFormat="1" ht="24.75" customHeight="1">
      <c r="C8" s="62" t="s">
        <v>1281</v>
      </c>
      <c r="D8" s="63">
        <f>D40</f>
        <v>250235</v>
      </c>
      <c r="G8" s="43"/>
      <c r="P8" s="261"/>
      <c r="Q8" s="261"/>
    </row>
    <row r="9" spans="3:17" s="38" customFormat="1" ht="24.75" customHeight="1">
      <c r="C9" s="64" t="s">
        <v>954</v>
      </c>
      <c r="D9" s="61">
        <f>D5+D6+D7+D8</f>
        <v>2895033</v>
      </c>
      <c r="G9" s="43"/>
      <c r="M9" s="38" t="s">
        <v>326</v>
      </c>
      <c r="P9" s="261"/>
      <c r="Q9" s="261"/>
    </row>
    <row r="10" spans="7:17" s="38" customFormat="1" ht="24.75" customHeight="1">
      <c r="G10" s="43"/>
      <c r="H10" s="38" t="s">
        <v>327</v>
      </c>
      <c r="L10" s="40"/>
      <c r="M10" s="41">
        <f>'ウ 最終処分'!D76</f>
        <v>260374</v>
      </c>
      <c r="N10" s="40"/>
      <c r="O10" s="40"/>
      <c r="P10" s="283"/>
      <c r="Q10" s="261"/>
    </row>
    <row r="11" spans="7:17" s="38" customFormat="1" ht="24.75" customHeight="1">
      <c r="G11" s="273"/>
      <c r="H11" s="41">
        <f>'ウ 中間処理'!K76</f>
        <v>2036595</v>
      </c>
      <c r="I11" s="284"/>
      <c r="J11" s="975" t="s">
        <v>328</v>
      </c>
      <c r="K11" s="976"/>
      <c r="L11" s="281"/>
      <c r="M11" s="281"/>
      <c r="Q11" s="261"/>
    </row>
    <row r="12" spans="7:17" s="38" customFormat="1" ht="24.75" customHeight="1">
      <c r="G12" s="43"/>
      <c r="H12" s="39"/>
      <c r="I12" s="39"/>
      <c r="J12" s="977"/>
      <c r="K12" s="978"/>
      <c r="L12" s="51"/>
      <c r="M12" s="278">
        <f>'ウ 資源 計'!E78</f>
        <v>44956</v>
      </c>
      <c r="Q12" s="261"/>
    </row>
    <row r="13" spans="2:17" s="38" customFormat="1" ht="24.75" customHeight="1">
      <c r="B13" s="42"/>
      <c r="C13" s="42"/>
      <c r="D13" s="42"/>
      <c r="E13" s="42"/>
      <c r="G13" s="43"/>
      <c r="J13" s="282"/>
      <c r="M13" s="49"/>
      <c r="Q13" s="261"/>
    </row>
    <row r="14" spans="2:17" s="38" customFormat="1" ht="24.75" customHeight="1">
      <c r="B14" s="42"/>
      <c r="C14" s="42"/>
      <c r="D14" s="42"/>
      <c r="E14" s="42"/>
      <c r="G14" s="43"/>
      <c r="J14" s="261"/>
      <c r="M14" s="49"/>
      <c r="Q14" s="261"/>
    </row>
    <row r="15" spans="2:17" s="38" customFormat="1" ht="24.75" customHeight="1">
      <c r="B15" s="42"/>
      <c r="C15" s="42"/>
      <c r="D15" s="42"/>
      <c r="E15" s="42"/>
      <c r="G15" s="43"/>
      <c r="J15" s="261"/>
      <c r="K15" s="38" t="s">
        <v>329</v>
      </c>
      <c r="M15" s="49"/>
      <c r="O15" s="38" t="s">
        <v>330</v>
      </c>
      <c r="Q15" s="261"/>
    </row>
    <row r="16" spans="2:17" s="38" customFormat="1" ht="24.75" customHeight="1">
      <c r="B16" s="42"/>
      <c r="C16" s="276"/>
      <c r="D16" s="277"/>
      <c r="E16" s="42"/>
      <c r="G16" s="43"/>
      <c r="J16" s="261"/>
      <c r="K16" s="41">
        <f>'ウ 中間処理'!L76</f>
        <v>171289</v>
      </c>
      <c r="L16" s="40"/>
      <c r="M16" s="50"/>
      <c r="N16" s="40"/>
      <c r="O16" s="40"/>
      <c r="P16" s="40"/>
      <c r="Q16" s="284">
        <f>'ウ 最終処分'!E76</f>
        <v>37344</v>
      </c>
    </row>
    <row r="17" spans="2:13" s="38" customFormat="1" ht="24.75" customHeight="1">
      <c r="B17" s="42"/>
      <c r="C17" s="42"/>
      <c r="D17" s="42"/>
      <c r="E17" s="42"/>
      <c r="G17" s="43"/>
      <c r="H17" s="39"/>
      <c r="L17" s="282"/>
      <c r="M17" s="49"/>
    </row>
    <row r="18" spans="2:13" s="38" customFormat="1" ht="24.75" customHeight="1">
      <c r="B18" s="42"/>
      <c r="C18" s="42"/>
      <c r="D18" s="42"/>
      <c r="E18" s="42"/>
      <c r="G18" s="43"/>
      <c r="L18" s="261"/>
      <c r="M18" s="49"/>
    </row>
    <row r="19" spans="2:13" s="38" customFormat="1" ht="24.75" customHeight="1">
      <c r="B19" s="42"/>
      <c r="C19" s="42"/>
      <c r="D19" s="42"/>
      <c r="E19" s="42"/>
      <c r="G19" s="273"/>
      <c r="L19" s="261"/>
      <c r="M19" s="49"/>
    </row>
    <row r="20" spans="2:13" s="38" customFormat="1" ht="24.75" customHeight="1" thickBot="1">
      <c r="B20" s="56"/>
      <c r="C20" s="56"/>
      <c r="D20" s="56"/>
      <c r="E20" s="56"/>
      <c r="G20" s="262"/>
      <c r="H20" s="38" t="s">
        <v>1284</v>
      </c>
      <c r="L20" s="261"/>
      <c r="M20" s="49"/>
    </row>
    <row r="21" spans="2:13" s="38" customFormat="1" ht="24.75" customHeight="1">
      <c r="B21" s="285"/>
      <c r="C21" s="286"/>
      <c r="D21" s="286"/>
      <c r="E21" s="287"/>
      <c r="G21" s="262"/>
      <c r="H21" s="39">
        <f>'ウ 中間処理'!$D$76</f>
        <v>416379</v>
      </c>
      <c r="L21" s="261"/>
      <c r="M21" s="49"/>
    </row>
    <row r="22" spans="2:13" s="38" customFormat="1" ht="24.75" customHeight="1">
      <c r="B22" s="44"/>
      <c r="C22" s="45" t="s">
        <v>263</v>
      </c>
      <c r="D22" s="46">
        <f>'イ 排出 総括表'!E74</f>
        <v>1903815</v>
      </c>
      <c r="E22" s="47"/>
      <c r="G22" s="262"/>
      <c r="K22" s="40"/>
      <c r="L22" s="283"/>
      <c r="M22" s="49"/>
    </row>
    <row r="23" spans="2:13" s="38" customFormat="1" ht="24.75" customHeight="1">
      <c r="B23" s="44"/>
      <c r="C23" s="42"/>
      <c r="D23" s="42"/>
      <c r="E23" s="48"/>
      <c r="G23" s="262"/>
      <c r="H23" s="46">
        <f>'ウ 中間処理'!E76</f>
        <v>211542</v>
      </c>
      <c r="I23" s="283"/>
      <c r="J23" s="980" t="s">
        <v>331</v>
      </c>
      <c r="K23" s="974"/>
      <c r="L23" s="51"/>
      <c r="M23" s="52">
        <f>'ウ 資源 計'!F78</f>
        <v>27139</v>
      </c>
    </row>
    <row r="24" spans="2:13" s="38" customFormat="1" ht="24.75" customHeight="1">
      <c r="B24" s="44"/>
      <c r="C24" s="45" t="s">
        <v>264</v>
      </c>
      <c r="D24" s="46">
        <f>'イ 排出 総括表'!F74</f>
        <v>173419</v>
      </c>
      <c r="E24" s="48"/>
      <c r="F24" s="261"/>
      <c r="G24" s="262"/>
      <c r="H24" s="42"/>
      <c r="K24" s="40"/>
      <c r="L24" s="40"/>
      <c r="M24" s="54"/>
    </row>
    <row r="25" spans="2:13" s="38" customFormat="1" ht="24.75" customHeight="1">
      <c r="B25" s="44"/>
      <c r="C25" s="42"/>
      <c r="D25" s="42"/>
      <c r="E25" s="48"/>
      <c r="G25" s="43"/>
      <c r="H25" s="46">
        <f>'ウ 中間処理'!F76</f>
        <v>5564</v>
      </c>
      <c r="I25" s="283"/>
      <c r="J25" s="980" t="s">
        <v>1277</v>
      </c>
      <c r="K25" s="974"/>
      <c r="L25" s="51"/>
      <c r="M25" s="52">
        <f>'ウ 資源 計'!G78</f>
        <v>5391</v>
      </c>
    </row>
    <row r="26" spans="2:13" s="38" customFormat="1" ht="24.75" customHeight="1">
      <c r="B26" s="44"/>
      <c r="C26" s="45" t="s">
        <v>265</v>
      </c>
      <c r="D26" s="46">
        <f>'イ 排出 総括表'!G74</f>
        <v>320905</v>
      </c>
      <c r="E26" s="53"/>
      <c r="F26" s="283"/>
      <c r="G26" s="262"/>
      <c r="H26" s="42"/>
      <c r="K26" s="42"/>
      <c r="L26" s="263"/>
      <c r="M26" s="54"/>
    </row>
    <row r="27" spans="2:13" s="38" customFormat="1" ht="24.75" customHeight="1">
      <c r="B27" s="44"/>
      <c r="C27" s="42"/>
      <c r="D27" s="42"/>
      <c r="E27" s="48"/>
      <c r="G27" s="43"/>
      <c r="H27" s="46">
        <f>'ウ 中間処理'!G76</f>
        <v>266</v>
      </c>
      <c r="I27" s="283"/>
      <c r="J27" s="980" t="s">
        <v>332</v>
      </c>
      <c r="K27" s="974"/>
      <c r="L27" s="51"/>
      <c r="M27" s="52">
        <f>'ウ 資源 計'!H78</f>
        <v>253</v>
      </c>
    </row>
    <row r="28" spans="2:13" s="38" customFormat="1" ht="24.75" customHeight="1">
      <c r="B28" s="44"/>
      <c r="C28" s="45" t="s">
        <v>1279</v>
      </c>
      <c r="D28" s="46">
        <f>'イ 排出 総括表'!H74</f>
        <v>20954</v>
      </c>
      <c r="E28" s="48"/>
      <c r="G28" s="43"/>
      <c r="H28" s="43"/>
      <c r="J28" s="256"/>
      <c r="K28" s="257"/>
      <c r="L28" s="263"/>
      <c r="M28" s="54"/>
    </row>
    <row r="29" spans="2:19" s="38" customFormat="1" ht="24.75" customHeight="1">
      <c r="B29" s="44"/>
      <c r="C29" s="42"/>
      <c r="D29" s="42"/>
      <c r="E29" s="48"/>
      <c r="G29" s="43"/>
      <c r="H29" s="46">
        <f>'ウ 中間処理'!H76</f>
        <v>195924</v>
      </c>
      <c r="I29" s="283"/>
      <c r="J29" s="979" t="s">
        <v>1239</v>
      </c>
      <c r="K29" s="953"/>
      <c r="L29" s="265"/>
      <c r="M29" s="264">
        <f>'ウ 資源 計'!I78</f>
        <v>155479</v>
      </c>
      <c r="N29" s="274"/>
      <c r="O29" s="42"/>
      <c r="P29" s="42"/>
      <c r="R29" s="279"/>
      <c r="S29" s="279"/>
    </row>
    <row r="30" spans="2:17" s="38" customFormat="1" ht="24.75" customHeight="1">
      <c r="B30" s="44"/>
      <c r="C30" s="45" t="s">
        <v>220</v>
      </c>
      <c r="D30" s="46">
        <f>'イ 排出 総括表'!I74</f>
        <v>24605</v>
      </c>
      <c r="E30" s="48"/>
      <c r="G30" s="43"/>
      <c r="H30" s="43"/>
      <c r="K30" s="40"/>
      <c r="L30" s="263"/>
      <c r="M30" s="42"/>
      <c r="N30" s="280"/>
      <c r="O30" s="42"/>
      <c r="P30" s="42"/>
      <c r="Q30" s="42"/>
    </row>
    <row r="31" spans="2:17" s="38" customFormat="1" ht="24.75" customHeight="1">
      <c r="B31" s="44"/>
      <c r="C31" s="42"/>
      <c r="D31" s="42"/>
      <c r="E31" s="48"/>
      <c r="G31" s="43"/>
      <c r="H31" s="46">
        <f>'ウ 中間処理'!I76</f>
        <v>3083</v>
      </c>
      <c r="I31" s="283"/>
      <c r="J31" s="980" t="s">
        <v>1240</v>
      </c>
      <c r="K31" s="974"/>
      <c r="L31" s="43"/>
      <c r="M31" s="255"/>
      <c r="N31" s="49"/>
      <c r="O31" s="258" t="s">
        <v>361</v>
      </c>
      <c r="P31" s="42"/>
      <c r="Q31" s="42"/>
    </row>
    <row r="32" spans="2:17" s="38" customFormat="1" ht="24.75" customHeight="1">
      <c r="B32" s="44"/>
      <c r="C32" s="45" t="s">
        <v>302</v>
      </c>
      <c r="D32" s="46">
        <f>'イ 排出 総括表'!J74</f>
        <v>199607</v>
      </c>
      <c r="E32" s="48"/>
      <c r="G32" s="43"/>
      <c r="M32" s="42"/>
      <c r="N32" s="49"/>
      <c r="O32" s="42"/>
      <c r="P32" s="42"/>
      <c r="Q32" s="255">
        <f>M12+M23+M25+M27+M29</f>
        <v>233218</v>
      </c>
    </row>
    <row r="33" spans="2:17" s="38" customFormat="1" ht="24.75" customHeight="1">
      <c r="B33" s="44"/>
      <c r="C33" s="254"/>
      <c r="D33" s="255"/>
      <c r="E33" s="47"/>
      <c r="G33" s="43"/>
      <c r="M33" s="42"/>
      <c r="N33" s="49"/>
      <c r="P33" s="42"/>
      <c r="Q33" s="42"/>
    </row>
    <row r="34" spans="2:17" s="38" customFormat="1" ht="24.75" customHeight="1">
      <c r="B34" s="44"/>
      <c r="E34" s="47"/>
      <c r="G34" s="43"/>
      <c r="M34" s="42"/>
      <c r="N34" s="49"/>
      <c r="P34" s="42"/>
      <c r="Q34" s="42"/>
    </row>
    <row r="35" spans="2:16" s="38" customFormat="1" ht="24.75" customHeight="1">
      <c r="B35" s="44"/>
      <c r="C35" s="45" t="s">
        <v>334</v>
      </c>
      <c r="D35" s="255">
        <f>'イ 排出 総括表'!K74</f>
        <v>1493</v>
      </c>
      <c r="E35" s="47"/>
      <c r="G35" s="43"/>
      <c r="H35" s="38" t="s">
        <v>1285</v>
      </c>
      <c r="K35" s="40"/>
      <c r="L35" s="42"/>
      <c r="M35" s="42"/>
      <c r="N35" s="49"/>
      <c r="P35" s="42"/>
    </row>
    <row r="36" spans="2:17" s="38" customFormat="1" ht="24.75" customHeight="1">
      <c r="B36" s="44"/>
      <c r="C36" s="42"/>
      <c r="D36" s="255"/>
      <c r="E36" s="47"/>
      <c r="G36" s="273"/>
      <c r="H36" s="41">
        <f>'ウ 資源 計'!C78</f>
        <v>171678</v>
      </c>
      <c r="I36" s="283"/>
      <c r="J36" s="980" t="s">
        <v>305</v>
      </c>
      <c r="K36" s="981"/>
      <c r="L36" s="51"/>
      <c r="M36" s="278">
        <f>H36</f>
        <v>171678</v>
      </c>
      <c r="N36" s="289"/>
      <c r="O36" s="59"/>
      <c r="P36" s="59"/>
      <c r="Q36" s="258" t="s">
        <v>362</v>
      </c>
    </row>
    <row r="37" spans="2:17" s="38" customFormat="1" ht="24.75" customHeight="1" thickBot="1">
      <c r="B37" s="55"/>
      <c r="C37" s="56"/>
      <c r="D37" s="288"/>
      <c r="E37" s="57"/>
      <c r="G37" s="42"/>
      <c r="H37" s="39"/>
      <c r="J37" s="256"/>
      <c r="K37" s="256"/>
      <c r="L37" s="42"/>
      <c r="M37" s="255"/>
      <c r="N37" s="42"/>
      <c r="P37" s="280"/>
      <c r="Q37" s="255">
        <f>M12+M23+M25+M27+M29+M36</f>
        <v>404896</v>
      </c>
    </row>
    <row r="38" spans="2:16" s="38" customFormat="1" ht="24.75" customHeight="1">
      <c r="B38" s="44"/>
      <c r="C38" s="42"/>
      <c r="D38" s="255"/>
      <c r="E38" s="47"/>
      <c r="G38" s="42"/>
      <c r="H38" s="39"/>
      <c r="J38" s="256"/>
      <c r="K38" s="256"/>
      <c r="L38" s="42"/>
      <c r="M38" s="255"/>
      <c r="N38" s="42"/>
      <c r="P38" s="49"/>
    </row>
    <row r="39" spans="2:17" s="38" customFormat="1" ht="24.75" customHeight="1">
      <c r="B39" s="44"/>
      <c r="C39" s="42"/>
      <c r="D39" s="255"/>
      <c r="E39" s="47"/>
      <c r="G39" s="42"/>
      <c r="H39" s="39"/>
      <c r="J39" s="256"/>
      <c r="K39" s="256"/>
      <c r="L39" s="42"/>
      <c r="M39" s="255"/>
      <c r="N39" s="42"/>
      <c r="P39" s="49"/>
      <c r="Q39" s="41">
        <f>M12+M23+M25+M27+M29+M36+D40</f>
        <v>655131</v>
      </c>
    </row>
    <row r="40" spans="2:17" s="38" customFormat="1" ht="24.75" customHeight="1">
      <c r="B40" s="44"/>
      <c r="C40" s="45" t="s">
        <v>333</v>
      </c>
      <c r="D40" s="58">
        <f>'イ 排出 総括表'!L74</f>
        <v>250235</v>
      </c>
      <c r="E40" s="260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275"/>
      <c r="Q40" s="45" t="s">
        <v>916</v>
      </c>
    </row>
    <row r="41" spans="2:17" s="38" customFormat="1" ht="24.75" customHeight="1">
      <c r="B41" s="44"/>
      <c r="C41" s="254"/>
      <c r="D41" s="255"/>
      <c r="E41" s="47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54"/>
    </row>
    <row r="42" spans="2:5" s="38" customFormat="1" ht="24.75" customHeight="1" thickBot="1">
      <c r="B42" s="55"/>
      <c r="C42" s="56"/>
      <c r="D42" s="56"/>
      <c r="E42" s="57"/>
    </row>
    <row r="43" s="38" customFormat="1" ht="24.75" customHeight="1"/>
    <row r="48" ht="14.25">
      <c r="C48" s="1" t="s">
        <v>1283</v>
      </c>
    </row>
    <row r="49" ht="14.25">
      <c r="C49" s="1" t="s">
        <v>1282</v>
      </c>
    </row>
  </sheetData>
  <mergeCells count="10">
    <mergeCell ref="C3:D3"/>
    <mergeCell ref="H3:Q3"/>
    <mergeCell ref="J36:K36"/>
    <mergeCell ref="P6:Q6"/>
    <mergeCell ref="J25:K25"/>
    <mergeCell ref="J27:K27"/>
    <mergeCell ref="J31:K31"/>
    <mergeCell ref="J23:K23"/>
    <mergeCell ref="J11:K12"/>
    <mergeCell ref="J29:K29"/>
  </mergeCells>
  <printOptions horizontalCentered="1"/>
  <pageMargins left="0.7874015748031497" right="0.7874015748031497" top="0.7874015748031497" bottom="0.7874015748031497" header="0.5905511811023623" footer="0.5905511811023623"/>
  <pageSetup firstPageNumber="18" useFirstPageNumber="1" horizontalDpi="600" verticalDpi="600" orientation="portrait" pageOrder="overThenDown" paperSize="9" scale="60" r:id="rId2"/>
  <headerFooter alignWithMargins="0"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="85" zoomScaleSheetLayoutView="85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796875" defaultRowHeight="15"/>
  <cols>
    <col min="1" max="1" width="11.59765625" style="113" customWidth="1"/>
    <col min="2" max="10" width="6.59765625" style="113" customWidth="1"/>
    <col min="11" max="11" width="23.59765625" style="117" customWidth="1"/>
    <col min="12" max="12" width="33.59765625" style="113" customWidth="1"/>
    <col min="13" max="16384" width="9" style="113" customWidth="1"/>
  </cols>
  <sheetData>
    <row r="1" spans="1:11" s="111" customFormat="1" ht="39" customHeight="1" thickBot="1">
      <c r="A1" s="110" t="s">
        <v>246</v>
      </c>
      <c r="K1" s="112"/>
    </row>
    <row r="2" spans="1:12" ht="20.25" customHeight="1">
      <c r="A2" s="1126" t="s">
        <v>683</v>
      </c>
      <c r="B2" s="1122" t="s">
        <v>684</v>
      </c>
      <c r="C2" s="1123"/>
      <c r="D2" s="1123"/>
      <c r="E2" s="1123"/>
      <c r="F2" s="1123"/>
      <c r="G2" s="1123"/>
      <c r="H2" s="1123"/>
      <c r="I2" s="1123"/>
      <c r="J2" s="1123"/>
      <c r="K2" s="1123"/>
      <c r="L2" s="1124" t="s">
        <v>973</v>
      </c>
    </row>
    <row r="3" spans="1:12" s="116" customFormat="1" ht="36" customHeight="1" thickBot="1">
      <c r="A3" s="1127"/>
      <c r="B3" s="448" t="s">
        <v>974</v>
      </c>
      <c r="C3" s="114" t="s">
        <v>975</v>
      </c>
      <c r="D3" s="114" t="s">
        <v>976</v>
      </c>
      <c r="E3" s="114" t="s">
        <v>573</v>
      </c>
      <c r="F3" s="449" t="s">
        <v>977</v>
      </c>
      <c r="G3" s="450" t="s">
        <v>574</v>
      </c>
      <c r="H3" s="451" t="s">
        <v>809</v>
      </c>
      <c r="I3" s="115" t="s">
        <v>810</v>
      </c>
      <c r="J3" s="115" t="s">
        <v>978</v>
      </c>
      <c r="K3" s="115" t="s">
        <v>979</v>
      </c>
      <c r="L3" s="1125"/>
    </row>
    <row r="4" spans="1:12" ht="31.5" customHeight="1">
      <c r="A4" s="180" t="s">
        <v>448</v>
      </c>
      <c r="B4" s="1128" t="s">
        <v>1055</v>
      </c>
      <c r="C4" s="1129"/>
      <c r="D4" s="1129"/>
      <c r="E4" s="1129"/>
      <c r="F4" s="1129"/>
      <c r="G4" s="1129"/>
      <c r="H4" s="1129"/>
      <c r="I4" s="1129"/>
      <c r="J4" s="1130"/>
      <c r="K4" s="569" t="s">
        <v>811</v>
      </c>
      <c r="L4" s="570" t="s">
        <v>811</v>
      </c>
    </row>
    <row r="5" spans="1:12" ht="31.5" customHeight="1">
      <c r="A5" s="181" t="s">
        <v>452</v>
      </c>
      <c r="B5" s="571">
        <v>4</v>
      </c>
      <c r="C5" s="572">
        <v>5</v>
      </c>
      <c r="D5" s="572">
        <v>5</v>
      </c>
      <c r="E5" s="572">
        <v>4</v>
      </c>
      <c r="F5" s="572" t="s">
        <v>811</v>
      </c>
      <c r="G5" s="572" t="s">
        <v>811</v>
      </c>
      <c r="H5" s="572" t="s">
        <v>811</v>
      </c>
      <c r="I5" s="572" t="s">
        <v>811</v>
      </c>
      <c r="J5" s="572">
        <v>5</v>
      </c>
      <c r="K5" s="572" t="s">
        <v>811</v>
      </c>
      <c r="L5" s="573" t="s">
        <v>373</v>
      </c>
    </row>
    <row r="6" spans="1:13" ht="31.5" customHeight="1">
      <c r="A6" s="181" t="s">
        <v>453</v>
      </c>
      <c r="B6" s="571">
        <v>5</v>
      </c>
      <c r="C6" s="572">
        <v>5</v>
      </c>
      <c r="D6" s="572">
        <v>5</v>
      </c>
      <c r="E6" s="572">
        <v>5</v>
      </c>
      <c r="F6" s="572" t="s">
        <v>812</v>
      </c>
      <c r="G6" s="572">
        <v>5</v>
      </c>
      <c r="H6" s="572" t="s">
        <v>812</v>
      </c>
      <c r="I6" s="572" t="s">
        <v>812</v>
      </c>
      <c r="J6" s="572">
        <v>5</v>
      </c>
      <c r="K6" s="572" t="s">
        <v>812</v>
      </c>
      <c r="L6" s="574" t="s">
        <v>980</v>
      </c>
      <c r="M6" s="601"/>
    </row>
    <row r="7" spans="1:12" ht="31.5" customHeight="1">
      <c r="A7" s="182" t="s">
        <v>1056</v>
      </c>
      <c r="B7" s="571">
        <v>5</v>
      </c>
      <c r="C7" s="572">
        <v>5</v>
      </c>
      <c r="D7" s="572">
        <v>5</v>
      </c>
      <c r="E7" s="572">
        <v>5</v>
      </c>
      <c r="F7" s="572">
        <v>5</v>
      </c>
      <c r="G7" s="572">
        <v>5</v>
      </c>
      <c r="H7" s="572" t="s">
        <v>221</v>
      </c>
      <c r="I7" s="572" t="s">
        <v>221</v>
      </c>
      <c r="J7" s="572">
        <v>5</v>
      </c>
      <c r="K7" s="575" t="s">
        <v>1303</v>
      </c>
      <c r="L7" s="576" t="s">
        <v>813</v>
      </c>
    </row>
    <row r="8" spans="1:12" ht="31.5" customHeight="1">
      <c r="A8" s="181" t="s">
        <v>455</v>
      </c>
      <c r="B8" s="571">
        <v>4</v>
      </c>
      <c r="C8" s="572">
        <v>4</v>
      </c>
      <c r="D8" s="572">
        <v>4</v>
      </c>
      <c r="E8" s="572">
        <v>4</v>
      </c>
      <c r="F8" s="572" t="s">
        <v>221</v>
      </c>
      <c r="G8" s="572" t="s">
        <v>221</v>
      </c>
      <c r="H8" s="572" t="s">
        <v>221</v>
      </c>
      <c r="I8" s="572" t="s">
        <v>221</v>
      </c>
      <c r="J8" s="572">
        <v>4</v>
      </c>
      <c r="K8" s="572" t="s">
        <v>813</v>
      </c>
      <c r="L8" s="576" t="s">
        <v>813</v>
      </c>
    </row>
    <row r="9" spans="1:12" ht="31.5" customHeight="1">
      <c r="A9" s="181" t="s">
        <v>456</v>
      </c>
      <c r="B9" s="571">
        <v>7</v>
      </c>
      <c r="C9" s="572">
        <v>7</v>
      </c>
      <c r="D9" s="572">
        <v>7</v>
      </c>
      <c r="E9" s="572">
        <v>27</v>
      </c>
      <c r="F9" s="572">
        <v>20</v>
      </c>
      <c r="G9" s="572">
        <v>95</v>
      </c>
      <c r="H9" s="572">
        <v>23</v>
      </c>
      <c r="I9" s="572">
        <v>23</v>
      </c>
      <c r="J9" s="572">
        <v>7</v>
      </c>
      <c r="K9" s="572" t="s">
        <v>813</v>
      </c>
      <c r="L9" s="576" t="s">
        <v>813</v>
      </c>
    </row>
    <row r="10" spans="1:12" ht="31.5" customHeight="1">
      <c r="A10" s="181" t="s">
        <v>457</v>
      </c>
      <c r="B10" s="571">
        <v>5</v>
      </c>
      <c r="C10" s="572">
        <v>5</v>
      </c>
      <c r="D10" s="572">
        <v>5</v>
      </c>
      <c r="E10" s="572">
        <v>5</v>
      </c>
      <c r="F10" s="572" t="s">
        <v>813</v>
      </c>
      <c r="G10" s="572">
        <v>5</v>
      </c>
      <c r="H10" s="602">
        <v>5</v>
      </c>
      <c r="I10" s="602">
        <v>5</v>
      </c>
      <c r="J10" s="572">
        <v>5</v>
      </c>
      <c r="K10" s="572" t="s">
        <v>813</v>
      </c>
      <c r="L10" s="576" t="s">
        <v>813</v>
      </c>
    </row>
    <row r="11" spans="1:12" ht="31.5" customHeight="1">
      <c r="A11" s="181" t="s">
        <v>461</v>
      </c>
      <c r="B11" s="571">
        <v>4.5</v>
      </c>
      <c r="C11" s="572">
        <v>4.5</v>
      </c>
      <c r="D11" s="572">
        <v>4.5</v>
      </c>
      <c r="E11" s="572">
        <v>4.5</v>
      </c>
      <c r="F11" s="572">
        <v>4.5</v>
      </c>
      <c r="G11" s="572">
        <v>4.5</v>
      </c>
      <c r="H11" s="572">
        <v>4.5</v>
      </c>
      <c r="I11" s="572">
        <v>4.5</v>
      </c>
      <c r="J11" s="572">
        <v>4.5</v>
      </c>
      <c r="K11" s="572" t="s">
        <v>813</v>
      </c>
      <c r="L11" s="576" t="s">
        <v>813</v>
      </c>
    </row>
    <row r="12" spans="1:12" ht="31.5" customHeight="1">
      <c r="A12" s="181" t="s">
        <v>463</v>
      </c>
      <c r="B12" s="571">
        <v>4</v>
      </c>
      <c r="C12" s="572">
        <v>4</v>
      </c>
      <c r="D12" s="572">
        <v>4</v>
      </c>
      <c r="E12" s="572" t="s">
        <v>221</v>
      </c>
      <c r="F12" s="572" t="s">
        <v>221</v>
      </c>
      <c r="G12" s="577">
        <v>4</v>
      </c>
      <c r="H12" s="572" t="s">
        <v>221</v>
      </c>
      <c r="I12" s="572" t="s">
        <v>221</v>
      </c>
      <c r="J12" s="577">
        <v>4</v>
      </c>
      <c r="K12" s="572" t="s">
        <v>813</v>
      </c>
      <c r="L12" s="576" t="s">
        <v>813</v>
      </c>
    </row>
    <row r="13" spans="1:12" ht="31.5" customHeight="1">
      <c r="A13" s="181" t="s">
        <v>464</v>
      </c>
      <c r="B13" s="571">
        <v>5</v>
      </c>
      <c r="C13" s="572">
        <v>5</v>
      </c>
      <c r="D13" s="572">
        <v>5</v>
      </c>
      <c r="E13" s="572">
        <v>5</v>
      </c>
      <c r="F13" s="572">
        <v>5</v>
      </c>
      <c r="G13" s="572">
        <v>5</v>
      </c>
      <c r="H13" s="572" t="s">
        <v>981</v>
      </c>
      <c r="I13" s="572">
        <v>5</v>
      </c>
      <c r="J13" s="572">
        <v>5</v>
      </c>
      <c r="K13" s="572" t="s">
        <v>986</v>
      </c>
      <c r="L13" s="574" t="s">
        <v>982</v>
      </c>
    </row>
    <row r="14" spans="1:12" ht="31.5" customHeight="1">
      <c r="A14" s="181" t="s">
        <v>465</v>
      </c>
      <c r="B14" s="571">
        <v>5</v>
      </c>
      <c r="C14" s="572">
        <v>5</v>
      </c>
      <c r="D14" s="572">
        <v>5</v>
      </c>
      <c r="E14" s="572">
        <v>5</v>
      </c>
      <c r="F14" s="572">
        <v>5</v>
      </c>
      <c r="G14" s="572">
        <v>5</v>
      </c>
      <c r="H14" s="572" t="s">
        <v>221</v>
      </c>
      <c r="I14" s="572" t="s">
        <v>221</v>
      </c>
      <c r="J14" s="572">
        <v>5</v>
      </c>
      <c r="K14" s="572" t="s">
        <v>986</v>
      </c>
      <c r="L14" s="578" t="s">
        <v>983</v>
      </c>
    </row>
    <row r="15" spans="1:12" ht="31.5" customHeight="1">
      <c r="A15" s="181" t="s">
        <v>814</v>
      </c>
      <c r="B15" s="571">
        <v>5</v>
      </c>
      <c r="C15" s="572">
        <v>5</v>
      </c>
      <c r="D15" s="572">
        <v>5</v>
      </c>
      <c r="E15" s="572" t="s">
        <v>221</v>
      </c>
      <c r="F15" s="572" t="s">
        <v>221</v>
      </c>
      <c r="G15" s="572" t="s">
        <v>815</v>
      </c>
      <c r="H15" s="572" t="s">
        <v>221</v>
      </c>
      <c r="I15" s="572" t="s">
        <v>221</v>
      </c>
      <c r="J15" s="572">
        <v>5</v>
      </c>
      <c r="K15" s="575" t="s">
        <v>633</v>
      </c>
      <c r="L15" s="579" t="s">
        <v>984</v>
      </c>
    </row>
    <row r="16" spans="1:12" ht="31.5" customHeight="1">
      <c r="A16" s="181" t="s">
        <v>467</v>
      </c>
      <c r="B16" s="571">
        <v>6</v>
      </c>
      <c r="C16" s="572">
        <v>6</v>
      </c>
      <c r="D16" s="572">
        <v>6</v>
      </c>
      <c r="E16" s="572">
        <v>6</v>
      </c>
      <c r="F16" s="572">
        <v>6</v>
      </c>
      <c r="G16" s="572">
        <v>6</v>
      </c>
      <c r="H16" s="572">
        <v>6</v>
      </c>
      <c r="I16" s="572" t="s">
        <v>816</v>
      </c>
      <c r="J16" s="572">
        <v>6</v>
      </c>
      <c r="K16" s="575" t="s">
        <v>817</v>
      </c>
      <c r="L16" s="576" t="s">
        <v>816</v>
      </c>
    </row>
    <row r="17" spans="1:12" ht="31.5" customHeight="1">
      <c r="A17" s="181" t="s">
        <v>468</v>
      </c>
      <c r="B17" s="571">
        <v>5</v>
      </c>
      <c r="C17" s="572">
        <v>5</v>
      </c>
      <c r="D17" s="572">
        <v>5</v>
      </c>
      <c r="E17" s="572">
        <v>5</v>
      </c>
      <c r="F17" s="572">
        <v>4</v>
      </c>
      <c r="G17" s="572">
        <v>4</v>
      </c>
      <c r="H17" s="572">
        <v>4</v>
      </c>
      <c r="I17" s="572" t="s">
        <v>816</v>
      </c>
      <c r="J17" s="572">
        <v>5</v>
      </c>
      <c r="K17" s="580" t="s">
        <v>368</v>
      </c>
      <c r="L17" s="576" t="s">
        <v>818</v>
      </c>
    </row>
    <row r="18" spans="1:12" ht="31.5" customHeight="1">
      <c r="A18" s="181" t="s">
        <v>469</v>
      </c>
      <c r="B18" s="571">
        <v>4</v>
      </c>
      <c r="C18" s="572">
        <v>4</v>
      </c>
      <c r="D18" s="572">
        <v>4</v>
      </c>
      <c r="E18" s="572">
        <v>10</v>
      </c>
      <c r="F18" s="572">
        <v>10</v>
      </c>
      <c r="G18" s="572">
        <v>10</v>
      </c>
      <c r="H18" s="572" t="s">
        <v>985</v>
      </c>
      <c r="I18" s="572" t="s">
        <v>985</v>
      </c>
      <c r="J18" s="572">
        <v>3</v>
      </c>
      <c r="K18" s="581" t="s">
        <v>819</v>
      </c>
      <c r="L18" s="582" t="s">
        <v>575</v>
      </c>
    </row>
    <row r="19" spans="1:12" ht="31.5" customHeight="1">
      <c r="A19" s="181" t="s">
        <v>470</v>
      </c>
      <c r="B19" s="571">
        <v>5</v>
      </c>
      <c r="C19" s="572">
        <v>5</v>
      </c>
      <c r="D19" s="572">
        <v>5</v>
      </c>
      <c r="E19" s="572" t="s">
        <v>221</v>
      </c>
      <c r="F19" s="572" t="s">
        <v>221</v>
      </c>
      <c r="G19" s="572" t="s">
        <v>221</v>
      </c>
      <c r="H19" s="572" t="s">
        <v>221</v>
      </c>
      <c r="I19" s="572" t="s">
        <v>221</v>
      </c>
      <c r="J19" s="572">
        <v>5</v>
      </c>
      <c r="K19" s="572" t="s">
        <v>820</v>
      </c>
      <c r="L19" s="576" t="s">
        <v>820</v>
      </c>
    </row>
    <row r="20" spans="1:12" ht="31.5" customHeight="1">
      <c r="A20" s="181" t="s">
        <v>471</v>
      </c>
      <c r="B20" s="571">
        <v>5</v>
      </c>
      <c r="C20" s="572">
        <v>5</v>
      </c>
      <c r="D20" s="572">
        <v>5</v>
      </c>
      <c r="E20" s="572">
        <v>5</v>
      </c>
      <c r="F20" s="572">
        <v>5</v>
      </c>
      <c r="G20" s="572">
        <v>5</v>
      </c>
      <c r="H20" s="572" t="s">
        <v>820</v>
      </c>
      <c r="I20" s="572" t="s">
        <v>820</v>
      </c>
      <c r="J20" s="572">
        <v>5</v>
      </c>
      <c r="K20" s="575" t="s">
        <v>369</v>
      </c>
      <c r="L20" s="576" t="s">
        <v>818</v>
      </c>
    </row>
    <row r="21" spans="1:12" ht="31.5" customHeight="1">
      <c r="A21" s="181" t="s">
        <v>472</v>
      </c>
      <c r="B21" s="571">
        <v>3</v>
      </c>
      <c r="C21" s="572">
        <v>3</v>
      </c>
      <c r="D21" s="572">
        <v>3</v>
      </c>
      <c r="E21" s="572">
        <v>3</v>
      </c>
      <c r="F21" s="572" t="s">
        <v>221</v>
      </c>
      <c r="G21" s="572" t="s">
        <v>221</v>
      </c>
      <c r="H21" s="572" t="s">
        <v>221</v>
      </c>
      <c r="I21" s="572" t="s">
        <v>221</v>
      </c>
      <c r="J21" s="572">
        <v>3</v>
      </c>
      <c r="K21" s="572" t="s">
        <v>818</v>
      </c>
      <c r="L21" s="574" t="s">
        <v>998</v>
      </c>
    </row>
    <row r="22" spans="1:12" ht="31.5" customHeight="1">
      <c r="A22" s="181" t="s">
        <v>473</v>
      </c>
      <c r="B22" s="571">
        <v>5</v>
      </c>
      <c r="C22" s="572">
        <v>5</v>
      </c>
      <c r="D22" s="572">
        <v>5</v>
      </c>
      <c r="E22" s="572">
        <v>5</v>
      </c>
      <c r="F22" s="572">
        <v>5</v>
      </c>
      <c r="G22" s="572">
        <v>5</v>
      </c>
      <c r="H22" s="572" t="s">
        <v>221</v>
      </c>
      <c r="I22" s="572" t="s">
        <v>221</v>
      </c>
      <c r="J22" s="572">
        <v>5</v>
      </c>
      <c r="K22" s="580" t="s">
        <v>370</v>
      </c>
      <c r="L22" s="574" t="s">
        <v>998</v>
      </c>
    </row>
    <row r="23" spans="1:12" ht="31.5" customHeight="1">
      <c r="A23" s="181" t="s">
        <v>474</v>
      </c>
      <c r="B23" s="571">
        <v>8</v>
      </c>
      <c r="C23" s="572">
        <v>8</v>
      </c>
      <c r="D23" s="572">
        <v>8</v>
      </c>
      <c r="E23" s="572">
        <v>8</v>
      </c>
      <c r="F23" s="572">
        <v>8</v>
      </c>
      <c r="G23" s="572">
        <v>8</v>
      </c>
      <c r="H23" s="572">
        <v>8</v>
      </c>
      <c r="I23" s="572">
        <v>8</v>
      </c>
      <c r="J23" s="572">
        <v>8</v>
      </c>
      <c r="K23" s="572" t="s">
        <v>821</v>
      </c>
      <c r="L23" s="576" t="s">
        <v>821</v>
      </c>
    </row>
    <row r="24" spans="1:12" ht="31.5" customHeight="1">
      <c r="A24" s="181" t="s">
        <v>475</v>
      </c>
      <c r="B24" s="571">
        <v>3</v>
      </c>
      <c r="C24" s="572">
        <v>3</v>
      </c>
      <c r="D24" s="572">
        <v>3</v>
      </c>
      <c r="E24" s="572">
        <v>3</v>
      </c>
      <c r="F24" s="572">
        <v>3</v>
      </c>
      <c r="G24" s="572">
        <v>3</v>
      </c>
      <c r="H24" s="572">
        <v>3</v>
      </c>
      <c r="I24" s="572" t="s">
        <v>221</v>
      </c>
      <c r="J24" s="572">
        <v>3</v>
      </c>
      <c r="K24" s="583" t="s">
        <v>644</v>
      </c>
      <c r="L24" s="576" t="s">
        <v>815</v>
      </c>
    </row>
    <row r="25" spans="1:12" ht="31.5" customHeight="1">
      <c r="A25" s="181" t="s">
        <v>476</v>
      </c>
      <c r="B25" s="571">
        <v>6</v>
      </c>
      <c r="C25" s="572">
        <v>6</v>
      </c>
      <c r="D25" s="572">
        <v>6</v>
      </c>
      <c r="E25" s="572">
        <v>6</v>
      </c>
      <c r="F25" s="572">
        <v>6</v>
      </c>
      <c r="G25" s="572">
        <v>6</v>
      </c>
      <c r="H25" s="572">
        <v>6</v>
      </c>
      <c r="I25" s="572">
        <v>6</v>
      </c>
      <c r="J25" s="572">
        <v>6</v>
      </c>
      <c r="K25" s="572" t="s">
        <v>820</v>
      </c>
      <c r="L25" s="576" t="s">
        <v>820</v>
      </c>
    </row>
    <row r="26" spans="1:12" ht="31.5" customHeight="1">
      <c r="A26" s="181" t="s">
        <v>477</v>
      </c>
      <c r="B26" s="571" t="s">
        <v>221</v>
      </c>
      <c r="C26" s="572" t="s">
        <v>221</v>
      </c>
      <c r="D26" s="572" t="s">
        <v>221</v>
      </c>
      <c r="E26" s="572" t="s">
        <v>221</v>
      </c>
      <c r="F26" s="572" t="s">
        <v>221</v>
      </c>
      <c r="G26" s="572" t="s">
        <v>221</v>
      </c>
      <c r="H26" s="572" t="s">
        <v>221</v>
      </c>
      <c r="I26" s="572" t="s">
        <v>221</v>
      </c>
      <c r="J26" s="572" t="s">
        <v>221</v>
      </c>
      <c r="K26" s="572" t="s">
        <v>820</v>
      </c>
      <c r="L26" s="576" t="s">
        <v>820</v>
      </c>
    </row>
    <row r="27" spans="1:12" ht="31.5" customHeight="1">
      <c r="A27" s="181" t="s">
        <v>478</v>
      </c>
      <c r="B27" s="584">
        <v>7</v>
      </c>
      <c r="C27" s="577">
        <v>7</v>
      </c>
      <c r="D27" s="577">
        <v>7</v>
      </c>
      <c r="E27" s="577">
        <v>7</v>
      </c>
      <c r="F27" s="572" t="s">
        <v>820</v>
      </c>
      <c r="G27" s="577">
        <v>7</v>
      </c>
      <c r="H27" s="572">
        <v>7</v>
      </c>
      <c r="I27" s="572" t="s">
        <v>820</v>
      </c>
      <c r="J27" s="577">
        <v>7</v>
      </c>
      <c r="K27" s="572" t="s">
        <v>820</v>
      </c>
      <c r="L27" s="576" t="s">
        <v>820</v>
      </c>
    </row>
    <row r="28" spans="1:12" ht="31.5" customHeight="1">
      <c r="A28" s="181" t="s">
        <v>479</v>
      </c>
      <c r="B28" s="571">
        <v>5</v>
      </c>
      <c r="C28" s="572">
        <v>5</v>
      </c>
      <c r="D28" s="572">
        <v>5</v>
      </c>
      <c r="E28" s="572">
        <v>5</v>
      </c>
      <c r="F28" s="572">
        <v>3</v>
      </c>
      <c r="G28" s="572">
        <v>3</v>
      </c>
      <c r="H28" s="572" t="s">
        <v>985</v>
      </c>
      <c r="I28" s="572" t="s">
        <v>985</v>
      </c>
      <c r="J28" s="572">
        <v>5</v>
      </c>
      <c r="K28" s="572" t="s">
        <v>986</v>
      </c>
      <c r="L28" s="576" t="s">
        <v>986</v>
      </c>
    </row>
    <row r="29" spans="1:12" ht="31.5" customHeight="1">
      <c r="A29" s="181" t="s">
        <v>480</v>
      </c>
      <c r="B29" s="571">
        <v>4</v>
      </c>
      <c r="C29" s="572">
        <v>4</v>
      </c>
      <c r="D29" s="572">
        <v>4</v>
      </c>
      <c r="E29" s="572">
        <v>4</v>
      </c>
      <c r="F29" s="572">
        <v>4</v>
      </c>
      <c r="G29" s="572">
        <v>4</v>
      </c>
      <c r="H29" s="572">
        <v>4</v>
      </c>
      <c r="I29" s="572">
        <v>4</v>
      </c>
      <c r="J29" s="572">
        <v>4</v>
      </c>
      <c r="K29" s="585" t="s">
        <v>108</v>
      </c>
      <c r="L29" s="576" t="s">
        <v>822</v>
      </c>
    </row>
    <row r="30" spans="1:12" ht="31.5" customHeight="1">
      <c r="A30" s="181" t="s">
        <v>481</v>
      </c>
      <c r="B30" s="571">
        <v>3</v>
      </c>
      <c r="C30" s="572">
        <v>3</v>
      </c>
      <c r="D30" s="572">
        <v>3</v>
      </c>
      <c r="E30" s="572">
        <v>3</v>
      </c>
      <c r="F30" s="572">
        <v>5</v>
      </c>
      <c r="G30" s="572">
        <v>5</v>
      </c>
      <c r="H30" s="572" t="s">
        <v>985</v>
      </c>
      <c r="I30" s="572" t="s">
        <v>985</v>
      </c>
      <c r="J30" s="572">
        <v>3</v>
      </c>
      <c r="K30" s="572" t="s">
        <v>986</v>
      </c>
      <c r="L30" s="582" t="s">
        <v>982</v>
      </c>
    </row>
    <row r="31" spans="1:12" ht="31.5" customHeight="1">
      <c r="A31" s="181" t="s">
        <v>482</v>
      </c>
      <c r="B31" s="571">
        <v>5</v>
      </c>
      <c r="C31" s="572">
        <v>5</v>
      </c>
      <c r="D31" s="572">
        <v>5</v>
      </c>
      <c r="E31" s="572" t="s">
        <v>221</v>
      </c>
      <c r="F31" s="572" t="s">
        <v>221</v>
      </c>
      <c r="G31" s="572" t="s">
        <v>221</v>
      </c>
      <c r="H31" s="572" t="s">
        <v>221</v>
      </c>
      <c r="I31" s="572" t="s">
        <v>221</v>
      </c>
      <c r="J31" s="572">
        <v>5</v>
      </c>
      <c r="K31" s="572" t="s">
        <v>986</v>
      </c>
      <c r="L31" s="582" t="s">
        <v>1000</v>
      </c>
    </row>
    <row r="32" spans="1:12" ht="31.5" customHeight="1">
      <c r="A32" s="183" t="s">
        <v>483</v>
      </c>
      <c r="B32" s="586">
        <v>4</v>
      </c>
      <c r="C32" s="587">
        <v>4</v>
      </c>
      <c r="D32" s="587">
        <v>4</v>
      </c>
      <c r="E32" s="587">
        <v>7</v>
      </c>
      <c r="F32" s="572" t="s">
        <v>221</v>
      </c>
      <c r="G32" s="572" t="s">
        <v>221</v>
      </c>
      <c r="H32" s="572" t="s">
        <v>221</v>
      </c>
      <c r="I32" s="572" t="s">
        <v>221</v>
      </c>
      <c r="J32" s="587">
        <v>4</v>
      </c>
      <c r="K32" s="588" t="s">
        <v>1057</v>
      </c>
      <c r="L32" s="576" t="s">
        <v>815</v>
      </c>
    </row>
    <row r="33" spans="1:12" ht="31.5" customHeight="1">
      <c r="A33" s="181" t="s">
        <v>484</v>
      </c>
      <c r="B33" s="571">
        <v>6</v>
      </c>
      <c r="C33" s="572">
        <v>6</v>
      </c>
      <c r="D33" s="572">
        <v>6</v>
      </c>
      <c r="E33" s="572">
        <v>20</v>
      </c>
      <c r="F33" s="572" t="s">
        <v>221</v>
      </c>
      <c r="G33" s="572" t="s">
        <v>221</v>
      </c>
      <c r="H33" s="572" t="s">
        <v>221</v>
      </c>
      <c r="I33" s="572" t="s">
        <v>221</v>
      </c>
      <c r="J33" s="572">
        <v>6</v>
      </c>
      <c r="K33" s="572" t="s">
        <v>820</v>
      </c>
      <c r="L33" s="582" t="s">
        <v>1001</v>
      </c>
    </row>
    <row r="34" spans="1:12" ht="31.5" customHeight="1">
      <c r="A34" s="181" t="s">
        <v>1002</v>
      </c>
      <c r="B34" s="571" t="s">
        <v>221</v>
      </c>
      <c r="C34" s="572" t="s">
        <v>221</v>
      </c>
      <c r="D34" s="572" t="s">
        <v>221</v>
      </c>
      <c r="E34" s="572" t="s">
        <v>221</v>
      </c>
      <c r="F34" s="572" t="s">
        <v>221</v>
      </c>
      <c r="G34" s="572" t="s">
        <v>221</v>
      </c>
      <c r="H34" s="572" t="s">
        <v>221</v>
      </c>
      <c r="I34" s="572" t="s">
        <v>221</v>
      </c>
      <c r="J34" s="572" t="s">
        <v>221</v>
      </c>
      <c r="K34" s="572" t="s">
        <v>823</v>
      </c>
      <c r="L34" s="576" t="s">
        <v>823</v>
      </c>
    </row>
    <row r="35" spans="1:12" ht="31.5" customHeight="1">
      <c r="A35" s="180" t="s">
        <v>234</v>
      </c>
      <c r="B35" s="589">
        <v>6</v>
      </c>
      <c r="C35" s="590">
        <v>6</v>
      </c>
      <c r="D35" s="590">
        <v>6</v>
      </c>
      <c r="E35" s="590">
        <v>6</v>
      </c>
      <c r="F35" s="590">
        <v>6</v>
      </c>
      <c r="G35" s="590">
        <v>6</v>
      </c>
      <c r="H35" s="590">
        <v>6</v>
      </c>
      <c r="I35" s="590">
        <v>6</v>
      </c>
      <c r="J35" s="590">
        <v>6</v>
      </c>
      <c r="K35" s="590" t="s">
        <v>813</v>
      </c>
      <c r="L35" s="591" t="s">
        <v>813</v>
      </c>
    </row>
    <row r="36" spans="1:12" ht="31.5" customHeight="1">
      <c r="A36" s="180" t="s">
        <v>240</v>
      </c>
      <c r="B36" s="589">
        <v>5</v>
      </c>
      <c r="C36" s="590">
        <v>5</v>
      </c>
      <c r="D36" s="590">
        <v>5</v>
      </c>
      <c r="E36" s="590">
        <v>5</v>
      </c>
      <c r="F36" s="572" t="s">
        <v>221</v>
      </c>
      <c r="G36" s="590">
        <v>5</v>
      </c>
      <c r="H36" s="572" t="s">
        <v>221</v>
      </c>
      <c r="I36" s="572" t="s">
        <v>221</v>
      </c>
      <c r="J36" s="590">
        <v>5</v>
      </c>
      <c r="K36" s="572" t="s">
        <v>818</v>
      </c>
      <c r="L36" s="576" t="s">
        <v>818</v>
      </c>
    </row>
    <row r="37" spans="1:12" ht="31.5" customHeight="1">
      <c r="A37" s="181" t="s">
        <v>241</v>
      </c>
      <c r="B37" s="592">
        <v>5</v>
      </c>
      <c r="C37" s="572">
        <v>5</v>
      </c>
      <c r="D37" s="572">
        <v>5</v>
      </c>
      <c r="E37" s="572">
        <v>5</v>
      </c>
      <c r="F37" s="572" t="s">
        <v>221</v>
      </c>
      <c r="G37" s="572" t="s">
        <v>221</v>
      </c>
      <c r="H37" s="572" t="s">
        <v>221</v>
      </c>
      <c r="I37" s="572" t="s">
        <v>221</v>
      </c>
      <c r="J37" s="572">
        <v>5</v>
      </c>
      <c r="K37" s="572" t="s">
        <v>818</v>
      </c>
      <c r="L37" s="576" t="s">
        <v>818</v>
      </c>
    </row>
    <row r="38" spans="1:12" ht="31.5" customHeight="1" thickBot="1">
      <c r="A38" s="184" t="s">
        <v>948</v>
      </c>
      <c r="B38" s="593">
        <v>6</v>
      </c>
      <c r="C38" s="594">
        <v>8</v>
      </c>
      <c r="D38" s="594">
        <v>6</v>
      </c>
      <c r="E38" s="594">
        <v>10</v>
      </c>
      <c r="F38" s="594" t="s">
        <v>221</v>
      </c>
      <c r="G38" s="594">
        <v>30</v>
      </c>
      <c r="H38" s="594" t="s">
        <v>221</v>
      </c>
      <c r="I38" s="594" t="s">
        <v>221</v>
      </c>
      <c r="J38" s="594">
        <v>6</v>
      </c>
      <c r="K38" s="594" t="s">
        <v>823</v>
      </c>
      <c r="L38" s="595" t="s">
        <v>823</v>
      </c>
    </row>
    <row r="39" spans="1:12" ht="18" customHeight="1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</row>
    <row r="40" spans="1:11" s="111" customFormat="1" ht="39" customHeight="1" thickBot="1">
      <c r="A40" s="110" t="s">
        <v>247</v>
      </c>
      <c r="K40" s="112"/>
    </row>
    <row r="41" spans="1:12" ht="20.25" customHeight="1">
      <c r="A41" s="1126" t="s">
        <v>683</v>
      </c>
      <c r="B41" s="1122" t="s">
        <v>684</v>
      </c>
      <c r="C41" s="1123"/>
      <c r="D41" s="1123"/>
      <c r="E41" s="1123"/>
      <c r="F41" s="1123"/>
      <c r="G41" s="1123"/>
      <c r="H41" s="1123"/>
      <c r="I41" s="1123"/>
      <c r="J41" s="1123"/>
      <c r="K41" s="1123"/>
      <c r="L41" s="1124" t="s">
        <v>973</v>
      </c>
    </row>
    <row r="42" spans="1:12" s="116" customFormat="1" ht="36" customHeight="1" thickBot="1">
      <c r="A42" s="1127"/>
      <c r="B42" s="448" t="s">
        <v>974</v>
      </c>
      <c r="C42" s="114" t="s">
        <v>975</v>
      </c>
      <c r="D42" s="114" t="s">
        <v>976</v>
      </c>
      <c r="E42" s="114" t="s">
        <v>573</v>
      </c>
      <c r="F42" s="449" t="s">
        <v>977</v>
      </c>
      <c r="G42" s="450" t="s">
        <v>574</v>
      </c>
      <c r="H42" s="451" t="s">
        <v>809</v>
      </c>
      <c r="I42" s="115" t="s">
        <v>810</v>
      </c>
      <c r="J42" s="115" t="s">
        <v>978</v>
      </c>
      <c r="K42" s="115" t="s">
        <v>979</v>
      </c>
      <c r="L42" s="1125"/>
    </row>
    <row r="43" spans="1:12" ht="31.5" customHeight="1">
      <c r="A43" s="180" t="s">
        <v>486</v>
      </c>
      <c r="B43" s="589">
        <v>5</v>
      </c>
      <c r="C43" s="590">
        <v>5</v>
      </c>
      <c r="D43" s="590">
        <v>5</v>
      </c>
      <c r="E43" s="590">
        <v>20</v>
      </c>
      <c r="F43" s="590" t="s">
        <v>221</v>
      </c>
      <c r="G43" s="590" t="s">
        <v>221</v>
      </c>
      <c r="H43" s="590" t="s">
        <v>221</v>
      </c>
      <c r="I43" s="590" t="s">
        <v>221</v>
      </c>
      <c r="J43" s="590">
        <v>5</v>
      </c>
      <c r="K43" s="572" t="s">
        <v>367</v>
      </c>
      <c r="L43" s="576" t="s">
        <v>367</v>
      </c>
    </row>
    <row r="44" spans="1:12" ht="31.5" customHeight="1">
      <c r="A44" s="181" t="s">
        <v>487</v>
      </c>
      <c r="B44" s="592">
        <v>4</v>
      </c>
      <c r="C44" s="572">
        <v>4</v>
      </c>
      <c r="D44" s="572">
        <v>4</v>
      </c>
      <c r="E44" s="596" t="s">
        <v>1003</v>
      </c>
      <c r="F44" s="572" t="s">
        <v>221</v>
      </c>
      <c r="G44" s="572">
        <v>4</v>
      </c>
      <c r="H44" s="572" t="s">
        <v>221</v>
      </c>
      <c r="I44" s="572" t="s">
        <v>221</v>
      </c>
      <c r="J44" s="572">
        <v>4</v>
      </c>
      <c r="K44" s="572" t="s">
        <v>986</v>
      </c>
      <c r="L44" s="576" t="s">
        <v>986</v>
      </c>
    </row>
    <row r="45" spans="1:12" ht="31.5" customHeight="1">
      <c r="A45" s="181" t="s">
        <v>219</v>
      </c>
      <c r="B45" s="592">
        <v>5</v>
      </c>
      <c r="C45" s="572">
        <v>5</v>
      </c>
      <c r="D45" s="572">
        <v>5</v>
      </c>
      <c r="E45" s="572" t="s">
        <v>221</v>
      </c>
      <c r="F45" s="572" t="s">
        <v>221</v>
      </c>
      <c r="G45" s="572" t="s">
        <v>221</v>
      </c>
      <c r="H45" s="572" t="s">
        <v>221</v>
      </c>
      <c r="I45" s="572" t="s">
        <v>221</v>
      </c>
      <c r="J45" s="572">
        <v>5</v>
      </c>
      <c r="K45" s="580" t="s">
        <v>824</v>
      </c>
      <c r="L45" s="582" t="s">
        <v>1004</v>
      </c>
    </row>
    <row r="46" spans="1:12" ht="31.5" customHeight="1">
      <c r="A46" s="181" t="s">
        <v>202</v>
      </c>
      <c r="B46" s="592">
        <v>5</v>
      </c>
      <c r="C46" s="572">
        <v>5</v>
      </c>
      <c r="D46" s="572">
        <v>5</v>
      </c>
      <c r="E46" s="597">
        <v>5</v>
      </c>
      <c r="F46" s="572" t="s">
        <v>221</v>
      </c>
      <c r="G46" s="572" t="s">
        <v>221</v>
      </c>
      <c r="H46" s="572" t="s">
        <v>221</v>
      </c>
      <c r="I46" s="572" t="s">
        <v>221</v>
      </c>
      <c r="J46" s="572">
        <v>5</v>
      </c>
      <c r="K46" s="572" t="s">
        <v>986</v>
      </c>
      <c r="L46" s="582" t="s">
        <v>1058</v>
      </c>
    </row>
    <row r="47" spans="1:12" ht="31.5" customHeight="1">
      <c r="A47" s="181" t="s">
        <v>198</v>
      </c>
      <c r="B47" s="592">
        <v>5</v>
      </c>
      <c r="C47" s="572">
        <v>5</v>
      </c>
      <c r="D47" s="572">
        <v>5</v>
      </c>
      <c r="E47" s="572">
        <v>5</v>
      </c>
      <c r="F47" s="572" t="s">
        <v>221</v>
      </c>
      <c r="G47" s="572" t="s">
        <v>221</v>
      </c>
      <c r="H47" s="572" t="s">
        <v>221</v>
      </c>
      <c r="I47" s="572" t="s">
        <v>221</v>
      </c>
      <c r="J47" s="572">
        <v>5</v>
      </c>
      <c r="K47" s="580" t="s">
        <v>372</v>
      </c>
      <c r="L47" s="576" t="s">
        <v>825</v>
      </c>
    </row>
    <row r="48" spans="1:12" ht="31.5" customHeight="1">
      <c r="A48" s="181" t="s">
        <v>199</v>
      </c>
      <c r="B48" s="598">
        <v>5</v>
      </c>
      <c r="C48" s="577">
        <v>5</v>
      </c>
      <c r="D48" s="577">
        <v>5</v>
      </c>
      <c r="E48" s="572" t="s">
        <v>221</v>
      </c>
      <c r="F48" s="572" t="s">
        <v>221</v>
      </c>
      <c r="G48" s="577">
        <v>40</v>
      </c>
      <c r="H48" s="572" t="s">
        <v>221</v>
      </c>
      <c r="I48" s="572" t="s">
        <v>221</v>
      </c>
      <c r="J48" s="577">
        <v>5</v>
      </c>
      <c r="K48" s="572" t="s">
        <v>825</v>
      </c>
      <c r="L48" s="599" t="s">
        <v>1005</v>
      </c>
    </row>
    <row r="49" spans="1:12" ht="31.5" customHeight="1">
      <c r="A49" s="181" t="s">
        <v>200</v>
      </c>
      <c r="B49" s="592">
        <v>5</v>
      </c>
      <c r="C49" s="572">
        <v>5</v>
      </c>
      <c r="D49" s="572">
        <v>5</v>
      </c>
      <c r="E49" s="572">
        <v>5</v>
      </c>
      <c r="F49" s="572" t="s">
        <v>221</v>
      </c>
      <c r="G49" s="572">
        <v>10</v>
      </c>
      <c r="H49" s="572" t="s">
        <v>826</v>
      </c>
      <c r="I49" s="572" t="s">
        <v>221</v>
      </c>
      <c r="J49" s="572">
        <v>5</v>
      </c>
      <c r="K49" s="572" t="s">
        <v>822</v>
      </c>
      <c r="L49" s="576" t="s">
        <v>822</v>
      </c>
    </row>
    <row r="50" spans="1:12" ht="31.5" customHeight="1">
      <c r="A50" s="181" t="s">
        <v>201</v>
      </c>
      <c r="B50" s="592" t="s">
        <v>221</v>
      </c>
      <c r="C50" s="572" t="s">
        <v>221</v>
      </c>
      <c r="D50" s="572" t="s">
        <v>221</v>
      </c>
      <c r="E50" s="572" t="s">
        <v>221</v>
      </c>
      <c r="F50" s="572" t="s">
        <v>221</v>
      </c>
      <c r="G50" s="572" t="s">
        <v>221</v>
      </c>
      <c r="H50" s="572" t="s">
        <v>221</v>
      </c>
      <c r="I50" s="572" t="s">
        <v>221</v>
      </c>
      <c r="J50" s="572" t="s">
        <v>221</v>
      </c>
      <c r="K50" s="572" t="s">
        <v>822</v>
      </c>
      <c r="L50" s="576" t="s">
        <v>822</v>
      </c>
    </row>
    <row r="51" spans="1:12" ht="31.5" customHeight="1">
      <c r="A51" s="181" t="s">
        <v>208</v>
      </c>
      <c r="B51" s="592">
        <v>4</v>
      </c>
      <c r="C51" s="572">
        <v>4</v>
      </c>
      <c r="D51" s="572">
        <v>4</v>
      </c>
      <c r="E51" s="572">
        <v>4</v>
      </c>
      <c r="F51" s="572" t="s">
        <v>221</v>
      </c>
      <c r="G51" s="572" t="s">
        <v>221</v>
      </c>
      <c r="H51" s="572" t="s">
        <v>221</v>
      </c>
      <c r="I51" s="572" t="s">
        <v>221</v>
      </c>
      <c r="J51" s="572">
        <v>4</v>
      </c>
      <c r="K51" s="572" t="s">
        <v>822</v>
      </c>
      <c r="L51" s="576" t="s">
        <v>822</v>
      </c>
    </row>
    <row r="52" spans="1:12" ht="31.5" customHeight="1">
      <c r="A52" s="181" t="s">
        <v>209</v>
      </c>
      <c r="B52" s="592" t="s">
        <v>221</v>
      </c>
      <c r="C52" s="572" t="s">
        <v>221</v>
      </c>
      <c r="D52" s="572" t="s">
        <v>221</v>
      </c>
      <c r="E52" s="572" t="s">
        <v>221</v>
      </c>
      <c r="F52" s="572" t="s">
        <v>221</v>
      </c>
      <c r="G52" s="572" t="s">
        <v>221</v>
      </c>
      <c r="H52" s="572" t="s">
        <v>221</v>
      </c>
      <c r="I52" s="572" t="s">
        <v>221</v>
      </c>
      <c r="J52" s="572" t="s">
        <v>221</v>
      </c>
      <c r="K52" s="572" t="s">
        <v>822</v>
      </c>
      <c r="L52" s="576" t="s">
        <v>822</v>
      </c>
    </row>
    <row r="53" spans="1:12" ht="31.5" customHeight="1">
      <c r="A53" s="181" t="s">
        <v>206</v>
      </c>
      <c r="B53" s="592">
        <v>5.5</v>
      </c>
      <c r="C53" s="572">
        <v>5.5</v>
      </c>
      <c r="D53" s="572">
        <v>5.5</v>
      </c>
      <c r="E53" s="572">
        <v>5.5</v>
      </c>
      <c r="F53" s="572">
        <v>5.5</v>
      </c>
      <c r="G53" s="572">
        <v>5.5</v>
      </c>
      <c r="H53" s="572" t="s">
        <v>221</v>
      </c>
      <c r="I53" s="572" t="s">
        <v>221</v>
      </c>
      <c r="J53" s="572">
        <v>5.5</v>
      </c>
      <c r="K53" s="572" t="s">
        <v>822</v>
      </c>
      <c r="L53" s="576" t="s">
        <v>822</v>
      </c>
    </row>
    <row r="54" spans="1:12" ht="31.5" customHeight="1">
      <c r="A54" s="181" t="s">
        <v>207</v>
      </c>
      <c r="B54" s="592" t="s">
        <v>221</v>
      </c>
      <c r="C54" s="572" t="s">
        <v>221</v>
      </c>
      <c r="D54" s="572" t="s">
        <v>221</v>
      </c>
      <c r="E54" s="572" t="s">
        <v>221</v>
      </c>
      <c r="F54" s="572" t="s">
        <v>221</v>
      </c>
      <c r="G54" s="572" t="s">
        <v>221</v>
      </c>
      <c r="H54" s="572" t="s">
        <v>221</v>
      </c>
      <c r="I54" s="572" t="s">
        <v>221</v>
      </c>
      <c r="J54" s="572" t="s">
        <v>221</v>
      </c>
      <c r="K54" s="572" t="s">
        <v>822</v>
      </c>
      <c r="L54" s="576" t="s">
        <v>822</v>
      </c>
    </row>
    <row r="55" spans="1:12" ht="31.5" customHeight="1">
      <c r="A55" s="181" t="s">
        <v>827</v>
      </c>
      <c r="B55" s="592" t="s">
        <v>221</v>
      </c>
      <c r="C55" s="572" t="s">
        <v>221</v>
      </c>
      <c r="D55" s="572" t="s">
        <v>221</v>
      </c>
      <c r="E55" s="572" t="s">
        <v>221</v>
      </c>
      <c r="F55" s="572" t="s">
        <v>221</v>
      </c>
      <c r="G55" s="572" t="s">
        <v>221</v>
      </c>
      <c r="H55" s="572" t="s">
        <v>221</v>
      </c>
      <c r="I55" s="572" t="s">
        <v>221</v>
      </c>
      <c r="J55" s="572" t="s">
        <v>221</v>
      </c>
      <c r="K55" s="572" t="s">
        <v>822</v>
      </c>
      <c r="L55" s="576" t="s">
        <v>822</v>
      </c>
    </row>
    <row r="56" spans="1:12" ht="31.5" customHeight="1">
      <c r="A56" s="181" t="s">
        <v>224</v>
      </c>
      <c r="B56" s="592" t="s">
        <v>221</v>
      </c>
      <c r="C56" s="572" t="s">
        <v>221</v>
      </c>
      <c r="D56" s="572" t="s">
        <v>221</v>
      </c>
      <c r="E56" s="572" t="s">
        <v>221</v>
      </c>
      <c r="F56" s="572" t="s">
        <v>221</v>
      </c>
      <c r="G56" s="572" t="s">
        <v>221</v>
      </c>
      <c r="H56" s="572" t="s">
        <v>221</v>
      </c>
      <c r="I56" s="572" t="s">
        <v>221</v>
      </c>
      <c r="J56" s="572" t="s">
        <v>221</v>
      </c>
      <c r="K56" s="572" t="s">
        <v>822</v>
      </c>
      <c r="L56" s="576" t="s">
        <v>822</v>
      </c>
    </row>
    <row r="57" spans="1:12" ht="31.5" customHeight="1">
      <c r="A57" s="181" t="s">
        <v>225</v>
      </c>
      <c r="B57" s="592">
        <v>2</v>
      </c>
      <c r="C57" s="572">
        <v>2</v>
      </c>
      <c r="D57" s="572">
        <v>2</v>
      </c>
      <c r="E57" s="572">
        <v>2</v>
      </c>
      <c r="F57" s="572" t="s">
        <v>822</v>
      </c>
      <c r="G57" s="572" t="s">
        <v>822</v>
      </c>
      <c r="H57" s="572">
        <v>2</v>
      </c>
      <c r="I57" s="572" t="s">
        <v>822</v>
      </c>
      <c r="J57" s="572">
        <v>2</v>
      </c>
      <c r="K57" s="572" t="s">
        <v>822</v>
      </c>
      <c r="L57" s="576" t="s">
        <v>822</v>
      </c>
    </row>
    <row r="58" spans="1:12" ht="31.5" customHeight="1">
      <c r="A58" s="181" t="s">
        <v>226</v>
      </c>
      <c r="B58" s="592">
        <v>6</v>
      </c>
      <c r="C58" s="572">
        <v>6</v>
      </c>
      <c r="D58" s="572">
        <v>6</v>
      </c>
      <c r="E58" s="572">
        <v>6</v>
      </c>
      <c r="F58" s="572" t="s">
        <v>221</v>
      </c>
      <c r="G58" s="572">
        <v>6</v>
      </c>
      <c r="H58" s="572" t="s">
        <v>242</v>
      </c>
      <c r="I58" s="572" t="s">
        <v>221</v>
      </c>
      <c r="J58" s="572">
        <v>6</v>
      </c>
      <c r="K58" s="572" t="s">
        <v>986</v>
      </c>
      <c r="L58" s="576" t="s">
        <v>986</v>
      </c>
    </row>
    <row r="59" spans="1:12" ht="31.5" customHeight="1">
      <c r="A59" s="181" t="s">
        <v>227</v>
      </c>
      <c r="B59" s="592">
        <v>7</v>
      </c>
      <c r="C59" s="572">
        <v>7</v>
      </c>
      <c r="D59" s="572">
        <v>7</v>
      </c>
      <c r="E59" s="572">
        <v>7</v>
      </c>
      <c r="F59" s="572">
        <v>8</v>
      </c>
      <c r="G59" s="572">
        <v>5</v>
      </c>
      <c r="H59" s="572" t="s">
        <v>981</v>
      </c>
      <c r="I59" s="572">
        <v>8</v>
      </c>
      <c r="J59" s="572">
        <v>5</v>
      </c>
      <c r="K59" s="600" t="s">
        <v>371</v>
      </c>
      <c r="L59" s="576" t="s">
        <v>828</v>
      </c>
    </row>
    <row r="60" spans="1:12" ht="31.5" customHeight="1">
      <c r="A60" s="181" t="s">
        <v>228</v>
      </c>
      <c r="B60" s="592">
        <v>4</v>
      </c>
      <c r="C60" s="572">
        <v>4</v>
      </c>
      <c r="D60" s="572">
        <v>4</v>
      </c>
      <c r="E60" s="572">
        <v>4</v>
      </c>
      <c r="F60" s="572">
        <v>4</v>
      </c>
      <c r="G60" s="572">
        <v>4</v>
      </c>
      <c r="H60" s="572">
        <v>4</v>
      </c>
      <c r="I60" s="572" t="s">
        <v>221</v>
      </c>
      <c r="J60" s="572">
        <v>4</v>
      </c>
      <c r="K60" s="572" t="s">
        <v>820</v>
      </c>
      <c r="L60" s="582" t="s">
        <v>1059</v>
      </c>
    </row>
    <row r="61" spans="1:12" ht="31.5" customHeight="1">
      <c r="A61" s="181" t="s">
        <v>229</v>
      </c>
      <c r="B61" s="592">
        <v>4</v>
      </c>
      <c r="C61" s="572">
        <v>4</v>
      </c>
      <c r="D61" s="572">
        <v>4</v>
      </c>
      <c r="E61" s="572">
        <v>4</v>
      </c>
      <c r="F61" s="572">
        <v>4</v>
      </c>
      <c r="G61" s="572">
        <v>4</v>
      </c>
      <c r="H61" s="572">
        <v>4</v>
      </c>
      <c r="I61" s="572">
        <v>4</v>
      </c>
      <c r="J61" s="572">
        <v>4</v>
      </c>
      <c r="K61" s="572" t="s">
        <v>829</v>
      </c>
      <c r="L61" s="582" t="s">
        <v>999</v>
      </c>
    </row>
    <row r="62" spans="1:12" ht="31.5" customHeight="1">
      <c r="A62" s="181" t="s">
        <v>230</v>
      </c>
      <c r="B62" s="592" t="s">
        <v>221</v>
      </c>
      <c r="C62" s="572" t="s">
        <v>221</v>
      </c>
      <c r="D62" s="572" t="s">
        <v>221</v>
      </c>
      <c r="E62" s="572" t="s">
        <v>221</v>
      </c>
      <c r="F62" s="572" t="s">
        <v>221</v>
      </c>
      <c r="G62" s="572" t="s">
        <v>221</v>
      </c>
      <c r="H62" s="572" t="s">
        <v>221</v>
      </c>
      <c r="I62" s="572" t="s">
        <v>221</v>
      </c>
      <c r="J62" s="572" t="s">
        <v>221</v>
      </c>
      <c r="K62" s="572" t="s">
        <v>986</v>
      </c>
      <c r="L62" s="576" t="s">
        <v>986</v>
      </c>
    </row>
    <row r="63" spans="1:12" ht="31.5" customHeight="1">
      <c r="A63" s="181" t="s">
        <v>231</v>
      </c>
      <c r="B63" s="592">
        <v>6</v>
      </c>
      <c r="C63" s="572">
        <v>6</v>
      </c>
      <c r="D63" s="572">
        <v>6</v>
      </c>
      <c r="E63" s="572">
        <v>6</v>
      </c>
      <c r="F63" s="572" t="s">
        <v>986</v>
      </c>
      <c r="G63" s="572">
        <v>6</v>
      </c>
      <c r="H63" s="572" t="s">
        <v>986</v>
      </c>
      <c r="I63" s="572" t="s">
        <v>986</v>
      </c>
      <c r="J63" s="572">
        <v>6</v>
      </c>
      <c r="K63" s="572" t="s">
        <v>986</v>
      </c>
      <c r="L63" s="582" t="s">
        <v>1006</v>
      </c>
    </row>
    <row r="64" spans="1:12" ht="31.5" customHeight="1">
      <c r="A64" s="181" t="s">
        <v>232</v>
      </c>
      <c r="B64" s="592">
        <v>5</v>
      </c>
      <c r="C64" s="572">
        <v>5</v>
      </c>
      <c r="D64" s="572">
        <v>5</v>
      </c>
      <c r="E64" s="597">
        <v>5</v>
      </c>
      <c r="F64" s="572" t="s">
        <v>221</v>
      </c>
      <c r="G64" s="572" t="s">
        <v>221</v>
      </c>
      <c r="H64" s="572" t="s">
        <v>221</v>
      </c>
      <c r="I64" s="572" t="s">
        <v>221</v>
      </c>
      <c r="J64" s="572">
        <v>5</v>
      </c>
      <c r="K64" s="572" t="s">
        <v>986</v>
      </c>
      <c r="L64" s="576" t="s">
        <v>986</v>
      </c>
    </row>
    <row r="65" spans="1:12" ht="31.5" customHeight="1">
      <c r="A65" s="181" t="s">
        <v>203</v>
      </c>
      <c r="B65" s="598">
        <v>2</v>
      </c>
      <c r="C65" s="577">
        <v>2</v>
      </c>
      <c r="D65" s="577">
        <v>2</v>
      </c>
      <c r="E65" s="577">
        <v>2</v>
      </c>
      <c r="F65" s="577">
        <v>2</v>
      </c>
      <c r="G65" s="577">
        <v>2</v>
      </c>
      <c r="H65" s="572" t="s">
        <v>1060</v>
      </c>
      <c r="I65" s="572" t="s">
        <v>1060</v>
      </c>
      <c r="J65" s="577">
        <v>2</v>
      </c>
      <c r="K65" s="572" t="s">
        <v>986</v>
      </c>
      <c r="L65" s="582" t="s">
        <v>243</v>
      </c>
    </row>
    <row r="66" spans="1:12" ht="31.5" customHeight="1">
      <c r="A66" s="181" t="s">
        <v>204</v>
      </c>
      <c r="B66" s="592" t="s">
        <v>221</v>
      </c>
      <c r="C66" s="572" t="s">
        <v>221</v>
      </c>
      <c r="D66" s="572" t="s">
        <v>221</v>
      </c>
      <c r="E66" s="572" t="s">
        <v>221</v>
      </c>
      <c r="F66" s="572" t="s">
        <v>221</v>
      </c>
      <c r="G66" s="572" t="s">
        <v>221</v>
      </c>
      <c r="H66" s="572" t="s">
        <v>221</v>
      </c>
      <c r="I66" s="572" t="s">
        <v>221</v>
      </c>
      <c r="J66" s="572" t="s">
        <v>221</v>
      </c>
      <c r="K66" s="572" t="s">
        <v>986</v>
      </c>
      <c r="L66" s="576" t="s">
        <v>986</v>
      </c>
    </row>
    <row r="67" spans="1:12" ht="31.5" customHeight="1">
      <c r="A67" s="181" t="s">
        <v>205</v>
      </c>
      <c r="B67" s="592" t="s">
        <v>221</v>
      </c>
      <c r="C67" s="572" t="s">
        <v>221</v>
      </c>
      <c r="D67" s="572" t="s">
        <v>221</v>
      </c>
      <c r="E67" s="572" t="s">
        <v>221</v>
      </c>
      <c r="F67" s="572" t="s">
        <v>221</v>
      </c>
      <c r="G67" s="572" t="s">
        <v>221</v>
      </c>
      <c r="H67" s="572" t="s">
        <v>221</v>
      </c>
      <c r="I67" s="572" t="s">
        <v>221</v>
      </c>
      <c r="J67" s="572" t="s">
        <v>221</v>
      </c>
      <c r="K67" s="572" t="s">
        <v>986</v>
      </c>
      <c r="L67" s="582" t="s">
        <v>1104</v>
      </c>
    </row>
    <row r="68" spans="1:12" ht="31.5" customHeight="1" thickBot="1">
      <c r="A68" s="181" t="s">
        <v>210</v>
      </c>
      <c r="B68" s="592">
        <v>5</v>
      </c>
      <c r="C68" s="572">
        <v>5</v>
      </c>
      <c r="D68" s="572">
        <v>5</v>
      </c>
      <c r="E68" s="572">
        <v>5</v>
      </c>
      <c r="F68" s="572" t="s">
        <v>1108</v>
      </c>
      <c r="G68" s="572" t="s">
        <v>1108</v>
      </c>
      <c r="H68" s="594" t="s">
        <v>1109</v>
      </c>
      <c r="I68" s="594" t="s">
        <v>1109</v>
      </c>
      <c r="J68" s="572">
        <v>5</v>
      </c>
      <c r="K68" s="572" t="s">
        <v>986</v>
      </c>
      <c r="L68" s="576" t="s">
        <v>986</v>
      </c>
    </row>
    <row r="69" spans="1:12" ht="60" customHeight="1" thickBot="1">
      <c r="A69" s="211" t="s">
        <v>281</v>
      </c>
      <c r="B69" s="208">
        <f>61-(COUNTIF(B4:B68,"-"))</f>
        <v>51</v>
      </c>
      <c r="C69" s="209">
        <f>61-(COUNTIF(C4:C68,"-"))</f>
        <v>51</v>
      </c>
      <c r="D69" s="209">
        <f aca="true" t="shared" si="0" ref="D69:K69">61-(COUNTIF(D4:D68,"-"))</f>
        <v>51</v>
      </c>
      <c r="E69" s="209">
        <f t="shared" si="0"/>
        <v>45</v>
      </c>
      <c r="F69" s="209">
        <f t="shared" si="0"/>
        <v>24</v>
      </c>
      <c r="G69" s="209">
        <f t="shared" si="0"/>
        <v>35</v>
      </c>
      <c r="H69" s="209">
        <f t="shared" si="0"/>
        <v>24</v>
      </c>
      <c r="I69" s="209">
        <f t="shared" si="0"/>
        <v>16</v>
      </c>
      <c r="J69" s="209">
        <f t="shared" si="0"/>
        <v>51</v>
      </c>
      <c r="K69" s="209">
        <f t="shared" si="0"/>
        <v>13</v>
      </c>
      <c r="L69" s="210"/>
    </row>
    <row r="70" ht="18" customHeight="1">
      <c r="A70" s="185" t="s">
        <v>576</v>
      </c>
    </row>
  </sheetData>
  <mergeCells count="7">
    <mergeCell ref="B2:K2"/>
    <mergeCell ref="L2:L3"/>
    <mergeCell ref="A2:A3"/>
    <mergeCell ref="A41:A42"/>
    <mergeCell ref="B41:K41"/>
    <mergeCell ref="L41:L42"/>
    <mergeCell ref="B4:J4"/>
  </mergeCells>
  <printOptions horizontalCentered="1"/>
  <pageMargins left="0.5905511811023623" right="0.5905511811023623" top="0.5905511811023623" bottom="0.5905511811023623" header="0.3937007874015748" footer="0.3937007874015748"/>
  <pageSetup firstPageNumber="69" useFirstPageNumber="1" fitToHeight="2" horizontalDpi="600" verticalDpi="600" orientation="portrait" paperSize="9" scale="65" r:id="rId1"/>
  <headerFooter alignWithMargins="0">
    <oddFooter>&amp;C&amp;P</oddFooter>
  </headerFooter>
  <rowBreaks count="1" manualBreakCount="1">
    <brk id="39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U159"/>
  <sheetViews>
    <sheetView view="pageBreakPreview" zoomScale="55" zoomScaleNormal="75" zoomScaleSheetLayoutView="55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796875" defaultRowHeight="15"/>
  <cols>
    <col min="1" max="1" width="14.19921875" style="168" customWidth="1"/>
    <col min="2" max="2" width="9.3984375" style="105" bestFit="1" customWidth="1"/>
    <col min="3" max="3" width="20.59765625" style="120" customWidth="1"/>
    <col min="4" max="4" width="8" style="120" bestFit="1" customWidth="1"/>
    <col min="5" max="5" width="26.09765625" style="120" customWidth="1"/>
    <col min="6" max="6" width="9.3984375" style="105" bestFit="1" customWidth="1"/>
    <col min="7" max="7" width="20.69921875" style="120" customWidth="1"/>
    <col min="8" max="8" width="9.3984375" style="120" bestFit="1" customWidth="1"/>
    <col min="9" max="9" width="29.5" style="120" bestFit="1" customWidth="1"/>
    <col min="10" max="10" width="9.3984375" style="105" bestFit="1" customWidth="1"/>
    <col min="11" max="11" width="35.69921875" style="120" customWidth="1"/>
    <col min="12" max="12" width="9.3984375" style="120" bestFit="1" customWidth="1"/>
    <col min="13" max="13" width="18" style="120" bestFit="1" customWidth="1"/>
    <col min="14" max="14" width="38" style="105" bestFit="1" customWidth="1"/>
    <col min="15" max="15" width="9.3984375" style="105" bestFit="1" customWidth="1"/>
    <col min="16" max="16" width="20.69921875" style="120" customWidth="1"/>
    <col min="17" max="17" width="9.3984375" style="120" bestFit="1" customWidth="1"/>
    <col min="18" max="18" width="18" style="120" bestFit="1" customWidth="1"/>
    <col min="19" max="19" width="12.09765625" style="120" bestFit="1" customWidth="1"/>
    <col min="20" max="20" width="30.59765625" style="120" customWidth="1"/>
    <col min="21" max="21" width="26.59765625" style="120" customWidth="1"/>
    <col min="22" max="16384" width="10.8984375" style="120" customWidth="1"/>
  </cols>
  <sheetData>
    <row r="1" spans="1:15" s="118" customFormat="1" ht="45" customHeight="1" thickBot="1">
      <c r="A1" s="118" t="s">
        <v>248</v>
      </c>
      <c r="B1" s="119"/>
      <c r="F1" s="119"/>
      <c r="J1" s="119"/>
      <c r="N1" s="119"/>
      <c r="O1" s="119"/>
    </row>
    <row r="2" spans="1:21" s="168" customFormat="1" ht="24" customHeight="1" thickBot="1">
      <c r="A2" s="1202" t="s">
        <v>162</v>
      </c>
      <c r="B2" s="1211" t="s">
        <v>1117</v>
      </c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2"/>
      <c r="P2" s="1212"/>
      <c r="Q2" s="1212"/>
      <c r="R2" s="1213"/>
      <c r="S2" s="1208" t="s">
        <v>717</v>
      </c>
      <c r="T2" s="1208"/>
      <c r="U2" s="1209"/>
    </row>
    <row r="3" spans="1:21" s="168" customFormat="1" ht="24" customHeight="1">
      <c r="A3" s="1203"/>
      <c r="B3" s="1187" t="s">
        <v>718</v>
      </c>
      <c r="C3" s="1188"/>
      <c r="D3" s="1188"/>
      <c r="E3" s="1188"/>
      <c r="F3" s="1187" t="s">
        <v>719</v>
      </c>
      <c r="G3" s="1188"/>
      <c r="H3" s="1188"/>
      <c r="I3" s="1188"/>
      <c r="J3" s="1187" t="s">
        <v>720</v>
      </c>
      <c r="K3" s="1188"/>
      <c r="L3" s="1188"/>
      <c r="M3" s="1188"/>
      <c r="N3" s="1187" t="s">
        <v>721</v>
      </c>
      <c r="O3" s="1188"/>
      <c r="P3" s="1188"/>
      <c r="Q3" s="1188"/>
      <c r="R3" s="1188"/>
      <c r="S3" s="1187" t="s">
        <v>722</v>
      </c>
      <c r="T3" s="1188"/>
      <c r="U3" s="1210"/>
    </row>
    <row r="4" spans="1:21" s="168" customFormat="1" ht="24" customHeight="1" thickBot="1">
      <c r="A4" s="1204"/>
      <c r="B4" s="170" t="s">
        <v>723</v>
      </c>
      <c r="C4" s="171" t="s">
        <v>163</v>
      </c>
      <c r="D4" s="172" t="s">
        <v>724</v>
      </c>
      <c r="E4" s="173" t="s">
        <v>725</v>
      </c>
      <c r="F4" s="170" t="s">
        <v>723</v>
      </c>
      <c r="G4" s="171" t="s">
        <v>163</v>
      </c>
      <c r="H4" s="172" t="s">
        <v>724</v>
      </c>
      <c r="I4" s="173" t="s">
        <v>725</v>
      </c>
      <c r="J4" s="170" t="s">
        <v>723</v>
      </c>
      <c r="K4" s="171" t="s">
        <v>163</v>
      </c>
      <c r="L4" s="172" t="s">
        <v>724</v>
      </c>
      <c r="M4" s="173" t="s">
        <v>725</v>
      </c>
      <c r="N4" s="170" t="s">
        <v>726</v>
      </c>
      <c r="O4" s="174" t="s">
        <v>723</v>
      </c>
      <c r="P4" s="171" t="s">
        <v>163</v>
      </c>
      <c r="Q4" s="172" t="s">
        <v>724</v>
      </c>
      <c r="R4" s="173" t="s">
        <v>725</v>
      </c>
      <c r="S4" s="175" t="s">
        <v>727</v>
      </c>
      <c r="T4" s="176" t="s">
        <v>725</v>
      </c>
      <c r="U4" s="173" t="s">
        <v>728</v>
      </c>
    </row>
    <row r="5" spans="1:21" ht="19.5" customHeight="1">
      <c r="A5" s="1089" t="s">
        <v>729</v>
      </c>
      <c r="B5" s="1206" t="s">
        <v>164</v>
      </c>
      <c r="C5" s="1207" t="s">
        <v>1007</v>
      </c>
      <c r="D5" s="517"/>
      <c r="E5" s="518" t="s">
        <v>165</v>
      </c>
      <c r="F5" s="1214" t="s">
        <v>164</v>
      </c>
      <c r="G5" s="1216" t="s">
        <v>166</v>
      </c>
      <c r="H5" s="517"/>
      <c r="I5" s="518" t="s">
        <v>165</v>
      </c>
      <c r="J5" s="1206" t="s">
        <v>164</v>
      </c>
      <c r="K5" s="1236" t="s">
        <v>730</v>
      </c>
      <c r="L5" s="517"/>
      <c r="M5" s="518" t="s">
        <v>165</v>
      </c>
      <c r="N5" s="516"/>
      <c r="O5" s="519"/>
      <c r="P5" s="520"/>
      <c r="Q5" s="517"/>
      <c r="R5" s="518"/>
      <c r="S5" s="1243" t="s">
        <v>160</v>
      </c>
      <c r="T5" s="1239" t="s">
        <v>1314</v>
      </c>
      <c r="U5" s="1225" t="s">
        <v>731</v>
      </c>
    </row>
    <row r="6" spans="1:21" ht="19.5" customHeight="1">
      <c r="A6" s="1205"/>
      <c r="B6" s="1177"/>
      <c r="C6" s="1184"/>
      <c r="D6" s="523"/>
      <c r="E6" s="524" t="s">
        <v>167</v>
      </c>
      <c r="F6" s="1215"/>
      <c r="G6" s="1189"/>
      <c r="H6" s="523"/>
      <c r="I6" s="524" t="s">
        <v>167</v>
      </c>
      <c r="J6" s="1177"/>
      <c r="K6" s="1237"/>
      <c r="L6" s="523"/>
      <c r="M6" s="524" t="s">
        <v>167</v>
      </c>
      <c r="N6" s="521"/>
      <c r="O6" s="527"/>
      <c r="P6" s="528"/>
      <c r="Q6" s="523"/>
      <c r="R6" s="524"/>
      <c r="S6" s="1135"/>
      <c r="T6" s="1240"/>
      <c r="U6" s="1162"/>
    </row>
    <row r="7" spans="1:21" ht="19.5" customHeight="1">
      <c r="A7" s="1205"/>
      <c r="B7" s="1157"/>
      <c r="C7" s="1159"/>
      <c r="D7" s="523"/>
      <c r="E7" s="524" t="s">
        <v>168</v>
      </c>
      <c r="F7" s="1149"/>
      <c r="G7" s="1151"/>
      <c r="H7" s="523"/>
      <c r="I7" s="524" t="s">
        <v>168</v>
      </c>
      <c r="J7" s="1157"/>
      <c r="K7" s="1238"/>
      <c r="L7" s="523"/>
      <c r="M7" s="524" t="s">
        <v>168</v>
      </c>
      <c r="N7" s="521"/>
      <c r="O7" s="527"/>
      <c r="P7" s="528"/>
      <c r="Q7" s="523"/>
      <c r="R7" s="524"/>
      <c r="S7" s="1135"/>
      <c r="T7" s="1241"/>
      <c r="U7" s="1161"/>
    </row>
    <row r="8" spans="1:21" ht="19.5" customHeight="1">
      <c r="A8" s="1199" t="s">
        <v>452</v>
      </c>
      <c r="B8" s="1156" t="s">
        <v>169</v>
      </c>
      <c r="C8" s="1158" t="s">
        <v>1008</v>
      </c>
      <c r="D8" s="468"/>
      <c r="E8" s="539"/>
      <c r="F8" s="1148" t="s">
        <v>169</v>
      </c>
      <c r="G8" s="1150" t="s">
        <v>1008</v>
      </c>
      <c r="H8" s="468"/>
      <c r="I8" s="539"/>
      <c r="J8" s="1156" t="s">
        <v>244</v>
      </c>
      <c r="K8" s="542" t="s">
        <v>1045</v>
      </c>
      <c r="L8" s="468"/>
      <c r="M8" s="539"/>
      <c r="N8" s="1169" t="s">
        <v>634</v>
      </c>
      <c r="O8" s="1142" t="s">
        <v>169</v>
      </c>
      <c r="P8" s="1158" t="s">
        <v>1008</v>
      </c>
      <c r="Q8" s="468"/>
      <c r="R8" s="539"/>
      <c r="S8" s="1134" t="s">
        <v>374</v>
      </c>
      <c r="T8" s="1242" t="s">
        <v>1313</v>
      </c>
      <c r="U8" s="1160" t="s">
        <v>732</v>
      </c>
    </row>
    <row r="9" spans="1:21" ht="19.5" customHeight="1">
      <c r="A9" s="1201"/>
      <c r="B9" s="1157"/>
      <c r="C9" s="1159"/>
      <c r="D9" s="546"/>
      <c r="E9" s="536"/>
      <c r="F9" s="1149"/>
      <c r="G9" s="1151"/>
      <c r="H9" s="546"/>
      <c r="I9" s="536"/>
      <c r="J9" s="1157"/>
      <c r="K9" s="547" t="s">
        <v>214</v>
      </c>
      <c r="L9" s="546"/>
      <c r="M9" s="536"/>
      <c r="N9" s="1170"/>
      <c r="O9" s="1143"/>
      <c r="P9" s="1159"/>
      <c r="Q9" s="546"/>
      <c r="R9" s="536"/>
      <c r="S9" s="1136"/>
      <c r="T9" s="1168"/>
      <c r="U9" s="1161"/>
    </row>
    <row r="10" spans="1:21" ht="19.5" customHeight="1">
      <c r="A10" s="1199" t="s">
        <v>453</v>
      </c>
      <c r="B10" s="1156" t="s">
        <v>733</v>
      </c>
      <c r="C10" s="1158" t="s">
        <v>1007</v>
      </c>
      <c r="D10" s="468"/>
      <c r="E10" s="539" t="s">
        <v>1009</v>
      </c>
      <c r="F10" s="1148" t="s">
        <v>375</v>
      </c>
      <c r="G10" s="1150" t="s">
        <v>1010</v>
      </c>
      <c r="H10" s="468"/>
      <c r="I10" s="539" t="s">
        <v>1009</v>
      </c>
      <c r="J10" s="1156" t="s">
        <v>375</v>
      </c>
      <c r="K10" s="1158" t="s">
        <v>1010</v>
      </c>
      <c r="L10" s="468"/>
      <c r="M10" s="539" t="s">
        <v>1009</v>
      </c>
      <c r="N10" s="537"/>
      <c r="O10" s="543"/>
      <c r="P10" s="542"/>
      <c r="Q10" s="468"/>
      <c r="R10" s="539"/>
      <c r="S10" s="1134" t="s">
        <v>376</v>
      </c>
      <c r="T10" s="1166" t="s">
        <v>1312</v>
      </c>
      <c r="U10" s="1160" t="s">
        <v>734</v>
      </c>
    </row>
    <row r="11" spans="1:21" ht="19.5" customHeight="1">
      <c r="A11" s="1201"/>
      <c r="B11" s="1157"/>
      <c r="C11" s="1159"/>
      <c r="D11" s="546"/>
      <c r="E11" s="536" t="s">
        <v>1011</v>
      </c>
      <c r="F11" s="1149"/>
      <c r="G11" s="1151"/>
      <c r="H11" s="546"/>
      <c r="I11" s="536" t="s">
        <v>1011</v>
      </c>
      <c r="J11" s="1157"/>
      <c r="K11" s="1159"/>
      <c r="L11" s="546"/>
      <c r="M11" s="536" t="s">
        <v>1011</v>
      </c>
      <c r="N11" s="531"/>
      <c r="O11" s="548"/>
      <c r="P11" s="551"/>
      <c r="Q11" s="546"/>
      <c r="R11" s="536"/>
      <c r="S11" s="1136"/>
      <c r="T11" s="1168"/>
      <c r="U11" s="1161"/>
    </row>
    <row r="12" spans="1:21" ht="19.5" customHeight="1">
      <c r="A12" s="1199" t="s">
        <v>454</v>
      </c>
      <c r="B12" s="1156" t="s">
        <v>169</v>
      </c>
      <c r="C12" s="1158" t="s">
        <v>1008</v>
      </c>
      <c r="D12" s="523"/>
      <c r="E12" s="524"/>
      <c r="F12" s="1148" t="s">
        <v>169</v>
      </c>
      <c r="G12" s="1150" t="s">
        <v>1008</v>
      </c>
      <c r="H12" s="523"/>
      <c r="I12" s="524"/>
      <c r="J12" s="521"/>
      <c r="K12" s="528"/>
      <c r="L12" s="523"/>
      <c r="M12" s="524"/>
      <c r="N12" s="521"/>
      <c r="O12" s="527"/>
      <c r="P12" s="528"/>
      <c r="Q12" s="523"/>
      <c r="R12" s="524"/>
      <c r="S12" s="529" t="s">
        <v>374</v>
      </c>
      <c r="T12" s="552" t="s">
        <v>927</v>
      </c>
      <c r="U12" s="524"/>
    </row>
    <row r="13" spans="1:21" ht="19.5" customHeight="1">
      <c r="A13" s="1201"/>
      <c r="B13" s="1157"/>
      <c r="C13" s="1159"/>
      <c r="D13" s="523"/>
      <c r="E13" s="524"/>
      <c r="F13" s="1149"/>
      <c r="G13" s="1151"/>
      <c r="H13" s="523"/>
      <c r="I13" s="524"/>
      <c r="J13" s="521"/>
      <c r="K13" s="528"/>
      <c r="L13" s="523"/>
      <c r="M13" s="524"/>
      <c r="N13" s="521"/>
      <c r="O13" s="527"/>
      <c r="P13" s="528"/>
      <c r="Q13" s="523"/>
      <c r="R13" s="524"/>
      <c r="S13" s="553" t="s">
        <v>735</v>
      </c>
      <c r="T13" s="535" t="s">
        <v>736</v>
      </c>
      <c r="U13" s="524"/>
    </row>
    <row r="14" spans="1:21" ht="19.5" customHeight="1">
      <c r="A14" s="1154" t="s">
        <v>455</v>
      </c>
      <c r="B14" s="1156" t="s">
        <v>164</v>
      </c>
      <c r="C14" s="1185" t="s">
        <v>737</v>
      </c>
      <c r="D14" s="468"/>
      <c r="E14" s="539" t="s">
        <v>171</v>
      </c>
      <c r="F14" s="1148" t="s">
        <v>164</v>
      </c>
      <c r="G14" s="1150" t="s">
        <v>245</v>
      </c>
      <c r="H14" s="468"/>
      <c r="I14" s="1152" t="s">
        <v>738</v>
      </c>
      <c r="J14" s="537"/>
      <c r="K14" s="542"/>
      <c r="L14" s="468"/>
      <c r="M14" s="539"/>
      <c r="N14" s="537"/>
      <c r="O14" s="543"/>
      <c r="P14" s="542"/>
      <c r="Q14" s="468"/>
      <c r="R14" s="539"/>
      <c r="S14" s="1134"/>
      <c r="T14" s="1166"/>
      <c r="U14" s="1160" t="s">
        <v>1050</v>
      </c>
    </row>
    <row r="15" spans="1:21" ht="19.5" customHeight="1">
      <c r="A15" s="1116"/>
      <c r="B15" s="1177"/>
      <c r="C15" s="1186"/>
      <c r="D15" s="523"/>
      <c r="E15" s="524" t="s">
        <v>172</v>
      </c>
      <c r="F15" s="1215"/>
      <c r="G15" s="1189"/>
      <c r="H15" s="523"/>
      <c r="I15" s="1176"/>
      <c r="J15" s="521"/>
      <c r="K15" s="528"/>
      <c r="L15" s="523"/>
      <c r="M15" s="524"/>
      <c r="N15" s="521"/>
      <c r="O15" s="527"/>
      <c r="P15" s="528"/>
      <c r="Q15" s="523"/>
      <c r="R15" s="524"/>
      <c r="S15" s="1135"/>
      <c r="T15" s="1167"/>
      <c r="U15" s="1162"/>
    </row>
    <row r="16" spans="1:21" ht="19.5" customHeight="1">
      <c r="A16" s="1155"/>
      <c r="B16" s="1157"/>
      <c r="C16" s="1227"/>
      <c r="D16" s="546"/>
      <c r="E16" s="536" t="s">
        <v>173</v>
      </c>
      <c r="F16" s="1149"/>
      <c r="G16" s="1151"/>
      <c r="H16" s="546"/>
      <c r="I16" s="1153"/>
      <c r="J16" s="531"/>
      <c r="K16" s="551"/>
      <c r="L16" s="546"/>
      <c r="M16" s="536"/>
      <c r="N16" s="531"/>
      <c r="O16" s="548"/>
      <c r="P16" s="551"/>
      <c r="Q16" s="546"/>
      <c r="R16" s="536"/>
      <c r="S16" s="1136"/>
      <c r="T16" s="1168"/>
      <c r="U16" s="1161"/>
    </row>
    <row r="17" spans="1:21" ht="19.5" customHeight="1">
      <c r="A17" s="1154" t="s">
        <v>456</v>
      </c>
      <c r="B17" s="1156" t="s">
        <v>164</v>
      </c>
      <c r="C17" s="1150" t="s">
        <v>1133</v>
      </c>
      <c r="D17" s="468"/>
      <c r="E17" s="539" t="s">
        <v>1009</v>
      </c>
      <c r="F17" s="1156" t="s">
        <v>244</v>
      </c>
      <c r="G17" s="1229" t="s">
        <v>399</v>
      </c>
      <c r="H17" s="468"/>
      <c r="I17" s="539"/>
      <c r="J17" s="1156" t="s">
        <v>244</v>
      </c>
      <c r="K17" s="1229" t="s">
        <v>399</v>
      </c>
      <c r="L17" s="468"/>
      <c r="M17" s="539"/>
      <c r="N17" s="537"/>
      <c r="O17" s="543"/>
      <c r="P17" s="542"/>
      <c r="Q17" s="468"/>
      <c r="R17" s="539"/>
      <c r="S17" s="1134" t="s">
        <v>739</v>
      </c>
      <c r="T17" s="1166" t="s">
        <v>1310</v>
      </c>
      <c r="U17" s="539"/>
    </row>
    <row r="18" spans="1:21" ht="19.5" customHeight="1">
      <c r="A18" s="1116"/>
      <c r="B18" s="1177"/>
      <c r="C18" s="1189"/>
      <c r="D18" s="523"/>
      <c r="E18" s="524" t="s">
        <v>1011</v>
      </c>
      <c r="F18" s="1177"/>
      <c r="G18" s="1132"/>
      <c r="H18" s="523"/>
      <c r="I18" s="524"/>
      <c r="J18" s="1177"/>
      <c r="K18" s="1132"/>
      <c r="L18" s="523"/>
      <c r="M18" s="524"/>
      <c r="N18" s="521"/>
      <c r="O18" s="527"/>
      <c r="P18" s="528"/>
      <c r="Q18" s="523"/>
      <c r="R18" s="524"/>
      <c r="S18" s="1135"/>
      <c r="T18" s="1167"/>
      <c r="U18" s="524"/>
    </row>
    <row r="19" spans="1:21" ht="19.5" customHeight="1">
      <c r="A19" s="1155"/>
      <c r="B19" s="1157"/>
      <c r="C19" s="1151"/>
      <c r="D19" s="546"/>
      <c r="E19" s="536" t="s">
        <v>380</v>
      </c>
      <c r="F19" s="1157"/>
      <c r="G19" s="1133"/>
      <c r="H19" s="546"/>
      <c r="I19" s="536"/>
      <c r="J19" s="1157"/>
      <c r="K19" s="1133"/>
      <c r="L19" s="546"/>
      <c r="M19" s="536"/>
      <c r="N19" s="531"/>
      <c r="O19" s="548"/>
      <c r="P19" s="551"/>
      <c r="Q19" s="546"/>
      <c r="R19" s="536"/>
      <c r="S19" s="1136"/>
      <c r="T19" s="1168"/>
      <c r="U19" s="536"/>
    </row>
    <row r="20" spans="1:21" ht="19.5" customHeight="1">
      <c r="A20" s="1199" t="s">
        <v>457</v>
      </c>
      <c r="B20" s="1156" t="s">
        <v>164</v>
      </c>
      <c r="C20" s="1150" t="s">
        <v>1133</v>
      </c>
      <c r="D20" s="468"/>
      <c r="E20" s="539" t="s">
        <v>1009</v>
      </c>
      <c r="F20" s="1148" t="s">
        <v>375</v>
      </c>
      <c r="G20" s="1150" t="s">
        <v>1024</v>
      </c>
      <c r="H20" s="468"/>
      <c r="I20" s="539" t="s">
        <v>1009</v>
      </c>
      <c r="J20" s="1156" t="s">
        <v>169</v>
      </c>
      <c r="K20" s="1158" t="s">
        <v>1008</v>
      </c>
      <c r="L20" s="468"/>
      <c r="M20" s="539"/>
      <c r="N20" s="1156"/>
      <c r="O20" s="1142" t="s">
        <v>169</v>
      </c>
      <c r="P20" s="1158" t="s">
        <v>1008</v>
      </c>
      <c r="Q20" s="468"/>
      <c r="R20" s="539"/>
      <c r="S20" s="1134" t="s">
        <v>374</v>
      </c>
      <c r="T20" s="1166" t="s">
        <v>740</v>
      </c>
      <c r="U20" s="539"/>
    </row>
    <row r="21" spans="1:21" ht="19.5" customHeight="1">
      <c r="A21" s="1200"/>
      <c r="B21" s="1177"/>
      <c r="C21" s="1189"/>
      <c r="D21" s="523"/>
      <c r="E21" s="524" t="s">
        <v>1011</v>
      </c>
      <c r="F21" s="1215"/>
      <c r="G21" s="1189"/>
      <c r="H21" s="523"/>
      <c r="I21" s="524" t="s">
        <v>1011</v>
      </c>
      <c r="J21" s="1177"/>
      <c r="K21" s="1184"/>
      <c r="L21" s="523"/>
      <c r="M21" s="524"/>
      <c r="N21" s="1177"/>
      <c r="O21" s="1190"/>
      <c r="P21" s="1184"/>
      <c r="Q21" s="523"/>
      <c r="R21" s="524"/>
      <c r="S21" s="1135"/>
      <c r="T21" s="1167"/>
      <c r="U21" s="524"/>
    </row>
    <row r="22" spans="1:21" ht="19.5" customHeight="1">
      <c r="A22" s="1201"/>
      <c r="B22" s="1157"/>
      <c r="C22" s="1151"/>
      <c r="D22" s="546"/>
      <c r="E22" s="536" t="s">
        <v>1012</v>
      </c>
      <c r="F22" s="1149"/>
      <c r="G22" s="1151"/>
      <c r="H22" s="546"/>
      <c r="I22" s="536" t="s">
        <v>1012</v>
      </c>
      <c r="J22" s="1157"/>
      <c r="K22" s="1159"/>
      <c r="L22" s="546"/>
      <c r="M22" s="536"/>
      <c r="N22" s="1157"/>
      <c r="O22" s="1143"/>
      <c r="P22" s="1159"/>
      <c r="Q22" s="546"/>
      <c r="R22" s="536"/>
      <c r="S22" s="1136"/>
      <c r="T22" s="1168"/>
      <c r="U22" s="536"/>
    </row>
    <row r="23" spans="1:21" ht="19.5" customHeight="1">
      <c r="A23" s="1154" t="s">
        <v>461</v>
      </c>
      <c r="B23" s="1156" t="s">
        <v>164</v>
      </c>
      <c r="C23" s="1150" t="s">
        <v>400</v>
      </c>
      <c r="D23" s="468"/>
      <c r="E23" s="539" t="s">
        <v>1009</v>
      </c>
      <c r="F23" s="1148" t="s">
        <v>164</v>
      </c>
      <c r="G23" s="1150" t="s">
        <v>166</v>
      </c>
      <c r="H23" s="468"/>
      <c r="I23" s="1160" t="s">
        <v>1013</v>
      </c>
      <c r="J23" s="537"/>
      <c r="K23" s="542"/>
      <c r="L23" s="468"/>
      <c r="M23" s="539"/>
      <c r="N23" s="537"/>
      <c r="O23" s="543"/>
      <c r="P23" s="542"/>
      <c r="Q23" s="468"/>
      <c r="R23" s="539"/>
      <c r="S23" s="1134" t="s">
        <v>379</v>
      </c>
      <c r="T23" s="1166" t="s">
        <v>1311</v>
      </c>
      <c r="U23" s="1160" t="s">
        <v>402</v>
      </c>
    </row>
    <row r="24" spans="1:21" ht="19.5" customHeight="1">
      <c r="A24" s="1116"/>
      <c r="B24" s="1177"/>
      <c r="C24" s="1189"/>
      <c r="D24" s="523"/>
      <c r="E24" s="524" t="s">
        <v>1011</v>
      </c>
      <c r="F24" s="1215"/>
      <c r="G24" s="1189"/>
      <c r="H24" s="523"/>
      <c r="I24" s="1162"/>
      <c r="J24" s="521"/>
      <c r="K24" s="528"/>
      <c r="L24" s="523"/>
      <c r="M24" s="524"/>
      <c r="N24" s="521"/>
      <c r="O24" s="527"/>
      <c r="P24" s="528"/>
      <c r="Q24" s="523"/>
      <c r="R24" s="524"/>
      <c r="S24" s="1135"/>
      <c r="T24" s="1167"/>
      <c r="U24" s="1162"/>
    </row>
    <row r="25" spans="1:21" ht="19.5" customHeight="1">
      <c r="A25" s="1155"/>
      <c r="B25" s="1157"/>
      <c r="C25" s="1151"/>
      <c r="D25" s="546"/>
      <c r="E25" s="536" t="s">
        <v>380</v>
      </c>
      <c r="F25" s="1149"/>
      <c r="G25" s="1151"/>
      <c r="H25" s="546"/>
      <c r="I25" s="1161"/>
      <c r="J25" s="531"/>
      <c r="K25" s="551"/>
      <c r="L25" s="546"/>
      <c r="M25" s="536"/>
      <c r="N25" s="531"/>
      <c r="O25" s="548"/>
      <c r="P25" s="551"/>
      <c r="Q25" s="546"/>
      <c r="R25" s="536"/>
      <c r="S25" s="1136"/>
      <c r="T25" s="1168"/>
      <c r="U25" s="1161"/>
    </row>
    <row r="26" spans="1:21" ht="19.5" customHeight="1">
      <c r="A26" s="1200" t="s">
        <v>463</v>
      </c>
      <c r="B26" s="1156" t="s">
        <v>164</v>
      </c>
      <c r="C26" s="1150" t="s">
        <v>1014</v>
      </c>
      <c r="D26" s="523"/>
      <c r="E26" s="524" t="s">
        <v>1015</v>
      </c>
      <c r="F26" s="1148" t="s">
        <v>1016</v>
      </c>
      <c r="G26" s="1150" t="s">
        <v>417</v>
      </c>
      <c r="H26" s="523"/>
      <c r="I26" s="524" t="s">
        <v>1015</v>
      </c>
      <c r="J26" s="1156" t="s">
        <v>164</v>
      </c>
      <c r="K26" s="1217" t="s">
        <v>217</v>
      </c>
      <c r="L26" s="523"/>
      <c r="M26" s="524" t="s">
        <v>1015</v>
      </c>
      <c r="N26" s="521"/>
      <c r="O26" s="527"/>
      <c r="P26" s="528"/>
      <c r="Q26" s="523"/>
      <c r="R26" s="524"/>
      <c r="S26" s="1134" t="s">
        <v>376</v>
      </c>
      <c r="T26" s="1166" t="s">
        <v>1309</v>
      </c>
      <c r="U26" s="1160" t="s">
        <v>732</v>
      </c>
    </row>
    <row r="27" spans="1:21" ht="19.5" customHeight="1">
      <c r="A27" s="1201"/>
      <c r="B27" s="1157"/>
      <c r="C27" s="1151"/>
      <c r="D27" s="546"/>
      <c r="E27" s="536" t="s">
        <v>1017</v>
      </c>
      <c r="F27" s="1149"/>
      <c r="G27" s="1151"/>
      <c r="H27" s="546"/>
      <c r="I27" s="536" t="s">
        <v>1017</v>
      </c>
      <c r="J27" s="1157"/>
      <c r="K27" s="1151"/>
      <c r="L27" s="546"/>
      <c r="M27" s="536" t="s">
        <v>1017</v>
      </c>
      <c r="N27" s="531"/>
      <c r="O27" s="548"/>
      <c r="P27" s="551"/>
      <c r="Q27" s="546"/>
      <c r="R27" s="536"/>
      <c r="S27" s="1136"/>
      <c r="T27" s="1168"/>
      <c r="U27" s="1161"/>
    </row>
    <row r="28" spans="1:21" ht="19.5" customHeight="1">
      <c r="A28" s="1154" t="s">
        <v>464</v>
      </c>
      <c r="B28" s="1156" t="s">
        <v>164</v>
      </c>
      <c r="C28" s="1150" t="s">
        <v>175</v>
      </c>
      <c r="D28" s="468"/>
      <c r="E28" s="524" t="s">
        <v>1049</v>
      </c>
      <c r="F28" s="537"/>
      <c r="G28" s="542"/>
      <c r="H28" s="468"/>
      <c r="I28" s="539"/>
      <c r="J28" s="537"/>
      <c r="K28" s="542"/>
      <c r="L28" s="468"/>
      <c r="M28" s="539"/>
      <c r="N28" s="537"/>
      <c r="O28" s="543"/>
      <c r="P28" s="542"/>
      <c r="Q28" s="468"/>
      <c r="R28" s="539"/>
      <c r="S28" s="544"/>
      <c r="T28" s="1166" t="s">
        <v>741</v>
      </c>
      <c r="U28" s="539"/>
    </row>
    <row r="29" spans="1:21" ht="19.5" customHeight="1">
      <c r="A29" s="1116"/>
      <c r="B29" s="1177"/>
      <c r="C29" s="1189"/>
      <c r="D29" s="523"/>
      <c r="E29" s="524" t="s">
        <v>410</v>
      </c>
      <c r="F29" s="521"/>
      <c r="G29" s="528"/>
      <c r="H29" s="523"/>
      <c r="I29" s="524"/>
      <c r="J29" s="521"/>
      <c r="K29" s="528"/>
      <c r="L29" s="523"/>
      <c r="M29" s="524"/>
      <c r="N29" s="521"/>
      <c r="O29" s="527"/>
      <c r="P29" s="528"/>
      <c r="Q29" s="523"/>
      <c r="R29" s="524"/>
      <c r="S29" s="529"/>
      <c r="T29" s="1168"/>
      <c r="U29" s="524"/>
    </row>
    <row r="30" spans="1:21" ht="19.5" customHeight="1">
      <c r="A30" s="1154" t="s">
        <v>465</v>
      </c>
      <c r="B30" s="1156" t="s">
        <v>164</v>
      </c>
      <c r="C30" s="1150" t="s">
        <v>1018</v>
      </c>
      <c r="D30" s="468"/>
      <c r="E30" s="539" t="s">
        <v>742</v>
      </c>
      <c r="F30" s="1156" t="s">
        <v>164</v>
      </c>
      <c r="G30" s="1217" t="s">
        <v>743</v>
      </c>
      <c r="H30" s="1171" t="s">
        <v>160</v>
      </c>
      <c r="I30" s="1160" t="s">
        <v>176</v>
      </c>
      <c r="J30" s="1148" t="s">
        <v>164</v>
      </c>
      <c r="K30" s="1217" t="s">
        <v>743</v>
      </c>
      <c r="L30" s="1171" t="s">
        <v>160</v>
      </c>
      <c r="M30" s="1160" t="s">
        <v>176</v>
      </c>
      <c r="N30" s="1169" t="s">
        <v>403</v>
      </c>
      <c r="O30" s="1142" t="s">
        <v>1019</v>
      </c>
      <c r="P30" s="1217" t="s">
        <v>1315</v>
      </c>
      <c r="Q30" s="468"/>
      <c r="R30" s="539" t="s">
        <v>742</v>
      </c>
      <c r="S30" s="1134" t="s">
        <v>377</v>
      </c>
      <c r="T30" s="1166" t="s">
        <v>927</v>
      </c>
      <c r="U30" s="539"/>
    </row>
    <row r="31" spans="1:21" ht="19.5" customHeight="1">
      <c r="A31" s="1116"/>
      <c r="B31" s="1177"/>
      <c r="C31" s="1189"/>
      <c r="D31" s="523"/>
      <c r="E31" s="524" t="s">
        <v>1020</v>
      </c>
      <c r="F31" s="1177"/>
      <c r="G31" s="1218"/>
      <c r="H31" s="1191"/>
      <c r="I31" s="1162"/>
      <c r="J31" s="1215"/>
      <c r="K31" s="1218"/>
      <c r="L31" s="1191"/>
      <c r="M31" s="1162"/>
      <c r="N31" s="1251"/>
      <c r="O31" s="1190"/>
      <c r="P31" s="1189"/>
      <c r="Q31" s="523"/>
      <c r="R31" s="524" t="s">
        <v>1020</v>
      </c>
      <c r="S31" s="1135"/>
      <c r="T31" s="1167"/>
      <c r="U31" s="524"/>
    </row>
    <row r="32" spans="1:21" ht="19.5" customHeight="1">
      <c r="A32" s="1155"/>
      <c r="B32" s="1157"/>
      <c r="C32" s="1151"/>
      <c r="D32" s="546"/>
      <c r="E32" s="536" t="s">
        <v>381</v>
      </c>
      <c r="F32" s="1157"/>
      <c r="G32" s="1219"/>
      <c r="H32" s="1172"/>
      <c r="I32" s="1161"/>
      <c r="J32" s="1149"/>
      <c r="K32" s="1219"/>
      <c r="L32" s="1172"/>
      <c r="M32" s="1161"/>
      <c r="N32" s="1170"/>
      <c r="O32" s="1143"/>
      <c r="P32" s="1151"/>
      <c r="Q32" s="546"/>
      <c r="R32" s="536" t="s">
        <v>381</v>
      </c>
      <c r="S32" s="1136"/>
      <c r="T32" s="1168"/>
      <c r="U32" s="536"/>
    </row>
    <row r="33" spans="1:21" ht="19.5" customHeight="1">
      <c r="A33" s="1154" t="s">
        <v>466</v>
      </c>
      <c r="B33" s="1156" t="s">
        <v>164</v>
      </c>
      <c r="C33" s="1150" t="s">
        <v>1132</v>
      </c>
      <c r="D33" s="468"/>
      <c r="E33" s="539" t="s">
        <v>744</v>
      </c>
      <c r="F33" s="1156" t="s">
        <v>164</v>
      </c>
      <c r="G33" s="1158" t="s">
        <v>1021</v>
      </c>
      <c r="H33" s="468"/>
      <c r="I33" s="539" t="s">
        <v>745</v>
      </c>
      <c r="J33" s="557"/>
      <c r="K33" s="542"/>
      <c r="L33" s="468"/>
      <c r="M33" s="539"/>
      <c r="N33" s="1244" t="s">
        <v>406</v>
      </c>
      <c r="O33" s="1142" t="s">
        <v>164</v>
      </c>
      <c r="P33" s="1158" t="s">
        <v>1010</v>
      </c>
      <c r="Q33" s="468"/>
      <c r="R33" s="539" t="s">
        <v>382</v>
      </c>
      <c r="S33" s="1134" t="s">
        <v>383</v>
      </c>
      <c r="T33" s="1166" t="s">
        <v>1316</v>
      </c>
      <c r="U33" s="1160" t="s">
        <v>734</v>
      </c>
    </row>
    <row r="34" spans="1:21" ht="19.5" customHeight="1">
      <c r="A34" s="1155"/>
      <c r="B34" s="1157"/>
      <c r="C34" s="1151"/>
      <c r="D34" s="546"/>
      <c r="E34" s="536" t="s">
        <v>378</v>
      </c>
      <c r="F34" s="1157"/>
      <c r="G34" s="1159"/>
      <c r="H34" s="546"/>
      <c r="I34" s="536" t="s">
        <v>378</v>
      </c>
      <c r="J34" s="558"/>
      <c r="K34" s="551"/>
      <c r="L34" s="546"/>
      <c r="M34" s="536"/>
      <c r="N34" s="1246"/>
      <c r="O34" s="1143"/>
      <c r="P34" s="1159"/>
      <c r="Q34" s="546"/>
      <c r="R34" s="536" t="s">
        <v>378</v>
      </c>
      <c r="S34" s="1136"/>
      <c r="T34" s="1168"/>
      <c r="U34" s="1161"/>
    </row>
    <row r="35" spans="1:21" ht="19.5" customHeight="1">
      <c r="A35" s="1154" t="s">
        <v>467</v>
      </c>
      <c r="B35" s="1156" t="s">
        <v>164</v>
      </c>
      <c r="C35" s="1150" t="s">
        <v>746</v>
      </c>
      <c r="D35" s="468"/>
      <c r="E35" s="539" t="s">
        <v>165</v>
      </c>
      <c r="F35" s="1156" t="s">
        <v>1022</v>
      </c>
      <c r="G35" s="1158" t="s">
        <v>1021</v>
      </c>
      <c r="H35" s="468"/>
      <c r="I35" s="1160" t="s">
        <v>1038</v>
      </c>
      <c r="J35" s="540"/>
      <c r="K35" s="541"/>
      <c r="L35" s="468"/>
      <c r="M35" s="539"/>
      <c r="N35" s="1244" t="s">
        <v>747</v>
      </c>
      <c r="O35" s="1233" t="s">
        <v>164</v>
      </c>
      <c r="P35" s="1150" t="s">
        <v>1317</v>
      </c>
      <c r="Q35" s="468"/>
      <c r="R35" s="1152" t="s">
        <v>748</v>
      </c>
      <c r="S35" s="1252" t="s">
        <v>749</v>
      </c>
      <c r="T35" s="1242" t="s">
        <v>1318</v>
      </c>
      <c r="U35" s="554"/>
    </row>
    <row r="36" spans="1:21" ht="19.5" customHeight="1">
      <c r="A36" s="1116"/>
      <c r="B36" s="1177"/>
      <c r="C36" s="1189"/>
      <c r="D36" s="523"/>
      <c r="E36" s="524" t="s">
        <v>167</v>
      </c>
      <c r="F36" s="1177"/>
      <c r="G36" s="1184"/>
      <c r="H36" s="523"/>
      <c r="I36" s="1162"/>
      <c r="J36" s="525"/>
      <c r="K36" s="526"/>
      <c r="L36" s="523"/>
      <c r="M36" s="524"/>
      <c r="N36" s="1245"/>
      <c r="O36" s="1234"/>
      <c r="P36" s="1189"/>
      <c r="Q36" s="523"/>
      <c r="R36" s="1176"/>
      <c r="S36" s="1253"/>
      <c r="T36" s="1240"/>
      <c r="U36" s="524"/>
    </row>
    <row r="37" spans="1:21" ht="19.5" customHeight="1">
      <c r="A37" s="1155"/>
      <c r="B37" s="1157"/>
      <c r="C37" s="1151"/>
      <c r="D37" s="546"/>
      <c r="E37" s="536" t="s">
        <v>168</v>
      </c>
      <c r="F37" s="1157"/>
      <c r="G37" s="1159"/>
      <c r="H37" s="546"/>
      <c r="I37" s="1161"/>
      <c r="J37" s="533"/>
      <c r="K37" s="534"/>
      <c r="L37" s="546"/>
      <c r="M37" s="536"/>
      <c r="N37" s="1246"/>
      <c r="O37" s="1235"/>
      <c r="P37" s="1151"/>
      <c r="Q37" s="546"/>
      <c r="R37" s="1153"/>
      <c r="S37" s="1254"/>
      <c r="T37" s="1241"/>
      <c r="U37" s="536"/>
    </row>
    <row r="38" spans="1:21" ht="19.5" customHeight="1">
      <c r="A38" s="1154" t="s">
        <v>468</v>
      </c>
      <c r="B38" s="1156" t="s">
        <v>164</v>
      </c>
      <c r="C38" s="1150" t="s">
        <v>1007</v>
      </c>
      <c r="D38" s="468"/>
      <c r="E38" s="539" t="s">
        <v>165</v>
      </c>
      <c r="F38" s="1156" t="s">
        <v>164</v>
      </c>
      <c r="G38" s="1158" t="s">
        <v>1024</v>
      </c>
      <c r="H38" s="468"/>
      <c r="I38" s="1152" t="s">
        <v>404</v>
      </c>
      <c r="J38" s="540"/>
      <c r="K38" s="541"/>
      <c r="L38" s="468"/>
      <c r="M38" s="554"/>
      <c r="N38" s="1244" t="s">
        <v>750</v>
      </c>
      <c r="O38" s="1233" t="s">
        <v>164</v>
      </c>
      <c r="P38" s="1150" t="s">
        <v>1026</v>
      </c>
      <c r="Q38" s="468"/>
      <c r="R38" s="1152" t="s">
        <v>404</v>
      </c>
      <c r="S38" s="1134" t="s">
        <v>160</v>
      </c>
      <c r="T38" s="1166" t="s">
        <v>1319</v>
      </c>
      <c r="U38" s="539"/>
    </row>
    <row r="39" spans="1:21" ht="19.5" customHeight="1">
      <c r="A39" s="1116"/>
      <c r="B39" s="1177"/>
      <c r="C39" s="1189"/>
      <c r="D39" s="523"/>
      <c r="E39" s="524" t="s">
        <v>167</v>
      </c>
      <c r="F39" s="1177"/>
      <c r="G39" s="1184"/>
      <c r="H39" s="523"/>
      <c r="I39" s="1176"/>
      <c r="J39" s="525"/>
      <c r="K39" s="526"/>
      <c r="L39" s="523"/>
      <c r="M39" s="555"/>
      <c r="N39" s="1245"/>
      <c r="O39" s="1234"/>
      <c r="P39" s="1189"/>
      <c r="Q39" s="523"/>
      <c r="R39" s="1176"/>
      <c r="S39" s="1135"/>
      <c r="T39" s="1167"/>
      <c r="U39" s="524"/>
    </row>
    <row r="40" spans="1:21" ht="19.5" customHeight="1">
      <c r="A40" s="1155"/>
      <c r="B40" s="1157"/>
      <c r="C40" s="1151"/>
      <c r="D40" s="546"/>
      <c r="E40" s="536" t="s">
        <v>168</v>
      </c>
      <c r="F40" s="1157"/>
      <c r="G40" s="1159"/>
      <c r="H40" s="546"/>
      <c r="I40" s="1153"/>
      <c r="J40" s="533"/>
      <c r="K40" s="534"/>
      <c r="L40" s="546"/>
      <c r="M40" s="556"/>
      <c r="N40" s="1246"/>
      <c r="O40" s="1235"/>
      <c r="P40" s="1151"/>
      <c r="Q40" s="546"/>
      <c r="R40" s="1153"/>
      <c r="S40" s="1136"/>
      <c r="T40" s="1168"/>
      <c r="U40" s="536"/>
    </row>
    <row r="41" spans="1:21" ht="19.5" customHeight="1">
      <c r="A41" s="177" t="s">
        <v>469</v>
      </c>
      <c r="B41" s="537" t="s">
        <v>169</v>
      </c>
      <c r="C41" s="541" t="s">
        <v>1008</v>
      </c>
      <c r="D41" s="468"/>
      <c r="E41" s="539"/>
      <c r="F41" s="537"/>
      <c r="G41" s="542"/>
      <c r="H41" s="468"/>
      <c r="I41" s="539"/>
      <c r="J41" s="537"/>
      <c r="K41" s="542"/>
      <c r="L41" s="468"/>
      <c r="M41" s="539"/>
      <c r="N41" s="537"/>
      <c r="O41" s="543"/>
      <c r="P41" s="542"/>
      <c r="Q41" s="468"/>
      <c r="R41" s="539"/>
      <c r="S41" s="544" t="s">
        <v>374</v>
      </c>
      <c r="T41" s="550" t="s">
        <v>927</v>
      </c>
      <c r="U41" s="539"/>
    </row>
    <row r="42" spans="1:21" ht="19.5" customHeight="1">
      <c r="A42" s="177" t="s">
        <v>470</v>
      </c>
      <c r="B42" s="537" t="s">
        <v>169</v>
      </c>
      <c r="C42" s="541" t="s">
        <v>1008</v>
      </c>
      <c r="D42" s="468"/>
      <c r="E42" s="539"/>
      <c r="F42" s="537"/>
      <c r="G42" s="542"/>
      <c r="H42" s="468"/>
      <c r="I42" s="539"/>
      <c r="J42" s="537"/>
      <c r="K42" s="542"/>
      <c r="L42" s="468"/>
      <c r="M42" s="539"/>
      <c r="N42" s="557"/>
      <c r="O42" s="543"/>
      <c r="P42" s="542"/>
      <c r="Q42" s="468"/>
      <c r="R42" s="539"/>
      <c r="S42" s="544" t="s">
        <v>374</v>
      </c>
      <c r="T42" s="550" t="s">
        <v>1311</v>
      </c>
      <c r="U42" s="539"/>
    </row>
    <row r="43" spans="1:21" ht="19.5" customHeight="1">
      <c r="A43" s="1154" t="s">
        <v>471</v>
      </c>
      <c r="B43" s="1156" t="s">
        <v>164</v>
      </c>
      <c r="C43" s="1150" t="s">
        <v>177</v>
      </c>
      <c r="D43" s="468"/>
      <c r="E43" s="539" t="s">
        <v>165</v>
      </c>
      <c r="F43" s="537"/>
      <c r="G43" s="542"/>
      <c r="H43" s="468"/>
      <c r="I43" s="539"/>
      <c r="J43" s="537"/>
      <c r="K43" s="542"/>
      <c r="L43" s="468"/>
      <c r="M43" s="539"/>
      <c r="N43" s="537"/>
      <c r="O43" s="543"/>
      <c r="P43" s="542"/>
      <c r="Q43" s="468"/>
      <c r="R43" s="539"/>
      <c r="S43" s="544"/>
      <c r="T43" s="1166"/>
      <c r="U43" s="539"/>
    </row>
    <row r="44" spans="1:21" ht="19.5" customHeight="1">
      <c r="A44" s="1116"/>
      <c r="B44" s="1177"/>
      <c r="C44" s="1189"/>
      <c r="D44" s="523"/>
      <c r="E44" s="524" t="s">
        <v>167</v>
      </c>
      <c r="F44" s="521"/>
      <c r="G44" s="528"/>
      <c r="H44" s="523"/>
      <c r="I44" s="524"/>
      <c r="J44" s="521"/>
      <c r="K44" s="528"/>
      <c r="L44" s="523"/>
      <c r="M44" s="524"/>
      <c r="N44" s="521"/>
      <c r="O44" s="527"/>
      <c r="P44" s="528"/>
      <c r="Q44" s="523"/>
      <c r="R44" s="524"/>
      <c r="S44" s="529"/>
      <c r="T44" s="1167"/>
      <c r="U44" s="524"/>
    </row>
    <row r="45" spans="1:21" ht="19.5" customHeight="1">
      <c r="A45" s="1155"/>
      <c r="B45" s="1157"/>
      <c r="C45" s="1151"/>
      <c r="D45" s="546"/>
      <c r="E45" s="536" t="s">
        <v>168</v>
      </c>
      <c r="F45" s="531"/>
      <c r="G45" s="551"/>
      <c r="H45" s="546"/>
      <c r="I45" s="536"/>
      <c r="J45" s="531"/>
      <c r="K45" s="551"/>
      <c r="L45" s="546"/>
      <c r="M45" s="536"/>
      <c r="N45" s="531"/>
      <c r="O45" s="548"/>
      <c r="P45" s="551"/>
      <c r="Q45" s="546"/>
      <c r="R45" s="536"/>
      <c r="S45" s="549"/>
      <c r="T45" s="1168"/>
      <c r="U45" s="536"/>
    </row>
    <row r="46" spans="1:21" ht="19.5" customHeight="1">
      <c r="A46" s="1154" t="s">
        <v>472</v>
      </c>
      <c r="B46" s="1156" t="s">
        <v>164</v>
      </c>
      <c r="C46" s="1217" t="s">
        <v>751</v>
      </c>
      <c r="D46" s="468"/>
      <c r="E46" s="539" t="s">
        <v>178</v>
      </c>
      <c r="F46" s="537"/>
      <c r="G46" s="542"/>
      <c r="H46" s="468"/>
      <c r="I46" s="539"/>
      <c r="J46" s="537"/>
      <c r="K46" s="542"/>
      <c r="L46" s="468"/>
      <c r="M46" s="539"/>
      <c r="N46" s="537"/>
      <c r="O46" s="543"/>
      <c r="P46" s="542"/>
      <c r="Q46" s="468"/>
      <c r="R46" s="539"/>
      <c r="S46" s="1134" t="s">
        <v>384</v>
      </c>
      <c r="T46" s="1166" t="s">
        <v>1311</v>
      </c>
      <c r="U46" s="539"/>
    </row>
    <row r="47" spans="1:21" ht="19.5" customHeight="1">
      <c r="A47" s="1116"/>
      <c r="B47" s="1177"/>
      <c r="C47" s="1218"/>
      <c r="D47" s="523"/>
      <c r="E47" s="524" t="s">
        <v>179</v>
      </c>
      <c r="F47" s="521"/>
      <c r="G47" s="528"/>
      <c r="H47" s="523"/>
      <c r="I47" s="524"/>
      <c r="J47" s="521"/>
      <c r="K47" s="528"/>
      <c r="L47" s="523"/>
      <c r="M47" s="524"/>
      <c r="N47" s="521"/>
      <c r="O47" s="527"/>
      <c r="P47" s="528"/>
      <c r="Q47" s="523"/>
      <c r="R47" s="524"/>
      <c r="S47" s="1135"/>
      <c r="T47" s="1167"/>
      <c r="U47" s="524"/>
    </row>
    <row r="48" spans="1:21" ht="19.5" customHeight="1">
      <c r="A48" s="1155"/>
      <c r="B48" s="1157"/>
      <c r="C48" s="1219"/>
      <c r="D48" s="546"/>
      <c r="E48" s="536" t="s">
        <v>180</v>
      </c>
      <c r="F48" s="531"/>
      <c r="G48" s="551"/>
      <c r="H48" s="546"/>
      <c r="I48" s="536"/>
      <c r="J48" s="531"/>
      <c r="K48" s="551"/>
      <c r="L48" s="546"/>
      <c r="M48" s="536"/>
      <c r="N48" s="531"/>
      <c r="O48" s="548"/>
      <c r="P48" s="551"/>
      <c r="Q48" s="546"/>
      <c r="R48" s="536"/>
      <c r="S48" s="1136"/>
      <c r="T48" s="1168"/>
      <c r="U48" s="536"/>
    </row>
    <row r="49" spans="1:21" ht="19.5" customHeight="1">
      <c r="A49" s="1199" t="s">
        <v>473</v>
      </c>
      <c r="B49" s="1156" t="s">
        <v>164</v>
      </c>
      <c r="C49" s="1217" t="s">
        <v>751</v>
      </c>
      <c r="D49" s="468"/>
      <c r="E49" s="1152" t="s">
        <v>405</v>
      </c>
      <c r="F49" s="1156" t="s">
        <v>164</v>
      </c>
      <c r="G49" s="1158" t="s">
        <v>174</v>
      </c>
      <c r="H49" s="468"/>
      <c r="I49" s="539" t="s">
        <v>1025</v>
      </c>
      <c r="J49" s="1148" t="s">
        <v>164</v>
      </c>
      <c r="K49" s="1150" t="s">
        <v>1029</v>
      </c>
      <c r="L49" s="468"/>
      <c r="M49" s="539" t="s">
        <v>1025</v>
      </c>
      <c r="N49" s="537"/>
      <c r="O49" s="543"/>
      <c r="P49" s="542"/>
      <c r="Q49" s="468"/>
      <c r="R49" s="539"/>
      <c r="S49" s="1134" t="s">
        <v>1046</v>
      </c>
      <c r="T49" s="1166" t="s">
        <v>1320</v>
      </c>
      <c r="U49" s="539"/>
    </row>
    <row r="50" spans="1:21" ht="19.5" customHeight="1">
      <c r="A50" s="1200"/>
      <c r="B50" s="1177"/>
      <c r="C50" s="1218"/>
      <c r="D50" s="523"/>
      <c r="E50" s="1176"/>
      <c r="F50" s="1177"/>
      <c r="G50" s="1184"/>
      <c r="H50" s="523"/>
      <c r="I50" s="524" t="s">
        <v>752</v>
      </c>
      <c r="J50" s="1215"/>
      <c r="K50" s="1189"/>
      <c r="L50" s="523"/>
      <c r="M50" s="524" t="s">
        <v>752</v>
      </c>
      <c r="N50" s="521"/>
      <c r="O50" s="527"/>
      <c r="P50" s="528"/>
      <c r="Q50" s="523"/>
      <c r="R50" s="524"/>
      <c r="S50" s="1135"/>
      <c r="T50" s="1167"/>
      <c r="U50" s="524"/>
    </row>
    <row r="51" spans="1:21" ht="19.5" customHeight="1">
      <c r="A51" s="1201"/>
      <c r="B51" s="1157"/>
      <c r="C51" s="1219"/>
      <c r="D51" s="546"/>
      <c r="E51" s="1153"/>
      <c r="F51" s="1157"/>
      <c r="G51" s="1159"/>
      <c r="H51" s="546"/>
      <c r="I51" s="536" t="s">
        <v>1012</v>
      </c>
      <c r="J51" s="1149"/>
      <c r="K51" s="1151"/>
      <c r="L51" s="546"/>
      <c r="M51" s="536" t="s">
        <v>1012</v>
      </c>
      <c r="N51" s="531"/>
      <c r="O51" s="548"/>
      <c r="P51" s="551"/>
      <c r="Q51" s="546"/>
      <c r="R51" s="536"/>
      <c r="S51" s="1136"/>
      <c r="T51" s="1168"/>
      <c r="U51" s="536"/>
    </row>
    <row r="52" spans="1:21" ht="19.5" customHeight="1">
      <c r="A52" s="177" t="s">
        <v>474</v>
      </c>
      <c r="B52" s="537" t="s">
        <v>385</v>
      </c>
      <c r="C52" s="541" t="s">
        <v>1008</v>
      </c>
      <c r="D52" s="523"/>
      <c r="E52" s="524"/>
      <c r="F52" s="537" t="s">
        <v>1022</v>
      </c>
      <c r="G52" s="538" t="s">
        <v>386</v>
      </c>
      <c r="H52" s="523"/>
      <c r="I52" s="524"/>
      <c r="J52" s="521"/>
      <c r="K52" s="528"/>
      <c r="L52" s="523"/>
      <c r="M52" s="524"/>
      <c r="N52" s="560" t="s">
        <v>406</v>
      </c>
      <c r="O52" s="527" t="s">
        <v>753</v>
      </c>
      <c r="P52" s="526" t="s">
        <v>1008</v>
      </c>
      <c r="Q52" s="523"/>
      <c r="R52" s="524"/>
      <c r="S52" s="544" t="s">
        <v>374</v>
      </c>
      <c r="T52" s="550" t="s">
        <v>1320</v>
      </c>
      <c r="U52" s="524" t="s">
        <v>170</v>
      </c>
    </row>
    <row r="53" spans="1:21" ht="19.5" customHeight="1">
      <c r="A53" s="1154" t="s">
        <v>475</v>
      </c>
      <c r="B53" s="1156" t="s">
        <v>164</v>
      </c>
      <c r="C53" s="1150" t="s">
        <v>1007</v>
      </c>
      <c r="D53" s="1171" t="s">
        <v>160</v>
      </c>
      <c r="E53" s="539" t="s">
        <v>1009</v>
      </c>
      <c r="F53" s="537"/>
      <c r="G53" s="542"/>
      <c r="H53" s="468"/>
      <c r="I53" s="539"/>
      <c r="J53" s="537"/>
      <c r="K53" s="542"/>
      <c r="L53" s="468"/>
      <c r="M53" s="539"/>
      <c r="N53" s="537"/>
      <c r="O53" s="543"/>
      <c r="P53" s="542"/>
      <c r="Q53" s="468"/>
      <c r="R53" s="539"/>
      <c r="S53" s="1134" t="s">
        <v>376</v>
      </c>
      <c r="T53" s="1166" t="s">
        <v>1318</v>
      </c>
      <c r="U53" s="539" t="s">
        <v>181</v>
      </c>
    </row>
    <row r="54" spans="1:21" ht="19.5" customHeight="1">
      <c r="A54" s="1155"/>
      <c r="B54" s="1157"/>
      <c r="C54" s="1151"/>
      <c r="D54" s="1172"/>
      <c r="E54" s="536" t="s">
        <v>1011</v>
      </c>
      <c r="F54" s="531"/>
      <c r="G54" s="551"/>
      <c r="H54" s="546"/>
      <c r="I54" s="536"/>
      <c r="J54" s="531"/>
      <c r="K54" s="551"/>
      <c r="L54" s="546"/>
      <c r="M54" s="536"/>
      <c r="N54" s="531"/>
      <c r="O54" s="548"/>
      <c r="P54" s="551"/>
      <c r="Q54" s="546"/>
      <c r="R54" s="536"/>
      <c r="S54" s="1136"/>
      <c r="T54" s="1168"/>
      <c r="U54" s="536"/>
    </row>
    <row r="55" spans="1:21" ht="19.5" customHeight="1">
      <c r="A55" s="1154" t="s">
        <v>1030</v>
      </c>
      <c r="B55" s="1156" t="s">
        <v>164</v>
      </c>
      <c r="C55" s="1150" t="s">
        <v>175</v>
      </c>
      <c r="D55" s="1171"/>
      <c r="E55" s="539" t="s">
        <v>182</v>
      </c>
      <c r="F55" s="1156" t="s">
        <v>164</v>
      </c>
      <c r="G55" s="1158" t="s">
        <v>177</v>
      </c>
      <c r="H55" s="468"/>
      <c r="I55" s="539" t="s">
        <v>407</v>
      </c>
      <c r="J55" s="1148" t="s">
        <v>164</v>
      </c>
      <c r="K55" s="1150" t="s">
        <v>1023</v>
      </c>
      <c r="L55" s="468"/>
      <c r="M55" s="524" t="s">
        <v>647</v>
      </c>
      <c r="N55" s="537"/>
      <c r="O55" s="543"/>
      <c r="P55" s="542"/>
      <c r="Q55" s="468"/>
      <c r="R55" s="539"/>
      <c r="S55" s="559" t="s">
        <v>754</v>
      </c>
      <c r="T55" s="545" t="s">
        <v>1118</v>
      </c>
      <c r="U55" s="561"/>
    </row>
    <row r="56" spans="1:21" ht="19.5" customHeight="1">
      <c r="A56" s="1116"/>
      <c r="B56" s="1177"/>
      <c r="C56" s="1189"/>
      <c r="D56" s="1191"/>
      <c r="E56" s="524" t="s">
        <v>755</v>
      </c>
      <c r="F56" s="1177"/>
      <c r="G56" s="1184"/>
      <c r="H56" s="523"/>
      <c r="I56" s="524" t="s">
        <v>756</v>
      </c>
      <c r="J56" s="1215"/>
      <c r="K56" s="1189"/>
      <c r="L56" s="523"/>
      <c r="M56" s="524" t="s">
        <v>757</v>
      </c>
      <c r="N56" s="521"/>
      <c r="O56" s="527"/>
      <c r="P56" s="528"/>
      <c r="Q56" s="523"/>
      <c r="R56" s="524"/>
      <c r="S56" s="553" t="s">
        <v>758</v>
      </c>
      <c r="T56" s="530" t="s">
        <v>759</v>
      </c>
      <c r="U56" s="562"/>
    </row>
    <row r="57" spans="1:21" ht="19.5" customHeight="1">
      <c r="A57" s="1154" t="s">
        <v>477</v>
      </c>
      <c r="B57" s="1156" t="s">
        <v>164</v>
      </c>
      <c r="C57" s="1150" t="s">
        <v>760</v>
      </c>
      <c r="D57" s="468"/>
      <c r="E57" s="539" t="s">
        <v>165</v>
      </c>
      <c r="F57" s="1156" t="s">
        <v>164</v>
      </c>
      <c r="G57" s="1150" t="s">
        <v>760</v>
      </c>
      <c r="H57" s="468"/>
      <c r="I57" s="539" t="s">
        <v>165</v>
      </c>
      <c r="J57" s="537"/>
      <c r="K57" s="542"/>
      <c r="L57" s="468"/>
      <c r="M57" s="539"/>
      <c r="N57" s="537"/>
      <c r="O57" s="543"/>
      <c r="P57" s="542"/>
      <c r="Q57" s="468"/>
      <c r="R57" s="539"/>
      <c r="S57" s="1134"/>
      <c r="T57" s="1166"/>
      <c r="U57" s="539"/>
    </row>
    <row r="58" spans="1:21" ht="19.5" customHeight="1">
      <c r="A58" s="1116"/>
      <c r="B58" s="1177"/>
      <c r="C58" s="1189"/>
      <c r="D58" s="523"/>
      <c r="E58" s="524" t="s">
        <v>167</v>
      </c>
      <c r="F58" s="1177"/>
      <c r="G58" s="1189"/>
      <c r="H58" s="523"/>
      <c r="I58" s="524" t="s">
        <v>167</v>
      </c>
      <c r="J58" s="521"/>
      <c r="K58" s="528"/>
      <c r="L58" s="523"/>
      <c r="M58" s="524"/>
      <c r="N58" s="521"/>
      <c r="O58" s="527"/>
      <c r="P58" s="528"/>
      <c r="Q58" s="523"/>
      <c r="R58" s="524"/>
      <c r="S58" s="1135"/>
      <c r="T58" s="1167"/>
      <c r="U58" s="524"/>
    </row>
    <row r="59" spans="1:21" ht="19.5" customHeight="1">
      <c r="A59" s="1155"/>
      <c r="B59" s="1157"/>
      <c r="C59" s="1151"/>
      <c r="D59" s="546"/>
      <c r="E59" s="536" t="s">
        <v>168</v>
      </c>
      <c r="F59" s="1157"/>
      <c r="G59" s="1151"/>
      <c r="H59" s="546"/>
      <c r="I59" s="536" t="s">
        <v>168</v>
      </c>
      <c r="J59" s="531"/>
      <c r="K59" s="551"/>
      <c r="L59" s="546"/>
      <c r="M59" s="536"/>
      <c r="N59" s="531"/>
      <c r="O59" s="548"/>
      <c r="P59" s="551"/>
      <c r="Q59" s="546"/>
      <c r="R59" s="536"/>
      <c r="S59" s="1136"/>
      <c r="T59" s="1168"/>
      <c r="U59" s="536"/>
    </row>
    <row r="60" spans="1:21" ht="19.5" customHeight="1">
      <c r="A60" s="1154" t="s">
        <v>478</v>
      </c>
      <c r="B60" s="1156" t="s">
        <v>1016</v>
      </c>
      <c r="C60" s="1150" t="s">
        <v>1026</v>
      </c>
      <c r="D60" s="1146"/>
      <c r="E60" s="539" t="s">
        <v>165</v>
      </c>
      <c r="F60" s="1156" t="s">
        <v>1016</v>
      </c>
      <c r="G60" s="1158" t="s">
        <v>1026</v>
      </c>
      <c r="H60" s="1146"/>
      <c r="I60" s="539" t="s">
        <v>165</v>
      </c>
      <c r="J60" s="537"/>
      <c r="K60" s="542"/>
      <c r="L60" s="468"/>
      <c r="M60" s="539"/>
      <c r="N60" s="537"/>
      <c r="O60" s="543"/>
      <c r="P60" s="542"/>
      <c r="Q60" s="468"/>
      <c r="R60" s="539"/>
      <c r="S60" s="1134" t="s">
        <v>761</v>
      </c>
      <c r="T60" s="1242" t="s">
        <v>762</v>
      </c>
      <c r="U60" s="539"/>
    </row>
    <row r="61" spans="1:21" ht="19.5" customHeight="1">
      <c r="A61" s="1116"/>
      <c r="B61" s="1177"/>
      <c r="C61" s="1189"/>
      <c r="D61" s="1182"/>
      <c r="E61" s="524" t="s">
        <v>387</v>
      </c>
      <c r="F61" s="1177"/>
      <c r="G61" s="1184"/>
      <c r="H61" s="1182"/>
      <c r="I61" s="524" t="s">
        <v>167</v>
      </c>
      <c r="J61" s="521"/>
      <c r="K61" s="528"/>
      <c r="L61" s="523"/>
      <c r="M61" s="524"/>
      <c r="N61" s="521"/>
      <c r="O61" s="527"/>
      <c r="P61" s="528"/>
      <c r="Q61" s="523"/>
      <c r="R61" s="524"/>
      <c r="S61" s="1135"/>
      <c r="T61" s="1240"/>
      <c r="U61" s="524"/>
    </row>
    <row r="62" spans="1:21" ht="19.5" customHeight="1">
      <c r="A62" s="1155"/>
      <c r="B62" s="1157"/>
      <c r="C62" s="1151"/>
      <c r="D62" s="1147"/>
      <c r="E62" s="524" t="s">
        <v>1012</v>
      </c>
      <c r="F62" s="1157"/>
      <c r="G62" s="1159"/>
      <c r="H62" s="1147"/>
      <c r="I62" s="524" t="s">
        <v>1012</v>
      </c>
      <c r="J62" s="521"/>
      <c r="K62" s="528"/>
      <c r="L62" s="523"/>
      <c r="M62" s="524"/>
      <c r="N62" s="521"/>
      <c r="O62" s="527"/>
      <c r="P62" s="528"/>
      <c r="Q62" s="523"/>
      <c r="R62" s="524"/>
      <c r="S62" s="1136"/>
      <c r="T62" s="1241"/>
      <c r="U62" s="524"/>
    </row>
    <row r="63" spans="1:21" ht="19.5" customHeight="1">
      <c r="A63" s="1154" t="s">
        <v>479</v>
      </c>
      <c r="B63" s="1156" t="s">
        <v>164</v>
      </c>
      <c r="C63" s="1150" t="s">
        <v>1031</v>
      </c>
      <c r="D63" s="468"/>
      <c r="E63" s="539" t="s">
        <v>388</v>
      </c>
      <c r="F63" s="537"/>
      <c r="G63" s="542"/>
      <c r="H63" s="468"/>
      <c r="I63" s="539"/>
      <c r="J63" s="540"/>
      <c r="K63" s="541"/>
      <c r="L63" s="468"/>
      <c r="M63" s="539"/>
      <c r="N63" s="1169" t="s">
        <v>763</v>
      </c>
      <c r="O63" s="1137" t="s">
        <v>1016</v>
      </c>
      <c r="P63" s="1131" t="s">
        <v>1123</v>
      </c>
      <c r="Q63" s="468"/>
      <c r="R63" s="539" t="s">
        <v>1131</v>
      </c>
      <c r="S63" s="1134" t="s">
        <v>160</v>
      </c>
      <c r="T63" s="1166" t="s">
        <v>1320</v>
      </c>
      <c r="U63" s="539"/>
    </row>
    <row r="64" spans="1:21" ht="19.5" customHeight="1">
      <c r="A64" s="1155"/>
      <c r="B64" s="1157"/>
      <c r="C64" s="1151"/>
      <c r="D64" s="546"/>
      <c r="E64" s="536" t="s">
        <v>764</v>
      </c>
      <c r="F64" s="531"/>
      <c r="G64" s="551"/>
      <c r="H64" s="546"/>
      <c r="I64" s="536"/>
      <c r="J64" s="533"/>
      <c r="K64" s="534"/>
      <c r="L64" s="546"/>
      <c r="M64" s="536"/>
      <c r="N64" s="1170"/>
      <c r="O64" s="1138"/>
      <c r="P64" s="1133"/>
      <c r="Q64" s="546"/>
      <c r="R64" s="536" t="s">
        <v>764</v>
      </c>
      <c r="S64" s="1136"/>
      <c r="T64" s="1168"/>
      <c r="U64" s="536"/>
    </row>
    <row r="65" spans="1:21" ht="19.5" customHeight="1">
      <c r="A65" s="1199" t="s">
        <v>480</v>
      </c>
      <c r="B65" s="1156" t="s">
        <v>164</v>
      </c>
      <c r="C65" s="1150" t="s">
        <v>183</v>
      </c>
      <c r="D65" s="468"/>
      <c r="E65" s="539" t="s">
        <v>165</v>
      </c>
      <c r="F65" s="537"/>
      <c r="G65" s="542"/>
      <c r="H65" s="468"/>
      <c r="I65" s="539"/>
      <c r="J65" s="1230"/>
      <c r="K65" s="1150"/>
      <c r="L65" s="468"/>
      <c r="M65" s="1160"/>
      <c r="N65" s="1221" t="s">
        <v>406</v>
      </c>
      <c r="O65" s="1137" t="s">
        <v>1016</v>
      </c>
      <c r="P65" s="1131" t="s">
        <v>1033</v>
      </c>
      <c r="Q65" s="468"/>
      <c r="R65" s="1160" t="s">
        <v>165</v>
      </c>
      <c r="S65" s="1134"/>
      <c r="T65" s="1166"/>
      <c r="U65" s="1160" t="s">
        <v>1050</v>
      </c>
    </row>
    <row r="66" spans="1:21" ht="19.5" customHeight="1">
      <c r="A66" s="1200"/>
      <c r="B66" s="1177"/>
      <c r="C66" s="1189"/>
      <c r="D66" s="523"/>
      <c r="E66" s="524" t="s">
        <v>765</v>
      </c>
      <c r="F66" s="521" t="s">
        <v>1022</v>
      </c>
      <c r="G66" s="522" t="s">
        <v>386</v>
      </c>
      <c r="H66" s="523"/>
      <c r="I66" s="524"/>
      <c r="J66" s="1231"/>
      <c r="K66" s="1189"/>
      <c r="L66" s="523"/>
      <c r="M66" s="1162"/>
      <c r="N66" s="1222"/>
      <c r="O66" s="1139"/>
      <c r="P66" s="1132"/>
      <c r="Q66" s="523"/>
      <c r="R66" s="1162"/>
      <c r="S66" s="1135"/>
      <c r="T66" s="1167"/>
      <c r="U66" s="1162"/>
    </row>
    <row r="67" spans="1:21" ht="19.5" customHeight="1">
      <c r="A67" s="1201"/>
      <c r="B67" s="1157"/>
      <c r="C67" s="1151"/>
      <c r="D67" s="523"/>
      <c r="E67" s="524" t="s">
        <v>1012</v>
      </c>
      <c r="F67" s="521"/>
      <c r="G67" s="528"/>
      <c r="H67" s="523"/>
      <c r="I67" s="524"/>
      <c r="J67" s="1232"/>
      <c r="K67" s="1151"/>
      <c r="L67" s="523"/>
      <c r="M67" s="1161"/>
      <c r="N67" s="1223"/>
      <c r="O67" s="1138"/>
      <c r="P67" s="1133"/>
      <c r="Q67" s="546"/>
      <c r="R67" s="1161"/>
      <c r="S67" s="1136"/>
      <c r="T67" s="1168"/>
      <c r="U67" s="1161"/>
    </row>
    <row r="68" spans="1:21" ht="19.5" customHeight="1">
      <c r="A68" s="1154" t="s">
        <v>481</v>
      </c>
      <c r="B68" s="1156" t="s">
        <v>164</v>
      </c>
      <c r="C68" s="1217" t="s">
        <v>1023</v>
      </c>
      <c r="D68" s="1171" t="s">
        <v>1134</v>
      </c>
      <c r="E68" s="1152" t="s">
        <v>929</v>
      </c>
      <c r="F68" s="537"/>
      <c r="G68" s="542"/>
      <c r="H68" s="468"/>
      <c r="I68" s="539"/>
      <c r="J68" s="537"/>
      <c r="K68" s="542"/>
      <c r="L68" s="468"/>
      <c r="M68" s="539"/>
      <c r="N68" s="537"/>
      <c r="O68" s="543"/>
      <c r="P68" s="542"/>
      <c r="Q68" s="468"/>
      <c r="R68" s="539"/>
      <c r="S68" s="1134" t="s">
        <v>390</v>
      </c>
      <c r="T68" s="1166" t="s">
        <v>184</v>
      </c>
      <c r="U68" s="539" t="s">
        <v>185</v>
      </c>
    </row>
    <row r="69" spans="1:21" ht="37.5" customHeight="1">
      <c r="A69" s="1155"/>
      <c r="B69" s="1157"/>
      <c r="C69" s="1219"/>
      <c r="D69" s="1172"/>
      <c r="E69" s="1153"/>
      <c r="F69" s="531"/>
      <c r="G69" s="551"/>
      <c r="H69" s="546"/>
      <c r="I69" s="536"/>
      <c r="J69" s="531"/>
      <c r="K69" s="551"/>
      <c r="L69" s="546"/>
      <c r="M69" s="536"/>
      <c r="N69" s="531"/>
      <c r="O69" s="548"/>
      <c r="P69" s="551"/>
      <c r="Q69" s="546"/>
      <c r="R69" s="536"/>
      <c r="S69" s="1136"/>
      <c r="T69" s="1168"/>
      <c r="U69" s="536"/>
    </row>
    <row r="70" spans="1:21" ht="19.5" customHeight="1">
      <c r="A70" s="1116" t="s">
        <v>766</v>
      </c>
      <c r="B70" s="1177" t="s">
        <v>164</v>
      </c>
      <c r="C70" s="1218" t="s">
        <v>767</v>
      </c>
      <c r="D70" s="523"/>
      <c r="E70" s="524" t="s">
        <v>768</v>
      </c>
      <c r="F70" s="1177" t="s">
        <v>1016</v>
      </c>
      <c r="G70" s="1184" t="s">
        <v>166</v>
      </c>
      <c r="H70" s="523"/>
      <c r="I70" s="1160" t="s">
        <v>415</v>
      </c>
      <c r="J70" s="1177" t="s">
        <v>1016</v>
      </c>
      <c r="K70" s="1132" t="s">
        <v>1035</v>
      </c>
      <c r="L70" s="523"/>
      <c r="M70" s="524" t="s">
        <v>391</v>
      </c>
      <c r="N70" s="521"/>
      <c r="O70" s="527"/>
      <c r="P70" s="528"/>
      <c r="Q70" s="523"/>
      <c r="R70" s="524"/>
      <c r="S70" s="1135" t="s">
        <v>160</v>
      </c>
      <c r="T70" s="1166" t="s">
        <v>1320</v>
      </c>
      <c r="U70" s="524"/>
    </row>
    <row r="71" spans="1:21" ht="19.5" customHeight="1">
      <c r="A71" s="1155"/>
      <c r="B71" s="1157"/>
      <c r="C71" s="1219"/>
      <c r="D71" s="546"/>
      <c r="E71" s="536" t="s">
        <v>187</v>
      </c>
      <c r="F71" s="1157"/>
      <c r="G71" s="1159"/>
      <c r="H71" s="546"/>
      <c r="I71" s="1161"/>
      <c r="J71" s="1157"/>
      <c r="K71" s="1133"/>
      <c r="L71" s="546"/>
      <c r="M71" s="536" t="s">
        <v>1042</v>
      </c>
      <c r="N71" s="531"/>
      <c r="O71" s="548"/>
      <c r="P71" s="551"/>
      <c r="Q71" s="546"/>
      <c r="R71" s="536"/>
      <c r="S71" s="1136"/>
      <c r="T71" s="1168"/>
      <c r="U71" s="536"/>
    </row>
    <row r="72" spans="1:21" ht="19.5" customHeight="1">
      <c r="A72" s="1154" t="s">
        <v>483</v>
      </c>
      <c r="B72" s="1156" t="s">
        <v>164</v>
      </c>
      <c r="C72" s="1150" t="s">
        <v>392</v>
      </c>
      <c r="D72" s="468"/>
      <c r="E72" s="1152" t="s">
        <v>408</v>
      </c>
      <c r="F72" s="1156" t="s">
        <v>164</v>
      </c>
      <c r="G72" s="1158" t="s">
        <v>166</v>
      </c>
      <c r="H72" s="468"/>
      <c r="I72" s="1160" t="s">
        <v>1034</v>
      </c>
      <c r="J72" s="1156"/>
      <c r="K72" s="1131"/>
      <c r="L72" s="468"/>
      <c r="M72" s="539"/>
      <c r="N72" s="1221" t="s">
        <v>406</v>
      </c>
      <c r="O72" s="1137" t="s">
        <v>1016</v>
      </c>
      <c r="P72" s="1131" t="s">
        <v>1035</v>
      </c>
      <c r="Q72" s="468"/>
      <c r="R72" s="539" t="s">
        <v>165</v>
      </c>
      <c r="S72" s="1134" t="s">
        <v>160</v>
      </c>
      <c r="T72" s="1166" t="s">
        <v>1320</v>
      </c>
      <c r="U72" s="539"/>
    </row>
    <row r="73" spans="1:21" ht="19.5" customHeight="1">
      <c r="A73" s="1116"/>
      <c r="B73" s="1177"/>
      <c r="C73" s="1189"/>
      <c r="D73" s="523"/>
      <c r="E73" s="1176"/>
      <c r="F73" s="1177"/>
      <c r="G73" s="1184"/>
      <c r="H73" s="523"/>
      <c r="I73" s="1162"/>
      <c r="J73" s="1177"/>
      <c r="K73" s="1132"/>
      <c r="L73" s="523"/>
      <c r="M73" s="524"/>
      <c r="N73" s="1222"/>
      <c r="O73" s="1139"/>
      <c r="P73" s="1132"/>
      <c r="Q73" s="523"/>
      <c r="R73" s="524" t="s">
        <v>167</v>
      </c>
      <c r="S73" s="1135"/>
      <c r="T73" s="1167"/>
      <c r="U73" s="524"/>
    </row>
    <row r="74" spans="1:21" ht="19.5" customHeight="1">
      <c r="A74" s="1155"/>
      <c r="B74" s="1157"/>
      <c r="C74" s="1151"/>
      <c r="D74" s="546"/>
      <c r="E74" s="1153"/>
      <c r="F74" s="1157"/>
      <c r="G74" s="1159"/>
      <c r="H74" s="546"/>
      <c r="I74" s="1161"/>
      <c r="J74" s="1157"/>
      <c r="K74" s="1133"/>
      <c r="L74" s="546"/>
      <c r="M74" s="536"/>
      <c r="N74" s="1223"/>
      <c r="O74" s="1138"/>
      <c r="P74" s="1133"/>
      <c r="Q74" s="546"/>
      <c r="R74" s="536" t="s">
        <v>1012</v>
      </c>
      <c r="S74" s="1136"/>
      <c r="T74" s="1168"/>
      <c r="U74" s="536"/>
    </row>
    <row r="75" spans="1:21" ht="19.5" customHeight="1">
      <c r="A75" s="1199" t="s">
        <v>484</v>
      </c>
      <c r="B75" s="1156" t="s">
        <v>164</v>
      </c>
      <c r="C75" s="1150" t="s">
        <v>175</v>
      </c>
      <c r="D75" s="1171"/>
      <c r="E75" s="539" t="s">
        <v>1036</v>
      </c>
      <c r="F75" s="1156" t="s">
        <v>164</v>
      </c>
      <c r="G75" s="1158" t="s">
        <v>175</v>
      </c>
      <c r="H75" s="1171"/>
      <c r="I75" s="1160" t="s">
        <v>1036</v>
      </c>
      <c r="J75" s="1148"/>
      <c r="K75" s="1150"/>
      <c r="L75" s="468"/>
      <c r="M75" s="1160"/>
      <c r="N75" s="1169" t="s">
        <v>769</v>
      </c>
      <c r="O75" s="1137" t="s">
        <v>1016</v>
      </c>
      <c r="P75" s="1131" t="s">
        <v>1014</v>
      </c>
      <c r="Q75" s="468"/>
      <c r="R75" s="539" t="s">
        <v>1036</v>
      </c>
      <c r="S75" s="1134" t="s">
        <v>160</v>
      </c>
      <c r="T75" s="1166" t="s">
        <v>117</v>
      </c>
      <c r="U75" s="539"/>
    </row>
    <row r="76" spans="1:21" ht="19.5" customHeight="1">
      <c r="A76" s="1201"/>
      <c r="B76" s="1157"/>
      <c r="C76" s="1151"/>
      <c r="D76" s="1172"/>
      <c r="E76" s="536" t="s">
        <v>764</v>
      </c>
      <c r="F76" s="1157"/>
      <c r="G76" s="1159"/>
      <c r="H76" s="1172"/>
      <c r="I76" s="1161"/>
      <c r="J76" s="1149"/>
      <c r="K76" s="1151"/>
      <c r="L76" s="546"/>
      <c r="M76" s="1161"/>
      <c r="N76" s="1170"/>
      <c r="O76" s="1138"/>
      <c r="P76" s="1133"/>
      <c r="Q76" s="546"/>
      <c r="R76" s="536" t="s">
        <v>764</v>
      </c>
      <c r="S76" s="1136"/>
      <c r="T76" s="1168"/>
      <c r="U76" s="536"/>
    </row>
    <row r="77" spans="1:21" ht="19.5" customHeight="1">
      <c r="A77" s="1154" t="s">
        <v>1037</v>
      </c>
      <c r="B77" s="1156" t="s">
        <v>164</v>
      </c>
      <c r="C77" s="1150" t="s">
        <v>249</v>
      </c>
      <c r="D77" s="468"/>
      <c r="E77" s="539" t="s">
        <v>122</v>
      </c>
      <c r="F77" s="537"/>
      <c r="G77" s="542"/>
      <c r="H77" s="468"/>
      <c r="I77" s="539"/>
      <c r="J77" s="537"/>
      <c r="K77" s="542"/>
      <c r="L77" s="468"/>
      <c r="M77" s="539"/>
      <c r="N77" s="537"/>
      <c r="O77" s="543"/>
      <c r="P77" s="542"/>
      <c r="Q77" s="468"/>
      <c r="R77" s="539"/>
      <c r="S77" s="1134"/>
      <c r="T77" s="1166"/>
      <c r="U77" s="539"/>
    </row>
    <row r="78" spans="1:21" ht="19.5" customHeight="1">
      <c r="A78" s="1116"/>
      <c r="B78" s="1177"/>
      <c r="C78" s="1189"/>
      <c r="D78" s="523"/>
      <c r="E78" s="524" t="s">
        <v>1009</v>
      </c>
      <c r="F78" s="521"/>
      <c r="G78" s="528"/>
      <c r="H78" s="523"/>
      <c r="I78" s="524"/>
      <c r="J78" s="521"/>
      <c r="K78" s="528"/>
      <c r="L78" s="523"/>
      <c r="M78" s="524"/>
      <c r="N78" s="521"/>
      <c r="O78" s="527"/>
      <c r="P78" s="528"/>
      <c r="Q78" s="523"/>
      <c r="R78" s="524"/>
      <c r="S78" s="1135"/>
      <c r="T78" s="1167"/>
      <c r="U78" s="524"/>
    </row>
    <row r="79" spans="1:21" ht="19.5" customHeight="1">
      <c r="A79" s="1116"/>
      <c r="B79" s="1177"/>
      <c r="C79" s="1189"/>
      <c r="D79" s="523"/>
      <c r="E79" s="524" t="s">
        <v>389</v>
      </c>
      <c r="F79" s="521"/>
      <c r="G79" s="528"/>
      <c r="H79" s="523"/>
      <c r="I79" s="524"/>
      <c r="J79" s="521"/>
      <c r="K79" s="528"/>
      <c r="L79" s="523"/>
      <c r="M79" s="524"/>
      <c r="N79" s="521"/>
      <c r="O79" s="527"/>
      <c r="P79" s="528"/>
      <c r="Q79" s="523"/>
      <c r="R79" s="524"/>
      <c r="S79" s="1135"/>
      <c r="T79" s="1167"/>
      <c r="U79" s="524"/>
    </row>
    <row r="80" spans="1:21" ht="19.5" customHeight="1">
      <c r="A80" s="1155"/>
      <c r="B80" s="1157"/>
      <c r="C80" s="1151"/>
      <c r="D80" s="546"/>
      <c r="E80" s="524" t="s">
        <v>1012</v>
      </c>
      <c r="F80" s="531"/>
      <c r="G80" s="551"/>
      <c r="H80" s="546"/>
      <c r="I80" s="536"/>
      <c r="J80" s="531"/>
      <c r="K80" s="551"/>
      <c r="L80" s="546"/>
      <c r="M80" s="536"/>
      <c r="N80" s="531"/>
      <c r="O80" s="548"/>
      <c r="P80" s="551"/>
      <c r="Q80" s="546"/>
      <c r="R80" s="536"/>
      <c r="S80" s="1136"/>
      <c r="T80" s="1168"/>
      <c r="U80" s="536"/>
    </row>
    <row r="81" spans="1:21" ht="19.5" customHeight="1">
      <c r="A81" s="1154" t="s">
        <v>250</v>
      </c>
      <c r="B81" s="1156" t="s">
        <v>164</v>
      </c>
      <c r="C81" s="1150" t="s">
        <v>1021</v>
      </c>
      <c r="D81" s="1146" t="s">
        <v>377</v>
      </c>
      <c r="E81" s="539" t="s">
        <v>1135</v>
      </c>
      <c r="F81" s="1156" t="s">
        <v>164</v>
      </c>
      <c r="G81" s="1150" t="s">
        <v>770</v>
      </c>
      <c r="H81" s="1146" t="s">
        <v>376</v>
      </c>
      <c r="I81" s="539" t="s">
        <v>1135</v>
      </c>
      <c r="J81" s="1156"/>
      <c r="K81" s="1131"/>
      <c r="L81" s="468"/>
      <c r="M81" s="539"/>
      <c r="N81" s="1169" t="s">
        <v>297</v>
      </c>
      <c r="O81" s="1137" t="s">
        <v>1016</v>
      </c>
      <c r="P81" s="1131" t="s">
        <v>1075</v>
      </c>
      <c r="Q81" s="468"/>
      <c r="R81" s="539" t="s">
        <v>1135</v>
      </c>
      <c r="S81" s="1134" t="s">
        <v>160</v>
      </c>
      <c r="T81" s="1166" t="s">
        <v>1061</v>
      </c>
      <c r="U81" s="1160" t="s">
        <v>771</v>
      </c>
    </row>
    <row r="82" spans="1:21" ht="19.5" customHeight="1">
      <c r="A82" s="1155"/>
      <c r="B82" s="1157"/>
      <c r="C82" s="1151"/>
      <c r="D82" s="1147"/>
      <c r="E82" s="536" t="s">
        <v>772</v>
      </c>
      <c r="F82" s="1157"/>
      <c r="G82" s="1151"/>
      <c r="H82" s="1147"/>
      <c r="I82" s="536" t="s">
        <v>772</v>
      </c>
      <c r="J82" s="1157"/>
      <c r="K82" s="1133"/>
      <c r="L82" s="546"/>
      <c r="M82" s="536"/>
      <c r="N82" s="1170"/>
      <c r="O82" s="1138"/>
      <c r="P82" s="1133"/>
      <c r="Q82" s="546"/>
      <c r="R82" s="536" t="s">
        <v>772</v>
      </c>
      <c r="S82" s="1136"/>
      <c r="T82" s="1168"/>
      <c r="U82" s="1161"/>
    </row>
    <row r="83" spans="1:21" ht="19.5" customHeight="1">
      <c r="A83" s="1116" t="s">
        <v>251</v>
      </c>
      <c r="B83" s="1177" t="s">
        <v>164</v>
      </c>
      <c r="C83" s="1132" t="s">
        <v>1023</v>
      </c>
      <c r="D83" s="523"/>
      <c r="E83" s="524" t="s">
        <v>414</v>
      </c>
      <c r="F83" s="1177" t="s">
        <v>164</v>
      </c>
      <c r="G83" s="1189" t="s">
        <v>1021</v>
      </c>
      <c r="H83" s="523"/>
      <c r="I83" s="1162" t="s">
        <v>1043</v>
      </c>
      <c r="J83" s="1177" t="s">
        <v>164</v>
      </c>
      <c r="K83" s="1132" t="s">
        <v>1010</v>
      </c>
      <c r="L83" s="523"/>
      <c r="M83" s="1176" t="s">
        <v>773</v>
      </c>
      <c r="N83" s="521"/>
      <c r="O83" s="527"/>
      <c r="P83" s="528"/>
      <c r="Q83" s="523"/>
      <c r="R83" s="524"/>
      <c r="S83" s="1135" t="s">
        <v>160</v>
      </c>
      <c r="T83" s="1167" t="s">
        <v>1063</v>
      </c>
      <c r="U83" s="524"/>
    </row>
    <row r="84" spans="1:21" ht="19.5" customHeight="1">
      <c r="A84" s="1116"/>
      <c r="B84" s="1177"/>
      <c r="C84" s="1132"/>
      <c r="D84" s="523"/>
      <c r="E84" s="524" t="s">
        <v>774</v>
      </c>
      <c r="F84" s="1177"/>
      <c r="G84" s="1189"/>
      <c r="H84" s="523"/>
      <c r="I84" s="1162"/>
      <c r="J84" s="1177"/>
      <c r="K84" s="1132"/>
      <c r="L84" s="523"/>
      <c r="M84" s="1176"/>
      <c r="N84" s="521"/>
      <c r="O84" s="527"/>
      <c r="P84" s="528"/>
      <c r="Q84" s="523"/>
      <c r="R84" s="524"/>
      <c r="S84" s="1135"/>
      <c r="T84" s="1167"/>
      <c r="U84" s="524"/>
    </row>
    <row r="85" spans="1:21" ht="19.5" customHeight="1">
      <c r="A85" s="1155"/>
      <c r="B85" s="1157"/>
      <c r="C85" s="1133"/>
      <c r="D85" s="546"/>
      <c r="E85" s="536" t="s">
        <v>252</v>
      </c>
      <c r="F85" s="1157"/>
      <c r="G85" s="1151"/>
      <c r="H85" s="546"/>
      <c r="I85" s="1161"/>
      <c r="J85" s="1157"/>
      <c r="K85" s="1133"/>
      <c r="L85" s="546"/>
      <c r="M85" s="1153"/>
      <c r="N85" s="531"/>
      <c r="O85" s="548"/>
      <c r="P85" s="551"/>
      <c r="Q85" s="546"/>
      <c r="R85" s="536"/>
      <c r="S85" s="1136"/>
      <c r="T85" s="1168"/>
      <c r="U85" s="536"/>
    </row>
    <row r="86" spans="1:21" ht="19.5" customHeight="1">
      <c r="A86" s="1154" t="s">
        <v>253</v>
      </c>
      <c r="B86" s="1156" t="s">
        <v>164</v>
      </c>
      <c r="C86" s="1131" t="s">
        <v>1132</v>
      </c>
      <c r="D86" s="468"/>
      <c r="E86" s="539" t="s">
        <v>415</v>
      </c>
      <c r="F86" s="1156" t="s">
        <v>164</v>
      </c>
      <c r="G86" s="1150" t="s">
        <v>245</v>
      </c>
      <c r="H86" s="468"/>
      <c r="I86" s="1160" t="s">
        <v>1043</v>
      </c>
      <c r="J86" s="1156"/>
      <c r="K86" s="1131"/>
      <c r="L86" s="468"/>
      <c r="M86" s="539"/>
      <c r="N86" s="1169" t="s">
        <v>769</v>
      </c>
      <c r="O86" s="1137" t="s">
        <v>1016</v>
      </c>
      <c r="P86" s="1131" t="s">
        <v>1136</v>
      </c>
      <c r="Q86" s="468"/>
      <c r="R86" s="1160" t="s">
        <v>1043</v>
      </c>
      <c r="S86" s="1134" t="s">
        <v>160</v>
      </c>
      <c r="T86" s="1166" t="s">
        <v>1320</v>
      </c>
      <c r="U86" s="539"/>
    </row>
    <row r="87" spans="1:21" ht="19.5" customHeight="1">
      <c r="A87" s="1155"/>
      <c r="B87" s="1157"/>
      <c r="C87" s="1133"/>
      <c r="D87" s="546"/>
      <c r="E87" s="536" t="s">
        <v>1044</v>
      </c>
      <c r="F87" s="1157"/>
      <c r="G87" s="1151"/>
      <c r="H87" s="546"/>
      <c r="I87" s="1161"/>
      <c r="J87" s="1157"/>
      <c r="K87" s="1133"/>
      <c r="L87" s="546"/>
      <c r="M87" s="536"/>
      <c r="N87" s="1170"/>
      <c r="O87" s="1138"/>
      <c r="P87" s="1133"/>
      <c r="Q87" s="546"/>
      <c r="R87" s="1161"/>
      <c r="S87" s="1136"/>
      <c r="T87" s="1168"/>
      <c r="U87" s="536"/>
    </row>
    <row r="88" spans="1:21" ht="19.5" customHeight="1">
      <c r="A88" s="1154" t="s">
        <v>949</v>
      </c>
      <c r="B88" s="1156" t="s">
        <v>164</v>
      </c>
      <c r="C88" s="1150" t="s">
        <v>1132</v>
      </c>
      <c r="D88" s="1171" t="s">
        <v>1046</v>
      </c>
      <c r="E88" s="539" t="s">
        <v>1051</v>
      </c>
      <c r="F88" s="1156" t="s">
        <v>1016</v>
      </c>
      <c r="G88" s="1158" t="s">
        <v>1248</v>
      </c>
      <c r="H88" s="1171" t="s">
        <v>160</v>
      </c>
      <c r="I88" s="1160" t="s">
        <v>1015</v>
      </c>
      <c r="J88" s="537"/>
      <c r="K88" s="542"/>
      <c r="L88" s="468"/>
      <c r="M88" s="539"/>
      <c r="N88" s="1169" t="s">
        <v>775</v>
      </c>
      <c r="O88" s="1142" t="s">
        <v>164</v>
      </c>
      <c r="P88" s="1158" t="s">
        <v>776</v>
      </c>
      <c r="Q88" s="1171" t="s">
        <v>160</v>
      </c>
      <c r="R88" s="1160" t="s">
        <v>1015</v>
      </c>
      <c r="S88" s="1134" t="s">
        <v>160</v>
      </c>
      <c r="T88" s="1166" t="s">
        <v>1061</v>
      </c>
      <c r="U88" s="1160" t="s">
        <v>771</v>
      </c>
    </row>
    <row r="89" spans="1:21" ht="19.5" customHeight="1" thickBot="1">
      <c r="A89" s="1075"/>
      <c r="B89" s="1226"/>
      <c r="C89" s="1220"/>
      <c r="D89" s="1183"/>
      <c r="E89" s="565" t="s">
        <v>1052</v>
      </c>
      <c r="F89" s="1226"/>
      <c r="G89" s="1228"/>
      <c r="H89" s="1183"/>
      <c r="I89" s="1173"/>
      <c r="J89" s="563"/>
      <c r="K89" s="566"/>
      <c r="L89" s="564"/>
      <c r="M89" s="565"/>
      <c r="N89" s="1175"/>
      <c r="O89" s="1247"/>
      <c r="P89" s="1228"/>
      <c r="Q89" s="1183"/>
      <c r="R89" s="1173"/>
      <c r="S89" s="1224"/>
      <c r="T89" s="1174"/>
      <c r="U89" s="1173"/>
    </row>
    <row r="90" spans="1:15" s="118" customFormat="1" ht="45" customHeight="1" thickBot="1">
      <c r="A90" s="118" t="s">
        <v>777</v>
      </c>
      <c r="B90" s="119"/>
      <c r="F90" s="119"/>
      <c r="J90" s="119"/>
      <c r="N90" s="119"/>
      <c r="O90" s="119"/>
    </row>
    <row r="91" spans="1:21" s="168" customFormat="1" ht="24" customHeight="1" thickBot="1">
      <c r="A91" s="1202" t="s">
        <v>162</v>
      </c>
      <c r="B91" s="1211" t="s">
        <v>778</v>
      </c>
      <c r="C91" s="1212"/>
      <c r="D91" s="1212"/>
      <c r="E91" s="1212"/>
      <c r="F91" s="1212"/>
      <c r="G91" s="1212"/>
      <c r="H91" s="1212"/>
      <c r="I91" s="1212"/>
      <c r="J91" s="1212"/>
      <c r="K91" s="1212"/>
      <c r="L91" s="1212"/>
      <c r="M91" s="1212"/>
      <c r="N91" s="1212"/>
      <c r="O91" s="1212"/>
      <c r="P91" s="1212"/>
      <c r="Q91" s="1212"/>
      <c r="R91" s="1213"/>
      <c r="S91" s="1208" t="s">
        <v>779</v>
      </c>
      <c r="T91" s="1208"/>
      <c r="U91" s="1209"/>
    </row>
    <row r="92" spans="1:21" s="168" customFormat="1" ht="24" customHeight="1">
      <c r="A92" s="1203"/>
      <c r="B92" s="1187" t="s">
        <v>780</v>
      </c>
      <c r="C92" s="1188"/>
      <c r="D92" s="1188"/>
      <c r="E92" s="1188"/>
      <c r="F92" s="1187" t="s">
        <v>781</v>
      </c>
      <c r="G92" s="1188"/>
      <c r="H92" s="1188"/>
      <c r="I92" s="1188"/>
      <c r="J92" s="1187" t="s">
        <v>782</v>
      </c>
      <c r="K92" s="1188"/>
      <c r="L92" s="1188"/>
      <c r="M92" s="1188"/>
      <c r="N92" s="1187" t="s">
        <v>783</v>
      </c>
      <c r="O92" s="1188"/>
      <c r="P92" s="1188"/>
      <c r="Q92" s="1188"/>
      <c r="R92" s="1188"/>
      <c r="S92" s="1187" t="s">
        <v>784</v>
      </c>
      <c r="T92" s="1188"/>
      <c r="U92" s="1210"/>
    </row>
    <row r="93" spans="1:21" s="168" customFormat="1" ht="24" customHeight="1" thickBot="1">
      <c r="A93" s="1204"/>
      <c r="B93" s="170" t="s">
        <v>785</v>
      </c>
      <c r="C93" s="171" t="s">
        <v>163</v>
      </c>
      <c r="D93" s="172" t="s">
        <v>786</v>
      </c>
      <c r="E93" s="173" t="s">
        <v>787</v>
      </c>
      <c r="F93" s="170" t="s">
        <v>785</v>
      </c>
      <c r="G93" s="171" t="s">
        <v>163</v>
      </c>
      <c r="H93" s="172" t="s">
        <v>786</v>
      </c>
      <c r="I93" s="173" t="s">
        <v>787</v>
      </c>
      <c r="J93" s="170" t="s">
        <v>785</v>
      </c>
      <c r="K93" s="171" t="s">
        <v>163</v>
      </c>
      <c r="L93" s="172" t="s">
        <v>786</v>
      </c>
      <c r="M93" s="173" t="s">
        <v>787</v>
      </c>
      <c r="N93" s="170" t="s">
        <v>788</v>
      </c>
      <c r="O93" s="174" t="s">
        <v>785</v>
      </c>
      <c r="P93" s="171" t="s">
        <v>163</v>
      </c>
      <c r="Q93" s="172" t="s">
        <v>786</v>
      </c>
      <c r="R93" s="173" t="s">
        <v>787</v>
      </c>
      <c r="S93" s="175" t="s">
        <v>789</v>
      </c>
      <c r="T93" s="176" t="s">
        <v>787</v>
      </c>
      <c r="U93" s="173" t="s">
        <v>790</v>
      </c>
    </row>
    <row r="94" spans="1:21" ht="19.5" customHeight="1">
      <c r="A94" s="1200" t="s">
        <v>486</v>
      </c>
      <c r="B94" s="1177" t="s">
        <v>164</v>
      </c>
      <c r="C94" s="1189" t="s">
        <v>1007</v>
      </c>
      <c r="D94" s="1191"/>
      <c r="E94" s="524" t="s">
        <v>1036</v>
      </c>
      <c r="F94" s="1177" t="s">
        <v>164</v>
      </c>
      <c r="G94" s="1184" t="s">
        <v>1007</v>
      </c>
      <c r="H94" s="1191"/>
      <c r="I94" s="1160" t="s">
        <v>1036</v>
      </c>
      <c r="J94" s="521"/>
      <c r="K94" s="528"/>
      <c r="L94" s="523"/>
      <c r="M94" s="524"/>
      <c r="N94" s="521"/>
      <c r="O94" s="527"/>
      <c r="P94" s="528"/>
      <c r="Q94" s="523"/>
      <c r="R94" s="524"/>
      <c r="S94" s="1135" t="s">
        <v>160</v>
      </c>
      <c r="T94" s="1166" t="s">
        <v>117</v>
      </c>
      <c r="U94" s="1225" t="s">
        <v>791</v>
      </c>
    </row>
    <row r="95" spans="1:21" ht="19.5" customHeight="1">
      <c r="A95" s="1201"/>
      <c r="B95" s="1157"/>
      <c r="C95" s="1151"/>
      <c r="D95" s="1172"/>
      <c r="E95" s="536" t="s">
        <v>1032</v>
      </c>
      <c r="F95" s="1157"/>
      <c r="G95" s="1159"/>
      <c r="H95" s="1172"/>
      <c r="I95" s="1161"/>
      <c r="J95" s="531"/>
      <c r="K95" s="551"/>
      <c r="L95" s="546"/>
      <c r="M95" s="536"/>
      <c r="N95" s="531"/>
      <c r="O95" s="548"/>
      <c r="P95" s="551"/>
      <c r="Q95" s="546"/>
      <c r="R95" s="536"/>
      <c r="S95" s="1136"/>
      <c r="T95" s="1168"/>
      <c r="U95" s="1161"/>
    </row>
    <row r="96" spans="1:21" ht="19.5" customHeight="1">
      <c r="A96" s="1154" t="s">
        <v>487</v>
      </c>
      <c r="B96" s="1156" t="s">
        <v>164</v>
      </c>
      <c r="C96" s="1150" t="s">
        <v>175</v>
      </c>
      <c r="D96" s="468"/>
      <c r="E96" s="539" t="s">
        <v>1036</v>
      </c>
      <c r="F96" s="537"/>
      <c r="G96" s="542"/>
      <c r="H96" s="468"/>
      <c r="I96" s="539"/>
      <c r="J96" s="1156" t="s">
        <v>1016</v>
      </c>
      <c r="K96" s="1150" t="s">
        <v>1039</v>
      </c>
      <c r="L96" s="468"/>
      <c r="M96" s="1160" t="s">
        <v>1040</v>
      </c>
      <c r="N96" s="1230"/>
      <c r="O96" s="1142"/>
      <c r="P96" s="1158"/>
      <c r="Q96" s="468"/>
      <c r="R96" s="539"/>
      <c r="S96" s="1134"/>
      <c r="T96" s="1166"/>
      <c r="U96" s="1163"/>
    </row>
    <row r="97" spans="1:21" ht="19.5" customHeight="1">
      <c r="A97" s="1116"/>
      <c r="B97" s="1177"/>
      <c r="C97" s="1189"/>
      <c r="D97" s="523"/>
      <c r="E97" s="524" t="s">
        <v>416</v>
      </c>
      <c r="F97" s="521"/>
      <c r="G97" s="528"/>
      <c r="H97" s="523"/>
      <c r="I97" s="524"/>
      <c r="J97" s="1177"/>
      <c r="K97" s="1189"/>
      <c r="L97" s="523"/>
      <c r="M97" s="1162"/>
      <c r="N97" s="1231"/>
      <c r="O97" s="1190"/>
      <c r="P97" s="1184"/>
      <c r="Q97" s="523"/>
      <c r="R97" s="524"/>
      <c r="S97" s="1135"/>
      <c r="T97" s="1167"/>
      <c r="U97" s="1164"/>
    </row>
    <row r="98" spans="1:21" ht="19.5" customHeight="1">
      <c r="A98" s="1155"/>
      <c r="B98" s="1157"/>
      <c r="C98" s="1151"/>
      <c r="D98" s="546"/>
      <c r="E98" s="536" t="s">
        <v>254</v>
      </c>
      <c r="F98" s="531"/>
      <c r="G98" s="551"/>
      <c r="H98" s="546"/>
      <c r="I98" s="536"/>
      <c r="J98" s="1157"/>
      <c r="K98" s="1151"/>
      <c r="L98" s="546"/>
      <c r="M98" s="1161"/>
      <c r="N98" s="1232"/>
      <c r="O98" s="1143"/>
      <c r="P98" s="1159"/>
      <c r="Q98" s="546"/>
      <c r="R98" s="536"/>
      <c r="S98" s="1136"/>
      <c r="T98" s="1168"/>
      <c r="U98" s="1165"/>
    </row>
    <row r="99" spans="1:21" ht="19.5" customHeight="1">
      <c r="A99" s="1154" t="s">
        <v>219</v>
      </c>
      <c r="B99" s="1156" t="s">
        <v>164</v>
      </c>
      <c r="C99" s="1217" t="s">
        <v>1068</v>
      </c>
      <c r="D99" s="468"/>
      <c r="E99" s="539" t="s">
        <v>178</v>
      </c>
      <c r="F99" s="1156" t="s">
        <v>164</v>
      </c>
      <c r="G99" s="1150" t="s">
        <v>792</v>
      </c>
      <c r="H99" s="468"/>
      <c r="I99" s="1160" t="s">
        <v>1041</v>
      </c>
      <c r="J99" s="537"/>
      <c r="K99" s="542"/>
      <c r="L99" s="468"/>
      <c r="M99" s="539"/>
      <c r="N99" s="537"/>
      <c r="O99" s="543"/>
      <c r="P99" s="542"/>
      <c r="Q99" s="468"/>
      <c r="R99" s="539"/>
      <c r="S99" s="1134" t="s">
        <v>160</v>
      </c>
      <c r="T99" s="1166" t="s">
        <v>117</v>
      </c>
      <c r="U99" s="1160" t="s">
        <v>791</v>
      </c>
    </row>
    <row r="100" spans="1:21" ht="19.5" customHeight="1">
      <c r="A100" s="1116"/>
      <c r="B100" s="1177"/>
      <c r="C100" s="1218"/>
      <c r="D100" s="523"/>
      <c r="E100" s="524" t="s">
        <v>179</v>
      </c>
      <c r="F100" s="1177"/>
      <c r="G100" s="1189"/>
      <c r="H100" s="523"/>
      <c r="I100" s="1162"/>
      <c r="J100" s="521"/>
      <c r="K100" s="528"/>
      <c r="L100" s="523"/>
      <c r="M100" s="524"/>
      <c r="N100" s="521"/>
      <c r="O100" s="527"/>
      <c r="P100" s="528"/>
      <c r="Q100" s="523"/>
      <c r="R100" s="524"/>
      <c r="S100" s="1135"/>
      <c r="T100" s="1167"/>
      <c r="U100" s="1162"/>
    </row>
    <row r="101" spans="1:21" ht="19.5" customHeight="1">
      <c r="A101" s="1155"/>
      <c r="B101" s="1157"/>
      <c r="C101" s="1219"/>
      <c r="D101" s="546"/>
      <c r="E101" s="536" t="s">
        <v>255</v>
      </c>
      <c r="F101" s="1157"/>
      <c r="G101" s="1151"/>
      <c r="H101" s="546"/>
      <c r="I101" s="1161"/>
      <c r="J101" s="531"/>
      <c r="K101" s="551"/>
      <c r="L101" s="546"/>
      <c r="M101" s="536"/>
      <c r="N101" s="531"/>
      <c r="O101" s="548"/>
      <c r="P101" s="551"/>
      <c r="Q101" s="546"/>
      <c r="R101" s="536"/>
      <c r="S101" s="1136"/>
      <c r="T101" s="1168"/>
      <c r="U101" s="1161"/>
    </row>
    <row r="102" spans="1:21" ht="37.5" customHeight="1">
      <c r="A102" s="1154" t="s">
        <v>202</v>
      </c>
      <c r="B102" s="1156" t="s">
        <v>164</v>
      </c>
      <c r="C102" s="1150" t="s">
        <v>175</v>
      </c>
      <c r="D102" s="468"/>
      <c r="E102" s="554" t="s">
        <v>298</v>
      </c>
      <c r="F102" s="1156" t="s">
        <v>169</v>
      </c>
      <c r="G102" s="1185" t="s">
        <v>409</v>
      </c>
      <c r="H102" s="468"/>
      <c r="I102" s="539"/>
      <c r="J102" s="537"/>
      <c r="K102" s="542"/>
      <c r="L102" s="468"/>
      <c r="M102" s="539"/>
      <c r="N102" s="537"/>
      <c r="O102" s="543"/>
      <c r="P102" s="542"/>
      <c r="Q102" s="468"/>
      <c r="R102" s="539"/>
      <c r="S102" s="1134" t="s">
        <v>1122</v>
      </c>
      <c r="T102" s="1166" t="s">
        <v>1070</v>
      </c>
      <c r="U102" s="1160" t="s">
        <v>793</v>
      </c>
    </row>
    <row r="103" spans="1:21" ht="37.5" customHeight="1">
      <c r="A103" s="1116"/>
      <c r="B103" s="1177"/>
      <c r="C103" s="1189"/>
      <c r="D103" s="523"/>
      <c r="E103" s="555" t="s">
        <v>930</v>
      </c>
      <c r="F103" s="1177"/>
      <c r="G103" s="1186"/>
      <c r="H103" s="523"/>
      <c r="I103" s="524"/>
      <c r="J103" s="521"/>
      <c r="K103" s="528"/>
      <c r="L103" s="523"/>
      <c r="M103" s="524"/>
      <c r="N103" s="521"/>
      <c r="O103" s="527"/>
      <c r="P103" s="528"/>
      <c r="Q103" s="523"/>
      <c r="R103" s="524"/>
      <c r="S103" s="1135"/>
      <c r="T103" s="1167"/>
      <c r="U103" s="1161"/>
    </row>
    <row r="104" spans="1:21" ht="19.5" customHeight="1">
      <c r="A104" s="1154" t="s">
        <v>198</v>
      </c>
      <c r="B104" s="1156" t="s">
        <v>164</v>
      </c>
      <c r="C104" s="1217" t="s">
        <v>794</v>
      </c>
      <c r="D104" s="468"/>
      <c r="E104" s="539" t="s">
        <v>178</v>
      </c>
      <c r="F104" s="537"/>
      <c r="G104" s="542"/>
      <c r="H104" s="468"/>
      <c r="I104" s="539"/>
      <c r="J104" s="537"/>
      <c r="K104" s="542"/>
      <c r="L104" s="468"/>
      <c r="M104" s="539"/>
      <c r="N104" s="537"/>
      <c r="O104" s="543"/>
      <c r="P104" s="542"/>
      <c r="Q104" s="468"/>
      <c r="R104" s="539"/>
      <c r="S104" s="1134" t="s">
        <v>374</v>
      </c>
      <c r="T104" s="1166" t="s">
        <v>1311</v>
      </c>
      <c r="U104" s="1160" t="s">
        <v>795</v>
      </c>
    </row>
    <row r="105" spans="1:21" ht="19.5" customHeight="1">
      <c r="A105" s="1116"/>
      <c r="B105" s="1177"/>
      <c r="C105" s="1218"/>
      <c r="D105" s="523"/>
      <c r="E105" s="524" t="s">
        <v>1042</v>
      </c>
      <c r="F105" s="521"/>
      <c r="G105" s="528"/>
      <c r="H105" s="523"/>
      <c r="I105" s="524"/>
      <c r="J105" s="521"/>
      <c r="K105" s="528"/>
      <c r="L105" s="523"/>
      <c r="M105" s="524"/>
      <c r="N105" s="521"/>
      <c r="O105" s="527"/>
      <c r="P105" s="528"/>
      <c r="Q105" s="523"/>
      <c r="R105" s="524"/>
      <c r="S105" s="1135"/>
      <c r="T105" s="1167"/>
      <c r="U105" s="1162"/>
    </row>
    <row r="106" spans="1:21" ht="19.5" customHeight="1">
      <c r="A106" s="1155"/>
      <c r="B106" s="1157"/>
      <c r="C106" s="1219"/>
      <c r="D106" s="546"/>
      <c r="E106" s="536" t="s">
        <v>418</v>
      </c>
      <c r="F106" s="531"/>
      <c r="G106" s="551"/>
      <c r="H106" s="546"/>
      <c r="I106" s="536"/>
      <c r="J106" s="531"/>
      <c r="K106" s="551"/>
      <c r="L106" s="546"/>
      <c r="M106" s="536"/>
      <c r="N106" s="531"/>
      <c r="O106" s="548"/>
      <c r="P106" s="551"/>
      <c r="Q106" s="546"/>
      <c r="R106" s="536"/>
      <c r="S106" s="1136"/>
      <c r="T106" s="1168"/>
      <c r="U106" s="1161"/>
    </row>
    <row r="107" spans="1:21" ht="19.5" customHeight="1">
      <c r="A107" s="1199" t="s">
        <v>199</v>
      </c>
      <c r="B107" s="1156" t="s">
        <v>164</v>
      </c>
      <c r="C107" s="1150" t="s">
        <v>175</v>
      </c>
      <c r="D107" s="468"/>
      <c r="E107" s="539" t="s">
        <v>188</v>
      </c>
      <c r="F107" s="537"/>
      <c r="G107" s="542"/>
      <c r="H107" s="468"/>
      <c r="I107" s="539"/>
      <c r="J107" s="537"/>
      <c r="K107" s="542"/>
      <c r="L107" s="468"/>
      <c r="M107" s="539"/>
      <c r="N107" s="537"/>
      <c r="O107" s="543"/>
      <c r="P107" s="542"/>
      <c r="Q107" s="468"/>
      <c r="R107" s="539"/>
      <c r="S107" s="1134" t="s">
        <v>379</v>
      </c>
      <c r="T107" s="1166" t="s">
        <v>1311</v>
      </c>
      <c r="U107" s="1160" t="s">
        <v>795</v>
      </c>
    </row>
    <row r="108" spans="1:21" ht="19.5" customHeight="1">
      <c r="A108" s="1200"/>
      <c r="B108" s="1177"/>
      <c r="C108" s="1189"/>
      <c r="D108" s="523"/>
      <c r="E108" s="524" t="s">
        <v>1044</v>
      </c>
      <c r="F108" s="521"/>
      <c r="G108" s="528"/>
      <c r="H108" s="523"/>
      <c r="I108" s="524"/>
      <c r="J108" s="521"/>
      <c r="K108" s="528"/>
      <c r="L108" s="523"/>
      <c r="M108" s="524"/>
      <c r="N108" s="521"/>
      <c r="O108" s="527"/>
      <c r="P108" s="528"/>
      <c r="Q108" s="523"/>
      <c r="R108" s="524"/>
      <c r="S108" s="1135"/>
      <c r="T108" s="1167"/>
      <c r="U108" s="1162"/>
    </row>
    <row r="109" spans="1:21" ht="19.5" customHeight="1">
      <c r="A109" s="1201"/>
      <c r="B109" s="1157"/>
      <c r="C109" s="1151"/>
      <c r="D109" s="546"/>
      <c r="E109" s="536" t="s">
        <v>419</v>
      </c>
      <c r="F109" s="531"/>
      <c r="G109" s="551"/>
      <c r="H109" s="546"/>
      <c r="I109" s="536"/>
      <c r="J109" s="531"/>
      <c r="K109" s="551"/>
      <c r="L109" s="546"/>
      <c r="M109" s="536"/>
      <c r="N109" s="531"/>
      <c r="O109" s="548"/>
      <c r="P109" s="551"/>
      <c r="Q109" s="546"/>
      <c r="R109" s="536"/>
      <c r="S109" s="1136"/>
      <c r="T109" s="1168"/>
      <c r="U109" s="1161"/>
    </row>
    <row r="110" spans="1:21" ht="19.5" customHeight="1">
      <c r="A110" s="1154" t="s">
        <v>200</v>
      </c>
      <c r="B110" s="1156" t="s">
        <v>164</v>
      </c>
      <c r="C110" s="1150" t="s">
        <v>1014</v>
      </c>
      <c r="D110" s="1171" t="s">
        <v>377</v>
      </c>
      <c r="E110" s="539" t="s">
        <v>189</v>
      </c>
      <c r="F110" s="1156" t="s">
        <v>1016</v>
      </c>
      <c r="G110" s="1158" t="s">
        <v>1248</v>
      </c>
      <c r="H110" s="1171" t="s">
        <v>160</v>
      </c>
      <c r="I110" s="539" t="s">
        <v>1015</v>
      </c>
      <c r="J110" s="537"/>
      <c r="K110" s="542"/>
      <c r="L110" s="468"/>
      <c r="M110" s="539"/>
      <c r="N110" s="1169" t="s">
        <v>297</v>
      </c>
      <c r="O110" s="1142" t="s">
        <v>164</v>
      </c>
      <c r="P110" s="1158" t="s">
        <v>796</v>
      </c>
      <c r="Q110" s="1171" t="s">
        <v>160</v>
      </c>
      <c r="R110" s="539" t="s">
        <v>1015</v>
      </c>
      <c r="S110" s="1134"/>
      <c r="T110" s="1166"/>
      <c r="U110" s="1160" t="s">
        <v>1050</v>
      </c>
    </row>
    <row r="111" spans="1:21" ht="19.5" customHeight="1">
      <c r="A111" s="1155"/>
      <c r="B111" s="1157"/>
      <c r="C111" s="1151"/>
      <c r="D111" s="1172"/>
      <c r="E111" s="536" t="s">
        <v>190</v>
      </c>
      <c r="F111" s="1157"/>
      <c r="G111" s="1159"/>
      <c r="H111" s="1172"/>
      <c r="I111" s="524" t="s">
        <v>1017</v>
      </c>
      <c r="J111" s="531"/>
      <c r="K111" s="551"/>
      <c r="L111" s="546"/>
      <c r="M111" s="536"/>
      <c r="N111" s="1170"/>
      <c r="O111" s="1143"/>
      <c r="P111" s="1159"/>
      <c r="Q111" s="1172"/>
      <c r="R111" s="524" t="s">
        <v>1017</v>
      </c>
      <c r="S111" s="1136"/>
      <c r="T111" s="1168"/>
      <c r="U111" s="1161"/>
    </row>
    <row r="112" spans="1:21" ht="19.5" customHeight="1">
      <c r="A112" s="1199" t="s">
        <v>201</v>
      </c>
      <c r="B112" s="1156" t="s">
        <v>164</v>
      </c>
      <c r="C112" s="1150" t="s">
        <v>1014</v>
      </c>
      <c r="D112" s="1171" t="s">
        <v>377</v>
      </c>
      <c r="E112" s="539" t="s">
        <v>420</v>
      </c>
      <c r="F112" s="1156" t="s">
        <v>1016</v>
      </c>
      <c r="G112" s="1158" t="s">
        <v>1248</v>
      </c>
      <c r="H112" s="1171" t="s">
        <v>160</v>
      </c>
      <c r="I112" s="1160" t="s">
        <v>1047</v>
      </c>
      <c r="J112" s="537"/>
      <c r="K112" s="542"/>
      <c r="L112" s="468"/>
      <c r="M112" s="539"/>
      <c r="N112" s="1169" t="s">
        <v>297</v>
      </c>
      <c r="O112" s="1142" t="s">
        <v>164</v>
      </c>
      <c r="P112" s="1158" t="s">
        <v>796</v>
      </c>
      <c r="Q112" s="1171" t="s">
        <v>160</v>
      </c>
      <c r="R112" s="1160" t="s">
        <v>1047</v>
      </c>
      <c r="S112" s="1134"/>
      <c r="T112" s="1166"/>
      <c r="U112" s="1160" t="s">
        <v>1050</v>
      </c>
    </row>
    <row r="113" spans="1:21" ht="19.5" customHeight="1">
      <c r="A113" s="1201"/>
      <c r="B113" s="1157"/>
      <c r="C113" s="1151"/>
      <c r="D113" s="1172"/>
      <c r="E113" s="536" t="s">
        <v>797</v>
      </c>
      <c r="F113" s="1157"/>
      <c r="G113" s="1159"/>
      <c r="H113" s="1172"/>
      <c r="I113" s="1161"/>
      <c r="J113" s="531"/>
      <c r="K113" s="551"/>
      <c r="L113" s="546"/>
      <c r="M113" s="536"/>
      <c r="N113" s="1170"/>
      <c r="O113" s="1143"/>
      <c r="P113" s="1159"/>
      <c r="Q113" s="1172"/>
      <c r="R113" s="1161"/>
      <c r="S113" s="1136"/>
      <c r="T113" s="1168"/>
      <c r="U113" s="1161"/>
    </row>
    <row r="114" spans="1:21" s="178" customFormat="1" ht="19.5" customHeight="1">
      <c r="A114" s="1199" t="s">
        <v>208</v>
      </c>
      <c r="B114" s="1156" t="s">
        <v>164</v>
      </c>
      <c r="C114" s="1150" t="s">
        <v>177</v>
      </c>
      <c r="D114" s="1146" t="s">
        <v>160</v>
      </c>
      <c r="E114" s="539" t="s">
        <v>1048</v>
      </c>
      <c r="F114" s="1156" t="s">
        <v>164</v>
      </c>
      <c r="G114" s="1158" t="s">
        <v>166</v>
      </c>
      <c r="H114" s="1146" t="s">
        <v>160</v>
      </c>
      <c r="I114" s="539" t="s">
        <v>1049</v>
      </c>
      <c r="J114" s="537"/>
      <c r="K114" s="542"/>
      <c r="L114" s="468"/>
      <c r="M114" s="539"/>
      <c r="N114" s="557"/>
      <c r="O114" s="543"/>
      <c r="P114" s="542"/>
      <c r="Q114" s="468"/>
      <c r="R114" s="539"/>
      <c r="S114" s="1134"/>
      <c r="T114" s="1166"/>
      <c r="U114" s="1160" t="s">
        <v>1050</v>
      </c>
    </row>
    <row r="115" spans="1:21" s="178" customFormat="1" ht="19.5" customHeight="1">
      <c r="A115" s="1200"/>
      <c r="B115" s="1177"/>
      <c r="C115" s="1189"/>
      <c r="D115" s="1182"/>
      <c r="E115" s="524" t="s">
        <v>411</v>
      </c>
      <c r="F115" s="1177"/>
      <c r="G115" s="1184"/>
      <c r="H115" s="1182"/>
      <c r="I115" s="524" t="s">
        <v>412</v>
      </c>
      <c r="J115" s="521"/>
      <c r="K115" s="528"/>
      <c r="L115" s="523"/>
      <c r="M115" s="524"/>
      <c r="N115" s="560"/>
      <c r="O115" s="527"/>
      <c r="P115" s="528"/>
      <c r="Q115" s="523"/>
      <c r="R115" s="524"/>
      <c r="S115" s="1136"/>
      <c r="T115" s="1168"/>
      <c r="U115" s="1161"/>
    </row>
    <row r="116" spans="1:21" ht="19.5" customHeight="1">
      <c r="A116" s="1199" t="s">
        <v>209</v>
      </c>
      <c r="B116" s="1156" t="s">
        <v>164</v>
      </c>
      <c r="C116" s="1150" t="s">
        <v>1014</v>
      </c>
      <c r="D116" s="1171" t="s">
        <v>377</v>
      </c>
      <c r="E116" s="539" t="s">
        <v>421</v>
      </c>
      <c r="F116" s="1156" t="s">
        <v>1016</v>
      </c>
      <c r="G116" s="1158" t="s">
        <v>1248</v>
      </c>
      <c r="H116" s="1171" t="s">
        <v>160</v>
      </c>
      <c r="I116" s="539" t="s">
        <v>1015</v>
      </c>
      <c r="J116" s="537"/>
      <c r="K116" s="542"/>
      <c r="L116" s="468"/>
      <c r="M116" s="539"/>
      <c r="N116" s="1169" t="s">
        <v>297</v>
      </c>
      <c r="O116" s="1142" t="s">
        <v>164</v>
      </c>
      <c r="P116" s="1158" t="s">
        <v>796</v>
      </c>
      <c r="Q116" s="1171" t="s">
        <v>160</v>
      </c>
      <c r="R116" s="539" t="s">
        <v>1015</v>
      </c>
      <c r="S116" s="1134" t="s">
        <v>160</v>
      </c>
      <c r="T116" s="1166" t="s">
        <v>1076</v>
      </c>
      <c r="U116" s="1160"/>
    </row>
    <row r="117" spans="1:21" ht="19.5" customHeight="1">
      <c r="A117" s="1201"/>
      <c r="B117" s="1157"/>
      <c r="C117" s="1151"/>
      <c r="D117" s="1172"/>
      <c r="E117" s="536" t="s">
        <v>422</v>
      </c>
      <c r="F117" s="1157"/>
      <c r="G117" s="1159"/>
      <c r="H117" s="1172"/>
      <c r="I117" s="524" t="s">
        <v>1017</v>
      </c>
      <c r="J117" s="531"/>
      <c r="K117" s="551"/>
      <c r="L117" s="546"/>
      <c r="M117" s="536"/>
      <c r="N117" s="1170"/>
      <c r="O117" s="1143"/>
      <c r="P117" s="1159"/>
      <c r="Q117" s="1172"/>
      <c r="R117" s="524" t="s">
        <v>1017</v>
      </c>
      <c r="S117" s="1136"/>
      <c r="T117" s="1168"/>
      <c r="U117" s="1161"/>
    </row>
    <row r="118" spans="1:21" ht="19.5" customHeight="1">
      <c r="A118" s="1154" t="s">
        <v>206</v>
      </c>
      <c r="B118" s="1156" t="s">
        <v>164</v>
      </c>
      <c r="C118" s="1150" t="s">
        <v>1014</v>
      </c>
      <c r="D118" s="1171" t="s">
        <v>377</v>
      </c>
      <c r="E118" s="539" t="s">
        <v>421</v>
      </c>
      <c r="F118" s="1156" t="s">
        <v>1016</v>
      </c>
      <c r="G118" s="1158" t="s">
        <v>1248</v>
      </c>
      <c r="H118" s="1171" t="s">
        <v>160</v>
      </c>
      <c r="I118" s="1160" t="s">
        <v>1015</v>
      </c>
      <c r="J118" s="537"/>
      <c r="K118" s="542"/>
      <c r="L118" s="468"/>
      <c r="M118" s="539"/>
      <c r="N118" s="1169" t="s">
        <v>297</v>
      </c>
      <c r="O118" s="1142" t="s">
        <v>164</v>
      </c>
      <c r="P118" s="1158" t="s">
        <v>796</v>
      </c>
      <c r="Q118" s="1171" t="s">
        <v>160</v>
      </c>
      <c r="R118" s="1160" t="s">
        <v>1015</v>
      </c>
      <c r="S118" s="1134" t="s">
        <v>160</v>
      </c>
      <c r="T118" s="1166" t="s">
        <v>1079</v>
      </c>
      <c r="U118" s="539"/>
    </row>
    <row r="119" spans="1:21" ht="19.5" customHeight="1">
      <c r="A119" s="1155"/>
      <c r="B119" s="1157"/>
      <c r="C119" s="1151"/>
      <c r="D119" s="1172"/>
      <c r="E119" s="536" t="s">
        <v>1052</v>
      </c>
      <c r="F119" s="1157"/>
      <c r="G119" s="1159"/>
      <c r="H119" s="1172"/>
      <c r="I119" s="1161"/>
      <c r="J119" s="531"/>
      <c r="K119" s="551"/>
      <c r="L119" s="546"/>
      <c r="M119" s="536"/>
      <c r="N119" s="1170"/>
      <c r="O119" s="1143"/>
      <c r="P119" s="1159"/>
      <c r="Q119" s="1172"/>
      <c r="R119" s="1161"/>
      <c r="S119" s="1136"/>
      <c r="T119" s="1168"/>
      <c r="U119" s="536"/>
    </row>
    <row r="120" spans="1:21" ht="19.5" customHeight="1">
      <c r="A120" s="1199" t="s">
        <v>207</v>
      </c>
      <c r="B120" s="1156" t="s">
        <v>164</v>
      </c>
      <c r="C120" s="1150" t="s">
        <v>1014</v>
      </c>
      <c r="D120" s="1171" t="s">
        <v>377</v>
      </c>
      <c r="E120" s="539" t="s">
        <v>421</v>
      </c>
      <c r="F120" s="1156" t="s">
        <v>1016</v>
      </c>
      <c r="G120" s="1158" t="s">
        <v>1248</v>
      </c>
      <c r="H120" s="1171" t="s">
        <v>160</v>
      </c>
      <c r="I120" s="539" t="s">
        <v>1015</v>
      </c>
      <c r="J120" s="537"/>
      <c r="K120" s="542"/>
      <c r="L120" s="468"/>
      <c r="M120" s="539"/>
      <c r="N120" s="1169" t="s">
        <v>297</v>
      </c>
      <c r="O120" s="1142" t="s">
        <v>164</v>
      </c>
      <c r="P120" s="1158" t="s">
        <v>796</v>
      </c>
      <c r="Q120" s="1171" t="s">
        <v>160</v>
      </c>
      <c r="R120" s="539" t="s">
        <v>1015</v>
      </c>
      <c r="S120" s="1134"/>
      <c r="T120" s="1166"/>
      <c r="U120" s="1160" t="s">
        <v>1050</v>
      </c>
    </row>
    <row r="121" spans="1:21" ht="19.5" customHeight="1">
      <c r="A121" s="1201"/>
      <c r="B121" s="1157"/>
      <c r="C121" s="1151"/>
      <c r="D121" s="1172"/>
      <c r="E121" s="536" t="s">
        <v>1052</v>
      </c>
      <c r="F121" s="1157"/>
      <c r="G121" s="1159"/>
      <c r="H121" s="1172"/>
      <c r="I121" s="524" t="s">
        <v>1017</v>
      </c>
      <c r="J121" s="531"/>
      <c r="K121" s="551"/>
      <c r="L121" s="546"/>
      <c r="M121" s="536"/>
      <c r="N121" s="1170"/>
      <c r="O121" s="1143"/>
      <c r="P121" s="1159"/>
      <c r="Q121" s="1172"/>
      <c r="R121" s="524" t="s">
        <v>1017</v>
      </c>
      <c r="S121" s="1136"/>
      <c r="T121" s="1168"/>
      <c r="U121" s="1161"/>
    </row>
    <row r="122" spans="1:21" ht="19.5" customHeight="1">
      <c r="A122" s="1154" t="s">
        <v>223</v>
      </c>
      <c r="B122" s="1156" t="s">
        <v>164</v>
      </c>
      <c r="C122" s="1150" t="s">
        <v>183</v>
      </c>
      <c r="D122" s="468"/>
      <c r="E122" s="539" t="s">
        <v>1042</v>
      </c>
      <c r="F122" s="537"/>
      <c r="G122" s="542"/>
      <c r="H122" s="468"/>
      <c r="I122" s="539"/>
      <c r="J122" s="537"/>
      <c r="K122" s="542"/>
      <c r="L122" s="468"/>
      <c r="M122" s="539"/>
      <c r="N122" s="1169" t="s">
        <v>747</v>
      </c>
      <c r="O122" s="1142" t="s">
        <v>1016</v>
      </c>
      <c r="P122" s="1158" t="s">
        <v>1053</v>
      </c>
      <c r="Q122" s="468"/>
      <c r="R122" s="539" t="s">
        <v>1121</v>
      </c>
      <c r="S122" s="1134"/>
      <c r="T122" s="1166"/>
      <c r="U122" s="539"/>
    </row>
    <row r="123" spans="1:21" ht="19.5" customHeight="1">
      <c r="A123" s="1155"/>
      <c r="B123" s="1157"/>
      <c r="C123" s="1151"/>
      <c r="D123" s="546"/>
      <c r="E123" s="536" t="s">
        <v>254</v>
      </c>
      <c r="F123" s="531"/>
      <c r="G123" s="551"/>
      <c r="H123" s="546"/>
      <c r="I123" s="536"/>
      <c r="J123" s="531"/>
      <c r="K123" s="551"/>
      <c r="L123" s="546"/>
      <c r="M123" s="536"/>
      <c r="N123" s="1170"/>
      <c r="O123" s="1143"/>
      <c r="P123" s="1159"/>
      <c r="Q123" s="546"/>
      <c r="R123" s="536" t="s">
        <v>413</v>
      </c>
      <c r="S123" s="1136"/>
      <c r="T123" s="1168"/>
      <c r="U123" s="536"/>
    </row>
    <row r="124" spans="1:21" ht="19.5" customHeight="1">
      <c r="A124" s="1154" t="s">
        <v>224</v>
      </c>
      <c r="B124" s="1156" t="s">
        <v>164</v>
      </c>
      <c r="C124" s="1150" t="s">
        <v>177</v>
      </c>
      <c r="D124" s="468"/>
      <c r="E124" s="539" t="s">
        <v>423</v>
      </c>
      <c r="F124" s="537"/>
      <c r="G124" s="542"/>
      <c r="H124" s="468"/>
      <c r="I124" s="539"/>
      <c r="J124" s="537"/>
      <c r="K124" s="542"/>
      <c r="L124" s="468"/>
      <c r="M124" s="539"/>
      <c r="N124" s="537"/>
      <c r="O124" s="543"/>
      <c r="P124" s="542"/>
      <c r="Q124" s="468"/>
      <c r="R124" s="539"/>
      <c r="S124" s="1134" t="s">
        <v>379</v>
      </c>
      <c r="T124" s="1166" t="s">
        <v>1311</v>
      </c>
      <c r="U124" s="539"/>
    </row>
    <row r="125" spans="1:21" ht="19.5" customHeight="1">
      <c r="A125" s="1116"/>
      <c r="B125" s="1177"/>
      <c r="C125" s="1189"/>
      <c r="D125" s="523"/>
      <c r="E125" s="524" t="s">
        <v>424</v>
      </c>
      <c r="F125" s="521"/>
      <c r="G125" s="528"/>
      <c r="H125" s="523"/>
      <c r="I125" s="524"/>
      <c r="J125" s="521"/>
      <c r="K125" s="528"/>
      <c r="L125" s="523"/>
      <c r="M125" s="524"/>
      <c r="N125" s="521"/>
      <c r="O125" s="527"/>
      <c r="P125" s="528"/>
      <c r="Q125" s="523"/>
      <c r="R125" s="524"/>
      <c r="S125" s="1135"/>
      <c r="T125" s="1167"/>
      <c r="U125" s="524"/>
    </row>
    <row r="126" spans="1:21" ht="19.5" customHeight="1">
      <c r="A126" s="1155"/>
      <c r="B126" s="1157"/>
      <c r="C126" s="1151"/>
      <c r="D126" s="546"/>
      <c r="E126" s="536" t="s">
        <v>798</v>
      </c>
      <c r="F126" s="531"/>
      <c r="G126" s="551"/>
      <c r="H126" s="546"/>
      <c r="I126" s="536"/>
      <c r="J126" s="531"/>
      <c r="K126" s="551"/>
      <c r="L126" s="546"/>
      <c r="M126" s="536"/>
      <c r="N126" s="531"/>
      <c r="O126" s="548"/>
      <c r="P126" s="551"/>
      <c r="Q126" s="546"/>
      <c r="R126" s="536"/>
      <c r="S126" s="1136"/>
      <c r="T126" s="1168"/>
      <c r="U126" s="536"/>
    </row>
    <row r="127" spans="1:21" ht="19.5" customHeight="1">
      <c r="A127" s="1200" t="s">
        <v>225</v>
      </c>
      <c r="B127" s="1177" t="s">
        <v>425</v>
      </c>
      <c r="C127" s="1189" t="s">
        <v>1133</v>
      </c>
      <c r="D127" s="523"/>
      <c r="E127" s="524" t="s">
        <v>165</v>
      </c>
      <c r="F127" s="521"/>
      <c r="G127" s="528"/>
      <c r="H127" s="523"/>
      <c r="I127" s="524"/>
      <c r="J127" s="521"/>
      <c r="K127" s="528"/>
      <c r="L127" s="523"/>
      <c r="M127" s="524"/>
      <c r="N127" s="521"/>
      <c r="O127" s="527"/>
      <c r="P127" s="528"/>
      <c r="Q127" s="523"/>
      <c r="R127" s="524"/>
      <c r="S127" s="1134"/>
      <c r="T127" s="1166"/>
      <c r="U127" s="1160" t="s">
        <v>1050</v>
      </c>
    </row>
    <row r="128" spans="1:21" ht="19.5" customHeight="1">
      <c r="A128" s="1200"/>
      <c r="B128" s="1177"/>
      <c r="C128" s="1189"/>
      <c r="D128" s="523"/>
      <c r="E128" s="524" t="s">
        <v>167</v>
      </c>
      <c r="F128" s="521"/>
      <c r="G128" s="528"/>
      <c r="H128" s="523"/>
      <c r="I128" s="524"/>
      <c r="J128" s="521"/>
      <c r="K128" s="528"/>
      <c r="L128" s="523"/>
      <c r="M128" s="524"/>
      <c r="N128" s="521"/>
      <c r="O128" s="527"/>
      <c r="P128" s="528"/>
      <c r="Q128" s="523"/>
      <c r="R128" s="524"/>
      <c r="S128" s="1135"/>
      <c r="T128" s="1167"/>
      <c r="U128" s="1162"/>
    </row>
    <row r="129" spans="1:21" ht="19.5" customHeight="1">
      <c r="A129" s="1201"/>
      <c r="B129" s="1157"/>
      <c r="C129" s="1151"/>
      <c r="D129" s="546"/>
      <c r="E129" s="536" t="s">
        <v>168</v>
      </c>
      <c r="F129" s="531"/>
      <c r="G129" s="551"/>
      <c r="H129" s="546"/>
      <c r="I129" s="536"/>
      <c r="J129" s="531"/>
      <c r="K129" s="551"/>
      <c r="L129" s="546"/>
      <c r="M129" s="536"/>
      <c r="N129" s="531"/>
      <c r="O129" s="548"/>
      <c r="P129" s="551"/>
      <c r="Q129" s="546"/>
      <c r="R129" s="536"/>
      <c r="S129" s="1136"/>
      <c r="T129" s="1168"/>
      <c r="U129" s="1161"/>
    </row>
    <row r="130" spans="1:21" ht="19.5" customHeight="1">
      <c r="A130" s="1199" t="s">
        <v>226</v>
      </c>
      <c r="B130" s="1156" t="s">
        <v>426</v>
      </c>
      <c r="C130" s="1150" t="s">
        <v>1123</v>
      </c>
      <c r="D130" s="523"/>
      <c r="E130" s="524" t="s">
        <v>1009</v>
      </c>
      <c r="F130" s="521"/>
      <c r="G130" s="528"/>
      <c r="H130" s="523"/>
      <c r="I130" s="524"/>
      <c r="J130" s="521"/>
      <c r="K130" s="528"/>
      <c r="L130" s="523"/>
      <c r="M130" s="524"/>
      <c r="N130" s="521"/>
      <c r="O130" s="527"/>
      <c r="P130" s="528"/>
      <c r="Q130" s="523"/>
      <c r="R130" s="524"/>
      <c r="S130" s="1134"/>
      <c r="T130" s="1166"/>
      <c r="U130" s="1160" t="s">
        <v>1050</v>
      </c>
    </row>
    <row r="131" spans="1:21" ht="19.5" customHeight="1">
      <c r="A131" s="1200"/>
      <c r="B131" s="1177"/>
      <c r="C131" s="1189"/>
      <c r="D131" s="523"/>
      <c r="E131" s="524" t="s">
        <v>1011</v>
      </c>
      <c r="F131" s="521"/>
      <c r="G131" s="528"/>
      <c r="H131" s="523"/>
      <c r="I131" s="524"/>
      <c r="J131" s="521"/>
      <c r="K131" s="528"/>
      <c r="L131" s="523"/>
      <c r="M131" s="524"/>
      <c r="N131" s="521"/>
      <c r="O131" s="527"/>
      <c r="P131" s="528"/>
      <c r="Q131" s="523"/>
      <c r="R131" s="524"/>
      <c r="S131" s="1135"/>
      <c r="T131" s="1167"/>
      <c r="U131" s="1162"/>
    </row>
    <row r="132" spans="1:21" ht="19.5" customHeight="1">
      <c r="A132" s="1201"/>
      <c r="B132" s="1157"/>
      <c r="C132" s="1151"/>
      <c r="D132" s="546"/>
      <c r="E132" s="536" t="s">
        <v>1012</v>
      </c>
      <c r="F132" s="531"/>
      <c r="G132" s="551"/>
      <c r="H132" s="546"/>
      <c r="I132" s="536"/>
      <c r="J132" s="531"/>
      <c r="K132" s="551"/>
      <c r="L132" s="546"/>
      <c r="M132" s="536"/>
      <c r="N132" s="531"/>
      <c r="O132" s="548"/>
      <c r="P132" s="551"/>
      <c r="Q132" s="546"/>
      <c r="R132" s="536"/>
      <c r="S132" s="1136"/>
      <c r="T132" s="1168"/>
      <c r="U132" s="1161"/>
    </row>
    <row r="133" spans="1:21" ht="19.5" customHeight="1">
      <c r="A133" s="1154" t="s">
        <v>227</v>
      </c>
      <c r="B133" s="1156" t="s">
        <v>1016</v>
      </c>
      <c r="C133" s="1131" t="s">
        <v>1007</v>
      </c>
      <c r="D133" s="468"/>
      <c r="E133" s="524" t="s">
        <v>1009</v>
      </c>
      <c r="F133" s="537"/>
      <c r="G133" s="542"/>
      <c r="H133" s="468"/>
      <c r="I133" s="539"/>
      <c r="J133" s="1156" t="s">
        <v>1016</v>
      </c>
      <c r="K133" s="1131" t="s">
        <v>427</v>
      </c>
      <c r="L133" s="468"/>
      <c r="M133" s="1152" t="s">
        <v>398</v>
      </c>
      <c r="N133" s="537"/>
      <c r="O133" s="543"/>
      <c r="P133" s="542"/>
      <c r="Q133" s="468"/>
      <c r="R133" s="539"/>
      <c r="S133" s="1134"/>
      <c r="T133" s="1166"/>
      <c r="U133" s="539"/>
    </row>
    <row r="134" spans="1:21" ht="19.5" customHeight="1">
      <c r="A134" s="1116"/>
      <c r="B134" s="1177"/>
      <c r="C134" s="1132"/>
      <c r="D134" s="523"/>
      <c r="E134" s="524" t="s">
        <v>1011</v>
      </c>
      <c r="F134" s="521"/>
      <c r="G134" s="528"/>
      <c r="H134" s="523"/>
      <c r="I134" s="524"/>
      <c r="J134" s="1177"/>
      <c r="K134" s="1132"/>
      <c r="L134" s="523"/>
      <c r="M134" s="1176"/>
      <c r="N134" s="521"/>
      <c r="O134" s="527"/>
      <c r="P134" s="528"/>
      <c r="Q134" s="523"/>
      <c r="R134" s="524"/>
      <c r="S134" s="1135"/>
      <c r="T134" s="1167"/>
      <c r="U134" s="524"/>
    </row>
    <row r="135" spans="1:21" ht="19.5" customHeight="1">
      <c r="A135" s="1155"/>
      <c r="B135" s="1157"/>
      <c r="C135" s="1133"/>
      <c r="D135" s="546"/>
      <c r="E135" s="536" t="s">
        <v>1012</v>
      </c>
      <c r="F135" s="531"/>
      <c r="G135" s="551"/>
      <c r="H135" s="546"/>
      <c r="I135" s="536"/>
      <c r="J135" s="1157"/>
      <c r="K135" s="1133"/>
      <c r="L135" s="546"/>
      <c r="M135" s="1153"/>
      <c r="N135" s="531"/>
      <c r="O135" s="548"/>
      <c r="P135" s="551"/>
      <c r="Q135" s="546"/>
      <c r="R135" s="536"/>
      <c r="S135" s="1136"/>
      <c r="T135" s="1168"/>
      <c r="U135" s="536"/>
    </row>
    <row r="136" spans="1:21" ht="19.5" customHeight="1">
      <c r="A136" s="1154" t="s">
        <v>228</v>
      </c>
      <c r="B136" s="1156" t="s">
        <v>164</v>
      </c>
      <c r="C136" s="1150" t="s">
        <v>1007</v>
      </c>
      <c r="D136" s="468"/>
      <c r="E136" s="524" t="s">
        <v>1009</v>
      </c>
      <c r="F136" s="537"/>
      <c r="G136" s="538"/>
      <c r="H136" s="468"/>
      <c r="I136" s="539"/>
      <c r="J136" s="537"/>
      <c r="K136" s="542"/>
      <c r="L136" s="468"/>
      <c r="M136" s="539"/>
      <c r="N136" s="1169" t="s">
        <v>769</v>
      </c>
      <c r="O136" s="1142" t="s">
        <v>164</v>
      </c>
      <c r="P136" s="1158" t="s">
        <v>1026</v>
      </c>
      <c r="Q136" s="468"/>
      <c r="R136" s="1152" t="s">
        <v>404</v>
      </c>
      <c r="S136" s="1134" t="s">
        <v>160</v>
      </c>
      <c r="T136" s="1166" t="s">
        <v>1088</v>
      </c>
      <c r="U136" s="539"/>
    </row>
    <row r="137" spans="1:21" ht="19.5" customHeight="1">
      <c r="A137" s="1116"/>
      <c r="B137" s="1177"/>
      <c r="C137" s="1189"/>
      <c r="D137" s="523"/>
      <c r="E137" s="524" t="s">
        <v>1011</v>
      </c>
      <c r="F137" s="521"/>
      <c r="G137" s="522"/>
      <c r="H137" s="523"/>
      <c r="I137" s="524"/>
      <c r="J137" s="521"/>
      <c r="K137" s="528"/>
      <c r="L137" s="523"/>
      <c r="M137" s="524"/>
      <c r="N137" s="1251"/>
      <c r="O137" s="1190"/>
      <c r="P137" s="1184"/>
      <c r="Q137" s="523"/>
      <c r="R137" s="1176"/>
      <c r="S137" s="1135"/>
      <c r="T137" s="1167"/>
      <c r="U137" s="524"/>
    </row>
    <row r="138" spans="1:21" ht="19.5" customHeight="1">
      <c r="A138" s="1155"/>
      <c r="B138" s="1157"/>
      <c r="C138" s="1151"/>
      <c r="D138" s="546"/>
      <c r="E138" s="536" t="s">
        <v>1012</v>
      </c>
      <c r="F138" s="531"/>
      <c r="G138" s="532"/>
      <c r="H138" s="546"/>
      <c r="I138" s="536"/>
      <c r="J138" s="531"/>
      <c r="K138" s="551"/>
      <c r="L138" s="546"/>
      <c r="M138" s="536"/>
      <c r="N138" s="1170"/>
      <c r="O138" s="1143"/>
      <c r="P138" s="1159"/>
      <c r="Q138" s="546"/>
      <c r="R138" s="1153"/>
      <c r="S138" s="1136"/>
      <c r="T138" s="1168"/>
      <c r="U138" s="536"/>
    </row>
    <row r="139" spans="1:21" ht="19.5" customHeight="1">
      <c r="A139" s="1154" t="s">
        <v>229</v>
      </c>
      <c r="B139" s="1156" t="s">
        <v>164</v>
      </c>
      <c r="C139" s="1150" t="s">
        <v>1007</v>
      </c>
      <c r="D139" s="523"/>
      <c r="E139" s="524" t="s">
        <v>191</v>
      </c>
      <c r="F139" s="1156" t="s">
        <v>164</v>
      </c>
      <c r="G139" s="1158" t="s">
        <v>1024</v>
      </c>
      <c r="H139" s="523"/>
      <c r="I139" s="1160" t="s">
        <v>1131</v>
      </c>
      <c r="J139" s="521"/>
      <c r="K139" s="522"/>
      <c r="L139" s="523"/>
      <c r="M139" s="524"/>
      <c r="N139" s="1169" t="s">
        <v>769</v>
      </c>
      <c r="O139" s="1142" t="s">
        <v>164</v>
      </c>
      <c r="P139" s="1158" t="s">
        <v>1026</v>
      </c>
      <c r="Q139" s="468"/>
      <c r="R139" s="1152" t="s">
        <v>1131</v>
      </c>
      <c r="S139" s="1134" t="s">
        <v>376</v>
      </c>
      <c r="T139" s="1166" t="s">
        <v>1088</v>
      </c>
      <c r="U139" s="524" t="s">
        <v>170</v>
      </c>
    </row>
    <row r="140" spans="1:21" ht="19.5" customHeight="1">
      <c r="A140" s="1116"/>
      <c r="B140" s="1177"/>
      <c r="C140" s="1189"/>
      <c r="D140" s="523"/>
      <c r="E140" s="524" t="s">
        <v>192</v>
      </c>
      <c r="F140" s="1177"/>
      <c r="G140" s="1184"/>
      <c r="H140" s="523"/>
      <c r="I140" s="1162"/>
      <c r="J140" s="521"/>
      <c r="K140" s="522"/>
      <c r="L140" s="523"/>
      <c r="M140" s="524"/>
      <c r="N140" s="1251"/>
      <c r="O140" s="1190"/>
      <c r="P140" s="1184"/>
      <c r="Q140" s="523"/>
      <c r="R140" s="1176"/>
      <c r="S140" s="1135"/>
      <c r="T140" s="1167"/>
      <c r="U140" s="524"/>
    </row>
    <row r="141" spans="1:21" ht="19.5" customHeight="1">
      <c r="A141" s="1155"/>
      <c r="B141" s="1157"/>
      <c r="C141" s="1151"/>
      <c r="D141" s="546"/>
      <c r="E141" s="536" t="s">
        <v>173</v>
      </c>
      <c r="F141" s="1157"/>
      <c r="G141" s="1159"/>
      <c r="H141" s="546"/>
      <c r="I141" s="1161"/>
      <c r="J141" s="531"/>
      <c r="K141" s="532"/>
      <c r="L141" s="546"/>
      <c r="M141" s="536"/>
      <c r="N141" s="1170"/>
      <c r="O141" s="1143"/>
      <c r="P141" s="1159"/>
      <c r="Q141" s="546"/>
      <c r="R141" s="1153"/>
      <c r="S141" s="1136"/>
      <c r="T141" s="1168"/>
      <c r="U141" s="524"/>
    </row>
    <row r="142" spans="1:21" ht="19.5" customHeight="1">
      <c r="A142" s="1154" t="s">
        <v>230</v>
      </c>
      <c r="B142" s="1156" t="s">
        <v>164</v>
      </c>
      <c r="C142" s="1150" t="s">
        <v>1007</v>
      </c>
      <c r="D142" s="468"/>
      <c r="E142" s="524" t="s">
        <v>799</v>
      </c>
      <c r="F142" s="537"/>
      <c r="G142" s="538"/>
      <c r="H142" s="468"/>
      <c r="I142" s="539"/>
      <c r="J142" s="537"/>
      <c r="K142" s="542"/>
      <c r="L142" s="468"/>
      <c r="M142" s="539"/>
      <c r="N142" s="1169" t="s">
        <v>800</v>
      </c>
      <c r="O142" s="1142" t="s">
        <v>164</v>
      </c>
      <c r="P142" s="1158" t="s">
        <v>801</v>
      </c>
      <c r="Q142" s="1171" t="s">
        <v>160</v>
      </c>
      <c r="R142" s="1152" t="s">
        <v>802</v>
      </c>
      <c r="S142" s="1134" t="s">
        <v>160</v>
      </c>
      <c r="T142" s="1166" t="s">
        <v>1088</v>
      </c>
      <c r="U142" s="1248"/>
    </row>
    <row r="143" spans="1:21" ht="19.5" customHeight="1">
      <c r="A143" s="1116"/>
      <c r="B143" s="1177"/>
      <c r="C143" s="1189"/>
      <c r="D143" s="523"/>
      <c r="E143" s="524" t="s">
        <v>803</v>
      </c>
      <c r="F143" s="521"/>
      <c r="G143" s="522"/>
      <c r="H143" s="523"/>
      <c r="I143" s="524"/>
      <c r="J143" s="521"/>
      <c r="K143" s="528"/>
      <c r="L143" s="523"/>
      <c r="M143" s="524"/>
      <c r="N143" s="1251"/>
      <c r="O143" s="1190"/>
      <c r="P143" s="1184"/>
      <c r="Q143" s="1191"/>
      <c r="R143" s="1176"/>
      <c r="S143" s="1135"/>
      <c r="T143" s="1167"/>
      <c r="U143" s="1249"/>
    </row>
    <row r="144" spans="1:21" ht="19.5" customHeight="1">
      <c r="A144" s="1155"/>
      <c r="B144" s="1157"/>
      <c r="C144" s="1151"/>
      <c r="D144" s="546"/>
      <c r="E144" s="536" t="s">
        <v>772</v>
      </c>
      <c r="F144" s="531"/>
      <c r="G144" s="532"/>
      <c r="H144" s="546"/>
      <c r="I144" s="536"/>
      <c r="J144" s="531"/>
      <c r="K144" s="551"/>
      <c r="L144" s="546"/>
      <c r="M144" s="536"/>
      <c r="N144" s="1170"/>
      <c r="O144" s="1143"/>
      <c r="P144" s="1159"/>
      <c r="Q144" s="1172"/>
      <c r="R144" s="1153"/>
      <c r="S144" s="1136"/>
      <c r="T144" s="1168"/>
      <c r="U144" s="1250"/>
    </row>
    <row r="145" spans="1:21" ht="19.5" customHeight="1">
      <c r="A145" s="1154" t="s">
        <v>231</v>
      </c>
      <c r="B145" s="1156" t="s">
        <v>164</v>
      </c>
      <c r="C145" s="1150" t="s">
        <v>1124</v>
      </c>
      <c r="D145" s="468"/>
      <c r="E145" s="539" t="s">
        <v>804</v>
      </c>
      <c r="F145" s="537"/>
      <c r="G145" s="542"/>
      <c r="H145" s="468"/>
      <c r="I145" s="539"/>
      <c r="J145" s="537"/>
      <c r="K145" s="542"/>
      <c r="L145" s="468"/>
      <c r="M145" s="539"/>
      <c r="N145" s="537"/>
      <c r="O145" s="543"/>
      <c r="P145" s="542"/>
      <c r="Q145" s="468"/>
      <c r="R145" s="539"/>
      <c r="S145" s="1134" t="s">
        <v>379</v>
      </c>
      <c r="T145" s="1166" t="s">
        <v>1079</v>
      </c>
      <c r="U145" s="1160" t="s">
        <v>734</v>
      </c>
    </row>
    <row r="146" spans="1:21" ht="19.5" customHeight="1">
      <c r="A146" s="1116"/>
      <c r="B146" s="1177"/>
      <c r="C146" s="1189"/>
      <c r="D146" s="523"/>
      <c r="E146" s="524" t="s">
        <v>805</v>
      </c>
      <c r="F146" s="521"/>
      <c r="G146" s="528"/>
      <c r="H146" s="523"/>
      <c r="I146" s="524"/>
      <c r="J146" s="521"/>
      <c r="K146" s="528"/>
      <c r="L146" s="523"/>
      <c r="M146" s="524"/>
      <c r="N146" s="521"/>
      <c r="O146" s="527"/>
      <c r="P146" s="528"/>
      <c r="Q146" s="523"/>
      <c r="R146" s="524"/>
      <c r="S146" s="1135"/>
      <c r="T146" s="1167"/>
      <c r="U146" s="1162"/>
    </row>
    <row r="147" spans="1:21" ht="19.5" customHeight="1">
      <c r="A147" s="1155"/>
      <c r="B147" s="1157"/>
      <c r="C147" s="1151"/>
      <c r="D147" s="546"/>
      <c r="E147" s="536" t="s">
        <v>1095</v>
      </c>
      <c r="F147" s="531"/>
      <c r="G147" s="551"/>
      <c r="H147" s="546"/>
      <c r="I147" s="536"/>
      <c r="J147" s="531"/>
      <c r="K147" s="551"/>
      <c r="L147" s="546"/>
      <c r="M147" s="536"/>
      <c r="N147" s="531"/>
      <c r="O147" s="548"/>
      <c r="P147" s="551"/>
      <c r="Q147" s="546"/>
      <c r="R147" s="536"/>
      <c r="S147" s="1136"/>
      <c r="T147" s="1168"/>
      <c r="U147" s="1161"/>
    </row>
    <row r="148" spans="1:21" ht="19.5" customHeight="1">
      <c r="A148" s="1154" t="s">
        <v>232</v>
      </c>
      <c r="B148" s="1156" t="s">
        <v>164</v>
      </c>
      <c r="C148" s="1131" t="s">
        <v>1007</v>
      </c>
      <c r="D148" s="468"/>
      <c r="E148" s="539" t="s">
        <v>1036</v>
      </c>
      <c r="F148" s="1156" t="s">
        <v>164</v>
      </c>
      <c r="G148" s="1131" t="s">
        <v>1007</v>
      </c>
      <c r="H148" s="468"/>
      <c r="I148" s="1160" t="s">
        <v>1036</v>
      </c>
      <c r="J148" s="537"/>
      <c r="K148" s="542"/>
      <c r="L148" s="468"/>
      <c r="M148" s="539"/>
      <c r="N148" s="537"/>
      <c r="O148" s="543"/>
      <c r="P148" s="542"/>
      <c r="Q148" s="468"/>
      <c r="R148" s="539"/>
      <c r="S148" s="1134" t="s">
        <v>160</v>
      </c>
      <c r="T148" s="1166" t="s">
        <v>1098</v>
      </c>
      <c r="U148" s="539"/>
    </row>
    <row r="149" spans="1:21" ht="19.5" customHeight="1">
      <c r="A149" s="1155"/>
      <c r="B149" s="1157"/>
      <c r="C149" s="1133"/>
      <c r="D149" s="546"/>
      <c r="E149" s="536" t="s">
        <v>1032</v>
      </c>
      <c r="F149" s="1157"/>
      <c r="G149" s="1133"/>
      <c r="H149" s="546"/>
      <c r="I149" s="1161"/>
      <c r="J149" s="531"/>
      <c r="K149" s="551"/>
      <c r="L149" s="546"/>
      <c r="M149" s="536"/>
      <c r="N149" s="531"/>
      <c r="O149" s="548"/>
      <c r="P149" s="551"/>
      <c r="Q149" s="546"/>
      <c r="R149" s="536"/>
      <c r="S149" s="1136"/>
      <c r="T149" s="1168"/>
      <c r="U149" s="536"/>
    </row>
    <row r="150" spans="1:21" ht="19.5" customHeight="1">
      <c r="A150" s="1154" t="s">
        <v>203</v>
      </c>
      <c r="B150" s="1156" t="s">
        <v>164</v>
      </c>
      <c r="C150" s="1150" t="s">
        <v>1133</v>
      </c>
      <c r="D150" s="1146" t="s">
        <v>160</v>
      </c>
      <c r="E150" s="1152" t="s">
        <v>931</v>
      </c>
      <c r="F150" s="1156" t="s">
        <v>164</v>
      </c>
      <c r="G150" s="1158" t="s">
        <v>1021</v>
      </c>
      <c r="H150" s="1146" t="s">
        <v>160</v>
      </c>
      <c r="I150" s="1152" t="s">
        <v>931</v>
      </c>
      <c r="J150" s="1148" t="s">
        <v>164</v>
      </c>
      <c r="K150" s="1150" t="s">
        <v>1021</v>
      </c>
      <c r="L150" s="1146" t="s">
        <v>160</v>
      </c>
      <c r="M150" s="1152" t="s">
        <v>931</v>
      </c>
      <c r="N150" s="1140" t="s">
        <v>1100</v>
      </c>
      <c r="O150" s="1142" t="s">
        <v>1016</v>
      </c>
      <c r="P150" s="1144" t="s">
        <v>1101</v>
      </c>
      <c r="Q150" s="1146" t="s">
        <v>160</v>
      </c>
      <c r="R150" s="554" t="s">
        <v>931</v>
      </c>
      <c r="S150" s="544"/>
      <c r="T150" s="550"/>
      <c r="U150" s="539"/>
    </row>
    <row r="151" spans="1:21" ht="19.5" customHeight="1">
      <c r="A151" s="1155"/>
      <c r="B151" s="1157"/>
      <c r="C151" s="1151"/>
      <c r="D151" s="1147"/>
      <c r="E151" s="1153"/>
      <c r="F151" s="1157"/>
      <c r="G151" s="1159"/>
      <c r="H151" s="1147"/>
      <c r="I151" s="1153"/>
      <c r="J151" s="1149"/>
      <c r="K151" s="1151"/>
      <c r="L151" s="1147"/>
      <c r="M151" s="1153"/>
      <c r="N151" s="1141"/>
      <c r="O151" s="1143"/>
      <c r="P151" s="1145"/>
      <c r="Q151" s="1147"/>
      <c r="R151" s="555" t="s">
        <v>1102</v>
      </c>
      <c r="S151" s="529"/>
      <c r="T151" s="552"/>
      <c r="U151" s="524"/>
    </row>
    <row r="152" spans="1:21" ht="19.5" customHeight="1">
      <c r="A152" s="1154" t="s">
        <v>1103</v>
      </c>
      <c r="B152" s="1156" t="s">
        <v>164</v>
      </c>
      <c r="C152" s="1150" t="s">
        <v>1133</v>
      </c>
      <c r="D152" s="1146" t="s">
        <v>160</v>
      </c>
      <c r="E152" s="1152" t="s">
        <v>931</v>
      </c>
      <c r="F152" s="1156" t="s">
        <v>164</v>
      </c>
      <c r="G152" s="1158" t="s">
        <v>1021</v>
      </c>
      <c r="H152" s="1146" t="s">
        <v>160</v>
      </c>
      <c r="I152" s="1152" t="s">
        <v>931</v>
      </c>
      <c r="J152" s="1148" t="s">
        <v>164</v>
      </c>
      <c r="K152" s="1150" t="s">
        <v>1021</v>
      </c>
      <c r="L152" s="1146" t="s">
        <v>160</v>
      </c>
      <c r="M152" s="1152" t="s">
        <v>931</v>
      </c>
      <c r="N152" s="1140" t="s">
        <v>1100</v>
      </c>
      <c r="O152" s="1142" t="s">
        <v>1016</v>
      </c>
      <c r="P152" s="1144" t="s">
        <v>1101</v>
      </c>
      <c r="Q152" s="1146" t="s">
        <v>160</v>
      </c>
      <c r="R152" s="554" t="s">
        <v>931</v>
      </c>
      <c r="S152" s="544"/>
      <c r="T152" s="550"/>
      <c r="U152" s="539"/>
    </row>
    <row r="153" spans="1:21" ht="19.5" customHeight="1">
      <c r="A153" s="1155"/>
      <c r="B153" s="1157"/>
      <c r="C153" s="1151"/>
      <c r="D153" s="1147"/>
      <c r="E153" s="1153"/>
      <c r="F153" s="1157"/>
      <c r="G153" s="1159"/>
      <c r="H153" s="1147"/>
      <c r="I153" s="1153"/>
      <c r="J153" s="1149"/>
      <c r="K153" s="1151"/>
      <c r="L153" s="1147"/>
      <c r="M153" s="1153"/>
      <c r="N153" s="1141"/>
      <c r="O153" s="1143"/>
      <c r="P153" s="1145"/>
      <c r="Q153" s="1147"/>
      <c r="R153" s="555" t="s">
        <v>1102</v>
      </c>
      <c r="S153" s="529"/>
      <c r="T153" s="552"/>
      <c r="U153" s="524"/>
    </row>
    <row r="154" spans="1:21" ht="19.5" customHeight="1">
      <c r="A154" s="1154" t="s">
        <v>1105</v>
      </c>
      <c r="B154" s="1156" t="s">
        <v>164</v>
      </c>
      <c r="C154" s="1150" t="s">
        <v>1133</v>
      </c>
      <c r="D154" s="1146" t="s">
        <v>160</v>
      </c>
      <c r="E154" s="1152" t="s">
        <v>931</v>
      </c>
      <c r="F154" s="1156" t="s">
        <v>164</v>
      </c>
      <c r="G154" s="1158" t="s">
        <v>1021</v>
      </c>
      <c r="H154" s="1146" t="s">
        <v>160</v>
      </c>
      <c r="I154" s="1152" t="s">
        <v>931</v>
      </c>
      <c r="J154" s="1148" t="s">
        <v>164</v>
      </c>
      <c r="K154" s="1150" t="s">
        <v>1021</v>
      </c>
      <c r="L154" s="1146" t="s">
        <v>160</v>
      </c>
      <c r="M154" s="1152" t="s">
        <v>931</v>
      </c>
      <c r="N154" s="1140" t="s">
        <v>1100</v>
      </c>
      <c r="O154" s="1142" t="s">
        <v>1016</v>
      </c>
      <c r="P154" s="1144" t="s">
        <v>1101</v>
      </c>
      <c r="Q154" s="1146" t="s">
        <v>160</v>
      </c>
      <c r="R154" s="554" t="s">
        <v>931</v>
      </c>
      <c r="S154" s="544"/>
      <c r="T154" s="550"/>
      <c r="U154" s="539"/>
    </row>
    <row r="155" spans="1:21" ht="19.5" customHeight="1">
      <c r="A155" s="1155"/>
      <c r="B155" s="1157"/>
      <c r="C155" s="1151"/>
      <c r="D155" s="1147"/>
      <c r="E155" s="1153"/>
      <c r="F155" s="1157"/>
      <c r="G155" s="1159"/>
      <c r="H155" s="1147"/>
      <c r="I155" s="1153"/>
      <c r="J155" s="1149"/>
      <c r="K155" s="1151"/>
      <c r="L155" s="1147"/>
      <c r="M155" s="1153"/>
      <c r="N155" s="1141"/>
      <c r="O155" s="1143"/>
      <c r="P155" s="1145"/>
      <c r="Q155" s="1147"/>
      <c r="R155" s="555" t="s">
        <v>1102</v>
      </c>
      <c r="S155" s="529"/>
      <c r="T155" s="552"/>
      <c r="U155" s="524"/>
    </row>
    <row r="156" spans="1:21" ht="19.5" customHeight="1" thickBot="1">
      <c r="A156" s="179" t="s">
        <v>210</v>
      </c>
      <c r="B156" s="537" t="s">
        <v>164</v>
      </c>
      <c r="C156" s="541" t="s">
        <v>806</v>
      </c>
      <c r="D156" s="468"/>
      <c r="E156" s="539" t="s">
        <v>1137</v>
      </c>
      <c r="F156" s="537" t="s">
        <v>164</v>
      </c>
      <c r="G156" s="538" t="s">
        <v>166</v>
      </c>
      <c r="H156" s="468"/>
      <c r="I156" s="539" t="s">
        <v>1137</v>
      </c>
      <c r="J156" s="537"/>
      <c r="K156" s="542"/>
      <c r="L156" s="468"/>
      <c r="M156" s="539"/>
      <c r="N156" s="537"/>
      <c r="O156" s="543"/>
      <c r="P156" s="542"/>
      <c r="Q156" s="468"/>
      <c r="R156" s="539"/>
      <c r="S156" s="175" t="s">
        <v>376</v>
      </c>
      <c r="T156" s="567" t="s">
        <v>1311</v>
      </c>
      <c r="U156" s="568" t="s">
        <v>807</v>
      </c>
    </row>
    <row r="157" spans="1:21" ht="47.25" customHeight="1">
      <c r="A157" s="433" t="s">
        <v>164</v>
      </c>
      <c r="B157" s="1193">
        <f>COUNTIF(B5:B156,"指定袋")</f>
        <v>56</v>
      </c>
      <c r="C157" s="1194"/>
      <c r="D157" s="1194"/>
      <c r="E157" s="1195"/>
      <c r="F157" s="1193">
        <f>COUNTIF(F5:F156,"指定袋")</f>
        <v>34</v>
      </c>
      <c r="G157" s="1194"/>
      <c r="H157" s="1194"/>
      <c r="I157" s="1195"/>
      <c r="J157" s="1193">
        <f>COUNTIF(J5:J156,"指定袋")</f>
        <v>13</v>
      </c>
      <c r="K157" s="1194"/>
      <c r="L157" s="1194"/>
      <c r="M157" s="1195"/>
      <c r="N157" s="1193">
        <f>COUNTIF(O5:O156,"指定袋")</f>
        <v>23</v>
      </c>
      <c r="O157" s="1194"/>
      <c r="P157" s="1194"/>
      <c r="Q157" s="1194"/>
      <c r="R157" s="1195"/>
      <c r="S157" s="434" t="s">
        <v>1054</v>
      </c>
      <c r="T157" s="435" t="s">
        <v>808</v>
      </c>
      <c r="U157" s="436"/>
    </row>
    <row r="158" spans="1:21" ht="47.25" customHeight="1">
      <c r="A158" s="164" t="s">
        <v>1138</v>
      </c>
      <c r="B158" s="1196">
        <f>COUNTIF(B5:B156,"指導")</f>
        <v>4</v>
      </c>
      <c r="C158" s="1197"/>
      <c r="D158" s="1197"/>
      <c r="E158" s="1198"/>
      <c r="F158" s="1196">
        <f>COUNTIF(F5:F156,"指導")</f>
        <v>4</v>
      </c>
      <c r="G158" s="1197"/>
      <c r="H158" s="1197"/>
      <c r="I158" s="1198"/>
      <c r="J158" s="1196">
        <f>COUNTIF(J5:J156,"指導")</f>
        <v>3</v>
      </c>
      <c r="K158" s="1197"/>
      <c r="L158" s="1197"/>
      <c r="M158" s="1198"/>
      <c r="N158" s="1196">
        <f>COUNTIF(O5:O156,"指導")</f>
        <v>2</v>
      </c>
      <c r="O158" s="1197"/>
      <c r="P158" s="1197"/>
      <c r="Q158" s="1197"/>
      <c r="R158" s="1198"/>
      <c r="S158" s="1180">
        <f>COUNTIF(S5:S156,"○")</f>
        <v>41</v>
      </c>
      <c r="T158" s="1178">
        <v>43</v>
      </c>
      <c r="U158" s="121"/>
    </row>
    <row r="159" spans="1:21" ht="47.25" customHeight="1" thickBot="1">
      <c r="A159" s="169" t="s">
        <v>186</v>
      </c>
      <c r="B159" s="1181">
        <f>COUNTIF(B5:B156,"推奨袋")</f>
        <v>1</v>
      </c>
      <c r="C159" s="1179"/>
      <c r="D159" s="1179"/>
      <c r="E159" s="1192"/>
      <c r="F159" s="1181">
        <f>COUNTIF(F5:F156,"推奨袋")</f>
        <v>3</v>
      </c>
      <c r="G159" s="1179"/>
      <c r="H159" s="1179"/>
      <c r="I159" s="1192"/>
      <c r="J159" s="1181">
        <f>COUNTIF(J5:J156,"推奨袋")</f>
        <v>0</v>
      </c>
      <c r="K159" s="1179"/>
      <c r="L159" s="1179"/>
      <c r="M159" s="1192"/>
      <c r="N159" s="1181">
        <f>COUNTIF(O5:O156,"推奨袋")</f>
        <v>1</v>
      </c>
      <c r="O159" s="1179"/>
      <c r="P159" s="1179"/>
      <c r="Q159" s="1179"/>
      <c r="R159" s="1192"/>
      <c r="S159" s="1181"/>
      <c r="T159" s="1179"/>
      <c r="U159" s="122"/>
    </row>
  </sheetData>
  <mergeCells count="614">
    <mergeCell ref="S30:S32"/>
    <mergeCell ref="O30:O32"/>
    <mergeCell ref="P30:P32"/>
    <mergeCell ref="O38:O40"/>
    <mergeCell ref="S35:S37"/>
    <mergeCell ref="P35:P37"/>
    <mergeCell ref="O33:O34"/>
    <mergeCell ref="C12:C13"/>
    <mergeCell ref="F12:F13"/>
    <mergeCell ref="G12:G13"/>
    <mergeCell ref="P65:P67"/>
    <mergeCell ref="P63:P64"/>
    <mergeCell ref="N30:N32"/>
    <mergeCell ref="N33:N34"/>
    <mergeCell ref="M65:M67"/>
    <mergeCell ref="K65:K67"/>
    <mergeCell ref="K55:K56"/>
    <mergeCell ref="U10:U11"/>
    <mergeCell ref="U8:U9"/>
    <mergeCell ref="U5:U7"/>
    <mergeCell ref="O122:O123"/>
    <mergeCell ref="P122:P123"/>
    <mergeCell ref="U14:U16"/>
    <mergeCell ref="T116:T117"/>
    <mergeCell ref="U112:U113"/>
    <mergeCell ref="U110:U111"/>
    <mergeCell ref="U65:U67"/>
    <mergeCell ref="I139:I141"/>
    <mergeCell ref="N122:N123"/>
    <mergeCell ref="J133:J135"/>
    <mergeCell ref="K133:K135"/>
    <mergeCell ref="N139:N141"/>
    <mergeCell ref="N136:N138"/>
    <mergeCell ref="I148:I149"/>
    <mergeCell ref="T148:T149"/>
    <mergeCell ref="O142:O144"/>
    <mergeCell ref="P142:P144"/>
    <mergeCell ref="Q142:Q144"/>
    <mergeCell ref="N142:N144"/>
    <mergeCell ref="S145:S147"/>
    <mergeCell ref="T145:T147"/>
    <mergeCell ref="R142:R144"/>
    <mergeCell ref="P136:P138"/>
    <mergeCell ref="U142:U144"/>
    <mergeCell ref="S148:S149"/>
    <mergeCell ref="S142:S144"/>
    <mergeCell ref="T142:T144"/>
    <mergeCell ref="U145:U147"/>
    <mergeCell ref="U107:U109"/>
    <mergeCell ref="O139:O141"/>
    <mergeCell ref="T136:T138"/>
    <mergeCell ref="P139:P141"/>
    <mergeCell ref="R139:R141"/>
    <mergeCell ref="R136:R138"/>
    <mergeCell ref="S139:S141"/>
    <mergeCell ref="S136:S138"/>
    <mergeCell ref="T139:T141"/>
    <mergeCell ref="O136:O138"/>
    <mergeCell ref="U130:U132"/>
    <mergeCell ref="M133:M135"/>
    <mergeCell ref="S133:S135"/>
    <mergeCell ref="T127:T129"/>
    <mergeCell ref="T130:T132"/>
    <mergeCell ref="T133:T135"/>
    <mergeCell ref="S130:S132"/>
    <mergeCell ref="U127:U129"/>
    <mergeCell ref="U23:U25"/>
    <mergeCell ref="T30:T32"/>
    <mergeCell ref="U33:U34"/>
    <mergeCell ref="U26:U27"/>
    <mergeCell ref="T26:T27"/>
    <mergeCell ref="T28:T29"/>
    <mergeCell ref="T23:T25"/>
    <mergeCell ref="T46:T48"/>
    <mergeCell ref="P96:P98"/>
    <mergeCell ref="N96:N98"/>
    <mergeCell ref="T94:T95"/>
    <mergeCell ref="S92:U92"/>
    <mergeCell ref="T49:T51"/>
    <mergeCell ref="T53:T54"/>
    <mergeCell ref="T63:T64"/>
    <mergeCell ref="T81:T82"/>
    <mergeCell ref="T75:T76"/>
    <mergeCell ref="T60:T62"/>
    <mergeCell ref="T57:T59"/>
    <mergeCell ref="T65:T67"/>
    <mergeCell ref="T77:T80"/>
    <mergeCell ref="T70:T71"/>
    <mergeCell ref="T72:T74"/>
    <mergeCell ref="T68:T69"/>
    <mergeCell ref="T86:T87"/>
    <mergeCell ref="U81:U82"/>
    <mergeCell ref="N63:N64"/>
    <mergeCell ref="N65:N67"/>
    <mergeCell ref="N81:N82"/>
    <mergeCell ref="O81:O82"/>
    <mergeCell ref="S63:S64"/>
    <mergeCell ref="S70:S71"/>
    <mergeCell ref="O72:O74"/>
    <mergeCell ref="S77:S80"/>
    <mergeCell ref="K75:K76"/>
    <mergeCell ref="O88:O89"/>
    <mergeCell ref="N86:N87"/>
    <mergeCell ref="O86:O87"/>
    <mergeCell ref="M75:M76"/>
    <mergeCell ref="R86:R87"/>
    <mergeCell ref="Q88:Q89"/>
    <mergeCell ref="P88:P89"/>
    <mergeCell ref="P81:P82"/>
    <mergeCell ref="P86:P87"/>
    <mergeCell ref="S75:S76"/>
    <mergeCell ref="R38:R40"/>
    <mergeCell ref="S60:S62"/>
    <mergeCell ref="R65:R67"/>
    <mergeCell ref="S57:S59"/>
    <mergeCell ref="S53:S54"/>
    <mergeCell ref="S46:S48"/>
    <mergeCell ref="S49:S51"/>
    <mergeCell ref="S38:S40"/>
    <mergeCell ref="S68:S69"/>
    <mergeCell ref="N38:N40"/>
    <mergeCell ref="K26:K27"/>
    <mergeCell ref="M30:M32"/>
    <mergeCell ref="K30:K32"/>
    <mergeCell ref="L30:L32"/>
    <mergeCell ref="N35:N37"/>
    <mergeCell ref="T43:T45"/>
    <mergeCell ref="R35:R37"/>
    <mergeCell ref="P38:P40"/>
    <mergeCell ref="S33:S34"/>
    <mergeCell ref="T14:T16"/>
    <mergeCell ref="G33:G34"/>
    <mergeCell ref="T33:T34"/>
    <mergeCell ref="T38:T40"/>
    <mergeCell ref="T35:T37"/>
    <mergeCell ref="J30:J32"/>
    <mergeCell ref="J26:J27"/>
    <mergeCell ref="S26:S27"/>
    <mergeCell ref="S23:S25"/>
    <mergeCell ref="G35:G37"/>
    <mergeCell ref="T5:T7"/>
    <mergeCell ref="T8:T9"/>
    <mergeCell ref="T10:T11"/>
    <mergeCell ref="P8:P9"/>
    <mergeCell ref="S8:S9"/>
    <mergeCell ref="S10:S11"/>
    <mergeCell ref="S5:S7"/>
    <mergeCell ref="J5:J7"/>
    <mergeCell ref="K5:K7"/>
    <mergeCell ref="O8:O9"/>
    <mergeCell ref="N20:N22"/>
    <mergeCell ref="K20:K22"/>
    <mergeCell ref="N8:N9"/>
    <mergeCell ref="J17:J19"/>
    <mergeCell ref="J10:J11"/>
    <mergeCell ref="J8:J9"/>
    <mergeCell ref="O20:O22"/>
    <mergeCell ref="H60:H62"/>
    <mergeCell ref="G26:G27"/>
    <mergeCell ref="G10:G11"/>
    <mergeCell ref="P20:P22"/>
    <mergeCell ref="I23:I25"/>
    <mergeCell ref="J20:J22"/>
    <mergeCell ref="G55:G56"/>
    <mergeCell ref="H30:H32"/>
    <mergeCell ref="P33:P34"/>
    <mergeCell ref="O35:O37"/>
    <mergeCell ref="I30:I32"/>
    <mergeCell ref="K70:K71"/>
    <mergeCell ref="J70:J71"/>
    <mergeCell ref="I70:I71"/>
    <mergeCell ref="I38:I40"/>
    <mergeCell ref="I35:I37"/>
    <mergeCell ref="J49:J51"/>
    <mergeCell ref="K49:K51"/>
    <mergeCell ref="I72:I74"/>
    <mergeCell ref="J65:J67"/>
    <mergeCell ref="J55:J56"/>
    <mergeCell ref="K72:K74"/>
    <mergeCell ref="J72:J74"/>
    <mergeCell ref="F8:F9"/>
    <mergeCell ref="I14:I16"/>
    <mergeCell ref="T20:T22"/>
    <mergeCell ref="K10:K11"/>
    <mergeCell ref="T17:T19"/>
    <mergeCell ref="S20:S22"/>
    <mergeCell ref="S17:S19"/>
    <mergeCell ref="F10:F11"/>
    <mergeCell ref="G8:G9"/>
    <mergeCell ref="G20:G22"/>
    <mergeCell ref="F17:F19"/>
    <mergeCell ref="S14:S16"/>
    <mergeCell ref="F23:F25"/>
    <mergeCell ref="G17:G19"/>
    <mergeCell ref="G23:G25"/>
    <mergeCell ref="F14:F16"/>
    <mergeCell ref="G14:G16"/>
    <mergeCell ref="K17:K19"/>
    <mergeCell ref="F20:F22"/>
    <mergeCell ref="F81:F82"/>
    <mergeCell ref="G81:G82"/>
    <mergeCell ref="G94:G95"/>
    <mergeCell ref="F83:F85"/>
    <mergeCell ref="G83:G85"/>
    <mergeCell ref="F92:I92"/>
    <mergeCell ref="I94:I95"/>
    <mergeCell ref="F88:F89"/>
    <mergeCell ref="H94:H95"/>
    <mergeCell ref="G88:G89"/>
    <mergeCell ref="G120:G121"/>
    <mergeCell ref="F118:F119"/>
    <mergeCell ref="G118:G119"/>
    <mergeCell ref="F120:F121"/>
    <mergeCell ref="C142:C144"/>
    <mergeCell ref="C145:C147"/>
    <mergeCell ref="F139:F141"/>
    <mergeCell ref="G139:G141"/>
    <mergeCell ref="C136:C138"/>
    <mergeCell ref="C139:C141"/>
    <mergeCell ref="C133:C135"/>
    <mergeCell ref="C122:C123"/>
    <mergeCell ref="C124:C126"/>
    <mergeCell ref="C127:C129"/>
    <mergeCell ref="C130:C132"/>
    <mergeCell ref="E49:E51"/>
    <mergeCell ref="F70:F71"/>
    <mergeCell ref="D68:D69"/>
    <mergeCell ref="E68:E69"/>
    <mergeCell ref="F49:F51"/>
    <mergeCell ref="F55:F56"/>
    <mergeCell ref="D60:D62"/>
    <mergeCell ref="C38:C40"/>
    <mergeCell ref="C43:C45"/>
    <mergeCell ref="C53:C54"/>
    <mergeCell ref="C55:C56"/>
    <mergeCell ref="C46:C48"/>
    <mergeCell ref="C49:C51"/>
    <mergeCell ref="G49:G51"/>
    <mergeCell ref="F60:F62"/>
    <mergeCell ref="G60:G62"/>
    <mergeCell ref="G57:G59"/>
    <mergeCell ref="F57:F59"/>
    <mergeCell ref="C28:C29"/>
    <mergeCell ref="F33:F34"/>
    <mergeCell ref="C30:C32"/>
    <mergeCell ref="F35:F37"/>
    <mergeCell ref="C35:C37"/>
    <mergeCell ref="C33:C34"/>
    <mergeCell ref="F38:F40"/>
    <mergeCell ref="G38:G40"/>
    <mergeCell ref="F26:F27"/>
    <mergeCell ref="F30:F32"/>
    <mergeCell ref="G30:G32"/>
    <mergeCell ref="C14:C16"/>
    <mergeCell ref="C17:C19"/>
    <mergeCell ref="C20:C22"/>
    <mergeCell ref="C23:C25"/>
    <mergeCell ref="B122:B123"/>
    <mergeCell ref="B124:B126"/>
    <mergeCell ref="B127:B129"/>
    <mergeCell ref="B130:B132"/>
    <mergeCell ref="C120:C121"/>
    <mergeCell ref="B110:B111"/>
    <mergeCell ref="B112:B113"/>
    <mergeCell ref="B114:B115"/>
    <mergeCell ref="B120:B121"/>
    <mergeCell ref="B118:B119"/>
    <mergeCell ref="C112:C113"/>
    <mergeCell ref="C110:C111"/>
    <mergeCell ref="C116:C117"/>
    <mergeCell ref="C118:C119"/>
    <mergeCell ref="B77:B80"/>
    <mergeCell ref="C75:C76"/>
    <mergeCell ref="D81:D82"/>
    <mergeCell ref="C72:C74"/>
    <mergeCell ref="C81:C82"/>
    <mergeCell ref="B75:B76"/>
    <mergeCell ref="C57:C59"/>
    <mergeCell ref="C60:C62"/>
    <mergeCell ref="D53:D54"/>
    <mergeCell ref="D55:D56"/>
    <mergeCell ref="B8:B9"/>
    <mergeCell ref="B10:B11"/>
    <mergeCell ref="B35:B37"/>
    <mergeCell ref="B57:B59"/>
    <mergeCell ref="B55:B56"/>
    <mergeCell ref="B12:B13"/>
    <mergeCell ref="B26:B27"/>
    <mergeCell ref="B28:B29"/>
    <mergeCell ref="B38:B40"/>
    <mergeCell ref="B30:B32"/>
    <mergeCell ref="B33:B34"/>
    <mergeCell ref="B14:B16"/>
    <mergeCell ref="B17:B19"/>
    <mergeCell ref="B20:B22"/>
    <mergeCell ref="B23:B25"/>
    <mergeCell ref="A55:A56"/>
    <mergeCell ref="A33:A34"/>
    <mergeCell ref="A35:A37"/>
    <mergeCell ref="A38:A40"/>
    <mergeCell ref="A43:A45"/>
    <mergeCell ref="A49:A51"/>
    <mergeCell ref="A46:A48"/>
    <mergeCell ref="A53:A54"/>
    <mergeCell ref="A10:A11"/>
    <mergeCell ref="A8:A9"/>
    <mergeCell ref="A30:A32"/>
    <mergeCell ref="A20:A22"/>
    <mergeCell ref="A26:A27"/>
    <mergeCell ref="A23:A25"/>
    <mergeCell ref="A28:A29"/>
    <mergeCell ref="A14:A16"/>
    <mergeCell ref="A17:A19"/>
    <mergeCell ref="A12:A13"/>
    <mergeCell ref="A57:A59"/>
    <mergeCell ref="C77:C80"/>
    <mergeCell ref="C68:C69"/>
    <mergeCell ref="C70:C71"/>
    <mergeCell ref="C63:C64"/>
    <mergeCell ref="C65:C67"/>
    <mergeCell ref="A60:A62"/>
    <mergeCell ref="A70:A71"/>
    <mergeCell ref="B60:B62"/>
    <mergeCell ref="B65:B67"/>
    <mergeCell ref="B68:B69"/>
    <mergeCell ref="B63:B64"/>
    <mergeCell ref="B43:B45"/>
    <mergeCell ref="B46:B48"/>
    <mergeCell ref="B49:B51"/>
    <mergeCell ref="B53:B54"/>
    <mergeCell ref="A63:A64"/>
    <mergeCell ref="A75:A76"/>
    <mergeCell ref="A65:A67"/>
    <mergeCell ref="A68:A69"/>
    <mergeCell ref="A120:A121"/>
    <mergeCell ref="A112:A113"/>
    <mergeCell ref="A116:A117"/>
    <mergeCell ref="A104:A106"/>
    <mergeCell ref="A110:A111"/>
    <mergeCell ref="B83:B85"/>
    <mergeCell ref="B88:B89"/>
    <mergeCell ref="B99:B101"/>
    <mergeCell ref="B96:B98"/>
    <mergeCell ref="B94:B95"/>
    <mergeCell ref="B102:B103"/>
    <mergeCell ref="B104:B106"/>
    <mergeCell ref="A86:A87"/>
    <mergeCell ref="B86:B87"/>
    <mergeCell ref="A102:A103"/>
    <mergeCell ref="B91:R91"/>
    <mergeCell ref="C99:C101"/>
    <mergeCell ref="C96:C98"/>
    <mergeCell ref="C102:C103"/>
    <mergeCell ref="F94:F95"/>
    <mergeCell ref="S99:S101"/>
    <mergeCell ref="S91:U91"/>
    <mergeCell ref="U88:U89"/>
    <mergeCell ref="U94:U95"/>
    <mergeCell ref="U99:U101"/>
    <mergeCell ref="S94:S95"/>
    <mergeCell ref="T99:T101"/>
    <mergeCell ref="S81:S82"/>
    <mergeCell ref="S86:S87"/>
    <mergeCell ref="S88:S89"/>
    <mergeCell ref="S83:S85"/>
    <mergeCell ref="G70:G71"/>
    <mergeCell ref="J81:J82"/>
    <mergeCell ref="K81:K82"/>
    <mergeCell ref="A77:A80"/>
    <mergeCell ref="H81:H82"/>
    <mergeCell ref="A81:A82"/>
    <mergeCell ref="B70:B71"/>
    <mergeCell ref="B72:B74"/>
    <mergeCell ref="D75:D76"/>
    <mergeCell ref="B81:B82"/>
    <mergeCell ref="E72:E74"/>
    <mergeCell ref="N75:N76"/>
    <mergeCell ref="O75:O76"/>
    <mergeCell ref="P75:P76"/>
    <mergeCell ref="N72:N74"/>
    <mergeCell ref="F72:F74"/>
    <mergeCell ref="F75:F76"/>
    <mergeCell ref="H75:H76"/>
    <mergeCell ref="I75:I76"/>
    <mergeCell ref="J75:J76"/>
    <mergeCell ref="F5:F7"/>
    <mergeCell ref="G5:G7"/>
    <mergeCell ref="C104:C106"/>
    <mergeCell ref="D88:D89"/>
    <mergeCell ref="C83:C85"/>
    <mergeCell ref="C88:C89"/>
    <mergeCell ref="C86:C87"/>
    <mergeCell ref="C8:C9"/>
    <mergeCell ref="C10:C11"/>
    <mergeCell ref="C26:C27"/>
    <mergeCell ref="S2:U2"/>
    <mergeCell ref="N3:R3"/>
    <mergeCell ref="S3:U3"/>
    <mergeCell ref="B2:R2"/>
    <mergeCell ref="J3:M3"/>
    <mergeCell ref="B3:E3"/>
    <mergeCell ref="F3:I3"/>
    <mergeCell ref="A5:A7"/>
    <mergeCell ref="A2:A4"/>
    <mergeCell ref="B92:E92"/>
    <mergeCell ref="D120:D121"/>
    <mergeCell ref="B116:B117"/>
    <mergeCell ref="A72:A74"/>
    <mergeCell ref="A118:A119"/>
    <mergeCell ref="B107:B109"/>
    <mergeCell ref="B5:B7"/>
    <mergeCell ref="C5:C7"/>
    <mergeCell ref="B145:B147"/>
    <mergeCell ref="B139:B141"/>
    <mergeCell ref="B133:B135"/>
    <mergeCell ref="B148:B149"/>
    <mergeCell ref="B136:B138"/>
    <mergeCell ref="B142:B144"/>
    <mergeCell ref="A130:A132"/>
    <mergeCell ref="A127:A129"/>
    <mergeCell ref="A148:A149"/>
    <mergeCell ref="A139:A141"/>
    <mergeCell ref="A142:A144"/>
    <mergeCell ref="A145:A147"/>
    <mergeCell ref="A133:A135"/>
    <mergeCell ref="A136:A138"/>
    <mergeCell ref="A124:A126"/>
    <mergeCell ref="A107:A109"/>
    <mergeCell ref="A114:A115"/>
    <mergeCell ref="A83:A85"/>
    <mergeCell ref="A122:A123"/>
    <mergeCell ref="A94:A95"/>
    <mergeCell ref="A96:A98"/>
    <mergeCell ref="A99:A101"/>
    <mergeCell ref="A88:A89"/>
    <mergeCell ref="A91:A93"/>
    <mergeCell ref="N157:R157"/>
    <mergeCell ref="N158:R158"/>
    <mergeCell ref="N159:R159"/>
    <mergeCell ref="J158:M158"/>
    <mergeCell ref="J157:M157"/>
    <mergeCell ref="J159:M159"/>
    <mergeCell ref="B159:E159"/>
    <mergeCell ref="F157:I157"/>
    <mergeCell ref="F158:I158"/>
    <mergeCell ref="F159:I159"/>
    <mergeCell ref="B158:E158"/>
    <mergeCell ref="B157:E157"/>
    <mergeCell ref="D118:D119"/>
    <mergeCell ref="D116:D117"/>
    <mergeCell ref="F116:F117"/>
    <mergeCell ref="F114:F115"/>
    <mergeCell ref="F112:F113"/>
    <mergeCell ref="F110:F111"/>
    <mergeCell ref="G116:G117"/>
    <mergeCell ref="D114:D115"/>
    <mergeCell ref="G114:G115"/>
    <mergeCell ref="D112:D113"/>
    <mergeCell ref="C114:C115"/>
    <mergeCell ref="D94:D95"/>
    <mergeCell ref="D110:D111"/>
    <mergeCell ref="C107:C109"/>
    <mergeCell ref="C94:C95"/>
    <mergeCell ref="M96:M98"/>
    <mergeCell ref="N92:R92"/>
    <mergeCell ref="G99:G101"/>
    <mergeCell ref="F102:F103"/>
    <mergeCell ref="J92:M92"/>
    <mergeCell ref="F99:F101"/>
    <mergeCell ref="I99:I101"/>
    <mergeCell ref="O96:O98"/>
    <mergeCell ref="J96:J98"/>
    <mergeCell ref="K96:K98"/>
    <mergeCell ref="N110:N111"/>
    <mergeCell ref="G110:G111"/>
    <mergeCell ref="G102:G103"/>
    <mergeCell ref="H112:H113"/>
    <mergeCell ref="H110:H111"/>
    <mergeCell ref="G112:G113"/>
    <mergeCell ref="H88:H89"/>
    <mergeCell ref="G86:G87"/>
    <mergeCell ref="G72:G74"/>
    <mergeCell ref="G75:G76"/>
    <mergeCell ref="H120:H121"/>
    <mergeCell ref="H114:H115"/>
    <mergeCell ref="O112:O113"/>
    <mergeCell ref="O116:O117"/>
    <mergeCell ref="O118:O119"/>
    <mergeCell ref="N116:N117"/>
    <mergeCell ref="H118:H119"/>
    <mergeCell ref="H116:H117"/>
    <mergeCell ref="I112:I113"/>
    <mergeCell ref="I118:I119"/>
    <mergeCell ref="N120:N121"/>
    <mergeCell ref="S120:S121"/>
    <mergeCell ref="P120:P121"/>
    <mergeCell ref="Q120:Q121"/>
    <mergeCell ref="O120:O121"/>
    <mergeCell ref="P118:P119"/>
    <mergeCell ref="Q118:Q119"/>
    <mergeCell ref="Q112:Q113"/>
    <mergeCell ref="O110:O111"/>
    <mergeCell ref="Q116:Q117"/>
    <mergeCell ref="P110:P111"/>
    <mergeCell ref="P112:P113"/>
    <mergeCell ref="J86:J87"/>
    <mergeCell ref="U120:U121"/>
    <mergeCell ref="U116:U117"/>
    <mergeCell ref="R112:R113"/>
    <mergeCell ref="R118:R119"/>
    <mergeCell ref="T118:T119"/>
    <mergeCell ref="U114:U115"/>
    <mergeCell ref="S116:S117"/>
    <mergeCell ref="T114:T115"/>
    <mergeCell ref="T120:T121"/>
    <mergeCell ref="F86:F87"/>
    <mergeCell ref="I86:I87"/>
    <mergeCell ref="T158:T159"/>
    <mergeCell ref="S158:S159"/>
    <mergeCell ref="T96:T98"/>
    <mergeCell ref="S96:S98"/>
    <mergeCell ref="S110:S111"/>
    <mergeCell ref="S112:S113"/>
    <mergeCell ref="S114:S115"/>
    <mergeCell ref="S118:S119"/>
    <mergeCell ref="I83:I85"/>
    <mergeCell ref="R88:R89"/>
    <mergeCell ref="T88:T89"/>
    <mergeCell ref="I88:I89"/>
    <mergeCell ref="T83:T85"/>
    <mergeCell ref="N88:N89"/>
    <mergeCell ref="M83:M85"/>
    <mergeCell ref="J83:J85"/>
    <mergeCell ref="K83:K85"/>
    <mergeCell ref="K86:K87"/>
    <mergeCell ref="S122:S123"/>
    <mergeCell ref="S127:S129"/>
    <mergeCell ref="T122:T123"/>
    <mergeCell ref="T110:T111"/>
    <mergeCell ref="T112:T113"/>
    <mergeCell ref="T124:T126"/>
    <mergeCell ref="S124:S126"/>
    <mergeCell ref="S102:S103"/>
    <mergeCell ref="T102:T103"/>
    <mergeCell ref="T107:T109"/>
    <mergeCell ref="S107:S109"/>
    <mergeCell ref="S104:S106"/>
    <mergeCell ref="U102:U103"/>
    <mergeCell ref="U104:U106"/>
    <mergeCell ref="U96:U98"/>
    <mergeCell ref="C148:C149"/>
    <mergeCell ref="G148:G149"/>
    <mergeCell ref="P116:P117"/>
    <mergeCell ref="T104:T106"/>
    <mergeCell ref="N118:N119"/>
    <mergeCell ref="Q110:Q111"/>
    <mergeCell ref="N112:N113"/>
    <mergeCell ref="A150:A151"/>
    <mergeCell ref="B150:B151"/>
    <mergeCell ref="C150:C151"/>
    <mergeCell ref="D150:D151"/>
    <mergeCell ref="E150:E151"/>
    <mergeCell ref="F150:F151"/>
    <mergeCell ref="G150:G151"/>
    <mergeCell ref="F148:F149"/>
    <mergeCell ref="H150:H151"/>
    <mergeCell ref="I150:I151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P72:P74"/>
    <mergeCell ref="S72:S74"/>
    <mergeCell ref="O63:O64"/>
    <mergeCell ref="S65:S67"/>
    <mergeCell ref="O65:O67"/>
  </mergeCells>
  <printOptions/>
  <pageMargins left="0.5905511811023623" right="0.5905511811023623" top="0.5905511811023623" bottom="0.5905511811023623" header="0.3937007874015748" footer="0.3937007874015748"/>
  <pageSetup firstPageNumber="71" useFirstPageNumber="1" fitToHeight="2" fitToWidth="2" horizontalDpi="600" verticalDpi="600" orientation="portrait" pageOrder="overThenDown" paperSize="9" scale="45" r:id="rId2"/>
  <headerFooter alignWithMargins="0">
    <oddFooter>&amp;C&amp;P</oddFooter>
  </headerFooter>
  <rowBreaks count="1" manualBreakCount="1">
    <brk id="89" max="20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81"/>
  <sheetViews>
    <sheetView view="pageBreakPreview" zoomScale="80" zoomScaleNormal="85" zoomScaleSheetLayoutView="8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796875" defaultRowHeight="15.75" customHeight="1"/>
  <cols>
    <col min="1" max="1" width="13.59765625" style="512" customWidth="1"/>
    <col min="2" max="2" width="12.3984375" style="511" customWidth="1"/>
    <col min="3" max="3" width="12.59765625" style="512" customWidth="1"/>
    <col min="4" max="4" width="8.5" style="513" customWidth="1"/>
    <col min="5" max="5" width="13.09765625" style="513" customWidth="1"/>
    <col min="6" max="6" width="12.3984375" style="512" customWidth="1"/>
    <col min="7" max="7" width="11.09765625" style="512" customWidth="1"/>
    <col min="8" max="8" width="8.5" style="513" customWidth="1"/>
    <col min="9" max="9" width="8.59765625" style="513" customWidth="1"/>
    <col min="10" max="10" width="12.3984375" style="512" customWidth="1"/>
    <col min="11" max="11" width="11.09765625" style="512" customWidth="1"/>
    <col min="12" max="12" width="8.5" style="513" customWidth="1"/>
    <col min="13" max="13" width="8.59765625" style="513" customWidth="1"/>
    <col min="14" max="14" width="5.69921875" style="512" customWidth="1"/>
    <col min="15" max="16384" width="10.5" style="512" customWidth="1"/>
  </cols>
  <sheetData>
    <row r="1" spans="1:13" ht="49.5" customHeight="1" thickBot="1">
      <c r="A1" s="123" t="s">
        <v>572</v>
      </c>
      <c r="K1" s="514"/>
      <c r="M1" s="124" t="s">
        <v>1139</v>
      </c>
    </row>
    <row r="2" spans="1:13" s="125" customFormat="1" ht="22.5" customHeight="1">
      <c r="A2" s="1111" t="s">
        <v>1140</v>
      </c>
      <c r="B2" s="1259" t="s">
        <v>1141</v>
      </c>
      <c r="C2" s="1260"/>
      <c r="D2" s="1261"/>
      <c r="E2" s="1262"/>
      <c r="F2" s="1263" t="s">
        <v>1142</v>
      </c>
      <c r="G2" s="1264"/>
      <c r="H2" s="1265"/>
      <c r="I2" s="1266"/>
      <c r="J2" s="1263" t="s">
        <v>1143</v>
      </c>
      <c r="K2" s="1264"/>
      <c r="L2" s="1265"/>
      <c r="M2" s="1266"/>
    </row>
    <row r="3" spans="1:13" s="125" customFormat="1" ht="22.5" customHeight="1">
      <c r="A3" s="1203"/>
      <c r="B3" s="1267" t="s">
        <v>1144</v>
      </c>
      <c r="C3" s="1269" t="s">
        <v>1145</v>
      </c>
      <c r="D3" s="1270" t="s">
        <v>1146</v>
      </c>
      <c r="E3" s="1271"/>
      <c r="F3" s="1272" t="s">
        <v>1144</v>
      </c>
      <c r="G3" s="1269" t="s">
        <v>1145</v>
      </c>
      <c r="H3" s="1270" t="s">
        <v>1146</v>
      </c>
      <c r="I3" s="1271"/>
      <c r="J3" s="1272" t="s">
        <v>1144</v>
      </c>
      <c r="K3" s="1269" t="s">
        <v>1145</v>
      </c>
      <c r="L3" s="1270" t="s">
        <v>1146</v>
      </c>
      <c r="M3" s="1271"/>
    </row>
    <row r="4" spans="1:13" s="125" customFormat="1" ht="22.5" customHeight="1" thickBot="1">
      <c r="A4" s="1258"/>
      <c r="B4" s="1268"/>
      <c r="C4" s="1171"/>
      <c r="D4" s="126" t="s">
        <v>1147</v>
      </c>
      <c r="E4" s="127" t="s">
        <v>1148</v>
      </c>
      <c r="F4" s="1273"/>
      <c r="G4" s="1171"/>
      <c r="H4" s="126" t="s">
        <v>1147</v>
      </c>
      <c r="I4" s="127" t="s">
        <v>1148</v>
      </c>
      <c r="J4" s="1273"/>
      <c r="K4" s="1171"/>
      <c r="L4" s="126" t="s">
        <v>1147</v>
      </c>
      <c r="M4" s="127" t="s">
        <v>1148</v>
      </c>
    </row>
    <row r="5" spans="1:13" s="105" customFormat="1" ht="33" customHeight="1">
      <c r="A5" s="128" t="s">
        <v>448</v>
      </c>
      <c r="B5" s="487" t="s">
        <v>1149</v>
      </c>
      <c r="C5" s="488">
        <v>1700</v>
      </c>
      <c r="D5" s="489"/>
      <c r="E5" s="490"/>
      <c r="F5" s="487" t="s">
        <v>1150</v>
      </c>
      <c r="G5" s="488"/>
      <c r="H5" s="489" t="s">
        <v>686</v>
      </c>
      <c r="I5" s="490">
        <v>15000</v>
      </c>
      <c r="J5" s="487" t="s">
        <v>1151</v>
      </c>
      <c r="K5" s="488">
        <v>1700</v>
      </c>
      <c r="L5" s="489"/>
      <c r="M5" s="490"/>
    </row>
    <row r="6" spans="1:13" s="105" customFormat="1" ht="33" customHeight="1">
      <c r="A6" s="165" t="s">
        <v>452</v>
      </c>
      <c r="B6" s="491" t="s">
        <v>1152</v>
      </c>
      <c r="C6" s="492"/>
      <c r="D6" s="493" t="s">
        <v>687</v>
      </c>
      <c r="E6" s="494">
        <v>3000</v>
      </c>
      <c r="F6" s="491" t="s">
        <v>688</v>
      </c>
      <c r="G6" s="492"/>
      <c r="H6" s="493" t="s">
        <v>687</v>
      </c>
      <c r="I6" s="494">
        <v>20000</v>
      </c>
      <c r="J6" s="491"/>
      <c r="K6" s="492"/>
      <c r="L6" s="493"/>
      <c r="M6" s="494"/>
    </row>
    <row r="7" spans="1:13" s="105" customFormat="1" ht="33" customHeight="1">
      <c r="A7" s="165" t="s">
        <v>453</v>
      </c>
      <c r="B7" s="491" t="s">
        <v>1153</v>
      </c>
      <c r="C7" s="492"/>
      <c r="D7" s="493" t="s">
        <v>686</v>
      </c>
      <c r="E7" s="494">
        <v>5000</v>
      </c>
      <c r="F7" s="491" t="s">
        <v>689</v>
      </c>
      <c r="G7" s="492"/>
      <c r="H7" s="493" t="s">
        <v>686</v>
      </c>
      <c r="I7" s="494">
        <v>20000</v>
      </c>
      <c r="J7" s="491" t="s">
        <v>215</v>
      </c>
      <c r="K7" s="492"/>
      <c r="L7" s="493" t="s">
        <v>686</v>
      </c>
      <c r="M7" s="494">
        <v>2000</v>
      </c>
    </row>
    <row r="8" spans="1:13" s="105" customFormat="1" ht="33" customHeight="1">
      <c r="A8" s="165" t="s">
        <v>454</v>
      </c>
      <c r="B8" s="491" t="s">
        <v>1214</v>
      </c>
      <c r="C8" s="492">
        <v>2800</v>
      </c>
      <c r="D8" s="493"/>
      <c r="E8" s="494"/>
      <c r="F8" s="491" t="s">
        <v>689</v>
      </c>
      <c r="G8" s="492"/>
      <c r="H8" s="493" t="s">
        <v>690</v>
      </c>
      <c r="I8" s="494">
        <v>30000</v>
      </c>
      <c r="J8" s="491" t="s">
        <v>1215</v>
      </c>
      <c r="K8" s="492">
        <v>900</v>
      </c>
      <c r="L8" s="493" t="s">
        <v>691</v>
      </c>
      <c r="M8" s="494"/>
    </row>
    <row r="9" spans="1:13" s="105" customFormat="1" ht="33" customHeight="1">
      <c r="A9" s="165" t="s">
        <v>455</v>
      </c>
      <c r="B9" s="1274" t="s">
        <v>988</v>
      </c>
      <c r="C9" s="1275"/>
      <c r="D9" s="1275"/>
      <c r="E9" s="1276"/>
      <c r="F9" s="491" t="s">
        <v>193</v>
      </c>
      <c r="G9" s="492"/>
      <c r="H9" s="493" t="s">
        <v>686</v>
      </c>
      <c r="I9" s="494">
        <v>10000</v>
      </c>
      <c r="J9" s="491" t="s">
        <v>1150</v>
      </c>
      <c r="K9" s="492"/>
      <c r="L9" s="493" t="s">
        <v>686</v>
      </c>
      <c r="M9" s="494">
        <v>1000</v>
      </c>
    </row>
    <row r="10" spans="1:13" s="105" customFormat="1" ht="33" customHeight="1">
      <c r="A10" s="165" t="s">
        <v>456</v>
      </c>
      <c r="B10" s="491" t="s">
        <v>1216</v>
      </c>
      <c r="C10" s="492"/>
      <c r="D10" s="493" t="s">
        <v>692</v>
      </c>
      <c r="E10" s="494">
        <v>6000</v>
      </c>
      <c r="F10" s="491" t="s">
        <v>194</v>
      </c>
      <c r="G10" s="492"/>
      <c r="H10" s="493" t="s">
        <v>692</v>
      </c>
      <c r="I10" s="494">
        <v>6000</v>
      </c>
      <c r="J10" s="491" t="s">
        <v>987</v>
      </c>
      <c r="K10" s="492"/>
      <c r="L10" s="493" t="s">
        <v>693</v>
      </c>
      <c r="M10" s="494">
        <v>6000</v>
      </c>
    </row>
    <row r="11" spans="1:13" s="105" customFormat="1" ht="33" customHeight="1">
      <c r="A11" s="165" t="s">
        <v>457</v>
      </c>
      <c r="B11" s="1274" t="s">
        <v>216</v>
      </c>
      <c r="C11" s="1275"/>
      <c r="D11" s="1275"/>
      <c r="E11" s="1276"/>
      <c r="F11" s="1274" t="s">
        <v>928</v>
      </c>
      <c r="G11" s="1275"/>
      <c r="H11" s="1275"/>
      <c r="I11" s="1276"/>
      <c r="J11" s="1274" t="s">
        <v>928</v>
      </c>
      <c r="K11" s="1275"/>
      <c r="L11" s="1275"/>
      <c r="M11" s="1276"/>
    </row>
    <row r="12" spans="1:13" s="105" customFormat="1" ht="33" customHeight="1">
      <c r="A12" s="165" t="s">
        <v>461</v>
      </c>
      <c r="B12" s="491"/>
      <c r="C12" s="492"/>
      <c r="D12" s="493"/>
      <c r="E12" s="494"/>
      <c r="F12" s="1274" t="s">
        <v>988</v>
      </c>
      <c r="G12" s="1275"/>
      <c r="H12" s="1275"/>
      <c r="I12" s="1276"/>
      <c r="J12" s="1274" t="s">
        <v>988</v>
      </c>
      <c r="K12" s="1275"/>
      <c r="L12" s="1275"/>
      <c r="M12" s="1276"/>
    </row>
    <row r="13" spans="1:13" s="105" customFormat="1" ht="33" customHeight="1">
      <c r="A13" s="432" t="s">
        <v>1305</v>
      </c>
      <c r="B13" s="491" t="s">
        <v>1231</v>
      </c>
      <c r="C13" s="492">
        <v>4000</v>
      </c>
      <c r="D13" s="493"/>
      <c r="E13" s="494"/>
      <c r="F13" s="491" t="s">
        <v>1306</v>
      </c>
      <c r="G13" s="495"/>
      <c r="H13" s="496" t="s">
        <v>195</v>
      </c>
      <c r="I13" s="494">
        <v>30000</v>
      </c>
      <c r="J13" s="491"/>
      <c r="K13" s="495"/>
      <c r="L13" s="497"/>
      <c r="M13" s="494"/>
    </row>
    <row r="14" spans="1:13" s="105" customFormat="1" ht="33" customHeight="1">
      <c r="A14" s="432" t="s">
        <v>1304</v>
      </c>
      <c r="B14" s="491" t="s">
        <v>1232</v>
      </c>
      <c r="C14" s="492"/>
      <c r="D14" s="493" t="s">
        <v>195</v>
      </c>
      <c r="E14" s="494">
        <v>5000</v>
      </c>
      <c r="F14" s="491" t="s">
        <v>1308</v>
      </c>
      <c r="G14" s="495"/>
      <c r="H14" s="496" t="s">
        <v>195</v>
      </c>
      <c r="I14" s="494">
        <v>30000</v>
      </c>
      <c r="J14" s="491" t="s">
        <v>1307</v>
      </c>
      <c r="K14" s="495"/>
      <c r="L14" s="497" t="s">
        <v>195</v>
      </c>
      <c r="M14" s="494">
        <v>1000</v>
      </c>
    </row>
    <row r="15" spans="1:13" s="105" customFormat="1" ht="33" customHeight="1">
      <c r="A15" s="165" t="s">
        <v>463</v>
      </c>
      <c r="B15" s="1274" t="s">
        <v>988</v>
      </c>
      <c r="C15" s="1275"/>
      <c r="D15" s="1275"/>
      <c r="E15" s="1276"/>
      <c r="F15" s="491" t="s">
        <v>989</v>
      </c>
      <c r="G15" s="492"/>
      <c r="H15" s="496" t="s">
        <v>195</v>
      </c>
      <c r="I15" s="494">
        <v>10000</v>
      </c>
      <c r="J15" s="491"/>
      <c r="K15" s="492"/>
      <c r="L15" s="493"/>
      <c r="M15" s="494"/>
    </row>
    <row r="16" spans="1:13" s="105" customFormat="1" ht="33" customHeight="1">
      <c r="A16" s="165" t="s">
        <v>464</v>
      </c>
      <c r="B16" s="491" t="s">
        <v>1219</v>
      </c>
      <c r="C16" s="492"/>
      <c r="D16" s="493" t="s">
        <v>687</v>
      </c>
      <c r="E16" s="494">
        <v>3000</v>
      </c>
      <c r="F16" s="491" t="s">
        <v>635</v>
      </c>
      <c r="G16" s="492"/>
      <c r="H16" s="493" t="s">
        <v>686</v>
      </c>
      <c r="I16" s="494">
        <v>20000</v>
      </c>
      <c r="J16" s="491"/>
      <c r="K16" s="492"/>
      <c r="L16" s="493"/>
      <c r="M16" s="494"/>
    </row>
    <row r="17" spans="1:13" s="105" customFormat="1" ht="33" customHeight="1">
      <c r="A17" s="165" t="s">
        <v>465</v>
      </c>
      <c r="B17" s="491" t="s">
        <v>1218</v>
      </c>
      <c r="C17" s="492"/>
      <c r="D17" s="493" t="s">
        <v>686</v>
      </c>
      <c r="E17" s="494">
        <v>5000</v>
      </c>
      <c r="F17" s="491" t="s">
        <v>1220</v>
      </c>
      <c r="G17" s="492"/>
      <c r="H17" s="493" t="s">
        <v>686</v>
      </c>
      <c r="I17" s="494">
        <v>30000</v>
      </c>
      <c r="J17" s="491"/>
      <c r="K17" s="492"/>
      <c r="L17" s="493"/>
      <c r="M17" s="494"/>
    </row>
    <row r="18" spans="1:13" s="105" customFormat="1" ht="33" customHeight="1">
      <c r="A18" s="165" t="s">
        <v>466</v>
      </c>
      <c r="B18" s="491" t="s">
        <v>1153</v>
      </c>
      <c r="C18" s="492"/>
      <c r="D18" s="493" t="s">
        <v>686</v>
      </c>
      <c r="E18" s="494">
        <v>30000</v>
      </c>
      <c r="F18" s="491" t="s">
        <v>689</v>
      </c>
      <c r="G18" s="492"/>
      <c r="H18" s="493" t="s">
        <v>686</v>
      </c>
      <c r="I18" s="494">
        <v>30000</v>
      </c>
      <c r="J18" s="491" t="s">
        <v>1215</v>
      </c>
      <c r="K18" s="492"/>
      <c r="L18" s="493" t="s">
        <v>686</v>
      </c>
      <c r="M18" s="494">
        <v>30000</v>
      </c>
    </row>
    <row r="19" spans="1:13" s="105" customFormat="1" ht="33" customHeight="1">
      <c r="A19" s="165" t="s">
        <v>467</v>
      </c>
      <c r="B19" s="491" t="s">
        <v>1149</v>
      </c>
      <c r="C19" s="498"/>
      <c r="D19" s="493" t="s">
        <v>686</v>
      </c>
      <c r="E19" s="494">
        <v>5000</v>
      </c>
      <c r="F19" s="491" t="s">
        <v>1221</v>
      </c>
      <c r="G19" s="492"/>
      <c r="H19" s="493" t="s">
        <v>686</v>
      </c>
      <c r="I19" s="515" t="s">
        <v>694</v>
      </c>
      <c r="J19" s="491"/>
      <c r="K19" s="492"/>
      <c r="L19" s="493"/>
      <c r="M19" s="494"/>
    </row>
    <row r="20" spans="1:13" s="105" customFormat="1" ht="33" customHeight="1">
      <c r="A20" s="165" t="s">
        <v>468</v>
      </c>
      <c r="B20" s="491" t="s">
        <v>1222</v>
      </c>
      <c r="C20" s="492"/>
      <c r="D20" s="493" t="s">
        <v>687</v>
      </c>
      <c r="E20" s="499" t="s">
        <v>695</v>
      </c>
      <c r="F20" s="491" t="s">
        <v>1223</v>
      </c>
      <c r="G20" s="492"/>
      <c r="H20" s="493" t="s">
        <v>686</v>
      </c>
      <c r="I20" s="494">
        <v>20000</v>
      </c>
      <c r="J20" s="491"/>
      <c r="K20" s="492"/>
      <c r="L20" s="493"/>
      <c r="M20" s="494"/>
    </row>
    <row r="21" spans="1:13" s="105" customFormat="1" ht="33" customHeight="1">
      <c r="A21" s="165" t="s">
        <v>469</v>
      </c>
      <c r="B21" s="491" t="s">
        <v>1224</v>
      </c>
      <c r="C21" s="492"/>
      <c r="D21" s="493" t="s">
        <v>696</v>
      </c>
      <c r="E21" s="494">
        <v>3000</v>
      </c>
      <c r="F21" s="491" t="s">
        <v>194</v>
      </c>
      <c r="G21" s="492"/>
      <c r="H21" s="493" t="s">
        <v>697</v>
      </c>
      <c r="I21" s="494">
        <v>10000</v>
      </c>
      <c r="J21" s="491" t="s">
        <v>194</v>
      </c>
      <c r="K21" s="492"/>
      <c r="L21" s="493" t="s">
        <v>697</v>
      </c>
      <c r="M21" s="494">
        <v>1000</v>
      </c>
    </row>
    <row r="22" spans="1:13" s="105" customFormat="1" ht="33" customHeight="1">
      <c r="A22" s="165" t="s">
        <v>470</v>
      </c>
      <c r="B22" s="491"/>
      <c r="C22" s="492"/>
      <c r="D22" s="493"/>
      <c r="E22" s="494"/>
      <c r="F22" s="491" t="s">
        <v>194</v>
      </c>
      <c r="G22" s="492"/>
      <c r="H22" s="493" t="s">
        <v>195</v>
      </c>
      <c r="I22" s="494">
        <v>20000</v>
      </c>
      <c r="J22" s="491"/>
      <c r="K22" s="492"/>
      <c r="L22" s="493"/>
      <c r="M22" s="494"/>
    </row>
    <row r="23" spans="1:13" s="105" customFormat="1" ht="33" customHeight="1">
      <c r="A23" s="165" t="s">
        <v>471</v>
      </c>
      <c r="B23" s="491" t="s">
        <v>1149</v>
      </c>
      <c r="C23" s="492">
        <v>3000</v>
      </c>
      <c r="D23" s="493"/>
      <c r="E23" s="494"/>
      <c r="F23" s="491" t="s">
        <v>1215</v>
      </c>
      <c r="G23" s="492">
        <v>3000</v>
      </c>
      <c r="H23" s="493"/>
      <c r="I23" s="494"/>
      <c r="J23" s="491"/>
      <c r="K23" s="492"/>
      <c r="L23" s="493"/>
      <c r="M23" s="494"/>
    </row>
    <row r="24" spans="1:13" s="105" customFormat="1" ht="33" customHeight="1">
      <c r="A24" s="165" t="s">
        <v>472</v>
      </c>
      <c r="B24" s="491" t="s">
        <v>1225</v>
      </c>
      <c r="C24" s="492"/>
      <c r="D24" s="493" t="s">
        <v>698</v>
      </c>
      <c r="E24" s="494">
        <v>3000</v>
      </c>
      <c r="F24" s="491" t="s">
        <v>1215</v>
      </c>
      <c r="G24" s="492"/>
      <c r="H24" s="493" t="s">
        <v>699</v>
      </c>
      <c r="I24" s="494">
        <v>50000</v>
      </c>
      <c r="J24" s="491" t="s">
        <v>1226</v>
      </c>
      <c r="K24" s="492"/>
      <c r="L24" s="493" t="s">
        <v>700</v>
      </c>
      <c r="M24" s="494">
        <v>1000</v>
      </c>
    </row>
    <row r="25" spans="1:13" s="105" customFormat="1" ht="33" customHeight="1">
      <c r="A25" s="165" t="s">
        <v>473</v>
      </c>
      <c r="B25" s="491" t="s">
        <v>1221</v>
      </c>
      <c r="C25" s="500" t="s">
        <v>1227</v>
      </c>
      <c r="D25" s="493"/>
      <c r="E25" s="494"/>
      <c r="F25" s="491" t="s">
        <v>194</v>
      </c>
      <c r="G25" s="492"/>
      <c r="H25" s="493" t="s">
        <v>701</v>
      </c>
      <c r="I25" s="494">
        <v>30000</v>
      </c>
      <c r="J25" s="491" t="s">
        <v>1228</v>
      </c>
      <c r="K25" s="500" t="s">
        <v>1227</v>
      </c>
      <c r="L25" s="493"/>
      <c r="M25" s="494"/>
    </row>
    <row r="26" spans="1:13" s="105" customFormat="1" ht="33" customHeight="1">
      <c r="A26" s="165" t="s">
        <v>474</v>
      </c>
      <c r="B26" s="1274" t="s">
        <v>988</v>
      </c>
      <c r="C26" s="1275"/>
      <c r="D26" s="1275"/>
      <c r="E26" s="1276"/>
      <c r="F26" s="491" t="s">
        <v>702</v>
      </c>
      <c r="G26" s="492"/>
      <c r="H26" s="493" t="s">
        <v>703</v>
      </c>
      <c r="I26" s="494">
        <v>20000</v>
      </c>
      <c r="J26" s="491"/>
      <c r="K26" s="492"/>
      <c r="L26" s="493"/>
      <c r="M26" s="494"/>
    </row>
    <row r="27" spans="1:13" s="105" customFormat="1" ht="33" customHeight="1">
      <c r="A27" s="165" t="s">
        <v>475</v>
      </c>
      <c r="B27" s="491" t="s">
        <v>1214</v>
      </c>
      <c r="C27" s="492"/>
      <c r="D27" s="493" t="s">
        <v>686</v>
      </c>
      <c r="E27" s="494">
        <v>2000</v>
      </c>
      <c r="F27" s="491" t="s">
        <v>1229</v>
      </c>
      <c r="G27" s="492"/>
      <c r="H27" s="493" t="s">
        <v>704</v>
      </c>
      <c r="I27" s="494">
        <v>15000</v>
      </c>
      <c r="J27" s="491"/>
      <c r="K27" s="492"/>
      <c r="L27" s="493"/>
      <c r="M27" s="494"/>
    </row>
    <row r="28" spans="1:13" s="105" customFormat="1" ht="33" customHeight="1">
      <c r="A28" s="165" t="s">
        <v>476</v>
      </c>
      <c r="B28" s="491"/>
      <c r="C28" s="492"/>
      <c r="D28" s="493"/>
      <c r="E28" s="494"/>
      <c r="F28" s="491"/>
      <c r="G28" s="492"/>
      <c r="H28" s="493"/>
      <c r="I28" s="494"/>
      <c r="J28" s="491"/>
      <c r="K28" s="492"/>
      <c r="L28" s="493"/>
      <c r="M28" s="494"/>
    </row>
    <row r="29" spans="1:13" s="105" customFormat="1" ht="33" customHeight="1">
      <c r="A29" s="165" t="s">
        <v>477</v>
      </c>
      <c r="B29" s="491" t="s">
        <v>1225</v>
      </c>
      <c r="C29" s="492"/>
      <c r="D29" s="493" t="s">
        <v>705</v>
      </c>
      <c r="E29" s="494">
        <v>3000</v>
      </c>
      <c r="F29" s="491" t="s">
        <v>706</v>
      </c>
      <c r="G29" s="492"/>
      <c r="H29" s="493" t="s">
        <v>687</v>
      </c>
      <c r="I29" s="494">
        <v>20000</v>
      </c>
      <c r="J29" s="491" t="s">
        <v>706</v>
      </c>
      <c r="K29" s="492"/>
      <c r="L29" s="493" t="s">
        <v>705</v>
      </c>
      <c r="M29" s="494">
        <v>3000</v>
      </c>
    </row>
    <row r="30" spans="1:13" s="105" customFormat="1" ht="33" customHeight="1">
      <c r="A30" s="165" t="s">
        <v>478</v>
      </c>
      <c r="B30" s="491" t="s">
        <v>707</v>
      </c>
      <c r="C30" s="492"/>
      <c r="D30" s="493" t="s">
        <v>707</v>
      </c>
      <c r="E30" s="494"/>
      <c r="F30" s="1274" t="s">
        <v>397</v>
      </c>
      <c r="G30" s="1275"/>
      <c r="H30" s="1275"/>
      <c r="I30" s="1276"/>
      <c r="J30" s="491"/>
      <c r="K30" s="492"/>
      <c r="L30" s="493"/>
      <c r="M30" s="494"/>
    </row>
    <row r="31" spans="1:13" s="105" customFormat="1" ht="33" customHeight="1">
      <c r="A31" s="165" t="s">
        <v>479</v>
      </c>
      <c r="B31" s="491" t="s">
        <v>1226</v>
      </c>
      <c r="C31" s="492"/>
      <c r="D31" s="493" t="s">
        <v>686</v>
      </c>
      <c r="E31" s="494">
        <v>3000</v>
      </c>
      <c r="F31" s="491" t="s">
        <v>194</v>
      </c>
      <c r="G31" s="492"/>
      <c r="H31" s="493" t="s">
        <v>195</v>
      </c>
      <c r="I31" s="494">
        <v>20000</v>
      </c>
      <c r="J31" s="491" t="s">
        <v>194</v>
      </c>
      <c r="K31" s="492"/>
      <c r="L31" s="493" t="s">
        <v>195</v>
      </c>
      <c r="M31" s="494">
        <v>1500</v>
      </c>
    </row>
    <row r="32" spans="1:13" s="105" customFormat="1" ht="33" customHeight="1">
      <c r="A32" s="165" t="s">
        <v>480</v>
      </c>
      <c r="B32" s="491" t="s">
        <v>1225</v>
      </c>
      <c r="C32" s="492"/>
      <c r="D32" s="493" t="s">
        <v>687</v>
      </c>
      <c r="E32" s="494">
        <v>3000</v>
      </c>
      <c r="F32" s="491" t="s">
        <v>194</v>
      </c>
      <c r="G32" s="492"/>
      <c r="H32" s="493" t="s">
        <v>687</v>
      </c>
      <c r="I32" s="494">
        <v>20000</v>
      </c>
      <c r="J32" s="491" t="s">
        <v>1220</v>
      </c>
      <c r="K32" s="492"/>
      <c r="L32" s="493" t="s">
        <v>686</v>
      </c>
      <c r="M32" s="494">
        <v>1000</v>
      </c>
    </row>
    <row r="33" spans="1:13" s="105" customFormat="1" ht="33" customHeight="1">
      <c r="A33" s="165" t="s">
        <v>481</v>
      </c>
      <c r="B33" s="491" t="s">
        <v>1218</v>
      </c>
      <c r="C33" s="492"/>
      <c r="D33" s="493" t="s">
        <v>686</v>
      </c>
      <c r="E33" s="494">
        <v>3000</v>
      </c>
      <c r="F33" s="491" t="s">
        <v>1230</v>
      </c>
      <c r="G33" s="492"/>
      <c r="H33" s="493" t="s">
        <v>708</v>
      </c>
      <c r="I33" s="494">
        <v>20000</v>
      </c>
      <c r="J33" s="491" t="s">
        <v>1218</v>
      </c>
      <c r="K33" s="492"/>
      <c r="L33" s="493" t="s">
        <v>686</v>
      </c>
      <c r="M33" s="494">
        <v>500</v>
      </c>
    </row>
    <row r="34" spans="1:13" s="105" customFormat="1" ht="33" customHeight="1">
      <c r="A34" s="165" t="s">
        <v>482</v>
      </c>
      <c r="B34" s="491" t="s">
        <v>1153</v>
      </c>
      <c r="C34" s="492"/>
      <c r="D34" s="493" t="s">
        <v>686</v>
      </c>
      <c r="E34" s="494">
        <v>5000</v>
      </c>
      <c r="F34" s="491" t="s">
        <v>194</v>
      </c>
      <c r="G34" s="492"/>
      <c r="H34" s="493" t="s">
        <v>195</v>
      </c>
      <c r="I34" s="494">
        <v>20000</v>
      </c>
      <c r="J34" s="491"/>
      <c r="K34" s="492"/>
      <c r="L34" s="493"/>
      <c r="M34" s="494"/>
    </row>
    <row r="35" spans="1:13" s="105" customFormat="1" ht="33" customHeight="1">
      <c r="A35" s="165" t="s">
        <v>483</v>
      </c>
      <c r="B35" s="1274" t="s">
        <v>397</v>
      </c>
      <c r="C35" s="1275"/>
      <c r="D35" s="1275"/>
      <c r="E35" s="1276"/>
      <c r="F35" s="1274" t="s">
        <v>397</v>
      </c>
      <c r="G35" s="1275"/>
      <c r="H35" s="1275"/>
      <c r="I35" s="1276"/>
      <c r="J35" s="1274" t="s">
        <v>397</v>
      </c>
      <c r="K35" s="1275"/>
      <c r="L35" s="1275"/>
      <c r="M35" s="1276"/>
    </row>
    <row r="36" spans="1:13" s="105" customFormat="1" ht="33" customHeight="1">
      <c r="A36" s="165" t="s">
        <v>484</v>
      </c>
      <c r="B36" s="491" t="s">
        <v>1231</v>
      </c>
      <c r="C36" s="492"/>
      <c r="D36" s="493" t="s">
        <v>687</v>
      </c>
      <c r="E36" s="501">
        <v>3000</v>
      </c>
      <c r="F36" s="491" t="s">
        <v>193</v>
      </c>
      <c r="G36" s="492"/>
      <c r="H36" s="493" t="s">
        <v>195</v>
      </c>
      <c r="I36" s="494">
        <v>20000</v>
      </c>
      <c r="J36" s="491" t="s">
        <v>688</v>
      </c>
      <c r="K36" s="492"/>
      <c r="L36" s="493" t="s">
        <v>195</v>
      </c>
      <c r="M36" s="501">
        <v>3000</v>
      </c>
    </row>
    <row r="37" spans="1:13" s="105" customFormat="1" ht="33" customHeight="1">
      <c r="A37" s="165" t="s">
        <v>1037</v>
      </c>
      <c r="B37" s="491" t="s">
        <v>1214</v>
      </c>
      <c r="C37" s="492"/>
      <c r="D37" s="493" t="s">
        <v>686</v>
      </c>
      <c r="E37" s="494">
        <v>5000</v>
      </c>
      <c r="F37" s="491" t="s">
        <v>296</v>
      </c>
      <c r="G37" s="492"/>
      <c r="H37" s="493" t="s">
        <v>686</v>
      </c>
      <c r="I37" s="494">
        <v>20000</v>
      </c>
      <c r="J37" s="491" t="s">
        <v>1214</v>
      </c>
      <c r="K37" s="492"/>
      <c r="L37" s="493" t="s">
        <v>686</v>
      </c>
      <c r="M37" s="494">
        <v>5000</v>
      </c>
    </row>
    <row r="38" spans="1:13" s="105" customFormat="1" ht="33" customHeight="1">
      <c r="A38" s="165" t="s">
        <v>250</v>
      </c>
      <c r="B38" s="491" t="s">
        <v>987</v>
      </c>
      <c r="C38" s="492">
        <v>4000</v>
      </c>
      <c r="D38" s="493"/>
      <c r="E38" s="494"/>
      <c r="F38" s="491" t="s">
        <v>987</v>
      </c>
      <c r="G38" s="492"/>
      <c r="H38" s="493" t="s">
        <v>708</v>
      </c>
      <c r="I38" s="494">
        <v>20000</v>
      </c>
      <c r="J38" s="491"/>
      <c r="K38" s="492"/>
      <c r="L38" s="493"/>
      <c r="M38" s="494"/>
    </row>
    <row r="39" spans="1:13" s="105" customFormat="1" ht="33" customHeight="1">
      <c r="A39" s="165" t="s">
        <v>251</v>
      </c>
      <c r="B39" s="491" t="s">
        <v>987</v>
      </c>
      <c r="C39" s="500" t="s">
        <v>995</v>
      </c>
      <c r="D39" s="493"/>
      <c r="E39" s="494"/>
      <c r="F39" s="491" t="s">
        <v>987</v>
      </c>
      <c r="G39" s="492"/>
      <c r="H39" s="493" t="s">
        <v>709</v>
      </c>
      <c r="I39" s="494">
        <v>30000</v>
      </c>
      <c r="J39" s="491"/>
      <c r="K39" s="492"/>
      <c r="L39" s="493"/>
      <c r="M39" s="494"/>
    </row>
    <row r="40" spans="1:13" s="105" customFormat="1" ht="33" customHeight="1">
      <c r="A40" s="165" t="s">
        <v>253</v>
      </c>
      <c r="B40" s="491" t="s">
        <v>987</v>
      </c>
      <c r="C40" s="492"/>
      <c r="D40" s="493" t="s">
        <v>709</v>
      </c>
      <c r="E40" s="494">
        <v>5000</v>
      </c>
      <c r="F40" s="491" t="s">
        <v>987</v>
      </c>
      <c r="G40" s="492"/>
      <c r="H40" s="493" t="s">
        <v>709</v>
      </c>
      <c r="I40" s="494">
        <v>20000</v>
      </c>
      <c r="J40" s="491" t="s">
        <v>987</v>
      </c>
      <c r="K40" s="492"/>
      <c r="L40" s="493" t="s">
        <v>709</v>
      </c>
      <c r="M40" s="494">
        <v>5000</v>
      </c>
    </row>
    <row r="41" spans="1:13" s="105" customFormat="1" ht="33" customHeight="1" thickBot="1">
      <c r="A41" s="167" t="s">
        <v>949</v>
      </c>
      <c r="B41" s="502" t="s">
        <v>1236</v>
      </c>
      <c r="C41" s="503"/>
      <c r="D41" s="504" t="s">
        <v>710</v>
      </c>
      <c r="E41" s="505">
        <v>5500</v>
      </c>
      <c r="F41" s="502" t="s">
        <v>711</v>
      </c>
      <c r="G41" s="503"/>
      <c r="H41" s="504" t="s">
        <v>196</v>
      </c>
      <c r="I41" s="505">
        <v>20000</v>
      </c>
      <c r="J41" s="502"/>
      <c r="K41" s="503"/>
      <c r="L41" s="504"/>
      <c r="M41" s="505"/>
    </row>
    <row r="42" spans="1:13" ht="49.5" customHeight="1" thickBot="1">
      <c r="A42" s="123" t="s">
        <v>712</v>
      </c>
      <c r="K42" s="514"/>
      <c r="M42" s="124" t="s">
        <v>1139</v>
      </c>
    </row>
    <row r="43" spans="1:13" s="125" customFormat="1" ht="22.5" customHeight="1">
      <c r="A43" s="1111" t="s">
        <v>1140</v>
      </c>
      <c r="B43" s="1259" t="s">
        <v>1141</v>
      </c>
      <c r="C43" s="1260"/>
      <c r="D43" s="1261"/>
      <c r="E43" s="1262"/>
      <c r="F43" s="1263" t="s">
        <v>1142</v>
      </c>
      <c r="G43" s="1264"/>
      <c r="H43" s="1265"/>
      <c r="I43" s="1266"/>
      <c r="J43" s="1263" t="s">
        <v>1143</v>
      </c>
      <c r="K43" s="1264"/>
      <c r="L43" s="1265"/>
      <c r="M43" s="1266"/>
    </row>
    <row r="44" spans="1:13" s="125" customFormat="1" ht="22.5" customHeight="1">
      <c r="A44" s="1203"/>
      <c r="B44" s="1267" t="s">
        <v>1144</v>
      </c>
      <c r="C44" s="1269" t="s">
        <v>1145</v>
      </c>
      <c r="D44" s="1270" t="s">
        <v>1146</v>
      </c>
      <c r="E44" s="1271"/>
      <c r="F44" s="1272" t="s">
        <v>1144</v>
      </c>
      <c r="G44" s="1269" t="s">
        <v>1145</v>
      </c>
      <c r="H44" s="1270" t="s">
        <v>1146</v>
      </c>
      <c r="I44" s="1271"/>
      <c r="J44" s="1272" t="s">
        <v>1144</v>
      </c>
      <c r="K44" s="1269" t="s">
        <v>1145</v>
      </c>
      <c r="L44" s="1270" t="s">
        <v>1146</v>
      </c>
      <c r="M44" s="1271"/>
    </row>
    <row r="45" spans="1:13" s="125" customFormat="1" ht="22.5" customHeight="1" thickBot="1">
      <c r="A45" s="1258"/>
      <c r="B45" s="1268"/>
      <c r="C45" s="1171"/>
      <c r="D45" s="126" t="s">
        <v>1147</v>
      </c>
      <c r="E45" s="127" t="s">
        <v>1148</v>
      </c>
      <c r="F45" s="1273"/>
      <c r="G45" s="1171"/>
      <c r="H45" s="126" t="s">
        <v>1147</v>
      </c>
      <c r="I45" s="127" t="s">
        <v>1148</v>
      </c>
      <c r="J45" s="1273"/>
      <c r="K45" s="1171"/>
      <c r="L45" s="126" t="s">
        <v>1147</v>
      </c>
      <c r="M45" s="127" t="s">
        <v>1148</v>
      </c>
    </row>
    <row r="46" spans="1:13" s="105" customFormat="1" ht="33" customHeight="1">
      <c r="A46" s="128" t="s">
        <v>486</v>
      </c>
      <c r="B46" s="487" t="s">
        <v>193</v>
      </c>
      <c r="C46" s="506"/>
      <c r="D46" s="489" t="s">
        <v>713</v>
      </c>
      <c r="E46" s="507">
        <v>3000</v>
      </c>
      <c r="F46" s="487" t="s">
        <v>193</v>
      </c>
      <c r="G46" s="506"/>
      <c r="H46" s="489" t="s">
        <v>195</v>
      </c>
      <c r="I46" s="507">
        <v>30000</v>
      </c>
      <c r="J46" s="487" t="s">
        <v>714</v>
      </c>
      <c r="K46" s="506"/>
      <c r="L46" s="489" t="s">
        <v>195</v>
      </c>
      <c r="M46" s="507">
        <v>3000</v>
      </c>
    </row>
    <row r="47" spans="1:13" s="105" customFormat="1" ht="33" customHeight="1">
      <c r="A47" s="165" t="s">
        <v>487</v>
      </c>
      <c r="B47" s="491" t="s">
        <v>1232</v>
      </c>
      <c r="C47" s="166">
        <v>3000</v>
      </c>
      <c r="D47" s="493"/>
      <c r="E47" s="508"/>
      <c r="F47" s="491" t="s">
        <v>193</v>
      </c>
      <c r="G47" s="166"/>
      <c r="H47" s="493" t="s">
        <v>195</v>
      </c>
      <c r="I47" s="508">
        <v>20000</v>
      </c>
      <c r="J47" s="491" t="s">
        <v>1233</v>
      </c>
      <c r="K47" s="166"/>
      <c r="L47" s="493" t="s">
        <v>686</v>
      </c>
      <c r="M47" s="508">
        <v>1000</v>
      </c>
    </row>
    <row r="48" spans="1:13" s="105" customFormat="1" ht="33" customHeight="1">
      <c r="A48" s="165" t="s">
        <v>219</v>
      </c>
      <c r="B48" s="491" t="s">
        <v>1214</v>
      </c>
      <c r="C48" s="166"/>
      <c r="D48" s="493" t="s">
        <v>686</v>
      </c>
      <c r="E48" s="508">
        <v>5000</v>
      </c>
      <c r="F48" s="491" t="s">
        <v>689</v>
      </c>
      <c r="G48" s="166"/>
      <c r="H48" s="493" t="s">
        <v>195</v>
      </c>
      <c r="I48" s="508">
        <v>30000</v>
      </c>
      <c r="J48" s="491"/>
      <c r="K48" s="166"/>
      <c r="L48" s="493"/>
      <c r="M48" s="508"/>
    </row>
    <row r="49" spans="1:13" s="105" customFormat="1" ht="33" customHeight="1">
      <c r="A49" s="165" t="s">
        <v>202</v>
      </c>
      <c r="B49" s="491" t="s">
        <v>1234</v>
      </c>
      <c r="C49" s="166"/>
      <c r="D49" s="493" t="s">
        <v>686</v>
      </c>
      <c r="E49" s="508">
        <v>8000</v>
      </c>
      <c r="F49" s="491" t="s">
        <v>194</v>
      </c>
      <c r="G49" s="166"/>
      <c r="H49" s="493" t="s">
        <v>195</v>
      </c>
      <c r="I49" s="508">
        <v>20000</v>
      </c>
      <c r="J49" s="491" t="s">
        <v>1220</v>
      </c>
      <c r="K49" s="166"/>
      <c r="L49" s="493" t="s">
        <v>686</v>
      </c>
      <c r="M49" s="508">
        <v>2000</v>
      </c>
    </row>
    <row r="50" spans="1:13" s="105" customFormat="1" ht="33" customHeight="1">
      <c r="A50" s="165" t="s">
        <v>198</v>
      </c>
      <c r="B50" s="491" t="s">
        <v>1217</v>
      </c>
      <c r="C50" s="166"/>
      <c r="D50" s="493" t="s">
        <v>686</v>
      </c>
      <c r="E50" s="508">
        <v>5000</v>
      </c>
      <c r="F50" s="491" t="s">
        <v>1233</v>
      </c>
      <c r="G50" s="166"/>
      <c r="H50" s="493" t="s">
        <v>686</v>
      </c>
      <c r="I50" s="508">
        <v>40000</v>
      </c>
      <c r="J50" s="491"/>
      <c r="K50" s="166"/>
      <c r="L50" s="493"/>
      <c r="M50" s="508"/>
    </row>
    <row r="51" spans="1:13" s="105" customFormat="1" ht="33" customHeight="1">
      <c r="A51" s="165" t="s">
        <v>199</v>
      </c>
      <c r="B51" s="491" t="s">
        <v>1217</v>
      </c>
      <c r="C51" s="166"/>
      <c r="D51" s="493" t="s">
        <v>686</v>
      </c>
      <c r="E51" s="508">
        <v>4000</v>
      </c>
      <c r="F51" s="491" t="s">
        <v>1233</v>
      </c>
      <c r="G51" s="166"/>
      <c r="H51" s="493" t="s">
        <v>686</v>
      </c>
      <c r="I51" s="508">
        <v>23000</v>
      </c>
      <c r="J51" s="491"/>
      <c r="K51" s="166"/>
      <c r="L51" s="493"/>
      <c r="M51" s="508"/>
    </row>
    <row r="52" spans="1:13" s="105" customFormat="1" ht="33" customHeight="1">
      <c r="A52" s="165" t="s">
        <v>200</v>
      </c>
      <c r="B52" s="1274" t="s">
        <v>1074</v>
      </c>
      <c r="C52" s="1275"/>
      <c r="D52" s="1275"/>
      <c r="E52" s="1276"/>
      <c r="F52" s="1255" t="s">
        <v>1074</v>
      </c>
      <c r="G52" s="1256"/>
      <c r="H52" s="1256"/>
      <c r="I52" s="1257"/>
      <c r="J52" s="491"/>
      <c r="K52" s="166"/>
      <c r="L52" s="493"/>
      <c r="M52" s="508"/>
    </row>
    <row r="53" spans="1:13" s="105" customFormat="1" ht="33" customHeight="1">
      <c r="A53" s="165" t="s">
        <v>201</v>
      </c>
      <c r="B53" s="491"/>
      <c r="C53" s="166"/>
      <c r="D53" s="493"/>
      <c r="E53" s="508"/>
      <c r="F53" s="491" t="s">
        <v>1235</v>
      </c>
      <c r="G53" s="166"/>
      <c r="H53" s="493" t="s">
        <v>703</v>
      </c>
      <c r="I53" s="508">
        <v>20000</v>
      </c>
      <c r="J53" s="491"/>
      <c r="K53" s="166"/>
      <c r="L53" s="493"/>
      <c r="M53" s="508"/>
    </row>
    <row r="54" spans="1:13" s="105" customFormat="1" ht="33" customHeight="1">
      <c r="A54" s="165" t="s">
        <v>208</v>
      </c>
      <c r="B54" s="491" t="s">
        <v>1233</v>
      </c>
      <c r="C54" s="166"/>
      <c r="D54" s="493" t="s">
        <v>686</v>
      </c>
      <c r="E54" s="508">
        <v>5000</v>
      </c>
      <c r="F54" s="491" t="s">
        <v>1233</v>
      </c>
      <c r="G54" s="166"/>
      <c r="H54" s="493" t="s">
        <v>686</v>
      </c>
      <c r="I54" s="508">
        <v>30000</v>
      </c>
      <c r="J54" s="491"/>
      <c r="K54" s="166"/>
      <c r="L54" s="493"/>
      <c r="M54" s="508"/>
    </row>
    <row r="55" spans="1:13" s="105" customFormat="1" ht="33" customHeight="1">
      <c r="A55" s="165" t="s">
        <v>209</v>
      </c>
      <c r="B55" s="491"/>
      <c r="C55" s="166"/>
      <c r="D55" s="493"/>
      <c r="E55" s="508"/>
      <c r="F55" s="1274" t="s">
        <v>397</v>
      </c>
      <c r="G55" s="1275"/>
      <c r="H55" s="1275"/>
      <c r="I55" s="1276"/>
      <c r="J55" s="491"/>
      <c r="K55" s="166"/>
      <c r="L55" s="493"/>
      <c r="M55" s="508"/>
    </row>
    <row r="56" spans="1:13" s="105" customFormat="1" ht="33" customHeight="1">
      <c r="A56" s="165" t="s">
        <v>206</v>
      </c>
      <c r="B56" s="491" t="s">
        <v>1078</v>
      </c>
      <c r="C56" s="166">
        <v>1500</v>
      </c>
      <c r="D56" s="493"/>
      <c r="E56" s="508"/>
      <c r="F56" s="491" t="s">
        <v>1078</v>
      </c>
      <c r="G56" s="166" t="s">
        <v>691</v>
      </c>
      <c r="H56" s="493" t="s">
        <v>703</v>
      </c>
      <c r="I56" s="508">
        <v>20000</v>
      </c>
      <c r="J56" s="491"/>
      <c r="K56" s="166"/>
      <c r="L56" s="493"/>
      <c r="M56" s="508"/>
    </row>
    <row r="57" spans="1:13" s="105" customFormat="1" ht="33" customHeight="1">
      <c r="A57" s="165" t="s">
        <v>207</v>
      </c>
      <c r="B57" s="491"/>
      <c r="C57" s="166"/>
      <c r="D57" s="493"/>
      <c r="E57" s="508"/>
      <c r="F57" s="1255" t="s">
        <v>1074</v>
      </c>
      <c r="G57" s="1256"/>
      <c r="H57" s="1256"/>
      <c r="I57" s="1257"/>
      <c r="J57" s="491"/>
      <c r="K57" s="166"/>
      <c r="L57" s="493"/>
      <c r="M57" s="508"/>
    </row>
    <row r="58" spans="1:13" s="105" customFormat="1" ht="33" customHeight="1">
      <c r="A58" s="165" t="s">
        <v>223</v>
      </c>
      <c r="B58" s="491"/>
      <c r="C58" s="166"/>
      <c r="D58" s="493"/>
      <c r="E58" s="508"/>
      <c r="F58" s="491" t="s">
        <v>711</v>
      </c>
      <c r="G58" s="166"/>
      <c r="H58" s="493" t="s">
        <v>709</v>
      </c>
      <c r="I58" s="508">
        <v>20000</v>
      </c>
      <c r="J58" s="491" t="s">
        <v>711</v>
      </c>
      <c r="K58" s="166"/>
      <c r="L58" s="493" t="s">
        <v>709</v>
      </c>
      <c r="M58" s="508">
        <v>1000</v>
      </c>
    </row>
    <row r="59" spans="1:13" s="105" customFormat="1" ht="33" customHeight="1">
      <c r="A59" s="165" t="s">
        <v>224</v>
      </c>
      <c r="B59" s="509" t="s">
        <v>711</v>
      </c>
      <c r="C59" s="166"/>
      <c r="D59" s="493" t="s">
        <v>709</v>
      </c>
      <c r="E59" s="508">
        <v>3000</v>
      </c>
      <c r="F59" s="491" t="s">
        <v>711</v>
      </c>
      <c r="G59" s="166"/>
      <c r="H59" s="493" t="s">
        <v>709</v>
      </c>
      <c r="I59" s="508">
        <v>20000</v>
      </c>
      <c r="J59" s="491"/>
      <c r="K59" s="166"/>
      <c r="L59" s="493"/>
      <c r="M59" s="508"/>
    </row>
    <row r="60" spans="1:13" s="105" customFormat="1" ht="33" customHeight="1">
      <c r="A60" s="165" t="s">
        <v>225</v>
      </c>
      <c r="B60" s="491" t="s">
        <v>1232</v>
      </c>
      <c r="C60" s="166"/>
      <c r="D60" s="493" t="s">
        <v>687</v>
      </c>
      <c r="E60" s="508">
        <v>2100</v>
      </c>
      <c r="F60" s="491" t="s">
        <v>1237</v>
      </c>
      <c r="G60" s="166"/>
      <c r="H60" s="493" t="s">
        <v>709</v>
      </c>
      <c r="I60" s="508">
        <v>16000</v>
      </c>
      <c r="J60" s="491"/>
      <c r="K60" s="166"/>
      <c r="L60" s="493"/>
      <c r="M60" s="508"/>
    </row>
    <row r="61" spans="1:13" s="105" customFormat="1" ht="33" customHeight="1">
      <c r="A61" s="165" t="s">
        <v>226</v>
      </c>
      <c r="B61" s="509" t="s">
        <v>1231</v>
      </c>
      <c r="C61" s="166"/>
      <c r="D61" s="493" t="s">
        <v>687</v>
      </c>
      <c r="E61" s="508">
        <v>2700</v>
      </c>
      <c r="F61" s="491" t="s">
        <v>715</v>
      </c>
      <c r="G61" s="166"/>
      <c r="H61" s="493" t="s">
        <v>705</v>
      </c>
      <c r="I61" s="508">
        <v>18000</v>
      </c>
      <c r="J61" s="491"/>
      <c r="K61" s="166"/>
      <c r="L61" s="493"/>
      <c r="M61" s="508"/>
    </row>
    <row r="62" spans="1:13" s="105" customFormat="1" ht="33" customHeight="1">
      <c r="A62" s="165" t="s">
        <v>227</v>
      </c>
      <c r="B62" s="509" t="s">
        <v>1232</v>
      </c>
      <c r="C62" s="166"/>
      <c r="D62" s="493" t="s">
        <v>687</v>
      </c>
      <c r="E62" s="508">
        <v>3000</v>
      </c>
      <c r="F62" s="491" t="s">
        <v>1220</v>
      </c>
      <c r="G62" s="166"/>
      <c r="H62" s="493" t="s">
        <v>686</v>
      </c>
      <c r="I62" s="508">
        <v>15000</v>
      </c>
      <c r="J62" s="491"/>
      <c r="K62" s="166"/>
      <c r="L62" s="493"/>
      <c r="M62" s="508"/>
    </row>
    <row r="63" spans="1:13" s="105" customFormat="1" ht="33" customHeight="1">
      <c r="A63" s="165" t="s">
        <v>228</v>
      </c>
      <c r="B63" s="509" t="s">
        <v>1214</v>
      </c>
      <c r="C63" s="166" t="s">
        <v>691</v>
      </c>
      <c r="D63" s="493" t="s">
        <v>686</v>
      </c>
      <c r="E63" s="508">
        <v>3000</v>
      </c>
      <c r="F63" s="491" t="s">
        <v>1238</v>
      </c>
      <c r="G63" s="166"/>
      <c r="H63" s="493" t="s">
        <v>686</v>
      </c>
      <c r="I63" s="508">
        <v>20000</v>
      </c>
      <c r="J63" s="491"/>
      <c r="K63" s="166"/>
      <c r="L63" s="493"/>
      <c r="M63" s="508"/>
    </row>
    <row r="64" spans="1:13" s="105" customFormat="1" ht="33" customHeight="1">
      <c r="A64" s="165" t="s">
        <v>229</v>
      </c>
      <c r="B64" s="509" t="s">
        <v>1215</v>
      </c>
      <c r="C64" s="510" t="s">
        <v>716</v>
      </c>
      <c r="D64" s="493"/>
      <c r="E64" s="508"/>
      <c r="F64" s="491" t="s">
        <v>1215</v>
      </c>
      <c r="G64" s="166"/>
      <c r="H64" s="493" t="s">
        <v>686</v>
      </c>
      <c r="I64" s="508">
        <v>20000</v>
      </c>
      <c r="J64" s="491"/>
      <c r="K64" s="166"/>
      <c r="L64" s="493"/>
      <c r="M64" s="508"/>
    </row>
    <row r="65" spans="1:13" s="105" customFormat="1" ht="33" customHeight="1">
      <c r="A65" s="165" t="s">
        <v>230</v>
      </c>
      <c r="B65" s="491" t="s">
        <v>299</v>
      </c>
      <c r="C65" s="166">
        <v>4000</v>
      </c>
      <c r="D65" s="493"/>
      <c r="E65" s="508"/>
      <c r="F65" s="491" t="s">
        <v>688</v>
      </c>
      <c r="G65" s="166"/>
      <c r="H65" s="493" t="s">
        <v>195</v>
      </c>
      <c r="I65" s="508">
        <v>15000</v>
      </c>
      <c r="J65" s="491"/>
      <c r="K65" s="166"/>
      <c r="L65" s="493"/>
      <c r="M65" s="508"/>
    </row>
    <row r="66" spans="1:13" s="105" customFormat="1" ht="33" customHeight="1">
      <c r="A66" s="165" t="s">
        <v>231</v>
      </c>
      <c r="B66" s="491" t="s">
        <v>1214</v>
      </c>
      <c r="C66" s="166" t="s">
        <v>691</v>
      </c>
      <c r="D66" s="493" t="s">
        <v>686</v>
      </c>
      <c r="E66" s="508">
        <v>6000</v>
      </c>
      <c r="F66" s="491" t="s">
        <v>149</v>
      </c>
      <c r="G66" s="166"/>
      <c r="H66" s="493" t="s">
        <v>686</v>
      </c>
      <c r="I66" s="508">
        <v>30000</v>
      </c>
      <c r="J66" s="491" t="s">
        <v>689</v>
      </c>
      <c r="K66" s="166"/>
      <c r="L66" s="493" t="s">
        <v>195</v>
      </c>
      <c r="M66" s="508">
        <v>6000</v>
      </c>
    </row>
    <row r="67" spans="1:13" s="105" customFormat="1" ht="33" customHeight="1">
      <c r="A67" s="165" t="s">
        <v>232</v>
      </c>
      <c r="B67" s="491" t="s">
        <v>1215</v>
      </c>
      <c r="C67" s="166" t="s">
        <v>691</v>
      </c>
      <c r="D67" s="493" t="s">
        <v>703</v>
      </c>
      <c r="E67" s="508">
        <v>2000</v>
      </c>
      <c r="F67" s="491" t="s">
        <v>711</v>
      </c>
      <c r="G67" s="166"/>
      <c r="H67" s="493" t="s">
        <v>709</v>
      </c>
      <c r="I67" s="508">
        <v>30000</v>
      </c>
      <c r="J67" s="491" t="s">
        <v>1215</v>
      </c>
      <c r="K67" s="166"/>
      <c r="L67" s="493" t="s">
        <v>703</v>
      </c>
      <c r="M67" s="508">
        <v>600</v>
      </c>
    </row>
    <row r="68" spans="1:13" s="105" customFormat="1" ht="33" customHeight="1">
      <c r="A68" s="165" t="s">
        <v>203</v>
      </c>
      <c r="B68" s="491"/>
      <c r="C68" s="166"/>
      <c r="D68" s="493"/>
      <c r="E68" s="508"/>
      <c r="F68" s="491" t="s">
        <v>1099</v>
      </c>
      <c r="G68" s="166"/>
      <c r="H68" s="493" t="s">
        <v>703</v>
      </c>
      <c r="I68" s="508">
        <v>20000</v>
      </c>
      <c r="J68" s="491"/>
      <c r="K68" s="166"/>
      <c r="L68" s="493"/>
      <c r="M68" s="508"/>
    </row>
    <row r="69" spans="1:13" s="105" customFormat="1" ht="33" customHeight="1">
      <c r="A69" s="165" t="s">
        <v>204</v>
      </c>
      <c r="B69" s="491"/>
      <c r="C69" s="166"/>
      <c r="D69" s="493"/>
      <c r="E69" s="508"/>
      <c r="F69" s="491" t="s">
        <v>193</v>
      </c>
      <c r="G69" s="166"/>
      <c r="H69" s="493" t="s">
        <v>703</v>
      </c>
      <c r="I69" s="508">
        <v>20000</v>
      </c>
      <c r="J69" s="491"/>
      <c r="K69" s="166"/>
      <c r="L69" s="493"/>
      <c r="M69" s="508"/>
    </row>
    <row r="70" spans="1:13" s="105" customFormat="1" ht="33" customHeight="1">
      <c r="A70" s="165" t="s">
        <v>205</v>
      </c>
      <c r="B70" s="491" t="s">
        <v>1236</v>
      </c>
      <c r="C70" s="166"/>
      <c r="D70" s="493" t="s">
        <v>708</v>
      </c>
      <c r="E70" s="508">
        <v>20000</v>
      </c>
      <c r="F70" s="491" t="s">
        <v>711</v>
      </c>
      <c r="G70" s="166"/>
      <c r="H70" s="493" t="s">
        <v>708</v>
      </c>
      <c r="I70" s="508">
        <v>20000</v>
      </c>
      <c r="J70" s="491"/>
      <c r="K70" s="166"/>
      <c r="L70" s="493"/>
      <c r="M70" s="508"/>
    </row>
    <row r="71" spans="1:13" s="105" customFormat="1" ht="33" customHeight="1" thickBot="1">
      <c r="A71" s="165" t="s">
        <v>210</v>
      </c>
      <c r="B71" s="491" t="s">
        <v>150</v>
      </c>
      <c r="C71" s="166"/>
      <c r="D71" s="493" t="s">
        <v>687</v>
      </c>
      <c r="E71" s="508">
        <v>4000</v>
      </c>
      <c r="F71" s="491" t="s">
        <v>1220</v>
      </c>
      <c r="G71" s="166"/>
      <c r="H71" s="493" t="s">
        <v>686</v>
      </c>
      <c r="I71" s="508">
        <v>30000</v>
      </c>
      <c r="J71" s="491"/>
      <c r="K71" s="166"/>
      <c r="L71" s="493"/>
      <c r="M71" s="508"/>
    </row>
    <row r="72" spans="1:13" s="125" customFormat="1" ht="45.75" customHeight="1">
      <c r="A72" s="129" t="s">
        <v>151</v>
      </c>
      <c r="B72" s="1277" t="s">
        <v>1119</v>
      </c>
      <c r="C72" s="1278"/>
      <c r="D72" s="1278"/>
      <c r="E72" s="1278"/>
      <c r="F72" s="1120" t="s">
        <v>1120</v>
      </c>
      <c r="G72" s="1281"/>
      <c r="H72" s="1281"/>
      <c r="I72" s="1281"/>
      <c r="J72" s="1120" t="s">
        <v>996</v>
      </c>
      <c r="K72" s="1281"/>
      <c r="L72" s="1281"/>
      <c r="M72" s="1283"/>
    </row>
    <row r="73" spans="1:13" s="125" customFormat="1" ht="45.75" customHeight="1" thickBot="1">
      <c r="A73" s="467" t="s">
        <v>1120</v>
      </c>
      <c r="B73" s="1279"/>
      <c r="C73" s="1280"/>
      <c r="D73" s="1280"/>
      <c r="E73" s="1280"/>
      <c r="F73" s="1121"/>
      <c r="G73" s="1282"/>
      <c r="H73" s="1282"/>
      <c r="I73" s="1282"/>
      <c r="J73" s="1121"/>
      <c r="K73" s="1282"/>
      <c r="L73" s="1282"/>
      <c r="M73" s="1284"/>
    </row>
    <row r="74" spans="2:13" s="105" customFormat="1" ht="15.75" customHeight="1">
      <c r="B74" s="130"/>
      <c r="D74" s="131"/>
      <c r="E74" s="131"/>
      <c r="H74" s="131"/>
      <c r="I74" s="131"/>
      <c r="L74" s="131"/>
      <c r="M74" s="131"/>
    </row>
    <row r="75" spans="2:13" s="105" customFormat="1" ht="15.75" customHeight="1">
      <c r="B75" s="130"/>
      <c r="D75" s="131"/>
      <c r="E75" s="131"/>
      <c r="H75" s="131"/>
      <c r="I75" s="131"/>
      <c r="L75" s="131"/>
      <c r="M75" s="131"/>
    </row>
    <row r="76" spans="2:13" s="105" customFormat="1" ht="15.75" customHeight="1">
      <c r="B76" s="130"/>
      <c r="D76" s="131"/>
      <c r="E76" s="131"/>
      <c r="H76" s="131"/>
      <c r="I76" s="131"/>
      <c r="L76" s="131"/>
      <c r="M76" s="131"/>
    </row>
    <row r="77" spans="2:13" s="105" customFormat="1" ht="15.75" customHeight="1">
      <c r="B77" s="130"/>
      <c r="D77" s="131"/>
      <c r="E77" s="131"/>
      <c r="H77" s="131"/>
      <c r="I77" s="131"/>
      <c r="L77" s="131"/>
      <c r="M77" s="131"/>
    </row>
    <row r="78" spans="2:13" s="105" customFormat="1" ht="15.75" customHeight="1">
      <c r="B78" s="130"/>
      <c r="D78" s="131"/>
      <c r="E78" s="131"/>
      <c r="H78" s="131"/>
      <c r="I78" s="131"/>
      <c r="L78" s="131"/>
      <c r="M78" s="131"/>
    </row>
    <row r="79" spans="2:13" s="105" customFormat="1" ht="15.75" customHeight="1">
      <c r="B79" s="130"/>
      <c r="D79" s="131"/>
      <c r="E79" s="131"/>
      <c r="H79" s="131"/>
      <c r="I79" s="131"/>
      <c r="L79" s="131"/>
      <c r="M79" s="131"/>
    </row>
    <row r="80" spans="2:13" s="105" customFormat="1" ht="15.75" customHeight="1">
      <c r="B80" s="130"/>
      <c r="D80" s="131"/>
      <c r="E80" s="131"/>
      <c r="H80" s="131"/>
      <c r="I80" s="131"/>
      <c r="L80" s="131"/>
      <c r="M80" s="131"/>
    </row>
    <row r="81" spans="2:13" s="105" customFormat="1" ht="15.75" customHeight="1">
      <c r="B81" s="130"/>
      <c r="D81" s="131"/>
      <c r="E81" s="131"/>
      <c r="H81" s="131"/>
      <c r="I81" s="131"/>
      <c r="L81" s="131"/>
      <c r="M81" s="131"/>
    </row>
    <row r="82" spans="2:13" s="105" customFormat="1" ht="15.75" customHeight="1">
      <c r="B82" s="130"/>
      <c r="D82" s="131"/>
      <c r="E82" s="131"/>
      <c r="H82" s="131"/>
      <c r="I82" s="131"/>
      <c r="L82" s="131"/>
      <c r="M82" s="131"/>
    </row>
    <row r="83" spans="2:13" s="105" customFormat="1" ht="15.75" customHeight="1">
      <c r="B83" s="130"/>
      <c r="D83" s="131"/>
      <c r="E83" s="131"/>
      <c r="H83" s="131"/>
      <c r="I83" s="131"/>
      <c r="L83" s="131"/>
      <c r="M83" s="131"/>
    </row>
    <row r="84" spans="2:13" s="105" customFormat="1" ht="15.75" customHeight="1">
      <c r="B84" s="130"/>
      <c r="D84" s="131"/>
      <c r="E84" s="131"/>
      <c r="H84" s="131"/>
      <c r="I84" s="131"/>
      <c r="L84" s="131"/>
      <c r="M84" s="131"/>
    </row>
    <row r="85" spans="2:13" s="105" customFormat="1" ht="15.75" customHeight="1">
      <c r="B85" s="130"/>
      <c r="D85" s="131"/>
      <c r="E85" s="131"/>
      <c r="H85" s="131"/>
      <c r="I85" s="131"/>
      <c r="L85" s="131"/>
      <c r="M85" s="131"/>
    </row>
    <row r="86" spans="2:13" s="105" customFormat="1" ht="15.75" customHeight="1">
      <c r="B86" s="130"/>
      <c r="D86" s="131"/>
      <c r="E86" s="131"/>
      <c r="H86" s="131"/>
      <c r="I86" s="131"/>
      <c r="L86" s="131"/>
      <c r="M86" s="131"/>
    </row>
    <row r="87" spans="2:13" s="105" customFormat="1" ht="15.75" customHeight="1">
      <c r="B87" s="130"/>
      <c r="D87" s="131"/>
      <c r="E87" s="131"/>
      <c r="H87" s="131"/>
      <c r="I87" s="131"/>
      <c r="L87" s="131"/>
      <c r="M87" s="131"/>
    </row>
    <row r="88" spans="2:13" s="105" customFormat="1" ht="15.75" customHeight="1">
      <c r="B88" s="130"/>
      <c r="D88" s="131"/>
      <c r="E88" s="131"/>
      <c r="H88" s="131"/>
      <c r="I88" s="131"/>
      <c r="L88" s="131"/>
      <c r="M88" s="131"/>
    </row>
    <row r="89" spans="2:13" s="105" customFormat="1" ht="15.75" customHeight="1">
      <c r="B89" s="130"/>
      <c r="D89" s="131"/>
      <c r="E89" s="131"/>
      <c r="H89" s="131"/>
      <c r="I89" s="131"/>
      <c r="L89" s="131"/>
      <c r="M89" s="131"/>
    </row>
    <row r="90" spans="2:13" s="105" customFormat="1" ht="15.75" customHeight="1">
      <c r="B90" s="130"/>
      <c r="D90" s="131"/>
      <c r="E90" s="131"/>
      <c r="H90" s="131"/>
      <c r="I90" s="131"/>
      <c r="L90" s="131"/>
      <c r="M90" s="131"/>
    </row>
    <row r="91" spans="2:13" s="105" customFormat="1" ht="15.75" customHeight="1">
      <c r="B91" s="130"/>
      <c r="D91" s="131"/>
      <c r="E91" s="131"/>
      <c r="H91" s="131"/>
      <c r="I91" s="131"/>
      <c r="L91" s="131"/>
      <c r="M91" s="131"/>
    </row>
    <row r="92" spans="2:13" s="105" customFormat="1" ht="15.75" customHeight="1">
      <c r="B92" s="130"/>
      <c r="D92" s="131"/>
      <c r="E92" s="131"/>
      <c r="H92" s="131"/>
      <c r="I92" s="131"/>
      <c r="L92" s="131"/>
      <c r="M92" s="131"/>
    </row>
    <row r="93" spans="2:13" s="105" customFormat="1" ht="15.75" customHeight="1">
      <c r="B93" s="130"/>
      <c r="D93" s="131"/>
      <c r="E93" s="131"/>
      <c r="H93" s="131"/>
      <c r="I93" s="131"/>
      <c r="L93" s="131"/>
      <c r="M93" s="131"/>
    </row>
    <row r="94" spans="2:13" s="105" customFormat="1" ht="15.75" customHeight="1">
      <c r="B94" s="130"/>
      <c r="D94" s="131"/>
      <c r="E94" s="131"/>
      <c r="H94" s="131"/>
      <c r="I94" s="131"/>
      <c r="L94" s="131"/>
      <c r="M94" s="131"/>
    </row>
    <row r="95" spans="2:13" s="105" customFormat="1" ht="15.75" customHeight="1">
      <c r="B95" s="130"/>
      <c r="D95" s="131"/>
      <c r="E95" s="131"/>
      <c r="H95" s="131"/>
      <c r="I95" s="131"/>
      <c r="L95" s="131"/>
      <c r="M95" s="131"/>
    </row>
    <row r="96" spans="2:13" s="105" customFormat="1" ht="15.75" customHeight="1">
      <c r="B96" s="130"/>
      <c r="D96" s="131"/>
      <c r="E96" s="131"/>
      <c r="H96" s="131"/>
      <c r="I96" s="131"/>
      <c r="L96" s="131"/>
      <c r="M96" s="131"/>
    </row>
    <row r="97" spans="2:13" s="105" customFormat="1" ht="15.75" customHeight="1">
      <c r="B97" s="130"/>
      <c r="D97" s="131"/>
      <c r="E97" s="131"/>
      <c r="H97" s="131"/>
      <c r="I97" s="131"/>
      <c r="L97" s="131"/>
      <c r="M97" s="131"/>
    </row>
    <row r="98" spans="2:13" s="105" customFormat="1" ht="15.75" customHeight="1">
      <c r="B98" s="130"/>
      <c r="D98" s="131"/>
      <c r="E98" s="131"/>
      <c r="H98" s="131"/>
      <c r="I98" s="131"/>
      <c r="L98" s="131"/>
      <c r="M98" s="131"/>
    </row>
    <row r="99" spans="2:13" s="105" customFormat="1" ht="15.75" customHeight="1">
      <c r="B99" s="130"/>
      <c r="D99" s="131"/>
      <c r="E99" s="131"/>
      <c r="H99" s="131"/>
      <c r="I99" s="131"/>
      <c r="L99" s="131"/>
      <c r="M99" s="131"/>
    </row>
    <row r="100" spans="2:13" s="105" customFormat="1" ht="15.75" customHeight="1">
      <c r="B100" s="130"/>
      <c r="D100" s="131"/>
      <c r="E100" s="131"/>
      <c r="H100" s="131"/>
      <c r="I100" s="131"/>
      <c r="L100" s="131"/>
      <c r="M100" s="131"/>
    </row>
    <row r="101" spans="2:13" s="105" customFormat="1" ht="15.75" customHeight="1">
      <c r="B101" s="130"/>
      <c r="D101" s="131"/>
      <c r="E101" s="131"/>
      <c r="H101" s="131"/>
      <c r="I101" s="131"/>
      <c r="L101" s="131"/>
      <c r="M101" s="131"/>
    </row>
    <row r="102" spans="2:13" s="105" customFormat="1" ht="15.75" customHeight="1">
      <c r="B102" s="130"/>
      <c r="D102" s="131"/>
      <c r="E102" s="131"/>
      <c r="H102" s="131"/>
      <c r="I102" s="131"/>
      <c r="L102" s="131"/>
      <c r="M102" s="131"/>
    </row>
    <row r="103" spans="2:13" s="105" customFormat="1" ht="15.75" customHeight="1">
      <c r="B103" s="130"/>
      <c r="D103" s="131"/>
      <c r="E103" s="131"/>
      <c r="H103" s="131"/>
      <c r="I103" s="131"/>
      <c r="L103" s="131"/>
      <c r="M103" s="131"/>
    </row>
    <row r="104" spans="2:13" s="105" customFormat="1" ht="15.75" customHeight="1">
      <c r="B104" s="130"/>
      <c r="D104" s="131"/>
      <c r="E104" s="131"/>
      <c r="H104" s="131"/>
      <c r="I104" s="131"/>
      <c r="L104" s="131"/>
      <c r="M104" s="131"/>
    </row>
    <row r="105" spans="2:13" s="105" customFormat="1" ht="15.75" customHeight="1">
      <c r="B105" s="130"/>
      <c r="D105" s="131"/>
      <c r="E105" s="131"/>
      <c r="H105" s="131"/>
      <c r="I105" s="131"/>
      <c r="L105" s="131"/>
      <c r="M105" s="131"/>
    </row>
    <row r="106" spans="2:13" s="105" customFormat="1" ht="15.75" customHeight="1">
      <c r="B106" s="130"/>
      <c r="D106" s="131"/>
      <c r="E106" s="131"/>
      <c r="H106" s="131"/>
      <c r="I106" s="131"/>
      <c r="L106" s="131"/>
      <c r="M106" s="131"/>
    </row>
    <row r="107" spans="2:13" s="105" customFormat="1" ht="15.75" customHeight="1">
      <c r="B107" s="130"/>
      <c r="D107" s="131"/>
      <c r="E107" s="131"/>
      <c r="H107" s="131"/>
      <c r="I107" s="131"/>
      <c r="L107" s="131"/>
      <c r="M107" s="131"/>
    </row>
    <row r="108" spans="2:13" s="105" customFormat="1" ht="15.75" customHeight="1">
      <c r="B108" s="130"/>
      <c r="D108" s="131"/>
      <c r="E108" s="131"/>
      <c r="H108" s="131"/>
      <c r="I108" s="131"/>
      <c r="L108" s="131"/>
      <c r="M108" s="131"/>
    </row>
    <row r="109" spans="2:13" s="105" customFormat="1" ht="15.75" customHeight="1">
      <c r="B109" s="130"/>
      <c r="D109" s="131"/>
      <c r="E109" s="131"/>
      <c r="H109" s="131"/>
      <c r="I109" s="131"/>
      <c r="L109" s="131"/>
      <c r="M109" s="131"/>
    </row>
    <row r="110" spans="2:13" s="105" customFormat="1" ht="15.75" customHeight="1">
      <c r="B110" s="130"/>
      <c r="D110" s="131"/>
      <c r="E110" s="131"/>
      <c r="H110" s="131"/>
      <c r="I110" s="131"/>
      <c r="L110" s="131"/>
      <c r="M110" s="131"/>
    </row>
    <row r="111" spans="2:13" s="105" customFormat="1" ht="15.75" customHeight="1">
      <c r="B111" s="130"/>
      <c r="D111" s="131"/>
      <c r="E111" s="131"/>
      <c r="H111" s="131"/>
      <c r="I111" s="131"/>
      <c r="L111" s="131"/>
      <c r="M111" s="131"/>
    </row>
    <row r="112" spans="2:13" s="105" customFormat="1" ht="15.75" customHeight="1">
      <c r="B112" s="130"/>
      <c r="D112" s="131"/>
      <c r="E112" s="131"/>
      <c r="H112" s="131"/>
      <c r="I112" s="131"/>
      <c r="L112" s="131"/>
      <c r="M112" s="131"/>
    </row>
    <row r="113" spans="2:13" s="105" customFormat="1" ht="15.75" customHeight="1">
      <c r="B113" s="130"/>
      <c r="D113" s="131"/>
      <c r="E113" s="131"/>
      <c r="H113" s="131"/>
      <c r="I113" s="131"/>
      <c r="L113" s="131"/>
      <c r="M113" s="131"/>
    </row>
    <row r="114" spans="2:13" s="105" customFormat="1" ht="15.75" customHeight="1">
      <c r="B114" s="130"/>
      <c r="D114" s="131"/>
      <c r="E114" s="131"/>
      <c r="H114" s="131"/>
      <c r="I114" s="131"/>
      <c r="L114" s="131"/>
      <c r="M114" s="131"/>
    </row>
    <row r="115" spans="2:13" s="105" customFormat="1" ht="15.75" customHeight="1">
      <c r="B115" s="130"/>
      <c r="D115" s="131"/>
      <c r="E115" s="131"/>
      <c r="H115" s="131"/>
      <c r="I115" s="131"/>
      <c r="L115" s="131"/>
      <c r="M115" s="131"/>
    </row>
    <row r="116" spans="2:13" s="105" customFormat="1" ht="15.75" customHeight="1">
      <c r="B116" s="130"/>
      <c r="D116" s="131"/>
      <c r="E116" s="131"/>
      <c r="H116" s="131"/>
      <c r="I116" s="131"/>
      <c r="L116" s="131"/>
      <c r="M116" s="131"/>
    </row>
    <row r="117" spans="2:13" s="105" customFormat="1" ht="15.75" customHeight="1">
      <c r="B117" s="130"/>
      <c r="D117" s="131"/>
      <c r="E117" s="131"/>
      <c r="H117" s="131"/>
      <c r="I117" s="131"/>
      <c r="L117" s="131"/>
      <c r="M117" s="131"/>
    </row>
    <row r="118" spans="2:13" s="105" customFormat="1" ht="15.75" customHeight="1">
      <c r="B118" s="130"/>
      <c r="D118" s="131"/>
      <c r="E118" s="131"/>
      <c r="H118" s="131"/>
      <c r="I118" s="131"/>
      <c r="L118" s="131"/>
      <c r="M118" s="131"/>
    </row>
    <row r="119" spans="2:13" s="105" customFormat="1" ht="15.75" customHeight="1">
      <c r="B119" s="130"/>
      <c r="D119" s="131"/>
      <c r="E119" s="131"/>
      <c r="H119" s="131"/>
      <c r="I119" s="131"/>
      <c r="L119" s="131"/>
      <c r="M119" s="131"/>
    </row>
    <row r="120" spans="2:13" s="105" customFormat="1" ht="15.75" customHeight="1">
      <c r="B120" s="130"/>
      <c r="D120" s="131"/>
      <c r="E120" s="131"/>
      <c r="H120" s="131"/>
      <c r="I120" s="131"/>
      <c r="L120" s="131"/>
      <c r="M120" s="131"/>
    </row>
    <row r="121" spans="2:13" s="105" customFormat="1" ht="15.75" customHeight="1">
      <c r="B121" s="130"/>
      <c r="D121" s="131"/>
      <c r="E121" s="131"/>
      <c r="H121" s="131"/>
      <c r="I121" s="131"/>
      <c r="L121" s="131"/>
      <c r="M121" s="131"/>
    </row>
    <row r="122" spans="2:13" s="105" customFormat="1" ht="15.75" customHeight="1">
      <c r="B122" s="130"/>
      <c r="D122" s="131"/>
      <c r="E122" s="131"/>
      <c r="H122" s="131"/>
      <c r="I122" s="131"/>
      <c r="L122" s="131"/>
      <c r="M122" s="131"/>
    </row>
    <row r="123" spans="2:13" s="105" customFormat="1" ht="15.75" customHeight="1">
      <c r="B123" s="130"/>
      <c r="D123" s="131"/>
      <c r="E123" s="131"/>
      <c r="H123" s="131"/>
      <c r="I123" s="131"/>
      <c r="L123" s="131"/>
      <c r="M123" s="131"/>
    </row>
    <row r="124" spans="2:13" s="105" customFormat="1" ht="15.75" customHeight="1">
      <c r="B124" s="130"/>
      <c r="D124" s="131"/>
      <c r="E124" s="131"/>
      <c r="H124" s="131"/>
      <c r="I124" s="131"/>
      <c r="L124" s="131"/>
      <c r="M124" s="131"/>
    </row>
    <row r="125" spans="2:13" s="105" customFormat="1" ht="15.75" customHeight="1">
      <c r="B125" s="130"/>
      <c r="D125" s="131"/>
      <c r="E125" s="131"/>
      <c r="H125" s="131"/>
      <c r="I125" s="131"/>
      <c r="L125" s="131"/>
      <c r="M125" s="131"/>
    </row>
    <row r="126" spans="2:13" s="105" customFormat="1" ht="15.75" customHeight="1">
      <c r="B126" s="130"/>
      <c r="D126" s="131"/>
      <c r="E126" s="131"/>
      <c r="H126" s="131"/>
      <c r="I126" s="131"/>
      <c r="L126" s="131"/>
      <c r="M126" s="131"/>
    </row>
    <row r="127" spans="2:13" s="105" customFormat="1" ht="15.75" customHeight="1">
      <c r="B127" s="130"/>
      <c r="D127" s="131"/>
      <c r="E127" s="131"/>
      <c r="H127" s="131"/>
      <c r="I127" s="131"/>
      <c r="L127" s="131"/>
      <c r="M127" s="131"/>
    </row>
    <row r="128" spans="2:13" s="105" customFormat="1" ht="15.75" customHeight="1">
      <c r="B128" s="130"/>
      <c r="D128" s="131"/>
      <c r="E128" s="131"/>
      <c r="H128" s="131"/>
      <c r="I128" s="131"/>
      <c r="L128" s="131"/>
      <c r="M128" s="131"/>
    </row>
    <row r="129" spans="2:13" s="105" customFormat="1" ht="15.75" customHeight="1">
      <c r="B129" s="130"/>
      <c r="D129" s="131"/>
      <c r="E129" s="131"/>
      <c r="H129" s="131"/>
      <c r="I129" s="131"/>
      <c r="L129" s="131"/>
      <c r="M129" s="131"/>
    </row>
    <row r="130" spans="2:13" s="105" customFormat="1" ht="15.75" customHeight="1">
      <c r="B130" s="130"/>
      <c r="D130" s="131"/>
      <c r="E130" s="131"/>
      <c r="H130" s="131"/>
      <c r="I130" s="131"/>
      <c r="L130" s="131"/>
      <c r="M130" s="131"/>
    </row>
    <row r="131" spans="2:13" s="105" customFormat="1" ht="15.75" customHeight="1">
      <c r="B131" s="130"/>
      <c r="D131" s="131"/>
      <c r="E131" s="131"/>
      <c r="H131" s="131"/>
      <c r="I131" s="131"/>
      <c r="L131" s="131"/>
      <c r="M131" s="131"/>
    </row>
    <row r="132" spans="2:13" s="105" customFormat="1" ht="15.75" customHeight="1">
      <c r="B132" s="130"/>
      <c r="D132" s="131"/>
      <c r="E132" s="131"/>
      <c r="H132" s="131"/>
      <c r="I132" s="131"/>
      <c r="L132" s="131"/>
      <c r="M132" s="131"/>
    </row>
    <row r="133" spans="2:13" s="105" customFormat="1" ht="15.75" customHeight="1">
      <c r="B133" s="130"/>
      <c r="D133" s="131"/>
      <c r="E133" s="131"/>
      <c r="H133" s="131"/>
      <c r="I133" s="131"/>
      <c r="L133" s="131"/>
      <c r="M133" s="131"/>
    </row>
    <row r="134" spans="2:13" s="105" customFormat="1" ht="15.75" customHeight="1">
      <c r="B134" s="130"/>
      <c r="D134" s="131"/>
      <c r="E134" s="131"/>
      <c r="H134" s="131"/>
      <c r="I134" s="131"/>
      <c r="L134" s="131"/>
      <c r="M134" s="131"/>
    </row>
    <row r="135" spans="2:13" s="105" customFormat="1" ht="15.75" customHeight="1">
      <c r="B135" s="130"/>
      <c r="D135" s="131"/>
      <c r="E135" s="131"/>
      <c r="H135" s="131"/>
      <c r="I135" s="131"/>
      <c r="L135" s="131"/>
      <c r="M135" s="131"/>
    </row>
    <row r="136" spans="2:13" s="105" customFormat="1" ht="15.75" customHeight="1">
      <c r="B136" s="130"/>
      <c r="D136" s="131"/>
      <c r="E136" s="131"/>
      <c r="H136" s="131"/>
      <c r="I136" s="131"/>
      <c r="L136" s="131"/>
      <c r="M136" s="131"/>
    </row>
    <row r="137" spans="2:13" s="105" customFormat="1" ht="15.75" customHeight="1">
      <c r="B137" s="130"/>
      <c r="D137" s="131"/>
      <c r="E137" s="131"/>
      <c r="H137" s="131"/>
      <c r="I137" s="131"/>
      <c r="L137" s="131"/>
      <c r="M137" s="131"/>
    </row>
    <row r="138" spans="2:13" s="105" customFormat="1" ht="15.75" customHeight="1">
      <c r="B138" s="130"/>
      <c r="D138" s="131"/>
      <c r="E138" s="131"/>
      <c r="H138" s="131"/>
      <c r="I138" s="131"/>
      <c r="L138" s="131"/>
      <c r="M138" s="131"/>
    </row>
    <row r="139" spans="2:13" s="105" customFormat="1" ht="15.75" customHeight="1">
      <c r="B139" s="130"/>
      <c r="D139" s="131"/>
      <c r="E139" s="131"/>
      <c r="H139" s="131"/>
      <c r="I139" s="131"/>
      <c r="L139" s="131"/>
      <c r="M139" s="131"/>
    </row>
    <row r="140" spans="2:13" s="105" customFormat="1" ht="15.75" customHeight="1">
      <c r="B140" s="130"/>
      <c r="D140" s="131"/>
      <c r="E140" s="131"/>
      <c r="H140" s="131"/>
      <c r="I140" s="131"/>
      <c r="L140" s="131"/>
      <c r="M140" s="131"/>
    </row>
    <row r="141" spans="2:13" s="105" customFormat="1" ht="15.75" customHeight="1">
      <c r="B141" s="130"/>
      <c r="D141" s="131"/>
      <c r="E141" s="131"/>
      <c r="H141" s="131"/>
      <c r="I141" s="131"/>
      <c r="L141" s="131"/>
      <c r="M141" s="131"/>
    </row>
    <row r="142" spans="2:13" s="105" customFormat="1" ht="15.75" customHeight="1">
      <c r="B142" s="130"/>
      <c r="D142" s="131"/>
      <c r="E142" s="131"/>
      <c r="H142" s="131"/>
      <c r="I142" s="131"/>
      <c r="L142" s="131"/>
      <c r="M142" s="131"/>
    </row>
    <row r="143" spans="2:13" s="105" customFormat="1" ht="15.75" customHeight="1">
      <c r="B143" s="130"/>
      <c r="D143" s="131"/>
      <c r="E143" s="131"/>
      <c r="H143" s="131"/>
      <c r="I143" s="131"/>
      <c r="L143" s="131"/>
      <c r="M143" s="131"/>
    </row>
    <row r="144" spans="2:13" s="105" customFormat="1" ht="15.75" customHeight="1">
      <c r="B144" s="130"/>
      <c r="D144" s="131"/>
      <c r="E144" s="131"/>
      <c r="H144" s="131"/>
      <c r="I144" s="131"/>
      <c r="L144" s="131"/>
      <c r="M144" s="131"/>
    </row>
    <row r="145" spans="2:13" s="105" customFormat="1" ht="15.75" customHeight="1">
      <c r="B145" s="130"/>
      <c r="D145" s="131"/>
      <c r="E145" s="131"/>
      <c r="H145" s="131"/>
      <c r="I145" s="131"/>
      <c r="L145" s="131"/>
      <c r="M145" s="131"/>
    </row>
    <row r="146" spans="2:13" s="105" customFormat="1" ht="15.75" customHeight="1">
      <c r="B146" s="130"/>
      <c r="D146" s="131"/>
      <c r="E146" s="131"/>
      <c r="H146" s="131"/>
      <c r="I146" s="131"/>
      <c r="L146" s="131"/>
      <c r="M146" s="131"/>
    </row>
    <row r="147" spans="2:13" s="105" customFormat="1" ht="15.75" customHeight="1">
      <c r="B147" s="130"/>
      <c r="D147" s="131"/>
      <c r="E147" s="131"/>
      <c r="H147" s="131"/>
      <c r="I147" s="131"/>
      <c r="L147" s="131"/>
      <c r="M147" s="131"/>
    </row>
    <row r="148" spans="2:13" s="105" customFormat="1" ht="15.75" customHeight="1">
      <c r="B148" s="130"/>
      <c r="D148" s="131"/>
      <c r="E148" s="131"/>
      <c r="H148" s="131"/>
      <c r="I148" s="131"/>
      <c r="L148" s="131"/>
      <c r="M148" s="131"/>
    </row>
    <row r="149" spans="2:13" s="105" customFormat="1" ht="15.75" customHeight="1">
      <c r="B149" s="130"/>
      <c r="D149" s="131"/>
      <c r="E149" s="131"/>
      <c r="H149" s="131"/>
      <c r="I149" s="131"/>
      <c r="L149" s="131"/>
      <c r="M149" s="131"/>
    </row>
    <row r="150" spans="2:13" s="105" customFormat="1" ht="15.75" customHeight="1">
      <c r="B150" s="130"/>
      <c r="D150" s="131"/>
      <c r="E150" s="131"/>
      <c r="H150" s="131"/>
      <c r="I150" s="131"/>
      <c r="L150" s="131"/>
      <c r="M150" s="131"/>
    </row>
    <row r="151" spans="2:13" s="105" customFormat="1" ht="15.75" customHeight="1">
      <c r="B151" s="130"/>
      <c r="D151" s="131"/>
      <c r="E151" s="131"/>
      <c r="H151" s="131"/>
      <c r="I151" s="131"/>
      <c r="L151" s="131"/>
      <c r="M151" s="131"/>
    </row>
    <row r="152" spans="2:13" s="105" customFormat="1" ht="15.75" customHeight="1">
      <c r="B152" s="130"/>
      <c r="D152" s="131"/>
      <c r="E152" s="131"/>
      <c r="H152" s="131"/>
      <c r="I152" s="131"/>
      <c r="L152" s="131"/>
      <c r="M152" s="131"/>
    </row>
    <row r="153" spans="2:13" s="105" customFormat="1" ht="15.75" customHeight="1">
      <c r="B153" s="130"/>
      <c r="D153" s="131"/>
      <c r="E153" s="131"/>
      <c r="H153" s="131"/>
      <c r="I153" s="131"/>
      <c r="L153" s="131"/>
      <c r="M153" s="131"/>
    </row>
    <row r="154" spans="2:13" s="105" customFormat="1" ht="15.75" customHeight="1">
      <c r="B154" s="130"/>
      <c r="D154" s="131"/>
      <c r="E154" s="131"/>
      <c r="H154" s="131"/>
      <c r="I154" s="131"/>
      <c r="L154" s="131"/>
      <c r="M154" s="131"/>
    </row>
    <row r="155" spans="2:13" s="105" customFormat="1" ht="15.75" customHeight="1">
      <c r="B155" s="130"/>
      <c r="D155" s="131"/>
      <c r="E155" s="131"/>
      <c r="H155" s="131"/>
      <c r="I155" s="131"/>
      <c r="L155" s="131"/>
      <c r="M155" s="131"/>
    </row>
    <row r="156" spans="2:13" s="105" customFormat="1" ht="15.75" customHeight="1">
      <c r="B156" s="130"/>
      <c r="D156" s="131"/>
      <c r="E156" s="131"/>
      <c r="H156" s="131"/>
      <c r="I156" s="131"/>
      <c r="L156" s="131"/>
      <c r="M156" s="131"/>
    </row>
    <row r="157" spans="2:13" s="105" customFormat="1" ht="15.75" customHeight="1">
      <c r="B157" s="130"/>
      <c r="D157" s="131"/>
      <c r="E157" s="131"/>
      <c r="H157" s="131"/>
      <c r="I157" s="131"/>
      <c r="L157" s="131"/>
      <c r="M157" s="131"/>
    </row>
    <row r="158" spans="2:13" s="105" customFormat="1" ht="15.75" customHeight="1">
      <c r="B158" s="130"/>
      <c r="D158" s="131"/>
      <c r="E158" s="131"/>
      <c r="H158" s="131"/>
      <c r="I158" s="131"/>
      <c r="L158" s="131"/>
      <c r="M158" s="131"/>
    </row>
    <row r="159" spans="2:13" s="105" customFormat="1" ht="15.75" customHeight="1">
      <c r="B159" s="130"/>
      <c r="D159" s="131"/>
      <c r="E159" s="131"/>
      <c r="H159" s="131"/>
      <c r="I159" s="131"/>
      <c r="L159" s="131"/>
      <c r="M159" s="131"/>
    </row>
    <row r="160" spans="2:13" s="105" customFormat="1" ht="15.75" customHeight="1">
      <c r="B160" s="130"/>
      <c r="D160" s="131"/>
      <c r="E160" s="131"/>
      <c r="H160" s="131"/>
      <c r="I160" s="131"/>
      <c r="L160" s="131"/>
      <c r="M160" s="131"/>
    </row>
    <row r="161" spans="2:13" s="105" customFormat="1" ht="15.75" customHeight="1">
      <c r="B161" s="130"/>
      <c r="D161" s="131"/>
      <c r="E161" s="131"/>
      <c r="H161" s="131"/>
      <c r="I161" s="131"/>
      <c r="L161" s="131"/>
      <c r="M161" s="131"/>
    </row>
    <row r="162" spans="2:13" s="105" customFormat="1" ht="15.75" customHeight="1">
      <c r="B162" s="130"/>
      <c r="D162" s="131"/>
      <c r="E162" s="131"/>
      <c r="H162" s="131"/>
      <c r="I162" s="131"/>
      <c r="L162" s="131"/>
      <c r="M162" s="131"/>
    </row>
    <row r="163" spans="2:13" s="105" customFormat="1" ht="15.75" customHeight="1">
      <c r="B163" s="130"/>
      <c r="D163" s="131"/>
      <c r="E163" s="131"/>
      <c r="H163" s="131"/>
      <c r="I163" s="131"/>
      <c r="L163" s="131"/>
      <c r="M163" s="131"/>
    </row>
    <row r="164" spans="2:13" s="105" customFormat="1" ht="15.75" customHeight="1">
      <c r="B164" s="130"/>
      <c r="D164" s="131"/>
      <c r="E164" s="131"/>
      <c r="H164" s="131"/>
      <c r="I164" s="131"/>
      <c r="L164" s="131"/>
      <c r="M164" s="131"/>
    </row>
    <row r="165" spans="2:13" s="105" customFormat="1" ht="15.75" customHeight="1">
      <c r="B165" s="130"/>
      <c r="D165" s="131"/>
      <c r="E165" s="131"/>
      <c r="H165" s="131"/>
      <c r="I165" s="131"/>
      <c r="L165" s="131"/>
      <c r="M165" s="131"/>
    </row>
    <row r="166" spans="2:13" s="105" customFormat="1" ht="15.75" customHeight="1">
      <c r="B166" s="130"/>
      <c r="D166" s="131"/>
      <c r="E166" s="131"/>
      <c r="H166" s="131"/>
      <c r="I166" s="131"/>
      <c r="L166" s="131"/>
      <c r="M166" s="131"/>
    </row>
    <row r="167" spans="2:13" s="105" customFormat="1" ht="15.75" customHeight="1">
      <c r="B167" s="130"/>
      <c r="D167" s="131"/>
      <c r="E167" s="131"/>
      <c r="H167" s="131"/>
      <c r="I167" s="131"/>
      <c r="L167" s="131"/>
      <c r="M167" s="131"/>
    </row>
    <row r="168" spans="2:13" s="105" customFormat="1" ht="15.75" customHeight="1">
      <c r="B168" s="130"/>
      <c r="D168" s="131"/>
      <c r="E168" s="131"/>
      <c r="H168" s="131"/>
      <c r="I168" s="131"/>
      <c r="L168" s="131"/>
      <c r="M168" s="131"/>
    </row>
    <row r="169" spans="2:13" s="105" customFormat="1" ht="15.75" customHeight="1">
      <c r="B169" s="130"/>
      <c r="D169" s="131"/>
      <c r="E169" s="131"/>
      <c r="H169" s="131"/>
      <c r="I169" s="131"/>
      <c r="L169" s="131"/>
      <c r="M169" s="131"/>
    </row>
    <row r="170" spans="2:13" s="105" customFormat="1" ht="15.75" customHeight="1">
      <c r="B170" s="130"/>
      <c r="D170" s="131"/>
      <c r="E170" s="131"/>
      <c r="H170" s="131"/>
      <c r="I170" s="131"/>
      <c r="L170" s="131"/>
      <c r="M170" s="131"/>
    </row>
    <row r="171" spans="2:13" s="105" customFormat="1" ht="15.75" customHeight="1">
      <c r="B171" s="130"/>
      <c r="D171" s="131"/>
      <c r="E171" s="131"/>
      <c r="H171" s="131"/>
      <c r="I171" s="131"/>
      <c r="L171" s="131"/>
      <c r="M171" s="131"/>
    </row>
    <row r="172" spans="2:13" s="105" customFormat="1" ht="15.75" customHeight="1">
      <c r="B172" s="130"/>
      <c r="D172" s="131"/>
      <c r="E172" s="131"/>
      <c r="H172" s="131"/>
      <c r="I172" s="131"/>
      <c r="L172" s="131"/>
      <c r="M172" s="131"/>
    </row>
    <row r="173" spans="2:13" s="105" customFormat="1" ht="15.75" customHeight="1">
      <c r="B173" s="130"/>
      <c r="D173" s="131"/>
      <c r="E173" s="131"/>
      <c r="H173" s="131"/>
      <c r="I173" s="131"/>
      <c r="L173" s="131"/>
      <c r="M173" s="131"/>
    </row>
    <row r="174" spans="2:13" s="105" customFormat="1" ht="15.75" customHeight="1">
      <c r="B174" s="130"/>
      <c r="D174" s="131"/>
      <c r="E174" s="131"/>
      <c r="H174" s="131"/>
      <c r="I174" s="131"/>
      <c r="L174" s="131"/>
      <c r="M174" s="131"/>
    </row>
    <row r="175" spans="2:13" s="105" customFormat="1" ht="15.75" customHeight="1">
      <c r="B175" s="130"/>
      <c r="D175" s="131"/>
      <c r="E175" s="131"/>
      <c r="H175" s="131"/>
      <c r="I175" s="131"/>
      <c r="L175" s="131"/>
      <c r="M175" s="131"/>
    </row>
    <row r="176" spans="2:13" s="105" customFormat="1" ht="15.75" customHeight="1">
      <c r="B176" s="130"/>
      <c r="D176" s="131"/>
      <c r="E176" s="131"/>
      <c r="H176" s="131"/>
      <c r="I176" s="131"/>
      <c r="L176" s="131"/>
      <c r="M176" s="131"/>
    </row>
    <row r="177" spans="2:13" s="105" customFormat="1" ht="15.75" customHeight="1">
      <c r="B177" s="130"/>
      <c r="D177" s="131"/>
      <c r="E177" s="131"/>
      <c r="H177" s="131"/>
      <c r="I177" s="131"/>
      <c r="L177" s="131"/>
      <c r="M177" s="131"/>
    </row>
    <row r="178" spans="2:13" s="105" customFormat="1" ht="15.75" customHeight="1">
      <c r="B178" s="130"/>
      <c r="D178" s="131"/>
      <c r="E178" s="131"/>
      <c r="H178" s="131"/>
      <c r="I178" s="131"/>
      <c r="L178" s="131"/>
      <c r="M178" s="131"/>
    </row>
    <row r="179" spans="2:13" s="105" customFormat="1" ht="15.75" customHeight="1">
      <c r="B179" s="130"/>
      <c r="D179" s="131"/>
      <c r="E179" s="131"/>
      <c r="H179" s="131"/>
      <c r="I179" s="131"/>
      <c r="L179" s="131"/>
      <c r="M179" s="131"/>
    </row>
    <row r="180" spans="2:13" s="105" customFormat="1" ht="15.75" customHeight="1">
      <c r="B180" s="130"/>
      <c r="D180" s="131"/>
      <c r="E180" s="131"/>
      <c r="H180" s="131"/>
      <c r="I180" s="131"/>
      <c r="L180" s="131"/>
      <c r="M180" s="131"/>
    </row>
    <row r="181" spans="2:13" s="105" customFormat="1" ht="15.75" customHeight="1">
      <c r="B181" s="130"/>
      <c r="D181" s="131"/>
      <c r="E181" s="131"/>
      <c r="H181" s="131"/>
      <c r="I181" s="131"/>
      <c r="L181" s="131"/>
      <c r="M181" s="131"/>
    </row>
    <row r="182" spans="2:13" s="105" customFormat="1" ht="15.75" customHeight="1">
      <c r="B182" s="130"/>
      <c r="D182" s="131"/>
      <c r="E182" s="131"/>
      <c r="H182" s="131"/>
      <c r="I182" s="131"/>
      <c r="L182" s="131"/>
      <c r="M182" s="131"/>
    </row>
    <row r="183" spans="2:13" s="105" customFormat="1" ht="15.75" customHeight="1">
      <c r="B183" s="130"/>
      <c r="D183" s="131"/>
      <c r="E183" s="131"/>
      <c r="H183" s="131"/>
      <c r="I183" s="131"/>
      <c r="L183" s="131"/>
      <c r="M183" s="131"/>
    </row>
    <row r="184" spans="2:13" s="105" customFormat="1" ht="15.75" customHeight="1">
      <c r="B184" s="130"/>
      <c r="D184" s="131"/>
      <c r="E184" s="131"/>
      <c r="H184" s="131"/>
      <c r="I184" s="131"/>
      <c r="L184" s="131"/>
      <c r="M184" s="131"/>
    </row>
    <row r="185" spans="2:13" s="105" customFormat="1" ht="15.75" customHeight="1">
      <c r="B185" s="130"/>
      <c r="D185" s="131"/>
      <c r="E185" s="131"/>
      <c r="H185" s="131"/>
      <c r="I185" s="131"/>
      <c r="L185" s="131"/>
      <c r="M185" s="131"/>
    </row>
    <row r="186" spans="2:13" s="105" customFormat="1" ht="15.75" customHeight="1">
      <c r="B186" s="130"/>
      <c r="D186" s="131"/>
      <c r="E186" s="131"/>
      <c r="H186" s="131"/>
      <c r="I186" s="131"/>
      <c r="L186" s="131"/>
      <c r="M186" s="131"/>
    </row>
    <row r="187" spans="2:13" s="105" customFormat="1" ht="15.75" customHeight="1">
      <c r="B187" s="130"/>
      <c r="D187" s="131"/>
      <c r="E187" s="131"/>
      <c r="H187" s="131"/>
      <c r="I187" s="131"/>
      <c r="L187" s="131"/>
      <c r="M187" s="131"/>
    </row>
    <row r="188" spans="2:13" s="105" customFormat="1" ht="15.75" customHeight="1">
      <c r="B188" s="130"/>
      <c r="D188" s="131"/>
      <c r="E188" s="131"/>
      <c r="H188" s="131"/>
      <c r="I188" s="131"/>
      <c r="L188" s="131"/>
      <c r="M188" s="131"/>
    </row>
    <row r="189" spans="2:13" s="105" customFormat="1" ht="15.75" customHeight="1">
      <c r="B189" s="130"/>
      <c r="D189" s="131"/>
      <c r="E189" s="131"/>
      <c r="H189" s="131"/>
      <c r="I189" s="131"/>
      <c r="L189" s="131"/>
      <c r="M189" s="131"/>
    </row>
    <row r="190" spans="2:13" s="105" customFormat="1" ht="15.75" customHeight="1">
      <c r="B190" s="130"/>
      <c r="D190" s="131"/>
      <c r="E190" s="131"/>
      <c r="H190" s="131"/>
      <c r="I190" s="131"/>
      <c r="L190" s="131"/>
      <c r="M190" s="131"/>
    </row>
    <row r="191" spans="2:13" s="105" customFormat="1" ht="15.75" customHeight="1">
      <c r="B191" s="130"/>
      <c r="D191" s="131"/>
      <c r="E191" s="131"/>
      <c r="H191" s="131"/>
      <c r="I191" s="131"/>
      <c r="L191" s="131"/>
      <c r="M191" s="131"/>
    </row>
    <row r="192" spans="2:13" s="105" customFormat="1" ht="15.75" customHeight="1">
      <c r="B192" s="130"/>
      <c r="D192" s="131"/>
      <c r="E192" s="131"/>
      <c r="H192" s="131"/>
      <c r="I192" s="131"/>
      <c r="L192" s="131"/>
      <c r="M192" s="131"/>
    </row>
    <row r="193" spans="2:13" s="105" customFormat="1" ht="15.75" customHeight="1">
      <c r="B193" s="130"/>
      <c r="D193" s="131"/>
      <c r="E193" s="131"/>
      <c r="H193" s="131"/>
      <c r="I193" s="131"/>
      <c r="L193" s="131"/>
      <c r="M193" s="131"/>
    </row>
    <row r="194" spans="2:13" s="105" customFormat="1" ht="15.75" customHeight="1">
      <c r="B194" s="130"/>
      <c r="D194" s="131"/>
      <c r="E194" s="131"/>
      <c r="H194" s="131"/>
      <c r="I194" s="131"/>
      <c r="L194" s="131"/>
      <c r="M194" s="131"/>
    </row>
    <row r="195" spans="2:13" s="105" customFormat="1" ht="15.75" customHeight="1">
      <c r="B195" s="130"/>
      <c r="D195" s="131"/>
      <c r="E195" s="131"/>
      <c r="H195" s="131"/>
      <c r="I195" s="131"/>
      <c r="L195" s="131"/>
      <c r="M195" s="131"/>
    </row>
    <row r="196" spans="2:13" s="105" customFormat="1" ht="15.75" customHeight="1">
      <c r="B196" s="130"/>
      <c r="D196" s="131"/>
      <c r="E196" s="131"/>
      <c r="H196" s="131"/>
      <c r="I196" s="131"/>
      <c r="L196" s="131"/>
      <c r="M196" s="131"/>
    </row>
    <row r="197" spans="2:13" s="105" customFormat="1" ht="15.75" customHeight="1">
      <c r="B197" s="130"/>
      <c r="D197" s="131"/>
      <c r="E197" s="131"/>
      <c r="H197" s="131"/>
      <c r="I197" s="131"/>
      <c r="L197" s="131"/>
      <c r="M197" s="131"/>
    </row>
    <row r="198" spans="2:13" s="105" customFormat="1" ht="15.75" customHeight="1">
      <c r="B198" s="130"/>
      <c r="D198" s="131"/>
      <c r="E198" s="131"/>
      <c r="H198" s="131"/>
      <c r="I198" s="131"/>
      <c r="L198" s="131"/>
      <c r="M198" s="131"/>
    </row>
    <row r="199" spans="2:13" s="105" customFormat="1" ht="15.75" customHeight="1">
      <c r="B199" s="130"/>
      <c r="D199" s="131"/>
      <c r="E199" s="131"/>
      <c r="H199" s="131"/>
      <c r="I199" s="131"/>
      <c r="L199" s="131"/>
      <c r="M199" s="131"/>
    </row>
    <row r="200" spans="2:13" s="105" customFormat="1" ht="15.75" customHeight="1">
      <c r="B200" s="130"/>
      <c r="D200" s="131"/>
      <c r="E200" s="131"/>
      <c r="H200" s="131"/>
      <c r="I200" s="131"/>
      <c r="L200" s="131"/>
      <c r="M200" s="131"/>
    </row>
    <row r="201" spans="2:13" s="105" customFormat="1" ht="15.75" customHeight="1">
      <c r="B201" s="130"/>
      <c r="D201" s="131"/>
      <c r="E201" s="131"/>
      <c r="H201" s="131"/>
      <c r="I201" s="131"/>
      <c r="L201" s="131"/>
      <c r="M201" s="131"/>
    </row>
    <row r="202" spans="2:13" s="105" customFormat="1" ht="15.75" customHeight="1">
      <c r="B202" s="130"/>
      <c r="D202" s="131"/>
      <c r="E202" s="131"/>
      <c r="H202" s="131"/>
      <c r="I202" s="131"/>
      <c r="L202" s="131"/>
      <c r="M202" s="131"/>
    </row>
    <row r="203" spans="2:13" s="105" customFormat="1" ht="15.75" customHeight="1">
      <c r="B203" s="130"/>
      <c r="D203" s="131"/>
      <c r="E203" s="131"/>
      <c r="H203" s="131"/>
      <c r="I203" s="131"/>
      <c r="L203" s="131"/>
      <c r="M203" s="131"/>
    </row>
    <row r="204" spans="2:13" s="105" customFormat="1" ht="15.75" customHeight="1">
      <c r="B204" s="130"/>
      <c r="D204" s="131"/>
      <c r="E204" s="131"/>
      <c r="H204" s="131"/>
      <c r="I204" s="131"/>
      <c r="L204" s="131"/>
      <c r="M204" s="131"/>
    </row>
    <row r="205" spans="2:13" s="105" customFormat="1" ht="15.75" customHeight="1">
      <c r="B205" s="130"/>
      <c r="D205" s="131"/>
      <c r="E205" s="131"/>
      <c r="H205" s="131"/>
      <c r="I205" s="131"/>
      <c r="L205" s="131"/>
      <c r="M205" s="131"/>
    </row>
    <row r="206" spans="2:13" s="105" customFormat="1" ht="15.75" customHeight="1">
      <c r="B206" s="130"/>
      <c r="D206" s="131"/>
      <c r="E206" s="131"/>
      <c r="H206" s="131"/>
      <c r="I206" s="131"/>
      <c r="L206" s="131"/>
      <c r="M206" s="131"/>
    </row>
    <row r="207" spans="2:13" s="105" customFormat="1" ht="15.75" customHeight="1">
      <c r="B207" s="130"/>
      <c r="D207" s="131"/>
      <c r="E207" s="131"/>
      <c r="H207" s="131"/>
      <c r="I207" s="131"/>
      <c r="L207" s="131"/>
      <c r="M207" s="131"/>
    </row>
    <row r="208" spans="2:13" s="105" customFormat="1" ht="15.75" customHeight="1">
      <c r="B208" s="130"/>
      <c r="D208" s="131"/>
      <c r="E208" s="131"/>
      <c r="H208" s="131"/>
      <c r="I208" s="131"/>
      <c r="L208" s="131"/>
      <c r="M208" s="131"/>
    </row>
    <row r="209" spans="2:13" s="105" customFormat="1" ht="15.75" customHeight="1">
      <c r="B209" s="130"/>
      <c r="D209" s="131"/>
      <c r="E209" s="131"/>
      <c r="H209" s="131"/>
      <c r="I209" s="131"/>
      <c r="L209" s="131"/>
      <c r="M209" s="131"/>
    </row>
    <row r="210" spans="2:13" s="105" customFormat="1" ht="15.75" customHeight="1">
      <c r="B210" s="130"/>
      <c r="D210" s="131"/>
      <c r="E210" s="131"/>
      <c r="H210" s="131"/>
      <c r="I210" s="131"/>
      <c r="L210" s="131"/>
      <c r="M210" s="131"/>
    </row>
    <row r="211" spans="2:13" s="105" customFormat="1" ht="15.75" customHeight="1">
      <c r="B211" s="130"/>
      <c r="D211" s="131"/>
      <c r="E211" s="131"/>
      <c r="H211" s="131"/>
      <c r="I211" s="131"/>
      <c r="L211" s="131"/>
      <c r="M211" s="131"/>
    </row>
    <row r="212" spans="2:13" s="105" customFormat="1" ht="15.75" customHeight="1">
      <c r="B212" s="130"/>
      <c r="D212" s="131"/>
      <c r="E212" s="131"/>
      <c r="H212" s="131"/>
      <c r="I212" s="131"/>
      <c r="L212" s="131"/>
      <c r="M212" s="131"/>
    </row>
    <row r="213" spans="2:13" s="105" customFormat="1" ht="15.75" customHeight="1">
      <c r="B213" s="130"/>
      <c r="D213" s="131"/>
      <c r="E213" s="131"/>
      <c r="H213" s="131"/>
      <c r="I213" s="131"/>
      <c r="L213" s="131"/>
      <c r="M213" s="131"/>
    </row>
    <row r="214" spans="2:13" s="105" customFormat="1" ht="15.75" customHeight="1">
      <c r="B214" s="130"/>
      <c r="D214" s="131"/>
      <c r="E214" s="131"/>
      <c r="H214" s="131"/>
      <c r="I214" s="131"/>
      <c r="L214" s="131"/>
      <c r="M214" s="131"/>
    </row>
    <row r="215" spans="2:13" s="105" customFormat="1" ht="15.75" customHeight="1">
      <c r="B215" s="130"/>
      <c r="D215" s="131"/>
      <c r="E215" s="131"/>
      <c r="H215" s="131"/>
      <c r="I215" s="131"/>
      <c r="L215" s="131"/>
      <c r="M215" s="131"/>
    </row>
    <row r="216" spans="2:13" s="105" customFormat="1" ht="15.75" customHeight="1">
      <c r="B216" s="130"/>
      <c r="D216" s="131"/>
      <c r="E216" s="131"/>
      <c r="H216" s="131"/>
      <c r="I216" s="131"/>
      <c r="L216" s="131"/>
      <c r="M216" s="131"/>
    </row>
    <row r="217" spans="2:13" s="105" customFormat="1" ht="15.75" customHeight="1">
      <c r="B217" s="130"/>
      <c r="D217" s="131"/>
      <c r="E217" s="131"/>
      <c r="H217" s="131"/>
      <c r="I217" s="131"/>
      <c r="L217" s="131"/>
      <c r="M217" s="131"/>
    </row>
    <row r="218" spans="2:13" s="105" customFormat="1" ht="15.75" customHeight="1">
      <c r="B218" s="130"/>
      <c r="D218" s="131"/>
      <c r="E218" s="131"/>
      <c r="H218" s="131"/>
      <c r="I218" s="131"/>
      <c r="L218" s="131"/>
      <c r="M218" s="131"/>
    </row>
    <row r="219" spans="2:13" s="105" customFormat="1" ht="15.75" customHeight="1">
      <c r="B219" s="130"/>
      <c r="D219" s="131"/>
      <c r="E219" s="131"/>
      <c r="H219" s="131"/>
      <c r="I219" s="131"/>
      <c r="L219" s="131"/>
      <c r="M219" s="131"/>
    </row>
    <row r="220" spans="2:13" s="105" customFormat="1" ht="15.75" customHeight="1">
      <c r="B220" s="130"/>
      <c r="D220" s="131"/>
      <c r="E220" s="131"/>
      <c r="H220" s="131"/>
      <c r="I220" s="131"/>
      <c r="L220" s="131"/>
      <c r="M220" s="131"/>
    </row>
    <row r="221" spans="2:13" s="105" customFormat="1" ht="15.75" customHeight="1">
      <c r="B221" s="130"/>
      <c r="D221" s="131"/>
      <c r="E221" s="131"/>
      <c r="H221" s="131"/>
      <c r="I221" s="131"/>
      <c r="L221" s="131"/>
      <c r="M221" s="131"/>
    </row>
    <row r="222" spans="2:13" s="105" customFormat="1" ht="15.75" customHeight="1">
      <c r="B222" s="130"/>
      <c r="D222" s="131"/>
      <c r="E222" s="131"/>
      <c r="H222" s="131"/>
      <c r="I222" s="131"/>
      <c r="L222" s="131"/>
      <c r="M222" s="131"/>
    </row>
    <row r="223" spans="2:13" s="105" customFormat="1" ht="15.75" customHeight="1">
      <c r="B223" s="130"/>
      <c r="D223" s="131"/>
      <c r="E223" s="131"/>
      <c r="H223" s="131"/>
      <c r="I223" s="131"/>
      <c r="L223" s="131"/>
      <c r="M223" s="131"/>
    </row>
    <row r="224" spans="2:13" s="105" customFormat="1" ht="15.75" customHeight="1">
      <c r="B224" s="130"/>
      <c r="D224" s="131"/>
      <c r="E224" s="131"/>
      <c r="H224" s="131"/>
      <c r="I224" s="131"/>
      <c r="L224" s="131"/>
      <c r="M224" s="131"/>
    </row>
    <row r="225" spans="2:13" s="105" customFormat="1" ht="15.75" customHeight="1">
      <c r="B225" s="130"/>
      <c r="D225" s="131"/>
      <c r="E225" s="131"/>
      <c r="H225" s="131"/>
      <c r="I225" s="131"/>
      <c r="L225" s="131"/>
      <c r="M225" s="131"/>
    </row>
    <row r="226" spans="2:13" s="105" customFormat="1" ht="15.75" customHeight="1">
      <c r="B226" s="130"/>
      <c r="D226" s="131"/>
      <c r="E226" s="131"/>
      <c r="H226" s="131"/>
      <c r="I226" s="131"/>
      <c r="L226" s="131"/>
      <c r="M226" s="131"/>
    </row>
    <row r="227" spans="2:13" s="105" customFormat="1" ht="15.75" customHeight="1">
      <c r="B227" s="130"/>
      <c r="D227" s="131"/>
      <c r="E227" s="131"/>
      <c r="H227" s="131"/>
      <c r="I227" s="131"/>
      <c r="L227" s="131"/>
      <c r="M227" s="131"/>
    </row>
    <row r="228" spans="2:13" s="105" customFormat="1" ht="15.75" customHeight="1">
      <c r="B228" s="130"/>
      <c r="D228" s="131"/>
      <c r="E228" s="131"/>
      <c r="H228" s="131"/>
      <c r="I228" s="131"/>
      <c r="L228" s="131"/>
      <c r="M228" s="131"/>
    </row>
    <row r="229" spans="2:13" s="105" customFormat="1" ht="15.75" customHeight="1">
      <c r="B229" s="130"/>
      <c r="D229" s="131"/>
      <c r="E229" s="131"/>
      <c r="H229" s="131"/>
      <c r="I229" s="131"/>
      <c r="L229" s="131"/>
      <c r="M229" s="131"/>
    </row>
    <row r="230" spans="2:13" s="105" customFormat="1" ht="15.75" customHeight="1">
      <c r="B230" s="130"/>
      <c r="D230" s="131"/>
      <c r="E230" s="131"/>
      <c r="H230" s="131"/>
      <c r="I230" s="131"/>
      <c r="L230" s="131"/>
      <c r="M230" s="131"/>
    </row>
    <row r="231" spans="2:13" s="105" customFormat="1" ht="15.75" customHeight="1">
      <c r="B231" s="130"/>
      <c r="D231" s="131"/>
      <c r="E231" s="131"/>
      <c r="H231" s="131"/>
      <c r="I231" s="131"/>
      <c r="L231" s="131"/>
      <c r="M231" s="131"/>
    </row>
    <row r="232" spans="2:13" s="105" customFormat="1" ht="15.75" customHeight="1">
      <c r="B232" s="130"/>
      <c r="D232" s="131"/>
      <c r="E232" s="131"/>
      <c r="H232" s="131"/>
      <c r="I232" s="131"/>
      <c r="L232" s="131"/>
      <c r="M232" s="131"/>
    </row>
    <row r="233" spans="2:13" s="105" customFormat="1" ht="15.75" customHeight="1">
      <c r="B233" s="130"/>
      <c r="D233" s="131"/>
      <c r="E233" s="131"/>
      <c r="H233" s="131"/>
      <c r="I233" s="131"/>
      <c r="L233" s="131"/>
      <c r="M233" s="131"/>
    </row>
    <row r="234" spans="2:13" s="105" customFormat="1" ht="15.75" customHeight="1">
      <c r="B234" s="130"/>
      <c r="D234" s="131"/>
      <c r="E234" s="131"/>
      <c r="H234" s="131"/>
      <c r="I234" s="131"/>
      <c r="L234" s="131"/>
      <c r="M234" s="131"/>
    </row>
    <row r="235" spans="2:13" s="105" customFormat="1" ht="15.75" customHeight="1">
      <c r="B235" s="130"/>
      <c r="D235" s="131"/>
      <c r="E235" s="131"/>
      <c r="H235" s="131"/>
      <c r="I235" s="131"/>
      <c r="L235" s="131"/>
      <c r="M235" s="131"/>
    </row>
    <row r="236" spans="2:13" s="105" customFormat="1" ht="15.75" customHeight="1">
      <c r="B236" s="130"/>
      <c r="D236" s="131"/>
      <c r="E236" s="131"/>
      <c r="H236" s="131"/>
      <c r="I236" s="131"/>
      <c r="L236" s="131"/>
      <c r="M236" s="131"/>
    </row>
    <row r="237" spans="2:13" s="105" customFormat="1" ht="15.75" customHeight="1">
      <c r="B237" s="130"/>
      <c r="D237" s="131"/>
      <c r="E237" s="131"/>
      <c r="H237" s="131"/>
      <c r="I237" s="131"/>
      <c r="L237" s="131"/>
      <c r="M237" s="131"/>
    </row>
    <row r="238" spans="2:13" s="105" customFormat="1" ht="15.75" customHeight="1">
      <c r="B238" s="130"/>
      <c r="D238" s="131"/>
      <c r="E238" s="131"/>
      <c r="H238" s="131"/>
      <c r="I238" s="131"/>
      <c r="L238" s="131"/>
      <c r="M238" s="131"/>
    </row>
    <row r="239" spans="2:13" s="105" customFormat="1" ht="15.75" customHeight="1">
      <c r="B239" s="130"/>
      <c r="D239" s="131"/>
      <c r="E239" s="131"/>
      <c r="H239" s="131"/>
      <c r="I239" s="131"/>
      <c r="L239" s="131"/>
      <c r="M239" s="131"/>
    </row>
    <row r="240" spans="2:13" s="105" customFormat="1" ht="15.75" customHeight="1">
      <c r="B240" s="130"/>
      <c r="D240" s="131"/>
      <c r="E240" s="131"/>
      <c r="H240" s="131"/>
      <c r="I240" s="131"/>
      <c r="L240" s="131"/>
      <c r="M240" s="131"/>
    </row>
    <row r="241" spans="2:13" s="105" customFormat="1" ht="15.75" customHeight="1">
      <c r="B241" s="130"/>
      <c r="D241" s="131"/>
      <c r="E241" s="131"/>
      <c r="H241" s="131"/>
      <c r="I241" s="131"/>
      <c r="L241" s="131"/>
      <c r="M241" s="131"/>
    </row>
    <row r="242" spans="2:13" s="105" customFormat="1" ht="15.75" customHeight="1">
      <c r="B242" s="130"/>
      <c r="D242" s="131"/>
      <c r="E242" s="131"/>
      <c r="H242" s="131"/>
      <c r="I242" s="131"/>
      <c r="L242" s="131"/>
      <c r="M242" s="131"/>
    </row>
    <row r="243" spans="2:13" s="105" customFormat="1" ht="15.75" customHeight="1">
      <c r="B243" s="130"/>
      <c r="D243" s="131"/>
      <c r="E243" s="131"/>
      <c r="H243" s="131"/>
      <c r="I243" s="131"/>
      <c r="L243" s="131"/>
      <c r="M243" s="131"/>
    </row>
    <row r="244" spans="2:13" s="105" customFormat="1" ht="15.75" customHeight="1">
      <c r="B244" s="130"/>
      <c r="D244" s="131"/>
      <c r="E244" s="131"/>
      <c r="H244" s="131"/>
      <c r="I244" s="131"/>
      <c r="L244" s="131"/>
      <c r="M244" s="131"/>
    </row>
    <row r="245" spans="2:13" s="105" customFormat="1" ht="15.75" customHeight="1">
      <c r="B245" s="130"/>
      <c r="D245" s="131"/>
      <c r="E245" s="131"/>
      <c r="H245" s="131"/>
      <c r="I245" s="131"/>
      <c r="L245" s="131"/>
      <c r="M245" s="131"/>
    </row>
    <row r="246" spans="2:13" s="105" customFormat="1" ht="15.75" customHeight="1">
      <c r="B246" s="130"/>
      <c r="D246" s="131"/>
      <c r="E246" s="131"/>
      <c r="H246" s="131"/>
      <c r="I246" s="131"/>
      <c r="L246" s="131"/>
      <c r="M246" s="131"/>
    </row>
    <row r="247" spans="2:13" s="105" customFormat="1" ht="15.75" customHeight="1">
      <c r="B247" s="130"/>
      <c r="D247" s="131"/>
      <c r="E247" s="131"/>
      <c r="H247" s="131"/>
      <c r="I247" s="131"/>
      <c r="L247" s="131"/>
      <c r="M247" s="131"/>
    </row>
    <row r="248" spans="2:13" s="105" customFormat="1" ht="15.75" customHeight="1">
      <c r="B248" s="130"/>
      <c r="D248" s="131"/>
      <c r="E248" s="131"/>
      <c r="H248" s="131"/>
      <c r="I248" s="131"/>
      <c r="L248" s="131"/>
      <c r="M248" s="131"/>
    </row>
    <row r="249" spans="2:13" s="105" customFormat="1" ht="15.75" customHeight="1">
      <c r="B249" s="130"/>
      <c r="D249" s="131"/>
      <c r="E249" s="131"/>
      <c r="H249" s="131"/>
      <c r="I249" s="131"/>
      <c r="L249" s="131"/>
      <c r="M249" s="131"/>
    </row>
    <row r="250" spans="2:13" s="105" customFormat="1" ht="15.75" customHeight="1">
      <c r="B250" s="130"/>
      <c r="D250" s="131"/>
      <c r="E250" s="131"/>
      <c r="H250" s="131"/>
      <c r="I250" s="131"/>
      <c r="L250" s="131"/>
      <c r="M250" s="131"/>
    </row>
    <row r="251" spans="2:13" s="105" customFormat="1" ht="15.75" customHeight="1">
      <c r="B251" s="130"/>
      <c r="D251" s="131"/>
      <c r="E251" s="131"/>
      <c r="H251" s="131"/>
      <c r="I251" s="131"/>
      <c r="L251" s="131"/>
      <c r="M251" s="131"/>
    </row>
    <row r="252" spans="2:13" s="105" customFormat="1" ht="15.75" customHeight="1">
      <c r="B252" s="130"/>
      <c r="D252" s="131"/>
      <c r="E252" s="131"/>
      <c r="H252" s="131"/>
      <c r="I252" s="131"/>
      <c r="L252" s="131"/>
      <c r="M252" s="131"/>
    </row>
    <row r="253" spans="2:13" s="105" customFormat="1" ht="15.75" customHeight="1">
      <c r="B253" s="130"/>
      <c r="D253" s="131"/>
      <c r="E253" s="131"/>
      <c r="H253" s="131"/>
      <c r="I253" s="131"/>
      <c r="L253" s="131"/>
      <c r="M253" s="131"/>
    </row>
    <row r="254" spans="2:13" s="105" customFormat="1" ht="15.75" customHeight="1">
      <c r="B254" s="130"/>
      <c r="D254" s="131"/>
      <c r="E254" s="131"/>
      <c r="H254" s="131"/>
      <c r="I254" s="131"/>
      <c r="L254" s="131"/>
      <c r="M254" s="131"/>
    </row>
    <row r="255" spans="2:13" s="105" customFormat="1" ht="15.75" customHeight="1">
      <c r="B255" s="130"/>
      <c r="D255" s="131"/>
      <c r="E255" s="131"/>
      <c r="H255" s="131"/>
      <c r="I255" s="131"/>
      <c r="L255" s="131"/>
      <c r="M255" s="131"/>
    </row>
    <row r="256" spans="2:13" s="105" customFormat="1" ht="15.75" customHeight="1">
      <c r="B256" s="130"/>
      <c r="D256" s="131"/>
      <c r="E256" s="131"/>
      <c r="H256" s="131"/>
      <c r="I256" s="131"/>
      <c r="L256" s="131"/>
      <c r="M256" s="131"/>
    </row>
    <row r="257" spans="2:13" s="105" customFormat="1" ht="15.75" customHeight="1">
      <c r="B257" s="130"/>
      <c r="D257" s="131"/>
      <c r="E257" s="131"/>
      <c r="H257" s="131"/>
      <c r="I257" s="131"/>
      <c r="L257" s="131"/>
      <c r="M257" s="131"/>
    </row>
    <row r="258" spans="2:13" s="105" customFormat="1" ht="15.75" customHeight="1">
      <c r="B258" s="130"/>
      <c r="D258" s="131"/>
      <c r="E258" s="131"/>
      <c r="H258" s="131"/>
      <c r="I258" s="131"/>
      <c r="L258" s="131"/>
      <c r="M258" s="131"/>
    </row>
    <row r="259" spans="2:13" s="105" customFormat="1" ht="15.75" customHeight="1">
      <c r="B259" s="130"/>
      <c r="D259" s="131"/>
      <c r="E259" s="131"/>
      <c r="H259" s="131"/>
      <c r="I259" s="131"/>
      <c r="L259" s="131"/>
      <c r="M259" s="131"/>
    </row>
    <row r="260" spans="2:13" s="105" customFormat="1" ht="15.75" customHeight="1">
      <c r="B260" s="130"/>
      <c r="D260" s="131"/>
      <c r="E260" s="131"/>
      <c r="H260" s="131"/>
      <c r="I260" s="131"/>
      <c r="L260" s="131"/>
      <c r="M260" s="131"/>
    </row>
    <row r="261" spans="2:13" s="105" customFormat="1" ht="15.75" customHeight="1">
      <c r="B261" s="130"/>
      <c r="D261" s="131"/>
      <c r="E261" s="131"/>
      <c r="H261" s="131"/>
      <c r="I261" s="131"/>
      <c r="L261" s="131"/>
      <c r="M261" s="131"/>
    </row>
    <row r="262" spans="2:13" s="105" customFormat="1" ht="15.75" customHeight="1">
      <c r="B262" s="130"/>
      <c r="D262" s="131"/>
      <c r="E262" s="131"/>
      <c r="H262" s="131"/>
      <c r="I262" s="131"/>
      <c r="L262" s="131"/>
      <c r="M262" s="131"/>
    </row>
    <row r="263" spans="2:13" s="105" customFormat="1" ht="15.75" customHeight="1">
      <c r="B263" s="130"/>
      <c r="D263" s="131"/>
      <c r="E263" s="131"/>
      <c r="H263" s="131"/>
      <c r="I263" s="131"/>
      <c r="L263" s="131"/>
      <c r="M263" s="131"/>
    </row>
    <row r="264" spans="2:13" s="105" customFormat="1" ht="15.75" customHeight="1">
      <c r="B264" s="130"/>
      <c r="D264" s="131"/>
      <c r="E264" s="131"/>
      <c r="H264" s="131"/>
      <c r="I264" s="131"/>
      <c r="L264" s="131"/>
      <c r="M264" s="131"/>
    </row>
    <row r="265" spans="2:13" s="105" customFormat="1" ht="15.75" customHeight="1">
      <c r="B265" s="130"/>
      <c r="D265" s="131"/>
      <c r="E265" s="131"/>
      <c r="H265" s="131"/>
      <c r="I265" s="131"/>
      <c r="L265" s="131"/>
      <c r="M265" s="131"/>
    </row>
    <row r="266" spans="2:13" s="105" customFormat="1" ht="15.75" customHeight="1">
      <c r="B266" s="130"/>
      <c r="D266" s="131"/>
      <c r="E266" s="131"/>
      <c r="H266" s="131"/>
      <c r="I266" s="131"/>
      <c r="L266" s="131"/>
      <c r="M266" s="131"/>
    </row>
    <row r="267" spans="2:13" s="105" customFormat="1" ht="15.75" customHeight="1">
      <c r="B267" s="130"/>
      <c r="D267" s="131"/>
      <c r="E267" s="131"/>
      <c r="H267" s="131"/>
      <c r="I267" s="131"/>
      <c r="L267" s="131"/>
      <c r="M267" s="131"/>
    </row>
    <row r="268" spans="2:13" s="105" customFormat="1" ht="15.75" customHeight="1">
      <c r="B268" s="130"/>
      <c r="D268" s="131"/>
      <c r="E268" s="131"/>
      <c r="H268" s="131"/>
      <c r="I268" s="131"/>
      <c r="L268" s="131"/>
      <c r="M268" s="131"/>
    </row>
    <row r="269" spans="2:13" s="105" customFormat="1" ht="15.75" customHeight="1">
      <c r="B269" s="130"/>
      <c r="D269" s="131"/>
      <c r="E269" s="131"/>
      <c r="H269" s="131"/>
      <c r="I269" s="131"/>
      <c r="L269" s="131"/>
      <c r="M269" s="131"/>
    </row>
    <row r="270" spans="2:13" s="105" customFormat="1" ht="15.75" customHeight="1">
      <c r="B270" s="130"/>
      <c r="D270" s="131"/>
      <c r="E270" s="131"/>
      <c r="H270" s="131"/>
      <c r="I270" s="131"/>
      <c r="L270" s="131"/>
      <c r="M270" s="131"/>
    </row>
    <row r="271" spans="2:13" s="105" customFormat="1" ht="15.75" customHeight="1">
      <c r="B271" s="130"/>
      <c r="D271" s="131"/>
      <c r="E271" s="131"/>
      <c r="H271" s="131"/>
      <c r="I271" s="131"/>
      <c r="L271" s="131"/>
      <c r="M271" s="131"/>
    </row>
    <row r="272" spans="2:13" s="105" customFormat="1" ht="15.75" customHeight="1">
      <c r="B272" s="130"/>
      <c r="D272" s="131"/>
      <c r="E272" s="131"/>
      <c r="H272" s="131"/>
      <c r="I272" s="131"/>
      <c r="L272" s="131"/>
      <c r="M272" s="131"/>
    </row>
    <row r="273" spans="2:13" s="105" customFormat="1" ht="15.75" customHeight="1">
      <c r="B273" s="130"/>
      <c r="D273" s="131"/>
      <c r="E273" s="131"/>
      <c r="H273" s="131"/>
      <c r="I273" s="131"/>
      <c r="L273" s="131"/>
      <c r="M273" s="131"/>
    </row>
    <row r="274" spans="2:13" s="105" customFormat="1" ht="15.75" customHeight="1">
      <c r="B274" s="130"/>
      <c r="D274" s="131"/>
      <c r="E274" s="131"/>
      <c r="H274" s="131"/>
      <c r="I274" s="131"/>
      <c r="L274" s="131"/>
      <c r="M274" s="131"/>
    </row>
    <row r="275" spans="2:13" s="105" customFormat="1" ht="15.75" customHeight="1">
      <c r="B275" s="130"/>
      <c r="D275" s="131"/>
      <c r="E275" s="131"/>
      <c r="H275" s="131"/>
      <c r="I275" s="131"/>
      <c r="L275" s="131"/>
      <c r="M275" s="131"/>
    </row>
    <row r="276" spans="2:13" s="105" customFormat="1" ht="15.75" customHeight="1">
      <c r="B276" s="130"/>
      <c r="D276" s="131"/>
      <c r="E276" s="131"/>
      <c r="H276" s="131"/>
      <c r="I276" s="131"/>
      <c r="L276" s="131"/>
      <c r="M276" s="131"/>
    </row>
    <row r="277" spans="2:13" s="105" customFormat="1" ht="15.75" customHeight="1">
      <c r="B277" s="130"/>
      <c r="D277" s="131"/>
      <c r="E277" s="131"/>
      <c r="H277" s="131"/>
      <c r="I277" s="131"/>
      <c r="L277" s="131"/>
      <c r="M277" s="131"/>
    </row>
    <row r="278" spans="2:13" s="105" customFormat="1" ht="15.75" customHeight="1">
      <c r="B278" s="130"/>
      <c r="D278" s="131"/>
      <c r="E278" s="131"/>
      <c r="H278" s="131"/>
      <c r="I278" s="131"/>
      <c r="L278" s="131"/>
      <c r="M278" s="131"/>
    </row>
    <row r="279" spans="2:13" s="105" customFormat="1" ht="15.75" customHeight="1">
      <c r="B279" s="130"/>
      <c r="D279" s="131"/>
      <c r="E279" s="131"/>
      <c r="H279" s="131"/>
      <c r="I279" s="131"/>
      <c r="L279" s="131"/>
      <c r="M279" s="131"/>
    </row>
    <row r="280" spans="2:13" s="105" customFormat="1" ht="15.75" customHeight="1">
      <c r="B280" s="130"/>
      <c r="D280" s="131"/>
      <c r="E280" s="131"/>
      <c r="H280" s="131"/>
      <c r="I280" s="131"/>
      <c r="L280" s="131"/>
      <c r="M280" s="131"/>
    </row>
    <row r="281" spans="2:13" s="105" customFormat="1" ht="15.75" customHeight="1">
      <c r="B281" s="130"/>
      <c r="D281" s="131"/>
      <c r="E281" s="131"/>
      <c r="H281" s="131"/>
      <c r="I281" s="131"/>
      <c r="L281" s="131"/>
      <c r="M281" s="131"/>
    </row>
    <row r="282" spans="2:13" s="105" customFormat="1" ht="15.75" customHeight="1">
      <c r="B282" s="130"/>
      <c r="D282" s="131"/>
      <c r="E282" s="131"/>
      <c r="H282" s="131"/>
      <c r="I282" s="131"/>
      <c r="L282" s="131"/>
      <c r="M282" s="131"/>
    </row>
    <row r="283" spans="2:13" s="105" customFormat="1" ht="15.75" customHeight="1">
      <c r="B283" s="130"/>
      <c r="D283" s="131"/>
      <c r="E283" s="131"/>
      <c r="H283" s="131"/>
      <c r="I283" s="131"/>
      <c r="L283" s="131"/>
      <c r="M283" s="131"/>
    </row>
    <row r="284" spans="2:13" s="105" customFormat="1" ht="15.75" customHeight="1">
      <c r="B284" s="130"/>
      <c r="D284" s="131"/>
      <c r="E284" s="131"/>
      <c r="H284" s="131"/>
      <c r="I284" s="131"/>
      <c r="L284" s="131"/>
      <c r="M284" s="131"/>
    </row>
    <row r="285" spans="2:13" s="105" customFormat="1" ht="15.75" customHeight="1">
      <c r="B285" s="130"/>
      <c r="D285" s="131"/>
      <c r="E285" s="131"/>
      <c r="H285" s="131"/>
      <c r="I285" s="131"/>
      <c r="L285" s="131"/>
      <c r="M285" s="131"/>
    </row>
    <row r="286" spans="2:13" s="105" customFormat="1" ht="15.75" customHeight="1">
      <c r="B286" s="130"/>
      <c r="D286" s="131"/>
      <c r="E286" s="131"/>
      <c r="H286" s="131"/>
      <c r="I286" s="131"/>
      <c r="L286" s="131"/>
      <c r="M286" s="131"/>
    </row>
    <row r="287" spans="2:13" s="105" customFormat="1" ht="15.75" customHeight="1">
      <c r="B287" s="130"/>
      <c r="D287" s="131"/>
      <c r="E287" s="131"/>
      <c r="H287" s="131"/>
      <c r="I287" s="131"/>
      <c r="L287" s="131"/>
      <c r="M287" s="131"/>
    </row>
    <row r="288" spans="2:13" s="105" customFormat="1" ht="15.75" customHeight="1">
      <c r="B288" s="130"/>
      <c r="D288" s="131"/>
      <c r="E288" s="131"/>
      <c r="H288" s="131"/>
      <c r="I288" s="131"/>
      <c r="L288" s="131"/>
      <c r="M288" s="131"/>
    </row>
    <row r="289" spans="2:13" s="105" customFormat="1" ht="15.75" customHeight="1">
      <c r="B289" s="130"/>
      <c r="D289" s="131"/>
      <c r="E289" s="131"/>
      <c r="H289" s="131"/>
      <c r="I289" s="131"/>
      <c r="L289" s="131"/>
      <c r="M289" s="131"/>
    </row>
    <row r="290" spans="2:13" s="105" customFormat="1" ht="15.75" customHeight="1">
      <c r="B290" s="130"/>
      <c r="D290" s="131"/>
      <c r="E290" s="131"/>
      <c r="H290" s="131"/>
      <c r="I290" s="131"/>
      <c r="L290" s="131"/>
      <c r="M290" s="131"/>
    </row>
    <row r="291" spans="2:13" s="105" customFormat="1" ht="15.75" customHeight="1">
      <c r="B291" s="130"/>
      <c r="D291" s="131"/>
      <c r="E291" s="131"/>
      <c r="H291" s="131"/>
      <c r="I291" s="131"/>
      <c r="L291" s="131"/>
      <c r="M291" s="131"/>
    </row>
    <row r="292" spans="2:13" s="105" customFormat="1" ht="15.75" customHeight="1">
      <c r="B292" s="130"/>
      <c r="D292" s="131"/>
      <c r="E292" s="131"/>
      <c r="H292" s="131"/>
      <c r="I292" s="131"/>
      <c r="L292" s="131"/>
      <c r="M292" s="131"/>
    </row>
    <row r="293" spans="2:13" s="105" customFormat="1" ht="15.75" customHeight="1">
      <c r="B293" s="130"/>
      <c r="D293" s="131"/>
      <c r="E293" s="131"/>
      <c r="H293" s="131"/>
      <c r="I293" s="131"/>
      <c r="L293" s="131"/>
      <c r="M293" s="131"/>
    </row>
    <row r="294" spans="2:13" s="105" customFormat="1" ht="15.75" customHeight="1">
      <c r="B294" s="130"/>
      <c r="D294" s="131"/>
      <c r="E294" s="131"/>
      <c r="H294" s="131"/>
      <c r="I294" s="131"/>
      <c r="L294" s="131"/>
      <c r="M294" s="131"/>
    </row>
    <row r="295" spans="2:13" s="105" customFormat="1" ht="15.75" customHeight="1">
      <c r="B295" s="130"/>
      <c r="D295" s="131"/>
      <c r="E295" s="131"/>
      <c r="H295" s="131"/>
      <c r="I295" s="131"/>
      <c r="L295" s="131"/>
      <c r="M295" s="131"/>
    </row>
    <row r="296" spans="2:13" s="105" customFormat="1" ht="15.75" customHeight="1">
      <c r="B296" s="130"/>
      <c r="D296" s="131"/>
      <c r="E296" s="131"/>
      <c r="H296" s="131"/>
      <c r="I296" s="131"/>
      <c r="L296" s="131"/>
      <c r="M296" s="131"/>
    </row>
    <row r="297" spans="2:13" s="105" customFormat="1" ht="15.75" customHeight="1">
      <c r="B297" s="130"/>
      <c r="D297" s="131"/>
      <c r="E297" s="131"/>
      <c r="H297" s="131"/>
      <c r="I297" s="131"/>
      <c r="L297" s="131"/>
      <c r="M297" s="131"/>
    </row>
    <row r="298" spans="2:13" s="105" customFormat="1" ht="15.75" customHeight="1">
      <c r="B298" s="130"/>
      <c r="D298" s="131"/>
      <c r="E298" s="131"/>
      <c r="H298" s="131"/>
      <c r="I298" s="131"/>
      <c r="L298" s="131"/>
      <c r="M298" s="131"/>
    </row>
    <row r="299" spans="2:13" s="105" customFormat="1" ht="15.75" customHeight="1">
      <c r="B299" s="130"/>
      <c r="D299" s="131"/>
      <c r="E299" s="131"/>
      <c r="H299" s="131"/>
      <c r="I299" s="131"/>
      <c r="L299" s="131"/>
      <c r="M299" s="131"/>
    </row>
    <row r="300" spans="2:13" s="105" customFormat="1" ht="15.75" customHeight="1">
      <c r="B300" s="130"/>
      <c r="D300" s="131"/>
      <c r="E300" s="131"/>
      <c r="H300" s="131"/>
      <c r="I300" s="131"/>
      <c r="L300" s="131"/>
      <c r="M300" s="131"/>
    </row>
    <row r="301" spans="2:13" s="105" customFormat="1" ht="15.75" customHeight="1">
      <c r="B301" s="130"/>
      <c r="D301" s="131"/>
      <c r="E301" s="131"/>
      <c r="H301" s="131"/>
      <c r="I301" s="131"/>
      <c r="L301" s="131"/>
      <c r="M301" s="131"/>
    </row>
    <row r="302" spans="2:13" s="105" customFormat="1" ht="15.75" customHeight="1">
      <c r="B302" s="130"/>
      <c r="D302" s="131"/>
      <c r="E302" s="131"/>
      <c r="H302" s="131"/>
      <c r="I302" s="131"/>
      <c r="L302" s="131"/>
      <c r="M302" s="131"/>
    </row>
    <row r="303" spans="2:13" s="105" customFormat="1" ht="15.75" customHeight="1">
      <c r="B303" s="130"/>
      <c r="D303" s="131"/>
      <c r="E303" s="131"/>
      <c r="H303" s="131"/>
      <c r="I303" s="131"/>
      <c r="L303" s="131"/>
      <c r="M303" s="131"/>
    </row>
    <row r="304" spans="2:13" s="105" customFormat="1" ht="15.75" customHeight="1">
      <c r="B304" s="130"/>
      <c r="D304" s="131"/>
      <c r="E304" s="131"/>
      <c r="H304" s="131"/>
      <c r="I304" s="131"/>
      <c r="L304" s="131"/>
      <c r="M304" s="131"/>
    </row>
    <row r="305" spans="2:13" s="105" customFormat="1" ht="15.75" customHeight="1">
      <c r="B305" s="130"/>
      <c r="D305" s="131"/>
      <c r="E305" s="131"/>
      <c r="H305" s="131"/>
      <c r="I305" s="131"/>
      <c r="L305" s="131"/>
      <c r="M305" s="131"/>
    </row>
    <row r="306" spans="2:13" s="105" customFormat="1" ht="15.75" customHeight="1">
      <c r="B306" s="130"/>
      <c r="D306" s="131"/>
      <c r="E306" s="131"/>
      <c r="H306" s="131"/>
      <c r="I306" s="131"/>
      <c r="L306" s="131"/>
      <c r="M306" s="131"/>
    </row>
    <row r="307" spans="2:13" s="105" customFormat="1" ht="15.75" customHeight="1">
      <c r="B307" s="130"/>
      <c r="D307" s="131"/>
      <c r="E307" s="131"/>
      <c r="H307" s="131"/>
      <c r="I307" s="131"/>
      <c r="L307" s="131"/>
      <c r="M307" s="131"/>
    </row>
    <row r="308" spans="2:13" s="105" customFormat="1" ht="15.75" customHeight="1">
      <c r="B308" s="130"/>
      <c r="D308" s="131"/>
      <c r="E308" s="131"/>
      <c r="H308" s="131"/>
      <c r="I308" s="131"/>
      <c r="L308" s="131"/>
      <c r="M308" s="131"/>
    </row>
    <row r="309" spans="2:13" s="105" customFormat="1" ht="15.75" customHeight="1">
      <c r="B309" s="130"/>
      <c r="D309" s="131"/>
      <c r="E309" s="131"/>
      <c r="H309" s="131"/>
      <c r="I309" s="131"/>
      <c r="L309" s="131"/>
      <c r="M309" s="131"/>
    </row>
    <row r="310" spans="2:13" s="105" customFormat="1" ht="15.75" customHeight="1">
      <c r="B310" s="130"/>
      <c r="D310" s="131"/>
      <c r="E310" s="131"/>
      <c r="H310" s="131"/>
      <c r="I310" s="131"/>
      <c r="L310" s="131"/>
      <c r="M310" s="131"/>
    </row>
    <row r="311" spans="2:13" s="105" customFormat="1" ht="15.75" customHeight="1">
      <c r="B311" s="130"/>
      <c r="D311" s="131"/>
      <c r="E311" s="131"/>
      <c r="H311" s="131"/>
      <c r="I311" s="131"/>
      <c r="L311" s="131"/>
      <c r="M311" s="131"/>
    </row>
    <row r="312" spans="2:13" s="105" customFormat="1" ht="15.75" customHeight="1">
      <c r="B312" s="130"/>
      <c r="D312" s="131"/>
      <c r="E312" s="131"/>
      <c r="H312" s="131"/>
      <c r="I312" s="131"/>
      <c r="L312" s="131"/>
      <c r="M312" s="131"/>
    </row>
    <row r="313" spans="2:13" s="105" customFormat="1" ht="15.75" customHeight="1">
      <c r="B313" s="130"/>
      <c r="D313" s="131"/>
      <c r="E313" s="131"/>
      <c r="H313" s="131"/>
      <c r="I313" s="131"/>
      <c r="L313" s="131"/>
      <c r="M313" s="131"/>
    </row>
    <row r="314" spans="2:13" s="105" customFormat="1" ht="15.75" customHeight="1">
      <c r="B314" s="130"/>
      <c r="D314" s="131"/>
      <c r="E314" s="131"/>
      <c r="H314" s="131"/>
      <c r="I314" s="131"/>
      <c r="L314" s="131"/>
      <c r="M314" s="131"/>
    </row>
    <row r="315" spans="2:13" s="105" customFormat="1" ht="15.75" customHeight="1">
      <c r="B315" s="130"/>
      <c r="D315" s="131"/>
      <c r="E315" s="131"/>
      <c r="H315" s="131"/>
      <c r="I315" s="131"/>
      <c r="L315" s="131"/>
      <c r="M315" s="131"/>
    </row>
    <row r="316" spans="2:13" s="105" customFormat="1" ht="15.75" customHeight="1">
      <c r="B316" s="130"/>
      <c r="D316" s="131"/>
      <c r="E316" s="131"/>
      <c r="H316" s="131"/>
      <c r="I316" s="131"/>
      <c r="L316" s="131"/>
      <c r="M316" s="131"/>
    </row>
    <row r="317" spans="2:13" s="105" customFormat="1" ht="15.75" customHeight="1">
      <c r="B317" s="130"/>
      <c r="D317" s="131"/>
      <c r="E317" s="131"/>
      <c r="H317" s="131"/>
      <c r="I317" s="131"/>
      <c r="L317" s="131"/>
      <c r="M317" s="131"/>
    </row>
    <row r="318" spans="2:13" s="105" customFormat="1" ht="15.75" customHeight="1">
      <c r="B318" s="130"/>
      <c r="D318" s="131"/>
      <c r="E318" s="131"/>
      <c r="H318" s="131"/>
      <c r="I318" s="131"/>
      <c r="L318" s="131"/>
      <c r="M318" s="131"/>
    </row>
    <row r="319" spans="2:13" s="105" customFormat="1" ht="15.75" customHeight="1">
      <c r="B319" s="130"/>
      <c r="D319" s="131"/>
      <c r="E319" s="131"/>
      <c r="H319" s="131"/>
      <c r="I319" s="131"/>
      <c r="L319" s="131"/>
      <c r="M319" s="131"/>
    </row>
    <row r="320" spans="2:13" s="105" customFormat="1" ht="15.75" customHeight="1">
      <c r="B320" s="130"/>
      <c r="D320" s="131"/>
      <c r="E320" s="131"/>
      <c r="H320" s="131"/>
      <c r="I320" s="131"/>
      <c r="L320" s="131"/>
      <c r="M320" s="131"/>
    </row>
    <row r="321" spans="2:13" s="105" customFormat="1" ht="15.75" customHeight="1">
      <c r="B321" s="130"/>
      <c r="D321" s="131"/>
      <c r="E321" s="131"/>
      <c r="H321" s="131"/>
      <c r="I321" s="131"/>
      <c r="L321" s="131"/>
      <c r="M321" s="131"/>
    </row>
    <row r="322" spans="2:13" s="105" customFormat="1" ht="15.75" customHeight="1">
      <c r="B322" s="130"/>
      <c r="D322" s="131"/>
      <c r="E322" s="131"/>
      <c r="H322" s="131"/>
      <c r="I322" s="131"/>
      <c r="L322" s="131"/>
      <c r="M322" s="131"/>
    </row>
    <row r="323" spans="2:13" s="105" customFormat="1" ht="15.75" customHeight="1">
      <c r="B323" s="130"/>
      <c r="D323" s="131"/>
      <c r="E323" s="131"/>
      <c r="H323" s="131"/>
      <c r="I323" s="131"/>
      <c r="L323" s="131"/>
      <c r="M323" s="131"/>
    </row>
    <row r="324" spans="2:13" s="105" customFormat="1" ht="15.75" customHeight="1">
      <c r="B324" s="130"/>
      <c r="D324" s="131"/>
      <c r="E324" s="131"/>
      <c r="H324" s="131"/>
      <c r="I324" s="131"/>
      <c r="L324" s="131"/>
      <c r="M324" s="131"/>
    </row>
    <row r="325" spans="2:13" s="105" customFormat="1" ht="15.75" customHeight="1">
      <c r="B325" s="130"/>
      <c r="D325" s="131"/>
      <c r="E325" s="131"/>
      <c r="H325" s="131"/>
      <c r="I325" s="131"/>
      <c r="L325" s="131"/>
      <c r="M325" s="131"/>
    </row>
    <row r="326" spans="2:13" s="105" customFormat="1" ht="15.75" customHeight="1">
      <c r="B326" s="130"/>
      <c r="D326" s="131"/>
      <c r="E326" s="131"/>
      <c r="H326" s="131"/>
      <c r="I326" s="131"/>
      <c r="L326" s="131"/>
      <c r="M326" s="131"/>
    </row>
    <row r="327" spans="2:13" s="105" customFormat="1" ht="15.75" customHeight="1">
      <c r="B327" s="130"/>
      <c r="D327" s="131"/>
      <c r="E327" s="131"/>
      <c r="H327" s="131"/>
      <c r="I327" s="131"/>
      <c r="L327" s="131"/>
      <c r="M327" s="131"/>
    </row>
    <row r="328" spans="2:13" s="105" customFormat="1" ht="15.75" customHeight="1">
      <c r="B328" s="130"/>
      <c r="D328" s="131"/>
      <c r="E328" s="131"/>
      <c r="H328" s="131"/>
      <c r="I328" s="131"/>
      <c r="L328" s="131"/>
      <c r="M328" s="131"/>
    </row>
    <row r="329" spans="2:13" s="105" customFormat="1" ht="15.75" customHeight="1">
      <c r="B329" s="130"/>
      <c r="D329" s="131"/>
      <c r="E329" s="131"/>
      <c r="H329" s="131"/>
      <c r="I329" s="131"/>
      <c r="L329" s="131"/>
      <c r="M329" s="131"/>
    </row>
    <row r="330" spans="2:13" s="105" customFormat="1" ht="15.75" customHeight="1">
      <c r="B330" s="130"/>
      <c r="D330" s="131"/>
      <c r="E330" s="131"/>
      <c r="H330" s="131"/>
      <c r="I330" s="131"/>
      <c r="L330" s="131"/>
      <c r="M330" s="131"/>
    </row>
    <row r="331" spans="2:13" s="105" customFormat="1" ht="15.75" customHeight="1">
      <c r="B331" s="130"/>
      <c r="D331" s="131"/>
      <c r="E331" s="131"/>
      <c r="H331" s="131"/>
      <c r="I331" s="131"/>
      <c r="L331" s="131"/>
      <c r="M331" s="131"/>
    </row>
    <row r="332" spans="2:13" s="105" customFormat="1" ht="15.75" customHeight="1">
      <c r="B332" s="130"/>
      <c r="D332" s="131"/>
      <c r="E332" s="131"/>
      <c r="H332" s="131"/>
      <c r="I332" s="131"/>
      <c r="L332" s="131"/>
      <c r="M332" s="131"/>
    </row>
    <row r="333" spans="2:13" s="105" customFormat="1" ht="15.75" customHeight="1">
      <c r="B333" s="130"/>
      <c r="D333" s="131"/>
      <c r="E333" s="131"/>
      <c r="H333" s="131"/>
      <c r="I333" s="131"/>
      <c r="L333" s="131"/>
      <c r="M333" s="131"/>
    </row>
    <row r="334" spans="2:13" s="105" customFormat="1" ht="15.75" customHeight="1">
      <c r="B334" s="130"/>
      <c r="D334" s="131"/>
      <c r="E334" s="131"/>
      <c r="H334" s="131"/>
      <c r="I334" s="131"/>
      <c r="L334" s="131"/>
      <c r="M334" s="131"/>
    </row>
    <row r="335" spans="2:13" s="105" customFormat="1" ht="15.75" customHeight="1">
      <c r="B335" s="130"/>
      <c r="D335" s="131"/>
      <c r="E335" s="131"/>
      <c r="H335" s="131"/>
      <c r="I335" s="131"/>
      <c r="L335" s="131"/>
      <c r="M335" s="131"/>
    </row>
    <row r="336" spans="2:13" s="105" customFormat="1" ht="15.75" customHeight="1">
      <c r="B336" s="130"/>
      <c r="D336" s="131"/>
      <c r="E336" s="131"/>
      <c r="H336" s="131"/>
      <c r="I336" s="131"/>
      <c r="L336" s="131"/>
      <c r="M336" s="131"/>
    </row>
    <row r="337" spans="2:13" s="105" customFormat="1" ht="15.75" customHeight="1">
      <c r="B337" s="130"/>
      <c r="D337" s="131"/>
      <c r="E337" s="131"/>
      <c r="H337" s="131"/>
      <c r="I337" s="131"/>
      <c r="L337" s="131"/>
      <c r="M337" s="131"/>
    </row>
    <row r="338" spans="2:13" s="105" customFormat="1" ht="15.75" customHeight="1">
      <c r="B338" s="130"/>
      <c r="D338" s="131"/>
      <c r="E338" s="131"/>
      <c r="H338" s="131"/>
      <c r="I338" s="131"/>
      <c r="L338" s="131"/>
      <c r="M338" s="131"/>
    </row>
    <row r="339" spans="2:13" s="105" customFormat="1" ht="15.75" customHeight="1">
      <c r="B339" s="130"/>
      <c r="D339" s="131"/>
      <c r="E339" s="131"/>
      <c r="H339" s="131"/>
      <c r="I339" s="131"/>
      <c r="L339" s="131"/>
      <c r="M339" s="131"/>
    </row>
    <row r="340" spans="2:13" s="105" customFormat="1" ht="15.75" customHeight="1">
      <c r="B340" s="130"/>
      <c r="D340" s="131"/>
      <c r="E340" s="131"/>
      <c r="H340" s="131"/>
      <c r="I340" s="131"/>
      <c r="L340" s="131"/>
      <c r="M340" s="131"/>
    </row>
    <row r="341" spans="2:13" s="105" customFormat="1" ht="15.75" customHeight="1">
      <c r="B341" s="130"/>
      <c r="D341" s="131"/>
      <c r="E341" s="131"/>
      <c r="H341" s="131"/>
      <c r="I341" s="131"/>
      <c r="L341" s="131"/>
      <c r="M341" s="131"/>
    </row>
    <row r="342" spans="2:13" s="105" customFormat="1" ht="15.75" customHeight="1">
      <c r="B342" s="130"/>
      <c r="D342" s="131"/>
      <c r="E342" s="131"/>
      <c r="H342" s="131"/>
      <c r="I342" s="131"/>
      <c r="L342" s="131"/>
      <c r="M342" s="131"/>
    </row>
    <row r="343" spans="2:13" s="105" customFormat="1" ht="15.75" customHeight="1">
      <c r="B343" s="130"/>
      <c r="D343" s="131"/>
      <c r="E343" s="131"/>
      <c r="H343" s="131"/>
      <c r="I343" s="131"/>
      <c r="L343" s="131"/>
      <c r="M343" s="131"/>
    </row>
    <row r="344" spans="2:13" s="105" customFormat="1" ht="15.75" customHeight="1">
      <c r="B344" s="130"/>
      <c r="D344" s="131"/>
      <c r="E344" s="131"/>
      <c r="H344" s="131"/>
      <c r="I344" s="131"/>
      <c r="L344" s="131"/>
      <c r="M344" s="131"/>
    </row>
    <row r="345" spans="2:13" s="105" customFormat="1" ht="15.75" customHeight="1">
      <c r="B345" s="130"/>
      <c r="D345" s="131"/>
      <c r="E345" s="131"/>
      <c r="H345" s="131"/>
      <c r="I345" s="131"/>
      <c r="L345" s="131"/>
      <c r="M345" s="131"/>
    </row>
    <row r="346" spans="2:13" s="105" customFormat="1" ht="15.75" customHeight="1">
      <c r="B346" s="130"/>
      <c r="D346" s="131"/>
      <c r="E346" s="131"/>
      <c r="H346" s="131"/>
      <c r="I346" s="131"/>
      <c r="L346" s="131"/>
      <c r="M346" s="131"/>
    </row>
    <row r="347" spans="2:13" s="105" customFormat="1" ht="15.75" customHeight="1">
      <c r="B347" s="130"/>
      <c r="D347" s="131"/>
      <c r="E347" s="131"/>
      <c r="H347" s="131"/>
      <c r="I347" s="131"/>
      <c r="L347" s="131"/>
      <c r="M347" s="131"/>
    </row>
    <row r="348" spans="2:13" s="105" customFormat="1" ht="15.75" customHeight="1">
      <c r="B348" s="130"/>
      <c r="D348" s="131"/>
      <c r="E348" s="131"/>
      <c r="H348" s="131"/>
      <c r="I348" s="131"/>
      <c r="L348" s="131"/>
      <c r="M348" s="131"/>
    </row>
    <row r="349" spans="2:13" s="105" customFormat="1" ht="15.75" customHeight="1">
      <c r="B349" s="130"/>
      <c r="D349" s="131"/>
      <c r="E349" s="131"/>
      <c r="H349" s="131"/>
      <c r="I349" s="131"/>
      <c r="L349" s="131"/>
      <c r="M349" s="131"/>
    </row>
    <row r="350" spans="2:13" s="105" customFormat="1" ht="15.75" customHeight="1">
      <c r="B350" s="130"/>
      <c r="D350" s="131"/>
      <c r="E350" s="131"/>
      <c r="H350" s="131"/>
      <c r="I350" s="131"/>
      <c r="L350" s="131"/>
      <c r="M350" s="131"/>
    </row>
    <row r="351" spans="2:13" s="105" customFormat="1" ht="15.75" customHeight="1">
      <c r="B351" s="130"/>
      <c r="D351" s="131"/>
      <c r="E351" s="131"/>
      <c r="H351" s="131"/>
      <c r="I351" s="131"/>
      <c r="L351" s="131"/>
      <c r="M351" s="131"/>
    </row>
    <row r="352" spans="2:13" s="105" customFormat="1" ht="15.75" customHeight="1">
      <c r="B352" s="130"/>
      <c r="D352" s="131"/>
      <c r="E352" s="131"/>
      <c r="H352" s="131"/>
      <c r="I352" s="131"/>
      <c r="L352" s="131"/>
      <c r="M352" s="131"/>
    </row>
    <row r="353" spans="2:13" s="105" customFormat="1" ht="15.75" customHeight="1">
      <c r="B353" s="130"/>
      <c r="D353" s="131"/>
      <c r="E353" s="131"/>
      <c r="H353" s="131"/>
      <c r="I353" s="131"/>
      <c r="L353" s="131"/>
      <c r="M353" s="131"/>
    </row>
    <row r="354" spans="2:13" s="105" customFormat="1" ht="15.75" customHeight="1">
      <c r="B354" s="130"/>
      <c r="D354" s="131"/>
      <c r="E354" s="131"/>
      <c r="H354" s="131"/>
      <c r="I354" s="131"/>
      <c r="L354" s="131"/>
      <c r="M354" s="131"/>
    </row>
    <row r="355" spans="2:13" s="105" customFormat="1" ht="15.75" customHeight="1">
      <c r="B355" s="130"/>
      <c r="D355" s="131"/>
      <c r="E355" s="131"/>
      <c r="H355" s="131"/>
      <c r="I355" s="131"/>
      <c r="L355" s="131"/>
      <c r="M355" s="131"/>
    </row>
    <row r="356" spans="2:13" s="105" customFormat="1" ht="15.75" customHeight="1">
      <c r="B356" s="130"/>
      <c r="D356" s="131"/>
      <c r="E356" s="131"/>
      <c r="H356" s="131"/>
      <c r="I356" s="131"/>
      <c r="L356" s="131"/>
      <c r="M356" s="131"/>
    </row>
    <row r="357" spans="2:13" s="105" customFormat="1" ht="15.75" customHeight="1">
      <c r="B357" s="130"/>
      <c r="D357" s="131"/>
      <c r="E357" s="131"/>
      <c r="H357" s="131"/>
      <c r="I357" s="131"/>
      <c r="L357" s="131"/>
      <c r="M357" s="131"/>
    </row>
    <row r="358" spans="2:13" s="105" customFormat="1" ht="15.75" customHeight="1">
      <c r="B358" s="130"/>
      <c r="D358" s="131"/>
      <c r="E358" s="131"/>
      <c r="H358" s="131"/>
      <c r="I358" s="131"/>
      <c r="L358" s="131"/>
      <c r="M358" s="131"/>
    </row>
    <row r="359" spans="2:13" s="105" customFormat="1" ht="15.75" customHeight="1">
      <c r="B359" s="130"/>
      <c r="D359" s="131"/>
      <c r="E359" s="131"/>
      <c r="H359" s="131"/>
      <c r="I359" s="131"/>
      <c r="L359" s="131"/>
      <c r="M359" s="131"/>
    </row>
    <row r="360" spans="2:13" s="105" customFormat="1" ht="15.75" customHeight="1">
      <c r="B360" s="130"/>
      <c r="D360" s="131"/>
      <c r="E360" s="131"/>
      <c r="H360" s="131"/>
      <c r="I360" s="131"/>
      <c r="L360" s="131"/>
      <c r="M360" s="131"/>
    </row>
    <row r="361" spans="2:13" s="105" customFormat="1" ht="15.75" customHeight="1">
      <c r="B361" s="130"/>
      <c r="D361" s="131"/>
      <c r="E361" s="131"/>
      <c r="H361" s="131"/>
      <c r="I361" s="131"/>
      <c r="L361" s="131"/>
      <c r="M361" s="131"/>
    </row>
    <row r="362" spans="2:13" s="105" customFormat="1" ht="15.75" customHeight="1">
      <c r="B362" s="130"/>
      <c r="D362" s="131"/>
      <c r="E362" s="131"/>
      <c r="H362" s="131"/>
      <c r="I362" s="131"/>
      <c r="L362" s="131"/>
      <c r="M362" s="131"/>
    </row>
    <row r="363" spans="2:13" s="105" customFormat="1" ht="15.75" customHeight="1">
      <c r="B363" s="130"/>
      <c r="D363" s="131"/>
      <c r="E363" s="131"/>
      <c r="H363" s="131"/>
      <c r="I363" s="131"/>
      <c r="L363" s="131"/>
      <c r="M363" s="131"/>
    </row>
    <row r="364" spans="2:13" s="105" customFormat="1" ht="15.75" customHeight="1">
      <c r="B364" s="130"/>
      <c r="D364" s="131"/>
      <c r="E364" s="131"/>
      <c r="H364" s="131"/>
      <c r="I364" s="131"/>
      <c r="L364" s="131"/>
      <c r="M364" s="131"/>
    </row>
    <row r="365" spans="2:13" s="105" customFormat="1" ht="15.75" customHeight="1">
      <c r="B365" s="130"/>
      <c r="D365" s="131"/>
      <c r="E365" s="131"/>
      <c r="H365" s="131"/>
      <c r="I365" s="131"/>
      <c r="L365" s="131"/>
      <c r="M365" s="131"/>
    </row>
    <row r="366" spans="2:13" s="105" customFormat="1" ht="15.75" customHeight="1">
      <c r="B366" s="130"/>
      <c r="D366" s="131"/>
      <c r="E366" s="131"/>
      <c r="H366" s="131"/>
      <c r="I366" s="131"/>
      <c r="L366" s="131"/>
      <c r="M366" s="131"/>
    </row>
    <row r="367" spans="2:13" s="105" customFormat="1" ht="15.75" customHeight="1">
      <c r="B367" s="130"/>
      <c r="D367" s="131"/>
      <c r="E367" s="131"/>
      <c r="H367" s="131"/>
      <c r="I367" s="131"/>
      <c r="L367" s="131"/>
      <c r="M367" s="131"/>
    </row>
    <row r="368" spans="2:13" s="105" customFormat="1" ht="15.75" customHeight="1">
      <c r="B368" s="130"/>
      <c r="D368" s="131"/>
      <c r="E368" s="131"/>
      <c r="H368" s="131"/>
      <c r="I368" s="131"/>
      <c r="L368" s="131"/>
      <c r="M368" s="131"/>
    </row>
    <row r="369" spans="2:13" s="105" customFormat="1" ht="15.75" customHeight="1">
      <c r="B369" s="130"/>
      <c r="D369" s="131"/>
      <c r="E369" s="131"/>
      <c r="H369" s="131"/>
      <c r="I369" s="131"/>
      <c r="L369" s="131"/>
      <c r="M369" s="131"/>
    </row>
    <row r="370" spans="2:13" s="105" customFormat="1" ht="15.75" customHeight="1">
      <c r="B370" s="130"/>
      <c r="D370" s="131"/>
      <c r="E370" s="131"/>
      <c r="H370" s="131"/>
      <c r="I370" s="131"/>
      <c r="L370" s="131"/>
      <c r="M370" s="131"/>
    </row>
    <row r="371" spans="2:13" s="105" customFormat="1" ht="15.75" customHeight="1">
      <c r="B371" s="130"/>
      <c r="D371" s="131"/>
      <c r="E371" s="131"/>
      <c r="H371" s="131"/>
      <c r="I371" s="131"/>
      <c r="L371" s="131"/>
      <c r="M371" s="131"/>
    </row>
    <row r="372" spans="2:13" s="105" customFormat="1" ht="15.75" customHeight="1">
      <c r="B372" s="130"/>
      <c r="D372" s="131"/>
      <c r="E372" s="131"/>
      <c r="H372" s="131"/>
      <c r="I372" s="131"/>
      <c r="L372" s="131"/>
      <c r="M372" s="131"/>
    </row>
    <row r="373" spans="2:13" s="105" customFormat="1" ht="15.75" customHeight="1">
      <c r="B373" s="130"/>
      <c r="D373" s="131"/>
      <c r="E373" s="131"/>
      <c r="H373" s="131"/>
      <c r="I373" s="131"/>
      <c r="L373" s="131"/>
      <c r="M373" s="131"/>
    </row>
    <row r="374" spans="2:13" s="105" customFormat="1" ht="15.75" customHeight="1">
      <c r="B374" s="130"/>
      <c r="D374" s="131"/>
      <c r="E374" s="131"/>
      <c r="H374" s="131"/>
      <c r="I374" s="131"/>
      <c r="L374" s="131"/>
      <c r="M374" s="131"/>
    </row>
    <row r="375" spans="2:13" s="105" customFormat="1" ht="15.75" customHeight="1">
      <c r="B375" s="130"/>
      <c r="D375" s="131"/>
      <c r="E375" s="131"/>
      <c r="H375" s="131"/>
      <c r="I375" s="131"/>
      <c r="L375" s="131"/>
      <c r="M375" s="131"/>
    </row>
    <row r="376" spans="2:13" s="105" customFormat="1" ht="15.75" customHeight="1">
      <c r="B376" s="130"/>
      <c r="D376" s="131"/>
      <c r="E376" s="131"/>
      <c r="H376" s="131"/>
      <c r="I376" s="131"/>
      <c r="L376" s="131"/>
      <c r="M376" s="131"/>
    </row>
    <row r="377" spans="2:13" s="105" customFormat="1" ht="15.75" customHeight="1">
      <c r="B377" s="130"/>
      <c r="D377" s="131"/>
      <c r="E377" s="131"/>
      <c r="H377" s="131"/>
      <c r="I377" s="131"/>
      <c r="L377" s="131"/>
      <c r="M377" s="131"/>
    </row>
    <row r="378" spans="2:13" s="105" customFormat="1" ht="15.75" customHeight="1">
      <c r="B378" s="130"/>
      <c r="D378" s="131"/>
      <c r="E378" s="131"/>
      <c r="H378" s="131"/>
      <c r="I378" s="131"/>
      <c r="L378" s="131"/>
      <c r="M378" s="131"/>
    </row>
    <row r="379" spans="2:13" s="105" customFormat="1" ht="15.75" customHeight="1">
      <c r="B379" s="130"/>
      <c r="D379" s="131"/>
      <c r="E379" s="131"/>
      <c r="H379" s="131"/>
      <c r="I379" s="131"/>
      <c r="L379" s="131"/>
      <c r="M379" s="131"/>
    </row>
    <row r="380" spans="2:13" s="105" customFormat="1" ht="15.75" customHeight="1">
      <c r="B380" s="130"/>
      <c r="D380" s="131"/>
      <c r="E380" s="131"/>
      <c r="H380" s="131"/>
      <c r="I380" s="131"/>
      <c r="L380" s="131"/>
      <c r="M380" s="131"/>
    </row>
    <row r="381" spans="2:13" s="105" customFormat="1" ht="15.75" customHeight="1">
      <c r="B381" s="130"/>
      <c r="D381" s="131"/>
      <c r="E381" s="131"/>
      <c r="H381" s="131"/>
      <c r="I381" s="131"/>
      <c r="L381" s="131"/>
      <c r="M381" s="131"/>
    </row>
  </sheetData>
  <mergeCells count="45">
    <mergeCell ref="B26:E26"/>
    <mergeCell ref="F55:I55"/>
    <mergeCell ref="F30:I30"/>
    <mergeCell ref="B35:E35"/>
    <mergeCell ref="F35:I35"/>
    <mergeCell ref="F52:I52"/>
    <mergeCell ref="B52:E52"/>
    <mergeCell ref="B72:E73"/>
    <mergeCell ref="F72:I73"/>
    <mergeCell ref="J72:M73"/>
    <mergeCell ref="F12:I12"/>
    <mergeCell ref="J44:J45"/>
    <mergeCell ref="K44:K45"/>
    <mergeCell ref="L44:M44"/>
    <mergeCell ref="J35:M35"/>
    <mergeCell ref="J12:M12"/>
    <mergeCell ref="B15:E15"/>
    <mergeCell ref="C3:C4"/>
    <mergeCell ref="G3:G4"/>
    <mergeCell ref="K3:K4"/>
    <mergeCell ref="F11:I11"/>
    <mergeCell ref="J11:M11"/>
    <mergeCell ref="B9:E9"/>
    <mergeCell ref="B11:E11"/>
    <mergeCell ref="A2:A4"/>
    <mergeCell ref="B2:E2"/>
    <mergeCell ref="F2:I2"/>
    <mergeCell ref="J2:M2"/>
    <mergeCell ref="B3:B4"/>
    <mergeCell ref="D3:E3"/>
    <mergeCell ref="F3:F4"/>
    <mergeCell ref="H3:I3"/>
    <mergeCell ref="J3:J4"/>
    <mergeCell ref="L3:M3"/>
    <mergeCell ref="J43:M43"/>
    <mergeCell ref="B44:B45"/>
    <mergeCell ref="C44:C45"/>
    <mergeCell ref="D44:E44"/>
    <mergeCell ref="F44:F45"/>
    <mergeCell ref="G44:G45"/>
    <mergeCell ref="H44:I44"/>
    <mergeCell ref="F57:I57"/>
    <mergeCell ref="A43:A45"/>
    <mergeCell ref="B43:E43"/>
    <mergeCell ref="F43:I43"/>
  </mergeCells>
  <printOptions horizontalCentered="1"/>
  <pageMargins left="0.5905511811023623" right="0.5905511811023623" top="0.5905511811023623" bottom="0.5905511811023623" header="0.3937007874015748" footer="0.3937007874015748"/>
  <pageSetup firstPageNumber="75" useFirstPageNumber="1" fitToHeight="2" horizontalDpi="600" verticalDpi="600" orientation="portrait" paperSize="9" scale="60" r:id="rId1"/>
  <headerFooter alignWithMargins="0">
    <oddFooter>&amp;C&amp;P</oddFooter>
  </headerFooter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workbookViewId="0" topLeftCell="A1">
      <selection activeCell="A1" sqref="A1"/>
    </sheetView>
  </sheetViews>
  <sheetFormatPr defaultColWidth="8.796875" defaultRowHeight="16.5" customHeight="1"/>
  <cols>
    <col min="1" max="1" width="13.59765625" style="134" customWidth="1"/>
    <col min="2" max="13" width="7.59765625" style="134" customWidth="1"/>
    <col min="14" max="16384" width="11.09765625" style="134" customWidth="1"/>
  </cols>
  <sheetData>
    <row r="1" s="133" customFormat="1" ht="30" customHeight="1" thickBot="1">
      <c r="A1" s="132" t="s">
        <v>579</v>
      </c>
    </row>
    <row r="2" spans="1:13" ht="30" customHeight="1">
      <c r="A2" s="1298" t="s">
        <v>152</v>
      </c>
      <c r="B2" s="1291" t="s">
        <v>153</v>
      </c>
      <c r="C2" s="1289" t="s">
        <v>154</v>
      </c>
      <c r="D2" s="1293" t="s">
        <v>155</v>
      </c>
      <c r="E2" s="1294"/>
      <c r="F2" s="1294"/>
      <c r="G2" s="1294"/>
      <c r="H2" s="1294"/>
      <c r="I2" s="1294"/>
      <c r="J2" s="1294"/>
      <c r="K2" s="1295"/>
      <c r="L2" s="1289" t="s">
        <v>127</v>
      </c>
      <c r="M2" s="1296" t="s">
        <v>156</v>
      </c>
    </row>
    <row r="3" spans="1:13" ht="30" customHeight="1" thickBot="1">
      <c r="A3" s="1299"/>
      <c r="B3" s="1292"/>
      <c r="C3" s="1290"/>
      <c r="D3" s="420" t="s">
        <v>106</v>
      </c>
      <c r="E3" s="420" t="s">
        <v>107</v>
      </c>
      <c r="F3" s="420" t="s">
        <v>123</v>
      </c>
      <c r="G3" s="420" t="s">
        <v>124</v>
      </c>
      <c r="H3" s="420" t="s">
        <v>125</v>
      </c>
      <c r="I3" s="420" t="s">
        <v>978</v>
      </c>
      <c r="J3" s="420" t="s">
        <v>126</v>
      </c>
      <c r="K3" s="420" t="s">
        <v>127</v>
      </c>
      <c r="L3" s="1290"/>
      <c r="M3" s="1297"/>
    </row>
    <row r="4" spans="1:15" ht="25.5" customHeight="1">
      <c r="A4" s="188" t="s">
        <v>448</v>
      </c>
      <c r="B4" s="471" t="s">
        <v>103</v>
      </c>
      <c r="C4" s="471" t="s">
        <v>103</v>
      </c>
      <c r="D4" s="472" t="s">
        <v>105</v>
      </c>
      <c r="E4" s="472" t="s">
        <v>104</v>
      </c>
      <c r="F4" s="472" t="s">
        <v>104</v>
      </c>
      <c r="G4" s="472" t="s">
        <v>105</v>
      </c>
      <c r="H4" s="472" t="s">
        <v>104</v>
      </c>
      <c r="I4" s="473" t="s">
        <v>497</v>
      </c>
      <c r="J4" s="472" t="s">
        <v>103</v>
      </c>
      <c r="K4" s="472" t="s">
        <v>497</v>
      </c>
      <c r="L4" s="471" t="s">
        <v>103</v>
      </c>
      <c r="M4" s="474" t="s">
        <v>103</v>
      </c>
      <c r="N4" s="135"/>
      <c r="O4" s="136"/>
    </row>
    <row r="5" spans="1:15" ht="25.5" customHeight="1">
      <c r="A5" s="187" t="s">
        <v>452</v>
      </c>
      <c r="B5" s="475" t="s">
        <v>104</v>
      </c>
      <c r="C5" s="475" t="s">
        <v>104</v>
      </c>
      <c r="D5" s="476" t="s">
        <v>497</v>
      </c>
      <c r="E5" s="476" t="s">
        <v>105</v>
      </c>
      <c r="F5" s="476" t="s">
        <v>105</v>
      </c>
      <c r="G5" s="476" t="s">
        <v>105</v>
      </c>
      <c r="H5" s="476" t="s">
        <v>104</v>
      </c>
      <c r="I5" s="476" t="s">
        <v>104</v>
      </c>
      <c r="J5" s="476" t="s">
        <v>497</v>
      </c>
      <c r="K5" s="476" t="s">
        <v>497</v>
      </c>
      <c r="L5" s="475" t="s">
        <v>104</v>
      </c>
      <c r="M5" s="477" t="s">
        <v>103</v>
      </c>
      <c r="N5" s="135"/>
      <c r="O5" s="136"/>
    </row>
    <row r="6" spans="1:15" ht="25.5" customHeight="1">
      <c r="A6" s="187" t="s">
        <v>453</v>
      </c>
      <c r="B6" s="475" t="s">
        <v>104</v>
      </c>
      <c r="C6" s="475" t="s">
        <v>104</v>
      </c>
      <c r="D6" s="475" t="s">
        <v>104</v>
      </c>
      <c r="E6" s="475" t="s">
        <v>104</v>
      </c>
      <c r="F6" s="475" t="s">
        <v>104</v>
      </c>
      <c r="G6" s="475" t="s">
        <v>104</v>
      </c>
      <c r="H6" s="475" t="s">
        <v>104</v>
      </c>
      <c r="I6" s="475" t="s">
        <v>497</v>
      </c>
      <c r="J6" s="475" t="s">
        <v>497</v>
      </c>
      <c r="K6" s="475" t="s">
        <v>497</v>
      </c>
      <c r="L6" s="475" t="s">
        <v>104</v>
      </c>
      <c r="M6" s="477" t="s">
        <v>103</v>
      </c>
      <c r="N6" s="135"/>
      <c r="O6" s="136"/>
    </row>
    <row r="7" spans="1:15" ht="25.5" customHeight="1">
      <c r="A7" s="187" t="s">
        <v>454</v>
      </c>
      <c r="B7" s="475" t="s">
        <v>104</v>
      </c>
      <c r="C7" s="475" t="s">
        <v>104</v>
      </c>
      <c r="D7" s="475" t="s">
        <v>104</v>
      </c>
      <c r="E7" s="475" t="s">
        <v>104</v>
      </c>
      <c r="F7" s="475" t="s">
        <v>104</v>
      </c>
      <c r="G7" s="475" t="s">
        <v>104</v>
      </c>
      <c r="H7" s="475" t="s">
        <v>104</v>
      </c>
      <c r="I7" s="475" t="s">
        <v>104</v>
      </c>
      <c r="J7" s="475" t="s">
        <v>104</v>
      </c>
      <c r="K7" s="475" t="s">
        <v>104</v>
      </c>
      <c r="L7" s="475" t="s">
        <v>104</v>
      </c>
      <c r="M7" s="477" t="s">
        <v>103</v>
      </c>
      <c r="N7" s="135"/>
      <c r="O7" s="136"/>
    </row>
    <row r="8" spans="1:15" ht="25.5" customHeight="1">
      <c r="A8" s="187" t="s">
        <v>455</v>
      </c>
      <c r="B8" s="475" t="s">
        <v>104</v>
      </c>
      <c r="C8" s="475" t="s">
        <v>103</v>
      </c>
      <c r="D8" s="475" t="s">
        <v>104</v>
      </c>
      <c r="E8" s="475" t="s">
        <v>104</v>
      </c>
      <c r="F8" s="475" t="s">
        <v>104</v>
      </c>
      <c r="G8" s="475" t="s">
        <v>104</v>
      </c>
      <c r="H8" s="475" t="s">
        <v>497</v>
      </c>
      <c r="I8" s="475" t="s">
        <v>104</v>
      </c>
      <c r="J8" s="475" t="s">
        <v>497</v>
      </c>
      <c r="K8" s="475" t="s">
        <v>105</v>
      </c>
      <c r="L8" s="476" t="s">
        <v>497</v>
      </c>
      <c r="M8" s="477" t="s">
        <v>103</v>
      </c>
      <c r="N8" s="135"/>
      <c r="O8" s="136"/>
    </row>
    <row r="9" spans="1:15" ht="25.5" customHeight="1">
      <c r="A9" s="187" t="s">
        <v>456</v>
      </c>
      <c r="B9" s="475" t="s">
        <v>104</v>
      </c>
      <c r="C9" s="475" t="s">
        <v>104</v>
      </c>
      <c r="D9" s="475" t="s">
        <v>497</v>
      </c>
      <c r="E9" s="475" t="s">
        <v>497</v>
      </c>
      <c r="F9" s="475" t="s">
        <v>497</v>
      </c>
      <c r="G9" s="475" t="s">
        <v>104</v>
      </c>
      <c r="H9" s="475" t="s">
        <v>104</v>
      </c>
      <c r="I9" s="475" t="s">
        <v>497</v>
      </c>
      <c r="J9" s="475" t="s">
        <v>497</v>
      </c>
      <c r="K9" s="475" t="s">
        <v>497</v>
      </c>
      <c r="L9" s="475" t="s">
        <v>105</v>
      </c>
      <c r="M9" s="477" t="s">
        <v>103</v>
      </c>
      <c r="N9" s="135"/>
      <c r="O9" s="136"/>
    </row>
    <row r="10" spans="1:15" ht="25.5" customHeight="1">
      <c r="A10" s="187" t="s">
        <v>457</v>
      </c>
      <c r="B10" s="475" t="s">
        <v>104</v>
      </c>
      <c r="C10" s="475" t="s">
        <v>104</v>
      </c>
      <c r="D10" s="475" t="s">
        <v>104</v>
      </c>
      <c r="E10" s="475" t="s">
        <v>104</v>
      </c>
      <c r="F10" s="475" t="s">
        <v>104</v>
      </c>
      <c r="G10" s="475" t="s">
        <v>104</v>
      </c>
      <c r="H10" s="475" t="s">
        <v>497</v>
      </c>
      <c r="I10" s="475" t="s">
        <v>104</v>
      </c>
      <c r="J10" s="475" t="s">
        <v>497</v>
      </c>
      <c r="K10" s="475" t="s">
        <v>105</v>
      </c>
      <c r="L10" s="475" t="s">
        <v>104</v>
      </c>
      <c r="M10" s="477" t="s">
        <v>103</v>
      </c>
      <c r="N10" s="135"/>
      <c r="O10" s="136"/>
    </row>
    <row r="11" spans="1:15" ht="25.5" customHeight="1">
      <c r="A11" s="187" t="s">
        <v>461</v>
      </c>
      <c r="B11" s="475" t="s">
        <v>104</v>
      </c>
      <c r="C11" s="475" t="s">
        <v>104</v>
      </c>
      <c r="D11" s="475" t="s">
        <v>104</v>
      </c>
      <c r="E11" s="475" t="s">
        <v>104</v>
      </c>
      <c r="F11" s="475" t="s">
        <v>104</v>
      </c>
      <c r="G11" s="475" t="s">
        <v>104</v>
      </c>
      <c r="H11" s="475" t="s">
        <v>104</v>
      </c>
      <c r="I11" s="475" t="s">
        <v>104</v>
      </c>
      <c r="J11" s="475" t="s">
        <v>497</v>
      </c>
      <c r="K11" s="475" t="s">
        <v>497</v>
      </c>
      <c r="L11" s="475" t="s">
        <v>104</v>
      </c>
      <c r="M11" s="477" t="s">
        <v>103</v>
      </c>
      <c r="N11" s="135"/>
      <c r="O11" s="136"/>
    </row>
    <row r="12" spans="1:15" ht="25.5" customHeight="1">
      <c r="A12" s="187" t="s">
        <v>463</v>
      </c>
      <c r="B12" s="475" t="s">
        <v>104</v>
      </c>
      <c r="C12" s="475" t="s">
        <v>104</v>
      </c>
      <c r="D12" s="475" t="s">
        <v>104</v>
      </c>
      <c r="E12" s="475" t="s">
        <v>104</v>
      </c>
      <c r="F12" s="475" t="s">
        <v>104</v>
      </c>
      <c r="G12" s="475" t="s">
        <v>104</v>
      </c>
      <c r="H12" s="475" t="s">
        <v>104</v>
      </c>
      <c r="I12" s="475" t="s">
        <v>104</v>
      </c>
      <c r="J12" s="475" t="s">
        <v>497</v>
      </c>
      <c r="K12" s="475" t="s">
        <v>104</v>
      </c>
      <c r="L12" s="475" t="s">
        <v>104</v>
      </c>
      <c r="M12" s="477" t="s">
        <v>103</v>
      </c>
      <c r="N12" s="135"/>
      <c r="O12" s="136"/>
    </row>
    <row r="13" spans="1:15" ht="25.5" customHeight="1">
      <c r="A13" s="187" t="s">
        <v>464</v>
      </c>
      <c r="B13" s="475" t="s">
        <v>105</v>
      </c>
      <c r="C13" s="475" t="s">
        <v>104</v>
      </c>
      <c r="D13" s="475" t="s">
        <v>104</v>
      </c>
      <c r="E13" s="475" t="s">
        <v>104</v>
      </c>
      <c r="F13" s="475" t="s">
        <v>104</v>
      </c>
      <c r="G13" s="475" t="s">
        <v>104</v>
      </c>
      <c r="H13" s="475" t="s">
        <v>104</v>
      </c>
      <c r="I13" s="475" t="s">
        <v>104</v>
      </c>
      <c r="J13" s="475" t="s">
        <v>497</v>
      </c>
      <c r="K13" s="475" t="s">
        <v>104</v>
      </c>
      <c r="L13" s="475" t="s">
        <v>104</v>
      </c>
      <c r="M13" s="477" t="s">
        <v>104</v>
      </c>
      <c r="N13" s="135"/>
      <c r="O13" s="136"/>
    </row>
    <row r="14" spans="1:15" ht="25.5" customHeight="1">
      <c r="A14" s="187" t="s">
        <v>465</v>
      </c>
      <c r="B14" s="475" t="s">
        <v>105</v>
      </c>
      <c r="C14" s="475" t="s">
        <v>104</v>
      </c>
      <c r="D14" s="475" t="s">
        <v>105</v>
      </c>
      <c r="E14" s="475" t="s">
        <v>104</v>
      </c>
      <c r="F14" s="475" t="s">
        <v>104</v>
      </c>
      <c r="G14" s="475" t="s">
        <v>104</v>
      </c>
      <c r="H14" s="475" t="s">
        <v>104</v>
      </c>
      <c r="I14" s="475" t="s">
        <v>105</v>
      </c>
      <c r="J14" s="475" t="s">
        <v>497</v>
      </c>
      <c r="K14" s="476" t="s">
        <v>497</v>
      </c>
      <c r="L14" s="475" t="s">
        <v>105</v>
      </c>
      <c r="M14" s="477" t="s">
        <v>103</v>
      </c>
      <c r="N14" s="135"/>
      <c r="O14" s="136"/>
    </row>
    <row r="15" spans="1:15" ht="25.5" customHeight="1">
      <c r="A15" s="187" t="s">
        <v>466</v>
      </c>
      <c r="B15" s="475" t="s">
        <v>104</v>
      </c>
      <c r="C15" s="475" t="s">
        <v>104</v>
      </c>
      <c r="D15" s="475" t="s">
        <v>104</v>
      </c>
      <c r="E15" s="475" t="s">
        <v>104</v>
      </c>
      <c r="F15" s="475" t="s">
        <v>104</v>
      </c>
      <c r="G15" s="475" t="s">
        <v>104</v>
      </c>
      <c r="H15" s="475" t="s">
        <v>104</v>
      </c>
      <c r="I15" s="475" t="s">
        <v>104</v>
      </c>
      <c r="J15" s="475" t="s">
        <v>497</v>
      </c>
      <c r="K15" s="475" t="s">
        <v>497</v>
      </c>
      <c r="L15" s="475" t="s">
        <v>104</v>
      </c>
      <c r="M15" s="477" t="s">
        <v>103</v>
      </c>
      <c r="N15" s="135"/>
      <c r="O15" s="136"/>
    </row>
    <row r="16" spans="1:15" ht="25.5" customHeight="1">
      <c r="A16" s="187" t="s">
        <v>467</v>
      </c>
      <c r="B16" s="475" t="s">
        <v>104</v>
      </c>
      <c r="C16" s="475" t="s">
        <v>104</v>
      </c>
      <c r="D16" s="475" t="s">
        <v>497</v>
      </c>
      <c r="E16" s="475" t="s">
        <v>104</v>
      </c>
      <c r="F16" s="475" t="s">
        <v>104</v>
      </c>
      <c r="G16" s="475" t="s">
        <v>105</v>
      </c>
      <c r="H16" s="475" t="s">
        <v>104</v>
      </c>
      <c r="I16" s="475" t="s">
        <v>497</v>
      </c>
      <c r="J16" s="475" t="s">
        <v>497</v>
      </c>
      <c r="K16" s="475" t="s">
        <v>497</v>
      </c>
      <c r="L16" s="475" t="s">
        <v>104</v>
      </c>
      <c r="M16" s="477" t="s">
        <v>103</v>
      </c>
      <c r="N16" s="135"/>
      <c r="O16" s="136"/>
    </row>
    <row r="17" spans="1:15" ht="25.5" customHeight="1">
      <c r="A17" s="187" t="s">
        <v>468</v>
      </c>
      <c r="B17" s="475" t="s">
        <v>104</v>
      </c>
      <c r="C17" s="475" t="s">
        <v>104</v>
      </c>
      <c r="D17" s="475" t="s">
        <v>104</v>
      </c>
      <c r="E17" s="475" t="s">
        <v>104</v>
      </c>
      <c r="F17" s="475" t="s">
        <v>104</v>
      </c>
      <c r="G17" s="475" t="s">
        <v>105</v>
      </c>
      <c r="H17" s="475" t="s">
        <v>104</v>
      </c>
      <c r="I17" s="475" t="s">
        <v>105</v>
      </c>
      <c r="J17" s="475" t="s">
        <v>497</v>
      </c>
      <c r="K17" s="475" t="s">
        <v>105</v>
      </c>
      <c r="L17" s="476" t="s">
        <v>497</v>
      </c>
      <c r="M17" s="477" t="s">
        <v>103</v>
      </c>
      <c r="N17" s="135"/>
      <c r="O17" s="136"/>
    </row>
    <row r="18" spans="1:15" ht="25.5" customHeight="1">
      <c r="A18" s="187" t="s">
        <v>469</v>
      </c>
      <c r="B18" s="475" t="s">
        <v>104</v>
      </c>
      <c r="C18" s="475" t="s">
        <v>104</v>
      </c>
      <c r="D18" s="475" t="s">
        <v>104</v>
      </c>
      <c r="E18" s="475" t="s">
        <v>104</v>
      </c>
      <c r="F18" s="475" t="s">
        <v>104</v>
      </c>
      <c r="G18" s="475" t="s">
        <v>104</v>
      </c>
      <c r="H18" s="475" t="s">
        <v>104</v>
      </c>
      <c r="I18" s="475" t="s">
        <v>104</v>
      </c>
      <c r="J18" s="475" t="s">
        <v>497</v>
      </c>
      <c r="K18" s="475" t="s">
        <v>104</v>
      </c>
      <c r="L18" s="476" t="s">
        <v>497</v>
      </c>
      <c r="M18" s="477" t="s">
        <v>103</v>
      </c>
      <c r="N18" s="135"/>
      <c r="O18" s="136"/>
    </row>
    <row r="19" spans="1:15" ht="25.5" customHeight="1">
      <c r="A19" s="187" t="s">
        <v>470</v>
      </c>
      <c r="B19" s="475" t="s">
        <v>104</v>
      </c>
      <c r="C19" s="475" t="s">
        <v>104</v>
      </c>
      <c r="D19" s="475" t="s">
        <v>104</v>
      </c>
      <c r="E19" s="475" t="s">
        <v>104</v>
      </c>
      <c r="F19" s="475" t="s">
        <v>104</v>
      </c>
      <c r="G19" s="475" t="s">
        <v>104</v>
      </c>
      <c r="H19" s="475" t="s">
        <v>104</v>
      </c>
      <c r="I19" s="475" t="s">
        <v>104</v>
      </c>
      <c r="J19" s="475" t="s">
        <v>497</v>
      </c>
      <c r="K19" s="475" t="s">
        <v>104</v>
      </c>
      <c r="L19" s="475" t="s">
        <v>104</v>
      </c>
      <c r="M19" s="477" t="s">
        <v>103</v>
      </c>
      <c r="N19" s="135"/>
      <c r="O19" s="136"/>
    </row>
    <row r="20" spans="1:15" ht="25.5" customHeight="1">
      <c r="A20" s="187" t="s">
        <v>471</v>
      </c>
      <c r="B20" s="475" t="s">
        <v>104</v>
      </c>
      <c r="C20" s="475" t="s">
        <v>104</v>
      </c>
      <c r="D20" s="475" t="s">
        <v>104</v>
      </c>
      <c r="E20" s="475" t="s">
        <v>104</v>
      </c>
      <c r="F20" s="475" t="s">
        <v>104</v>
      </c>
      <c r="G20" s="475" t="s">
        <v>104</v>
      </c>
      <c r="H20" s="475" t="s">
        <v>104</v>
      </c>
      <c r="I20" s="475" t="s">
        <v>104</v>
      </c>
      <c r="J20" s="475" t="s">
        <v>497</v>
      </c>
      <c r="K20" s="475" t="s">
        <v>497</v>
      </c>
      <c r="L20" s="476" t="s">
        <v>497</v>
      </c>
      <c r="M20" s="478" t="s">
        <v>497</v>
      </c>
      <c r="N20" s="135"/>
      <c r="O20" s="136"/>
    </row>
    <row r="21" spans="1:15" ht="25.5" customHeight="1">
      <c r="A21" s="187" t="s">
        <v>472</v>
      </c>
      <c r="B21" s="475" t="s">
        <v>105</v>
      </c>
      <c r="C21" s="475" t="s">
        <v>104</v>
      </c>
      <c r="D21" s="475" t="s">
        <v>104</v>
      </c>
      <c r="E21" s="475" t="s">
        <v>104</v>
      </c>
      <c r="F21" s="475" t="s">
        <v>104</v>
      </c>
      <c r="G21" s="475" t="s">
        <v>104</v>
      </c>
      <c r="H21" s="475" t="s">
        <v>104</v>
      </c>
      <c r="I21" s="475" t="s">
        <v>104</v>
      </c>
      <c r="J21" s="475" t="s">
        <v>497</v>
      </c>
      <c r="K21" s="475" t="s">
        <v>104</v>
      </c>
      <c r="L21" s="475" t="s">
        <v>104</v>
      </c>
      <c r="M21" s="477" t="s">
        <v>103</v>
      </c>
      <c r="N21" s="135"/>
      <c r="O21" s="136"/>
    </row>
    <row r="22" spans="1:15" ht="25.5" customHeight="1">
      <c r="A22" s="187" t="s">
        <v>473</v>
      </c>
      <c r="B22" s="475" t="s">
        <v>104</v>
      </c>
      <c r="C22" s="475" t="s">
        <v>104</v>
      </c>
      <c r="D22" s="475" t="s">
        <v>104</v>
      </c>
      <c r="E22" s="475" t="s">
        <v>104</v>
      </c>
      <c r="F22" s="475" t="s">
        <v>104</v>
      </c>
      <c r="G22" s="475" t="s">
        <v>104</v>
      </c>
      <c r="H22" s="475" t="s">
        <v>104</v>
      </c>
      <c r="I22" s="475" t="s">
        <v>104</v>
      </c>
      <c r="J22" s="475" t="s">
        <v>497</v>
      </c>
      <c r="K22" s="475" t="s">
        <v>104</v>
      </c>
      <c r="L22" s="476" t="s">
        <v>497</v>
      </c>
      <c r="M22" s="477" t="s">
        <v>103</v>
      </c>
      <c r="N22" s="135"/>
      <c r="O22" s="136"/>
    </row>
    <row r="23" spans="1:15" ht="25.5" customHeight="1">
      <c r="A23" s="187" t="s">
        <v>474</v>
      </c>
      <c r="B23" s="475" t="s">
        <v>104</v>
      </c>
      <c r="C23" s="475" t="s">
        <v>104</v>
      </c>
      <c r="D23" s="475" t="s">
        <v>104</v>
      </c>
      <c r="E23" s="475" t="s">
        <v>104</v>
      </c>
      <c r="F23" s="475" t="s">
        <v>104</v>
      </c>
      <c r="G23" s="475" t="s">
        <v>104</v>
      </c>
      <c r="H23" s="475" t="s">
        <v>104</v>
      </c>
      <c r="I23" s="475" t="s">
        <v>104</v>
      </c>
      <c r="J23" s="475" t="s">
        <v>497</v>
      </c>
      <c r="K23" s="475" t="s">
        <v>104</v>
      </c>
      <c r="L23" s="475" t="s">
        <v>104</v>
      </c>
      <c r="M23" s="477" t="s">
        <v>103</v>
      </c>
      <c r="N23" s="135"/>
      <c r="O23" s="136"/>
    </row>
    <row r="24" spans="1:15" ht="25.5" customHeight="1">
      <c r="A24" s="187" t="s">
        <v>475</v>
      </c>
      <c r="B24" s="475" t="s">
        <v>104</v>
      </c>
      <c r="C24" s="475" t="s">
        <v>104</v>
      </c>
      <c r="D24" s="475" t="s">
        <v>104</v>
      </c>
      <c r="E24" s="475" t="s">
        <v>104</v>
      </c>
      <c r="F24" s="475" t="s">
        <v>104</v>
      </c>
      <c r="G24" s="475" t="s">
        <v>104</v>
      </c>
      <c r="H24" s="475" t="s">
        <v>104</v>
      </c>
      <c r="I24" s="475" t="s">
        <v>104</v>
      </c>
      <c r="J24" s="475" t="s">
        <v>497</v>
      </c>
      <c r="K24" s="475" t="s">
        <v>104</v>
      </c>
      <c r="L24" s="475" t="s">
        <v>104</v>
      </c>
      <c r="M24" s="477" t="s">
        <v>103</v>
      </c>
      <c r="N24" s="135"/>
      <c r="O24" s="136"/>
    </row>
    <row r="25" spans="1:15" ht="25.5" customHeight="1">
      <c r="A25" s="187" t="s">
        <v>476</v>
      </c>
      <c r="B25" s="475" t="s">
        <v>104</v>
      </c>
      <c r="C25" s="475" t="s">
        <v>104</v>
      </c>
      <c r="D25" s="475" t="s">
        <v>104</v>
      </c>
      <c r="E25" s="475" t="s">
        <v>104</v>
      </c>
      <c r="F25" s="475" t="s">
        <v>104</v>
      </c>
      <c r="G25" s="475" t="s">
        <v>104</v>
      </c>
      <c r="H25" s="475" t="s">
        <v>104</v>
      </c>
      <c r="I25" s="475" t="s">
        <v>104</v>
      </c>
      <c r="J25" s="475" t="s">
        <v>497</v>
      </c>
      <c r="K25" s="475" t="s">
        <v>104</v>
      </c>
      <c r="L25" s="476" t="s">
        <v>497</v>
      </c>
      <c r="M25" s="477" t="s">
        <v>104</v>
      </c>
      <c r="N25" s="135"/>
      <c r="O25" s="136"/>
    </row>
    <row r="26" spans="1:15" ht="25.5" customHeight="1">
      <c r="A26" s="187" t="s">
        <v>477</v>
      </c>
      <c r="B26" s="475" t="s">
        <v>104</v>
      </c>
      <c r="C26" s="475" t="s">
        <v>104</v>
      </c>
      <c r="D26" s="475" t="s">
        <v>104</v>
      </c>
      <c r="E26" s="475" t="s">
        <v>104</v>
      </c>
      <c r="F26" s="475" t="s">
        <v>104</v>
      </c>
      <c r="G26" s="475" t="s">
        <v>104</v>
      </c>
      <c r="H26" s="475" t="s">
        <v>104</v>
      </c>
      <c r="I26" s="475" t="s">
        <v>104</v>
      </c>
      <c r="J26" s="475" t="s">
        <v>497</v>
      </c>
      <c r="K26" s="475" t="s">
        <v>105</v>
      </c>
      <c r="L26" s="476" t="s">
        <v>497</v>
      </c>
      <c r="M26" s="477" t="s">
        <v>103</v>
      </c>
      <c r="N26" s="135"/>
      <c r="O26" s="136"/>
    </row>
    <row r="27" spans="1:15" ht="25.5" customHeight="1">
      <c r="A27" s="187" t="s">
        <v>478</v>
      </c>
      <c r="B27" s="475" t="s">
        <v>104</v>
      </c>
      <c r="C27" s="475" t="s">
        <v>104</v>
      </c>
      <c r="D27" s="475" t="s">
        <v>104</v>
      </c>
      <c r="E27" s="475" t="s">
        <v>104</v>
      </c>
      <c r="F27" s="475" t="s">
        <v>104</v>
      </c>
      <c r="G27" s="475" t="s">
        <v>104</v>
      </c>
      <c r="H27" s="475" t="s">
        <v>104</v>
      </c>
      <c r="I27" s="475" t="s">
        <v>104</v>
      </c>
      <c r="J27" s="475" t="s">
        <v>497</v>
      </c>
      <c r="K27" s="475" t="s">
        <v>497</v>
      </c>
      <c r="L27" s="476" t="s">
        <v>497</v>
      </c>
      <c r="M27" s="477" t="s">
        <v>103</v>
      </c>
      <c r="N27" s="135"/>
      <c r="O27" s="136"/>
    </row>
    <row r="28" spans="1:15" ht="25.5" customHeight="1">
      <c r="A28" s="187" t="s">
        <v>479</v>
      </c>
      <c r="B28" s="475" t="s">
        <v>103</v>
      </c>
      <c r="C28" s="475" t="s">
        <v>104</v>
      </c>
      <c r="D28" s="475" t="s">
        <v>104</v>
      </c>
      <c r="E28" s="475" t="s">
        <v>104</v>
      </c>
      <c r="F28" s="475" t="s">
        <v>104</v>
      </c>
      <c r="G28" s="475" t="s">
        <v>104</v>
      </c>
      <c r="H28" s="475" t="s">
        <v>104</v>
      </c>
      <c r="I28" s="475" t="s">
        <v>105</v>
      </c>
      <c r="J28" s="475" t="s">
        <v>497</v>
      </c>
      <c r="K28" s="475" t="s">
        <v>497</v>
      </c>
      <c r="L28" s="476" t="s">
        <v>497</v>
      </c>
      <c r="M28" s="477" t="s">
        <v>103</v>
      </c>
      <c r="N28" s="135"/>
      <c r="O28" s="136"/>
    </row>
    <row r="29" spans="1:15" ht="25.5" customHeight="1">
      <c r="A29" s="187" t="s">
        <v>480</v>
      </c>
      <c r="B29" s="475" t="s">
        <v>104</v>
      </c>
      <c r="C29" s="475" t="s">
        <v>104</v>
      </c>
      <c r="D29" s="475" t="s">
        <v>104</v>
      </c>
      <c r="E29" s="475" t="s">
        <v>104</v>
      </c>
      <c r="F29" s="475" t="s">
        <v>104</v>
      </c>
      <c r="G29" s="475" t="s">
        <v>105</v>
      </c>
      <c r="H29" s="475" t="s">
        <v>104</v>
      </c>
      <c r="I29" s="475" t="s">
        <v>105</v>
      </c>
      <c r="J29" s="475" t="s">
        <v>497</v>
      </c>
      <c r="K29" s="475" t="s">
        <v>497</v>
      </c>
      <c r="L29" s="475" t="s">
        <v>105</v>
      </c>
      <c r="M29" s="477" t="s">
        <v>103</v>
      </c>
      <c r="N29" s="135"/>
      <c r="O29" s="136"/>
    </row>
    <row r="30" spans="1:15" ht="25.5" customHeight="1">
      <c r="A30" s="187" t="s">
        <v>481</v>
      </c>
      <c r="B30" s="475" t="s">
        <v>104</v>
      </c>
      <c r="C30" s="475" t="s">
        <v>105</v>
      </c>
      <c r="D30" s="475" t="s">
        <v>105</v>
      </c>
      <c r="E30" s="475" t="s">
        <v>105</v>
      </c>
      <c r="F30" s="475" t="s">
        <v>105</v>
      </c>
      <c r="G30" s="475" t="s">
        <v>105</v>
      </c>
      <c r="H30" s="475" t="s">
        <v>105</v>
      </c>
      <c r="I30" s="475" t="s">
        <v>105</v>
      </c>
      <c r="J30" s="475" t="s">
        <v>104</v>
      </c>
      <c r="K30" s="475" t="s">
        <v>105</v>
      </c>
      <c r="L30" s="475" t="s">
        <v>105</v>
      </c>
      <c r="M30" s="477" t="s">
        <v>103</v>
      </c>
      <c r="N30" s="135"/>
      <c r="O30" s="136"/>
    </row>
    <row r="31" spans="1:15" ht="25.5" customHeight="1">
      <c r="A31" s="189" t="s">
        <v>482</v>
      </c>
      <c r="B31" s="475" t="s">
        <v>104</v>
      </c>
      <c r="C31" s="475" t="s">
        <v>104</v>
      </c>
      <c r="D31" s="475" t="s">
        <v>104</v>
      </c>
      <c r="E31" s="475" t="s">
        <v>104</v>
      </c>
      <c r="F31" s="475" t="s">
        <v>104</v>
      </c>
      <c r="G31" s="475" t="s">
        <v>104</v>
      </c>
      <c r="H31" s="475" t="s">
        <v>104</v>
      </c>
      <c r="I31" s="475" t="s">
        <v>104</v>
      </c>
      <c r="J31" s="475" t="s">
        <v>497</v>
      </c>
      <c r="K31" s="475" t="s">
        <v>104</v>
      </c>
      <c r="L31" s="476" t="s">
        <v>497</v>
      </c>
      <c r="M31" s="477" t="s">
        <v>103</v>
      </c>
      <c r="N31" s="135"/>
      <c r="O31" s="136"/>
    </row>
    <row r="32" spans="1:15" ht="25.5" customHeight="1">
      <c r="A32" s="189" t="s">
        <v>483</v>
      </c>
      <c r="B32" s="475" t="s">
        <v>104</v>
      </c>
      <c r="C32" s="475" t="s">
        <v>104</v>
      </c>
      <c r="D32" s="475" t="s">
        <v>997</v>
      </c>
      <c r="E32" s="475" t="s">
        <v>104</v>
      </c>
      <c r="F32" s="475" t="s">
        <v>104</v>
      </c>
      <c r="G32" s="475" t="s">
        <v>104</v>
      </c>
      <c r="H32" s="475" t="s">
        <v>104</v>
      </c>
      <c r="I32" s="475" t="s">
        <v>997</v>
      </c>
      <c r="J32" s="475" t="s">
        <v>104</v>
      </c>
      <c r="K32" s="475" t="s">
        <v>104</v>
      </c>
      <c r="L32" s="476" t="s">
        <v>497</v>
      </c>
      <c r="M32" s="477" t="s">
        <v>103</v>
      </c>
      <c r="N32" s="135"/>
      <c r="O32" s="136"/>
    </row>
    <row r="33" spans="1:15" ht="25.5" customHeight="1">
      <c r="A33" s="189" t="s">
        <v>484</v>
      </c>
      <c r="B33" s="475" t="s">
        <v>104</v>
      </c>
      <c r="C33" s="475" t="s">
        <v>104</v>
      </c>
      <c r="D33" s="475" t="s">
        <v>497</v>
      </c>
      <c r="E33" s="475" t="s">
        <v>104</v>
      </c>
      <c r="F33" s="475" t="s">
        <v>104</v>
      </c>
      <c r="G33" s="475" t="s">
        <v>105</v>
      </c>
      <c r="H33" s="475" t="s">
        <v>104</v>
      </c>
      <c r="I33" s="475" t="s">
        <v>497</v>
      </c>
      <c r="J33" s="475" t="s">
        <v>497</v>
      </c>
      <c r="K33" s="475" t="s">
        <v>497</v>
      </c>
      <c r="L33" s="476" t="s">
        <v>497</v>
      </c>
      <c r="M33" s="477" t="s">
        <v>103</v>
      </c>
      <c r="N33" s="135"/>
      <c r="O33" s="136"/>
    </row>
    <row r="34" spans="1:15" ht="25.5" customHeight="1">
      <c r="A34" s="189" t="s">
        <v>485</v>
      </c>
      <c r="B34" s="475" t="s">
        <v>104</v>
      </c>
      <c r="C34" s="475" t="s">
        <v>104</v>
      </c>
      <c r="D34" s="475" t="s">
        <v>104</v>
      </c>
      <c r="E34" s="475" t="s">
        <v>104</v>
      </c>
      <c r="F34" s="475" t="s">
        <v>104</v>
      </c>
      <c r="G34" s="475" t="s">
        <v>104</v>
      </c>
      <c r="H34" s="475" t="s">
        <v>104</v>
      </c>
      <c r="I34" s="475" t="s">
        <v>104</v>
      </c>
      <c r="J34" s="475" t="s">
        <v>497</v>
      </c>
      <c r="K34" s="475" t="s">
        <v>497</v>
      </c>
      <c r="L34" s="475" t="s">
        <v>104</v>
      </c>
      <c r="M34" s="478" t="s">
        <v>497</v>
      </c>
      <c r="N34" s="135"/>
      <c r="O34" s="136"/>
    </row>
    <row r="35" spans="1:15" ht="25.5" customHeight="1">
      <c r="A35" s="189" t="s">
        <v>990</v>
      </c>
      <c r="B35" s="475" t="s">
        <v>104</v>
      </c>
      <c r="C35" s="475" t="s">
        <v>104</v>
      </c>
      <c r="D35" s="475" t="s">
        <v>104</v>
      </c>
      <c r="E35" s="475" t="s">
        <v>104</v>
      </c>
      <c r="F35" s="475" t="s">
        <v>104</v>
      </c>
      <c r="G35" s="475" t="s">
        <v>104</v>
      </c>
      <c r="H35" s="475" t="s">
        <v>104</v>
      </c>
      <c r="I35" s="475" t="s">
        <v>104</v>
      </c>
      <c r="J35" s="475" t="s">
        <v>497</v>
      </c>
      <c r="K35" s="475" t="s">
        <v>497</v>
      </c>
      <c r="L35" s="475" t="s">
        <v>104</v>
      </c>
      <c r="M35" s="477" t="s">
        <v>104</v>
      </c>
      <c r="N35" s="135"/>
      <c r="O35" s="136"/>
    </row>
    <row r="36" spans="1:15" ht="25.5" customHeight="1">
      <c r="A36" s="189" t="s">
        <v>993</v>
      </c>
      <c r="B36" s="475" t="s">
        <v>997</v>
      </c>
      <c r="C36" s="475" t="s">
        <v>997</v>
      </c>
      <c r="D36" s="475" t="s">
        <v>104</v>
      </c>
      <c r="E36" s="475" t="s">
        <v>104</v>
      </c>
      <c r="F36" s="475" t="s">
        <v>104</v>
      </c>
      <c r="G36" s="475" t="s">
        <v>104</v>
      </c>
      <c r="H36" s="475" t="s">
        <v>104</v>
      </c>
      <c r="I36" s="475" t="s">
        <v>104</v>
      </c>
      <c r="J36" s="475" t="s">
        <v>497</v>
      </c>
      <c r="K36" s="475" t="s">
        <v>497</v>
      </c>
      <c r="L36" s="476" t="s">
        <v>497</v>
      </c>
      <c r="M36" s="477" t="s">
        <v>103</v>
      </c>
      <c r="N36" s="135"/>
      <c r="O36" s="136"/>
    </row>
    <row r="37" spans="1:15" ht="25.5" customHeight="1">
      <c r="A37" s="189" t="s">
        <v>994</v>
      </c>
      <c r="B37" s="475" t="s">
        <v>997</v>
      </c>
      <c r="C37" s="475" t="s">
        <v>997</v>
      </c>
      <c r="D37" s="475" t="s">
        <v>104</v>
      </c>
      <c r="E37" s="475" t="s">
        <v>104</v>
      </c>
      <c r="F37" s="475" t="s">
        <v>104</v>
      </c>
      <c r="G37" s="475" t="s">
        <v>104</v>
      </c>
      <c r="H37" s="475" t="s">
        <v>997</v>
      </c>
      <c r="I37" s="475" t="s">
        <v>104</v>
      </c>
      <c r="J37" s="475" t="s">
        <v>497</v>
      </c>
      <c r="K37" s="475" t="s">
        <v>497</v>
      </c>
      <c r="L37" s="475" t="s">
        <v>104</v>
      </c>
      <c r="M37" s="477" t="s">
        <v>103</v>
      </c>
      <c r="N37" s="135"/>
      <c r="O37" s="136"/>
    </row>
    <row r="38" spans="1:15" ht="25.5" customHeight="1" thickBot="1">
      <c r="A38" s="190" t="s">
        <v>948</v>
      </c>
      <c r="B38" s="479" t="s">
        <v>104</v>
      </c>
      <c r="C38" s="479" t="s">
        <v>104</v>
      </c>
      <c r="D38" s="479" t="s">
        <v>104</v>
      </c>
      <c r="E38" s="479" t="s">
        <v>104</v>
      </c>
      <c r="F38" s="479" t="s">
        <v>104</v>
      </c>
      <c r="G38" s="479" t="s">
        <v>105</v>
      </c>
      <c r="H38" s="479" t="s">
        <v>497</v>
      </c>
      <c r="I38" s="479" t="s">
        <v>104</v>
      </c>
      <c r="J38" s="479" t="s">
        <v>497</v>
      </c>
      <c r="K38" s="479" t="s">
        <v>497</v>
      </c>
      <c r="L38" s="480" t="s">
        <v>497</v>
      </c>
      <c r="M38" s="481" t="s">
        <v>104</v>
      </c>
      <c r="N38" s="135"/>
      <c r="O38" s="136"/>
    </row>
    <row r="39" spans="1:15" ht="30" customHeight="1" thickBot="1">
      <c r="A39" s="132" t="s">
        <v>580</v>
      </c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135"/>
      <c r="O39" s="136"/>
    </row>
    <row r="40" spans="1:13" ht="30" customHeight="1">
      <c r="A40" s="1298" t="s">
        <v>152</v>
      </c>
      <c r="B40" s="1291" t="s">
        <v>153</v>
      </c>
      <c r="C40" s="1289" t="s">
        <v>154</v>
      </c>
      <c r="D40" s="1293" t="s">
        <v>155</v>
      </c>
      <c r="E40" s="1294"/>
      <c r="F40" s="1294"/>
      <c r="G40" s="1294"/>
      <c r="H40" s="1294"/>
      <c r="I40" s="1294"/>
      <c r="J40" s="1294"/>
      <c r="K40" s="1295"/>
      <c r="L40" s="1289" t="s">
        <v>127</v>
      </c>
      <c r="M40" s="1296" t="s">
        <v>156</v>
      </c>
    </row>
    <row r="41" spans="1:13" ht="30" customHeight="1" thickBot="1">
      <c r="A41" s="1299"/>
      <c r="B41" s="1292"/>
      <c r="C41" s="1290"/>
      <c r="D41" s="420" t="s">
        <v>106</v>
      </c>
      <c r="E41" s="420" t="s">
        <v>107</v>
      </c>
      <c r="F41" s="420" t="s">
        <v>123</v>
      </c>
      <c r="G41" s="420" t="s">
        <v>124</v>
      </c>
      <c r="H41" s="420" t="s">
        <v>125</v>
      </c>
      <c r="I41" s="420" t="s">
        <v>978</v>
      </c>
      <c r="J41" s="420" t="s">
        <v>126</v>
      </c>
      <c r="K41" s="420" t="s">
        <v>127</v>
      </c>
      <c r="L41" s="1290"/>
      <c r="M41" s="1297"/>
    </row>
    <row r="42" spans="1:15" ht="25.5" customHeight="1">
      <c r="A42" s="191" t="s">
        <v>486</v>
      </c>
      <c r="B42" s="472" t="s">
        <v>104</v>
      </c>
      <c r="C42" s="472" t="s">
        <v>104</v>
      </c>
      <c r="D42" s="472" t="s">
        <v>104</v>
      </c>
      <c r="E42" s="472" t="s">
        <v>104</v>
      </c>
      <c r="F42" s="472" t="s">
        <v>104</v>
      </c>
      <c r="G42" s="472" t="s">
        <v>104</v>
      </c>
      <c r="H42" s="472" t="s">
        <v>104</v>
      </c>
      <c r="I42" s="472" t="s">
        <v>104</v>
      </c>
      <c r="J42" s="472" t="s">
        <v>497</v>
      </c>
      <c r="K42" s="472" t="s">
        <v>104</v>
      </c>
      <c r="L42" s="483" t="s">
        <v>104</v>
      </c>
      <c r="M42" s="484" t="s">
        <v>103</v>
      </c>
      <c r="N42" s="135"/>
      <c r="O42" s="136"/>
    </row>
    <row r="43" spans="1:15" ht="25.5" customHeight="1">
      <c r="A43" s="189" t="s">
        <v>487</v>
      </c>
      <c r="B43" s="475" t="s">
        <v>103</v>
      </c>
      <c r="C43" s="475" t="s">
        <v>104</v>
      </c>
      <c r="D43" s="475" t="s">
        <v>104</v>
      </c>
      <c r="E43" s="475" t="s">
        <v>104</v>
      </c>
      <c r="F43" s="475" t="s">
        <v>104</v>
      </c>
      <c r="G43" s="475" t="s">
        <v>104</v>
      </c>
      <c r="H43" s="475" t="s">
        <v>103</v>
      </c>
      <c r="I43" s="475" t="s">
        <v>104</v>
      </c>
      <c r="J43" s="475" t="s">
        <v>497</v>
      </c>
      <c r="K43" s="475" t="s">
        <v>497</v>
      </c>
      <c r="L43" s="476" t="s">
        <v>104</v>
      </c>
      <c r="M43" s="477" t="s">
        <v>103</v>
      </c>
      <c r="N43" s="135"/>
      <c r="O43" s="136"/>
    </row>
    <row r="44" spans="1:15" ht="25.5" customHeight="1">
      <c r="A44" s="189" t="s">
        <v>219</v>
      </c>
      <c r="B44" s="475" t="s">
        <v>103</v>
      </c>
      <c r="C44" s="475" t="s">
        <v>103</v>
      </c>
      <c r="D44" s="475" t="s">
        <v>104</v>
      </c>
      <c r="E44" s="475" t="s">
        <v>104</v>
      </c>
      <c r="F44" s="475" t="s">
        <v>104</v>
      </c>
      <c r="G44" s="475" t="s">
        <v>104</v>
      </c>
      <c r="H44" s="475" t="s">
        <v>104</v>
      </c>
      <c r="I44" s="475" t="s">
        <v>104</v>
      </c>
      <c r="J44" s="475" t="s">
        <v>497</v>
      </c>
      <c r="K44" s="475" t="s">
        <v>104</v>
      </c>
      <c r="L44" s="476" t="s">
        <v>497</v>
      </c>
      <c r="M44" s="477" t="s">
        <v>103</v>
      </c>
      <c r="N44" s="135"/>
      <c r="O44" s="136"/>
    </row>
    <row r="45" spans="1:15" ht="25.5" customHeight="1">
      <c r="A45" s="189" t="s">
        <v>202</v>
      </c>
      <c r="B45" s="475" t="s">
        <v>105</v>
      </c>
      <c r="C45" s="475" t="s">
        <v>105</v>
      </c>
      <c r="D45" s="475" t="s">
        <v>104</v>
      </c>
      <c r="E45" s="475" t="s">
        <v>104</v>
      </c>
      <c r="F45" s="475" t="s">
        <v>104</v>
      </c>
      <c r="G45" s="475" t="s">
        <v>104</v>
      </c>
      <c r="H45" s="475" t="s">
        <v>104</v>
      </c>
      <c r="I45" s="475" t="s">
        <v>104</v>
      </c>
      <c r="J45" s="475" t="s">
        <v>497</v>
      </c>
      <c r="K45" s="475" t="s">
        <v>104</v>
      </c>
      <c r="L45" s="476" t="s">
        <v>497</v>
      </c>
      <c r="M45" s="477" t="s">
        <v>103</v>
      </c>
      <c r="N45" s="135"/>
      <c r="O45" s="136"/>
    </row>
    <row r="46" spans="1:15" ht="25.5" customHeight="1">
      <c r="A46" s="189" t="s">
        <v>198</v>
      </c>
      <c r="B46" s="475" t="s">
        <v>103</v>
      </c>
      <c r="C46" s="475" t="s">
        <v>104</v>
      </c>
      <c r="D46" s="475" t="s">
        <v>104</v>
      </c>
      <c r="E46" s="475" t="s">
        <v>104</v>
      </c>
      <c r="F46" s="475" t="s">
        <v>104</v>
      </c>
      <c r="G46" s="475" t="s">
        <v>104</v>
      </c>
      <c r="H46" s="475" t="s">
        <v>104</v>
      </c>
      <c r="I46" s="475" t="s">
        <v>104</v>
      </c>
      <c r="J46" s="475" t="s">
        <v>103</v>
      </c>
      <c r="K46" s="475" t="s">
        <v>104</v>
      </c>
      <c r="L46" s="475" t="s">
        <v>104</v>
      </c>
      <c r="M46" s="477" t="s">
        <v>103</v>
      </c>
      <c r="N46" s="135"/>
      <c r="O46" s="136"/>
    </row>
    <row r="47" spans="1:15" ht="25.5" customHeight="1">
      <c r="A47" s="189" t="s">
        <v>199</v>
      </c>
      <c r="B47" s="475" t="s">
        <v>103</v>
      </c>
      <c r="C47" s="475" t="s">
        <v>104</v>
      </c>
      <c r="D47" s="475" t="s">
        <v>104</v>
      </c>
      <c r="E47" s="475" t="s">
        <v>104</v>
      </c>
      <c r="F47" s="475" t="s">
        <v>104</v>
      </c>
      <c r="G47" s="475" t="s">
        <v>104</v>
      </c>
      <c r="H47" s="475" t="s">
        <v>104</v>
      </c>
      <c r="I47" s="475" t="s">
        <v>104</v>
      </c>
      <c r="J47" s="475" t="s">
        <v>497</v>
      </c>
      <c r="K47" s="475" t="s">
        <v>104</v>
      </c>
      <c r="L47" s="475" t="s">
        <v>104</v>
      </c>
      <c r="M47" s="477" t="s">
        <v>104</v>
      </c>
      <c r="N47" s="135"/>
      <c r="O47" s="136"/>
    </row>
    <row r="48" spans="1:15" ht="25.5" customHeight="1">
      <c r="A48" s="189" t="s">
        <v>200</v>
      </c>
      <c r="B48" s="475" t="s">
        <v>105</v>
      </c>
      <c r="C48" s="475" t="s">
        <v>104</v>
      </c>
      <c r="D48" s="475" t="s">
        <v>104</v>
      </c>
      <c r="E48" s="475" t="s">
        <v>104</v>
      </c>
      <c r="F48" s="475" t="s">
        <v>104</v>
      </c>
      <c r="G48" s="475" t="s">
        <v>104</v>
      </c>
      <c r="H48" s="475" t="s">
        <v>497</v>
      </c>
      <c r="I48" s="475" t="s">
        <v>104</v>
      </c>
      <c r="J48" s="475" t="s">
        <v>497</v>
      </c>
      <c r="K48" s="475" t="s">
        <v>104</v>
      </c>
      <c r="L48" s="475" t="s">
        <v>104</v>
      </c>
      <c r="M48" s="477" t="s">
        <v>103</v>
      </c>
      <c r="N48" s="135"/>
      <c r="O48" s="136"/>
    </row>
    <row r="49" spans="1:15" ht="25.5" customHeight="1">
      <c r="A49" s="189" t="s">
        <v>201</v>
      </c>
      <c r="B49" s="475" t="s">
        <v>105</v>
      </c>
      <c r="C49" s="475" t="s">
        <v>105</v>
      </c>
      <c r="D49" s="475" t="s">
        <v>104</v>
      </c>
      <c r="E49" s="475" t="s">
        <v>104</v>
      </c>
      <c r="F49" s="475" t="s">
        <v>104</v>
      </c>
      <c r="G49" s="475" t="s">
        <v>104</v>
      </c>
      <c r="H49" s="475" t="s">
        <v>497</v>
      </c>
      <c r="I49" s="475" t="s">
        <v>497</v>
      </c>
      <c r="J49" s="475" t="s">
        <v>497</v>
      </c>
      <c r="K49" s="475" t="s">
        <v>104</v>
      </c>
      <c r="L49" s="475" t="s">
        <v>105</v>
      </c>
      <c r="M49" s="477" t="s">
        <v>103</v>
      </c>
      <c r="N49" s="135"/>
      <c r="O49" s="136"/>
    </row>
    <row r="50" spans="1:15" ht="25.5" customHeight="1">
      <c r="A50" s="189" t="s">
        <v>208</v>
      </c>
      <c r="B50" s="475" t="s">
        <v>105</v>
      </c>
      <c r="C50" s="475" t="s">
        <v>105</v>
      </c>
      <c r="D50" s="475" t="s">
        <v>104</v>
      </c>
      <c r="E50" s="475" t="s">
        <v>104</v>
      </c>
      <c r="F50" s="475" t="s">
        <v>104</v>
      </c>
      <c r="G50" s="475" t="s">
        <v>104</v>
      </c>
      <c r="H50" s="475" t="s">
        <v>497</v>
      </c>
      <c r="I50" s="475" t="s">
        <v>497</v>
      </c>
      <c r="J50" s="475" t="s">
        <v>497</v>
      </c>
      <c r="K50" s="475" t="s">
        <v>104</v>
      </c>
      <c r="L50" s="476" t="s">
        <v>497</v>
      </c>
      <c r="M50" s="477" t="s">
        <v>103</v>
      </c>
      <c r="N50" s="135"/>
      <c r="O50" s="136"/>
    </row>
    <row r="51" spans="1:15" ht="25.5" customHeight="1">
      <c r="A51" s="189" t="s">
        <v>209</v>
      </c>
      <c r="B51" s="475" t="s">
        <v>105</v>
      </c>
      <c r="C51" s="475" t="s">
        <v>104</v>
      </c>
      <c r="D51" s="475" t="s">
        <v>104</v>
      </c>
      <c r="E51" s="475" t="s">
        <v>104</v>
      </c>
      <c r="F51" s="475" t="s">
        <v>104</v>
      </c>
      <c r="G51" s="475" t="s">
        <v>104</v>
      </c>
      <c r="H51" s="475" t="s">
        <v>497</v>
      </c>
      <c r="I51" s="475" t="s">
        <v>104</v>
      </c>
      <c r="J51" s="475" t="s">
        <v>497</v>
      </c>
      <c r="K51" s="475" t="s">
        <v>497</v>
      </c>
      <c r="L51" s="475" t="s">
        <v>104</v>
      </c>
      <c r="M51" s="477" t="s">
        <v>103</v>
      </c>
      <c r="N51" s="135"/>
      <c r="O51" s="136"/>
    </row>
    <row r="52" spans="1:15" ht="25.5" customHeight="1">
      <c r="A52" s="189" t="s">
        <v>206</v>
      </c>
      <c r="B52" s="475" t="s">
        <v>105</v>
      </c>
      <c r="C52" s="475" t="s">
        <v>105</v>
      </c>
      <c r="D52" s="475" t="s">
        <v>104</v>
      </c>
      <c r="E52" s="475" t="s">
        <v>104</v>
      </c>
      <c r="F52" s="475" t="s">
        <v>104</v>
      </c>
      <c r="G52" s="475" t="s">
        <v>104</v>
      </c>
      <c r="H52" s="475" t="s">
        <v>497</v>
      </c>
      <c r="I52" s="475" t="s">
        <v>104</v>
      </c>
      <c r="J52" s="475" t="s">
        <v>497</v>
      </c>
      <c r="K52" s="475" t="s">
        <v>497</v>
      </c>
      <c r="L52" s="476" t="s">
        <v>497</v>
      </c>
      <c r="M52" s="477" t="s">
        <v>105</v>
      </c>
      <c r="N52" s="135"/>
      <c r="O52" s="136"/>
    </row>
    <row r="53" spans="1:15" ht="25.5" customHeight="1">
      <c r="A53" s="189" t="s">
        <v>207</v>
      </c>
      <c r="B53" s="475" t="s">
        <v>104</v>
      </c>
      <c r="C53" s="475" t="s">
        <v>104</v>
      </c>
      <c r="D53" s="475" t="s">
        <v>104</v>
      </c>
      <c r="E53" s="475" t="s">
        <v>497</v>
      </c>
      <c r="F53" s="475" t="s">
        <v>104</v>
      </c>
      <c r="G53" s="475" t="s">
        <v>104</v>
      </c>
      <c r="H53" s="475" t="s">
        <v>104</v>
      </c>
      <c r="I53" s="475" t="s">
        <v>104</v>
      </c>
      <c r="J53" s="475" t="s">
        <v>497</v>
      </c>
      <c r="K53" s="475" t="s">
        <v>497</v>
      </c>
      <c r="L53" s="476" t="s">
        <v>497</v>
      </c>
      <c r="M53" s="478" t="s">
        <v>497</v>
      </c>
      <c r="N53" s="135"/>
      <c r="O53" s="136"/>
    </row>
    <row r="54" spans="1:15" ht="25.5" customHeight="1">
      <c r="A54" s="189" t="s">
        <v>223</v>
      </c>
      <c r="B54" s="475" t="s">
        <v>104</v>
      </c>
      <c r="C54" s="475" t="s">
        <v>104</v>
      </c>
      <c r="D54" s="475" t="s">
        <v>104</v>
      </c>
      <c r="E54" s="475" t="s">
        <v>104</v>
      </c>
      <c r="F54" s="475" t="s">
        <v>104</v>
      </c>
      <c r="G54" s="475" t="s">
        <v>104</v>
      </c>
      <c r="H54" s="475" t="s">
        <v>104</v>
      </c>
      <c r="I54" s="475" t="s">
        <v>104</v>
      </c>
      <c r="J54" s="475" t="s">
        <v>497</v>
      </c>
      <c r="K54" s="475" t="s">
        <v>497</v>
      </c>
      <c r="L54" s="475" t="s">
        <v>105</v>
      </c>
      <c r="M54" s="477" t="s">
        <v>105</v>
      </c>
      <c r="N54" s="135"/>
      <c r="O54" s="136"/>
    </row>
    <row r="55" spans="1:15" ht="25.5" customHeight="1">
      <c r="A55" s="189" t="s">
        <v>224</v>
      </c>
      <c r="B55" s="475" t="s">
        <v>104</v>
      </c>
      <c r="C55" s="475" t="s">
        <v>104</v>
      </c>
      <c r="D55" s="475" t="s">
        <v>104</v>
      </c>
      <c r="E55" s="475" t="s">
        <v>104</v>
      </c>
      <c r="F55" s="475" t="s">
        <v>104</v>
      </c>
      <c r="G55" s="475" t="s">
        <v>104</v>
      </c>
      <c r="H55" s="475" t="s">
        <v>104</v>
      </c>
      <c r="I55" s="475" t="s">
        <v>104</v>
      </c>
      <c r="J55" s="475" t="s">
        <v>497</v>
      </c>
      <c r="K55" s="475" t="s">
        <v>105</v>
      </c>
      <c r="L55" s="475" t="s">
        <v>104</v>
      </c>
      <c r="M55" s="477" t="s">
        <v>103</v>
      </c>
      <c r="N55" s="135"/>
      <c r="O55" s="136"/>
    </row>
    <row r="56" spans="1:15" ht="25.5" customHeight="1">
      <c r="A56" s="189" t="s">
        <v>225</v>
      </c>
      <c r="B56" s="475" t="s">
        <v>104</v>
      </c>
      <c r="C56" s="475" t="s">
        <v>104</v>
      </c>
      <c r="D56" s="475" t="s">
        <v>104</v>
      </c>
      <c r="E56" s="475" t="s">
        <v>104</v>
      </c>
      <c r="F56" s="475" t="s">
        <v>104</v>
      </c>
      <c r="G56" s="475" t="s">
        <v>104</v>
      </c>
      <c r="H56" s="475" t="s">
        <v>497</v>
      </c>
      <c r="I56" s="475" t="s">
        <v>104</v>
      </c>
      <c r="J56" s="475" t="s">
        <v>497</v>
      </c>
      <c r="K56" s="475" t="s">
        <v>104</v>
      </c>
      <c r="L56" s="476" t="s">
        <v>497</v>
      </c>
      <c r="M56" s="477" t="s">
        <v>104</v>
      </c>
      <c r="N56" s="135"/>
      <c r="O56" s="136"/>
    </row>
    <row r="57" spans="1:15" ht="25.5" customHeight="1">
      <c r="A57" s="189" t="s">
        <v>226</v>
      </c>
      <c r="B57" s="475" t="s">
        <v>104</v>
      </c>
      <c r="C57" s="475" t="s">
        <v>104</v>
      </c>
      <c r="D57" s="475" t="s">
        <v>104</v>
      </c>
      <c r="E57" s="475" t="s">
        <v>104</v>
      </c>
      <c r="F57" s="475" t="s">
        <v>104</v>
      </c>
      <c r="G57" s="475" t="s">
        <v>104</v>
      </c>
      <c r="H57" s="475" t="s">
        <v>497</v>
      </c>
      <c r="I57" s="475" t="s">
        <v>104</v>
      </c>
      <c r="J57" s="475" t="s">
        <v>497</v>
      </c>
      <c r="K57" s="475" t="s">
        <v>104</v>
      </c>
      <c r="L57" s="476" t="s">
        <v>497</v>
      </c>
      <c r="M57" s="477" t="s">
        <v>104</v>
      </c>
      <c r="N57" s="135"/>
      <c r="O57" s="136"/>
    </row>
    <row r="58" spans="1:15" ht="25.5" customHeight="1">
      <c r="A58" s="189" t="s">
        <v>227</v>
      </c>
      <c r="B58" s="475" t="s">
        <v>104</v>
      </c>
      <c r="C58" s="475" t="s">
        <v>104</v>
      </c>
      <c r="D58" s="475" t="s">
        <v>104</v>
      </c>
      <c r="E58" s="475" t="s">
        <v>104</v>
      </c>
      <c r="F58" s="475" t="s">
        <v>104</v>
      </c>
      <c r="G58" s="475" t="s">
        <v>104</v>
      </c>
      <c r="H58" s="475" t="s">
        <v>104</v>
      </c>
      <c r="I58" s="475" t="s">
        <v>104</v>
      </c>
      <c r="J58" s="475" t="s">
        <v>497</v>
      </c>
      <c r="K58" s="475" t="s">
        <v>104</v>
      </c>
      <c r="L58" s="476" t="s">
        <v>497</v>
      </c>
      <c r="M58" s="477" t="s">
        <v>104</v>
      </c>
      <c r="N58" s="135"/>
      <c r="O58" s="136"/>
    </row>
    <row r="59" spans="1:15" ht="25.5" customHeight="1">
      <c r="A59" s="189" t="s">
        <v>228</v>
      </c>
      <c r="B59" s="475" t="s">
        <v>104</v>
      </c>
      <c r="C59" s="475" t="s">
        <v>104</v>
      </c>
      <c r="D59" s="475" t="s">
        <v>104</v>
      </c>
      <c r="E59" s="475" t="s">
        <v>104</v>
      </c>
      <c r="F59" s="475" t="s">
        <v>104</v>
      </c>
      <c r="G59" s="475" t="s">
        <v>104</v>
      </c>
      <c r="H59" s="475" t="s">
        <v>104</v>
      </c>
      <c r="I59" s="475" t="s">
        <v>497</v>
      </c>
      <c r="J59" s="475" t="s">
        <v>497</v>
      </c>
      <c r="K59" s="475" t="s">
        <v>104</v>
      </c>
      <c r="L59" s="476" t="s">
        <v>497</v>
      </c>
      <c r="M59" s="477" t="s">
        <v>103</v>
      </c>
      <c r="N59" s="135"/>
      <c r="O59" s="136"/>
    </row>
    <row r="60" spans="1:15" ht="25.5" customHeight="1">
      <c r="A60" s="189" t="s">
        <v>229</v>
      </c>
      <c r="B60" s="475" t="s">
        <v>104</v>
      </c>
      <c r="C60" s="475" t="s">
        <v>104</v>
      </c>
      <c r="D60" s="475" t="s">
        <v>104</v>
      </c>
      <c r="E60" s="475" t="s">
        <v>104</v>
      </c>
      <c r="F60" s="475" t="s">
        <v>104</v>
      </c>
      <c r="G60" s="475" t="s">
        <v>104</v>
      </c>
      <c r="H60" s="475" t="s">
        <v>104</v>
      </c>
      <c r="I60" s="475" t="s">
        <v>104</v>
      </c>
      <c r="J60" s="475" t="s">
        <v>497</v>
      </c>
      <c r="K60" s="475" t="s">
        <v>497</v>
      </c>
      <c r="L60" s="476" t="s">
        <v>497</v>
      </c>
      <c r="M60" s="477" t="s">
        <v>103</v>
      </c>
      <c r="N60" s="135"/>
      <c r="O60" s="136"/>
    </row>
    <row r="61" spans="1:15" ht="25.5" customHeight="1">
      <c r="A61" s="189" t="s">
        <v>230</v>
      </c>
      <c r="B61" s="475" t="s">
        <v>104</v>
      </c>
      <c r="C61" s="475" t="s">
        <v>104</v>
      </c>
      <c r="D61" s="475" t="s">
        <v>104</v>
      </c>
      <c r="E61" s="475" t="s">
        <v>104</v>
      </c>
      <c r="F61" s="475" t="s">
        <v>104</v>
      </c>
      <c r="G61" s="475" t="s">
        <v>997</v>
      </c>
      <c r="H61" s="475" t="s">
        <v>104</v>
      </c>
      <c r="I61" s="475" t="s">
        <v>104</v>
      </c>
      <c r="J61" s="475" t="s">
        <v>497</v>
      </c>
      <c r="K61" s="475" t="s">
        <v>997</v>
      </c>
      <c r="L61" s="475" t="s">
        <v>105</v>
      </c>
      <c r="M61" s="477" t="s">
        <v>103</v>
      </c>
      <c r="N61" s="135"/>
      <c r="O61" s="136"/>
    </row>
    <row r="62" spans="1:15" ht="25.5" customHeight="1">
      <c r="A62" s="189" t="s">
        <v>231</v>
      </c>
      <c r="B62" s="475" t="s">
        <v>104</v>
      </c>
      <c r="C62" s="475" t="s">
        <v>104</v>
      </c>
      <c r="D62" s="475" t="s">
        <v>105</v>
      </c>
      <c r="E62" s="475" t="s">
        <v>104</v>
      </c>
      <c r="F62" s="475" t="s">
        <v>104</v>
      </c>
      <c r="G62" s="475" t="s">
        <v>104</v>
      </c>
      <c r="H62" s="475" t="s">
        <v>104</v>
      </c>
      <c r="I62" s="475" t="s">
        <v>105</v>
      </c>
      <c r="J62" s="475" t="s">
        <v>497</v>
      </c>
      <c r="K62" s="475" t="s">
        <v>104</v>
      </c>
      <c r="L62" s="476" t="s">
        <v>497</v>
      </c>
      <c r="M62" s="477" t="s">
        <v>105</v>
      </c>
      <c r="N62" s="135"/>
      <c r="O62" s="136"/>
    </row>
    <row r="63" spans="1:15" ht="25.5" customHeight="1">
      <c r="A63" s="189" t="s">
        <v>232</v>
      </c>
      <c r="B63" s="475" t="s">
        <v>104</v>
      </c>
      <c r="C63" s="475" t="s">
        <v>104</v>
      </c>
      <c r="D63" s="475" t="s">
        <v>105</v>
      </c>
      <c r="E63" s="475" t="s">
        <v>104</v>
      </c>
      <c r="F63" s="475" t="s">
        <v>104</v>
      </c>
      <c r="G63" s="475" t="s">
        <v>105</v>
      </c>
      <c r="H63" s="475" t="s">
        <v>105</v>
      </c>
      <c r="I63" s="475" t="s">
        <v>105</v>
      </c>
      <c r="J63" s="475" t="s">
        <v>497</v>
      </c>
      <c r="K63" s="475" t="s">
        <v>105</v>
      </c>
      <c r="L63" s="475" t="s">
        <v>105</v>
      </c>
      <c r="M63" s="477" t="s">
        <v>103</v>
      </c>
      <c r="N63" s="135"/>
      <c r="O63" s="136"/>
    </row>
    <row r="64" spans="1:15" ht="25.5" customHeight="1">
      <c r="A64" s="189" t="s">
        <v>203</v>
      </c>
      <c r="B64" s="475" t="s">
        <v>104</v>
      </c>
      <c r="C64" s="475" t="s">
        <v>104</v>
      </c>
      <c r="D64" s="475" t="s">
        <v>497</v>
      </c>
      <c r="E64" s="475" t="s">
        <v>104</v>
      </c>
      <c r="F64" s="475" t="s">
        <v>104</v>
      </c>
      <c r="G64" s="475" t="s">
        <v>104</v>
      </c>
      <c r="H64" s="475" t="s">
        <v>104</v>
      </c>
      <c r="I64" s="475" t="s">
        <v>497</v>
      </c>
      <c r="J64" s="475" t="s">
        <v>497</v>
      </c>
      <c r="K64" s="475" t="s">
        <v>497</v>
      </c>
      <c r="L64" s="476" t="s">
        <v>104</v>
      </c>
      <c r="M64" s="477" t="s">
        <v>104</v>
      </c>
      <c r="N64" s="135"/>
      <c r="O64" s="136"/>
    </row>
    <row r="65" spans="1:15" ht="25.5" customHeight="1">
      <c r="A65" s="189" t="s">
        <v>204</v>
      </c>
      <c r="B65" s="475" t="s">
        <v>104</v>
      </c>
      <c r="C65" s="475" t="s">
        <v>104</v>
      </c>
      <c r="D65" s="475" t="s">
        <v>497</v>
      </c>
      <c r="E65" s="475" t="s">
        <v>104</v>
      </c>
      <c r="F65" s="475" t="s">
        <v>104</v>
      </c>
      <c r="G65" s="475" t="s">
        <v>104</v>
      </c>
      <c r="H65" s="475" t="s">
        <v>104</v>
      </c>
      <c r="I65" s="475" t="s">
        <v>497</v>
      </c>
      <c r="J65" s="475" t="s">
        <v>497</v>
      </c>
      <c r="K65" s="475" t="s">
        <v>497</v>
      </c>
      <c r="L65" s="476" t="s">
        <v>104</v>
      </c>
      <c r="M65" s="478" t="s">
        <v>497</v>
      </c>
      <c r="N65" s="135"/>
      <c r="O65" s="136"/>
    </row>
    <row r="66" spans="1:15" ht="25.5" customHeight="1">
      <c r="A66" s="189" t="s">
        <v>205</v>
      </c>
      <c r="B66" s="475" t="s">
        <v>104</v>
      </c>
      <c r="C66" s="475" t="s">
        <v>104</v>
      </c>
      <c r="D66" s="475" t="s">
        <v>497</v>
      </c>
      <c r="E66" s="475" t="s">
        <v>104</v>
      </c>
      <c r="F66" s="475" t="s">
        <v>104</v>
      </c>
      <c r="G66" s="475" t="s">
        <v>104</v>
      </c>
      <c r="H66" s="475" t="s">
        <v>104</v>
      </c>
      <c r="I66" s="475" t="s">
        <v>497</v>
      </c>
      <c r="J66" s="475" t="s">
        <v>497</v>
      </c>
      <c r="K66" s="475" t="s">
        <v>497</v>
      </c>
      <c r="L66" s="476" t="s">
        <v>104</v>
      </c>
      <c r="M66" s="478" t="s">
        <v>497</v>
      </c>
      <c r="N66" s="135"/>
      <c r="O66" s="136"/>
    </row>
    <row r="67" spans="1:15" ht="25.5" customHeight="1" thickBot="1">
      <c r="A67" s="421" t="s">
        <v>210</v>
      </c>
      <c r="B67" s="485" t="s">
        <v>104</v>
      </c>
      <c r="C67" s="485" t="s">
        <v>104</v>
      </c>
      <c r="D67" s="485" t="s">
        <v>104</v>
      </c>
      <c r="E67" s="485" t="s">
        <v>104</v>
      </c>
      <c r="F67" s="485" t="s">
        <v>104</v>
      </c>
      <c r="G67" s="485" t="s">
        <v>104</v>
      </c>
      <c r="H67" s="485" t="s">
        <v>104</v>
      </c>
      <c r="I67" s="485" t="s">
        <v>104</v>
      </c>
      <c r="J67" s="485" t="s">
        <v>497</v>
      </c>
      <c r="K67" s="485" t="s">
        <v>497</v>
      </c>
      <c r="L67" s="485" t="s">
        <v>104</v>
      </c>
      <c r="M67" s="486" t="s">
        <v>103</v>
      </c>
      <c r="N67" s="135"/>
      <c r="O67" s="136"/>
    </row>
    <row r="68" spans="1:15" ht="45" customHeight="1" thickBot="1">
      <c r="A68" s="422" t="s">
        <v>128</v>
      </c>
      <c r="B68" s="423">
        <f>61-(COUNTIF(B4:B67,"－"))</f>
        <v>61</v>
      </c>
      <c r="C68" s="424">
        <f aca="true" t="shared" si="0" ref="C68:M68">61-(COUNTIF(C4:C67,"－"))</f>
        <v>61</v>
      </c>
      <c r="D68" s="424">
        <f t="shared" si="0"/>
        <v>54</v>
      </c>
      <c r="E68" s="424">
        <f t="shared" si="0"/>
        <v>59</v>
      </c>
      <c r="F68" s="424">
        <f t="shared" si="0"/>
        <v>60</v>
      </c>
      <c r="G68" s="424">
        <f t="shared" si="0"/>
        <v>61</v>
      </c>
      <c r="H68" s="424">
        <f t="shared" si="0"/>
        <v>51</v>
      </c>
      <c r="I68" s="424">
        <f t="shared" si="0"/>
        <v>50</v>
      </c>
      <c r="J68" s="424">
        <f t="shared" si="0"/>
        <v>5</v>
      </c>
      <c r="K68" s="424">
        <f t="shared" si="0"/>
        <v>33</v>
      </c>
      <c r="L68" s="424">
        <f t="shared" si="0"/>
        <v>36</v>
      </c>
      <c r="M68" s="425">
        <f t="shared" si="0"/>
        <v>56</v>
      </c>
      <c r="N68" s="135"/>
      <c r="O68" s="136"/>
    </row>
    <row r="69" spans="1:13" ht="15" customHeight="1">
      <c r="A69" s="1285" t="s">
        <v>578</v>
      </c>
      <c r="B69" s="1286"/>
      <c r="C69" s="1286"/>
      <c r="D69" s="1286"/>
      <c r="E69" s="1286"/>
      <c r="F69" s="1286"/>
      <c r="G69" s="1286"/>
      <c r="H69" s="1286"/>
      <c r="I69" s="1286"/>
      <c r="J69" s="1286"/>
      <c r="K69" s="1286"/>
      <c r="L69" s="1286"/>
      <c r="M69" s="1286"/>
    </row>
    <row r="70" spans="1:13" ht="15" customHeight="1">
      <c r="A70" s="1287" t="s">
        <v>577</v>
      </c>
      <c r="B70" s="1287"/>
      <c r="C70" s="1287"/>
      <c r="D70" s="1287"/>
      <c r="E70" s="1287"/>
      <c r="F70" s="1287"/>
      <c r="G70" s="1287"/>
      <c r="H70" s="1287"/>
      <c r="I70" s="1287"/>
      <c r="J70" s="1287"/>
      <c r="K70" s="1287"/>
      <c r="L70" s="1287"/>
      <c r="M70" s="1287"/>
    </row>
    <row r="71" spans="1:13" ht="15" customHeight="1">
      <c r="A71" s="1288"/>
      <c r="B71" s="1288"/>
      <c r="C71" s="1288"/>
      <c r="D71" s="1288"/>
      <c r="E71" s="1288"/>
      <c r="F71" s="1288"/>
      <c r="G71" s="1288"/>
      <c r="H71" s="1288"/>
      <c r="I71" s="1288"/>
      <c r="J71" s="1288"/>
      <c r="K71" s="1288"/>
      <c r="L71" s="1288"/>
      <c r="M71" s="1288"/>
    </row>
    <row r="72" spans="1:13" ht="15" customHeight="1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</row>
  </sheetData>
  <mergeCells count="15">
    <mergeCell ref="M40:M41"/>
    <mergeCell ref="A2:A3"/>
    <mergeCell ref="B2:B3"/>
    <mergeCell ref="C2:C3"/>
    <mergeCell ref="D2:K2"/>
    <mergeCell ref="A69:M69"/>
    <mergeCell ref="A70:M70"/>
    <mergeCell ref="A71:M71"/>
    <mergeCell ref="L2:L3"/>
    <mergeCell ref="L40:L41"/>
    <mergeCell ref="B40:B41"/>
    <mergeCell ref="C40:C41"/>
    <mergeCell ref="D40:K40"/>
    <mergeCell ref="M2:M3"/>
    <mergeCell ref="A40:A41"/>
  </mergeCells>
  <printOptions horizontalCentered="1"/>
  <pageMargins left="0.5905511811023623" right="0.5905511811023623" top="0.5905511811023623" bottom="0.5905511811023623" header="0.3937007874015748" footer="0.3937007874015748"/>
  <pageSetup firstPageNumber="77" useFirstPageNumber="1" fitToHeight="2" horizontalDpi="300" verticalDpi="300" orientation="portrait" paperSize="9" scale="80" r:id="rId1"/>
  <headerFooter alignWithMargins="0">
    <oddFooter>&amp;C&amp;P</oddFooter>
  </headerFooter>
  <rowBreaks count="1" manualBreakCount="1">
    <brk id="3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M74"/>
  <sheetViews>
    <sheetView view="pageBreakPreview" zoomScale="75" zoomScaleNormal="75" zoomScaleSheetLayoutView="75" workbookViewId="0" topLeftCell="A1">
      <selection activeCell="A2" sqref="A2"/>
    </sheetView>
  </sheetViews>
  <sheetFormatPr defaultColWidth="8.796875" defaultRowHeight="15"/>
  <cols>
    <col min="1" max="1" width="3" style="1" customWidth="1"/>
    <col min="2" max="2" width="5.19921875" style="1" customWidth="1"/>
    <col min="3" max="3" width="3.09765625" style="1" customWidth="1"/>
    <col min="4" max="4" width="3.3984375" style="1" customWidth="1"/>
    <col min="5" max="5" width="4.69921875" style="1" bestFit="1" customWidth="1"/>
    <col min="6" max="6" width="18.19921875" style="1" customWidth="1"/>
    <col min="7" max="7" width="11.69921875" style="1" customWidth="1"/>
    <col min="8" max="8" width="16.59765625" style="1" customWidth="1"/>
    <col min="9" max="9" width="4.8984375" style="1" bestFit="1" customWidth="1"/>
    <col min="10" max="10" width="20.69921875" style="1" customWidth="1"/>
    <col min="11" max="11" width="11" style="1" customWidth="1"/>
    <col min="12" max="12" width="2.69921875" style="1" customWidth="1"/>
    <col min="13" max="13" width="13.19921875" style="1" customWidth="1"/>
    <col min="14" max="14" width="2.69921875" style="1" customWidth="1"/>
    <col min="15" max="15" width="11.69921875" style="1" customWidth="1"/>
    <col min="16" max="18" width="2.69921875" style="1" customWidth="1"/>
    <col min="19" max="19" width="13.59765625" style="1" bestFit="1" customWidth="1"/>
    <col min="20" max="20" width="8.5" style="1" customWidth="1"/>
    <col min="21" max="21" width="16.59765625" style="1" customWidth="1"/>
    <col min="22" max="22" width="16.19921875" style="1" customWidth="1"/>
    <col min="23" max="23" width="16.59765625" style="1" customWidth="1"/>
    <col min="24" max="38" width="7.5" style="1" customWidth="1"/>
    <col min="39" max="16384" width="11" style="1" customWidth="1"/>
  </cols>
  <sheetData>
    <row r="1" spans="1:10" ht="11.25" customHeight="1">
      <c r="A1" s="19"/>
      <c r="C1" s="20"/>
      <c r="D1" s="20"/>
      <c r="E1" s="20"/>
      <c r="F1" s="20"/>
      <c r="G1" s="20"/>
      <c r="H1" s="20"/>
      <c r="I1" s="20"/>
      <c r="J1" s="20"/>
    </row>
    <row r="2" spans="1:13" ht="30" customHeight="1">
      <c r="A2" s="30" t="s">
        <v>335</v>
      </c>
      <c r="B2" s="28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4" customHeight="1">
      <c r="A4" s="60"/>
      <c r="B4" s="60" t="s">
        <v>336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24" customHeight="1">
      <c r="A5" s="60"/>
      <c r="B5" s="429" t="s">
        <v>1296</v>
      </c>
      <c r="C5" s="60" t="s">
        <v>1027</v>
      </c>
      <c r="D5" s="60"/>
      <c r="E5" s="60"/>
      <c r="F5" s="60"/>
      <c r="G5" s="60"/>
      <c r="H5" s="428">
        <f>'イ 排出 総括表'!B74/1000</f>
        <v>2895.033</v>
      </c>
      <c r="I5" s="25" t="s">
        <v>1294</v>
      </c>
      <c r="L5" s="60"/>
      <c r="M5" s="60"/>
    </row>
    <row r="6" spans="1:13" ht="24" customHeight="1">
      <c r="A6" s="60"/>
      <c r="B6" s="429" t="s">
        <v>1296</v>
      </c>
      <c r="C6" s="60" t="s">
        <v>914</v>
      </c>
      <c r="D6" s="60"/>
      <c r="E6" s="60"/>
      <c r="F6" s="60"/>
      <c r="G6" s="60"/>
      <c r="H6" s="858">
        <f>'イ 排出 総括表'!C74</f>
        <v>1064.739630975866</v>
      </c>
      <c r="I6" s="25" t="s">
        <v>1293</v>
      </c>
      <c r="L6" s="60"/>
      <c r="M6" s="60"/>
    </row>
    <row r="7" spans="1:13" ht="24" customHeight="1">
      <c r="A7" s="60"/>
      <c r="B7" s="429" t="s">
        <v>1296</v>
      </c>
      <c r="C7" s="60" t="s">
        <v>1298</v>
      </c>
      <c r="D7" s="60"/>
      <c r="E7" s="60"/>
      <c r="F7" s="60"/>
      <c r="G7" s="60"/>
      <c r="H7" s="428">
        <f>'イ 排出 総括表'!N74/1000</f>
        <v>2323.893</v>
      </c>
      <c r="I7" s="25" t="s">
        <v>1295</v>
      </c>
      <c r="L7" s="60"/>
      <c r="M7" s="60"/>
    </row>
    <row r="8" spans="1:13" ht="24" customHeight="1">
      <c r="A8" s="60"/>
      <c r="B8" s="429" t="s">
        <v>1296</v>
      </c>
      <c r="C8" s="960" t="s">
        <v>1297</v>
      </c>
      <c r="D8" s="960"/>
      <c r="E8" s="960"/>
      <c r="F8" s="960"/>
      <c r="G8" s="960"/>
      <c r="H8" s="858">
        <f>'イ 排出 総括表'!O74</f>
        <v>854.6848948690389</v>
      </c>
      <c r="I8" s="25" t="s">
        <v>1302</v>
      </c>
      <c r="J8" s="430"/>
      <c r="L8" s="60"/>
      <c r="M8" s="60"/>
    </row>
    <row r="9" s="431" customFormat="1" ht="15" customHeight="1">
      <c r="B9" s="431" t="s">
        <v>1299</v>
      </c>
    </row>
    <row r="10" s="431" customFormat="1" ht="15" customHeight="1">
      <c r="B10" s="431" t="s">
        <v>1300</v>
      </c>
    </row>
    <row r="11" s="431" customFormat="1" ht="15" customHeight="1">
      <c r="B11" s="431" t="s">
        <v>913</v>
      </c>
    </row>
    <row r="12" spans="1:13" ht="30" customHeight="1">
      <c r="A12" s="60"/>
      <c r="B12" s="60"/>
      <c r="C12" s="60"/>
      <c r="D12" s="60"/>
      <c r="E12" s="60"/>
      <c r="F12" s="60"/>
      <c r="G12" s="60"/>
      <c r="I12" s="60"/>
      <c r="J12" s="60"/>
      <c r="K12" s="60"/>
      <c r="L12" s="60"/>
      <c r="M12" s="60"/>
    </row>
    <row r="13" spans="1:13" ht="21" customHeight="1">
      <c r="A13" s="60"/>
      <c r="B13" s="60" t="s">
        <v>339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21" customHeight="1">
      <c r="A14" s="60"/>
      <c r="B14" s="60" t="s">
        <v>340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18" customHeight="1">
      <c r="A15" s="60"/>
      <c r="B15" s="60" t="s">
        <v>441</v>
      </c>
      <c r="C15" s="60"/>
      <c r="D15" s="60"/>
      <c r="E15" s="60"/>
      <c r="F15" s="60"/>
      <c r="G15" s="60"/>
      <c r="H15" s="427">
        <f>H21+H22</f>
        <v>0.9279950667819263</v>
      </c>
      <c r="I15" s="25" t="s">
        <v>143</v>
      </c>
      <c r="J15" s="25"/>
      <c r="K15" s="60"/>
      <c r="L15" s="60"/>
      <c r="M15" s="60"/>
    </row>
    <row r="16" spans="1:13" ht="18" customHeight="1">
      <c r="A16" s="60"/>
      <c r="B16" s="60"/>
      <c r="C16" s="60"/>
      <c r="D16" s="954" t="s">
        <v>442</v>
      </c>
      <c r="E16" s="954"/>
      <c r="F16" s="954"/>
      <c r="G16" s="955" t="s">
        <v>443</v>
      </c>
      <c r="H16" s="955" t="s">
        <v>569</v>
      </c>
      <c r="I16" s="955"/>
      <c r="J16" s="955"/>
      <c r="K16" s="958" t="s">
        <v>444</v>
      </c>
      <c r="L16" s="60"/>
      <c r="M16" s="60"/>
    </row>
    <row r="17" spans="1:13" ht="18" customHeight="1">
      <c r="A17" s="60"/>
      <c r="B17" s="60"/>
      <c r="C17" s="60"/>
      <c r="D17" s="954"/>
      <c r="E17" s="954"/>
      <c r="F17" s="954"/>
      <c r="G17" s="955"/>
      <c r="H17" s="959" t="s">
        <v>341</v>
      </c>
      <c r="I17" s="959"/>
      <c r="J17" s="959"/>
      <c r="K17" s="958"/>
      <c r="L17" s="60"/>
      <c r="M17" s="60"/>
    </row>
    <row r="18" spans="1:13" ht="9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8" customHeight="1">
      <c r="A19" s="60"/>
      <c r="B19" s="60"/>
      <c r="C19" s="60"/>
      <c r="D19" s="60"/>
      <c r="E19" s="60"/>
      <c r="F19" s="60"/>
      <c r="G19" s="64" t="s">
        <v>445</v>
      </c>
      <c r="H19" s="60" t="s">
        <v>570</v>
      </c>
      <c r="I19" s="60"/>
      <c r="J19" s="60"/>
      <c r="K19" s="60"/>
      <c r="L19" s="60"/>
      <c r="M19" s="60"/>
    </row>
    <row r="20" spans="1:13" ht="18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24" customHeight="1">
      <c r="A21" s="60"/>
      <c r="B21" s="60"/>
      <c r="C21" s="60"/>
      <c r="D21" s="60" t="s">
        <v>343</v>
      </c>
      <c r="E21" s="60"/>
      <c r="F21" s="60"/>
      <c r="G21" s="60"/>
      <c r="H21" s="427">
        <f>'ウ 中間処理'!C76/'イ 排出 収集形態別'!B76</f>
        <v>0.7704729495839489</v>
      </c>
      <c r="I21" s="25" t="s">
        <v>141</v>
      </c>
      <c r="J21" s="25"/>
      <c r="K21" s="25"/>
      <c r="L21" s="60"/>
      <c r="M21" s="60"/>
    </row>
    <row r="22" spans="1:13" ht="24" customHeight="1">
      <c r="A22" s="60"/>
      <c r="B22" s="60"/>
      <c r="C22" s="60"/>
      <c r="D22" s="60" t="s">
        <v>571</v>
      </c>
      <c r="E22" s="60"/>
      <c r="F22" s="60"/>
      <c r="G22" s="60"/>
      <c r="H22" s="427">
        <f>'ウ 中間処理'!D76/'イ 排出 収集形態別'!B76</f>
        <v>0.15752211719797754</v>
      </c>
      <c r="I22" s="25" t="s">
        <v>142</v>
      </c>
      <c r="J22" s="25"/>
      <c r="K22" s="25"/>
      <c r="L22" s="60"/>
      <c r="M22" s="60"/>
    </row>
    <row r="23" spans="1:13" ht="18" customHeight="1">
      <c r="A23" s="60"/>
      <c r="B23" s="60"/>
      <c r="C23" s="60"/>
      <c r="D23" s="60"/>
      <c r="E23" s="60"/>
      <c r="F23" s="60"/>
      <c r="G23" s="60"/>
      <c r="H23" s="25"/>
      <c r="I23" s="25"/>
      <c r="J23" s="25"/>
      <c r="K23" s="25"/>
      <c r="L23" s="60"/>
      <c r="M23" s="60"/>
    </row>
    <row r="24" spans="1:13" ht="18" customHeight="1">
      <c r="A24" s="60"/>
      <c r="B24" s="60" t="s">
        <v>432</v>
      </c>
      <c r="C24" s="60"/>
      <c r="D24" s="60"/>
      <c r="E24" s="60"/>
      <c r="F24" s="60"/>
      <c r="G24" s="60"/>
      <c r="H24" s="426">
        <f>'イ 排出 総括表'!P74</f>
        <v>22.641159272033565</v>
      </c>
      <c r="I24" s="25" t="s">
        <v>140</v>
      </c>
      <c r="J24" s="25"/>
      <c r="K24" s="25"/>
      <c r="L24" s="60"/>
      <c r="M24" s="60"/>
    </row>
    <row r="25" spans="1:13" ht="18" customHeight="1">
      <c r="A25" s="60"/>
      <c r="B25" s="60"/>
      <c r="C25" s="60"/>
      <c r="D25" s="954" t="s">
        <v>446</v>
      </c>
      <c r="E25" s="954"/>
      <c r="F25" s="954"/>
      <c r="G25" s="955" t="s">
        <v>443</v>
      </c>
      <c r="H25" s="956" t="s">
        <v>347</v>
      </c>
      <c r="I25" s="956"/>
      <c r="J25" s="956"/>
      <c r="K25" s="956"/>
      <c r="L25" s="958" t="s">
        <v>447</v>
      </c>
      <c r="M25" s="958"/>
    </row>
    <row r="26" spans="1:13" ht="18" customHeight="1">
      <c r="A26" s="60"/>
      <c r="B26" s="60"/>
      <c r="C26" s="60"/>
      <c r="D26" s="954"/>
      <c r="E26" s="954"/>
      <c r="F26" s="954"/>
      <c r="G26" s="955"/>
      <c r="H26" s="959" t="s">
        <v>349</v>
      </c>
      <c r="I26" s="959"/>
      <c r="J26" s="959"/>
      <c r="K26" s="959"/>
      <c r="L26" s="958"/>
      <c r="M26" s="958"/>
    </row>
    <row r="27" spans="1:13" ht="18" customHeight="1">
      <c r="A27" s="60"/>
      <c r="B27" s="60"/>
      <c r="C27" s="60"/>
      <c r="D27" s="60"/>
      <c r="E27" s="60"/>
      <c r="F27" s="60"/>
      <c r="G27" s="64"/>
      <c r="H27" s="64"/>
      <c r="I27" s="64"/>
      <c r="J27" s="64"/>
      <c r="K27" s="64"/>
      <c r="L27" s="60"/>
      <c r="M27" s="60"/>
    </row>
    <row r="28" s="431" customFormat="1" ht="15" customHeight="1">
      <c r="B28" s="431" t="s">
        <v>1245</v>
      </c>
    </row>
    <row r="29" s="431" customFormat="1" ht="15" customHeight="1">
      <c r="B29" s="431" t="s">
        <v>917</v>
      </c>
    </row>
    <row r="30" s="431" customFormat="1" ht="15" customHeight="1">
      <c r="B30" s="431" t="s">
        <v>348</v>
      </c>
    </row>
    <row r="31" spans="1:13" ht="30" customHeight="1">
      <c r="A31" s="60"/>
      <c r="B31" s="60"/>
      <c r="C31" s="60"/>
      <c r="D31" s="60"/>
      <c r="E31" s="60"/>
      <c r="F31" s="60"/>
      <c r="G31" s="64"/>
      <c r="H31" s="64"/>
      <c r="I31" s="64"/>
      <c r="J31" s="64"/>
      <c r="K31" s="64"/>
      <c r="L31" s="60"/>
      <c r="M31" s="60"/>
    </row>
    <row r="32" spans="1:13" ht="21" customHeight="1">
      <c r="A32" s="60"/>
      <c r="B32" s="60" t="s">
        <v>291</v>
      </c>
      <c r="C32" s="60"/>
      <c r="D32" s="60"/>
      <c r="E32" s="60"/>
      <c r="F32" s="60"/>
      <c r="G32" s="60"/>
      <c r="K32" s="60"/>
      <c r="L32" s="60"/>
      <c r="M32" s="60"/>
    </row>
    <row r="33" spans="1:13" ht="21" customHeight="1">
      <c r="A33" s="60"/>
      <c r="B33" s="60" t="s">
        <v>287</v>
      </c>
      <c r="C33" s="60"/>
      <c r="D33" s="60"/>
      <c r="E33" s="60"/>
      <c r="F33" s="60"/>
      <c r="H33" s="455">
        <f>'ウ 最終処分'!B76/1000</f>
        <v>316.369</v>
      </c>
      <c r="I33" s="25" t="s">
        <v>288</v>
      </c>
      <c r="J33" s="25"/>
      <c r="K33" s="25"/>
      <c r="L33" s="25"/>
      <c r="M33" s="60"/>
    </row>
    <row r="34" spans="1:13" ht="21.75" customHeight="1">
      <c r="A34" s="60"/>
      <c r="B34" s="60" t="s">
        <v>286</v>
      </c>
      <c r="C34" s="60"/>
      <c r="D34" s="60"/>
      <c r="E34" s="60"/>
      <c r="F34" s="60"/>
      <c r="H34" s="454">
        <f>'ウ 最終処分'!C76/'イ 排出 収集形態別'!B76</f>
        <v>0.007055939439451747</v>
      </c>
      <c r="I34" s="25" t="s">
        <v>129</v>
      </c>
      <c r="K34" s="60"/>
      <c r="L34" s="60"/>
      <c r="M34" s="60"/>
    </row>
    <row r="35" spans="1:13" ht="18" customHeight="1">
      <c r="A35" s="60"/>
      <c r="B35" s="60"/>
      <c r="C35" s="60"/>
      <c r="D35" s="954" t="s">
        <v>289</v>
      </c>
      <c r="E35" s="954"/>
      <c r="F35" s="954"/>
      <c r="G35" s="955" t="s">
        <v>443</v>
      </c>
      <c r="H35" s="956" t="s">
        <v>290</v>
      </c>
      <c r="I35" s="956"/>
      <c r="J35" s="956"/>
      <c r="K35" s="956"/>
      <c r="L35" s="958" t="s">
        <v>447</v>
      </c>
      <c r="M35" s="958"/>
    </row>
    <row r="36" spans="1:13" ht="18" customHeight="1">
      <c r="A36" s="60"/>
      <c r="B36" s="60"/>
      <c r="C36" s="60"/>
      <c r="D36" s="954"/>
      <c r="E36" s="954"/>
      <c r="F36" s="954"/>
      <c r="G36" s="955"/>
      <c r="H36" s="959" t="s">
        <v>341</v>
      </c>
      <c r="I36" s="959"/>
      <c r="J36" s="959"/>
      <c r="K36" s="959"/>
      <c r="L36" s="958"/>
      <c r="M36" s="958"/>
    </row>
    <row r="37" spans="1:13" ht="18" customHeight="1">
      <c r="A37" s="60"/>
      <c r="B37" s="60"/>
      <c r="C37" s="60"/>
      <c r="D37" s="60"/>
      <c r="E37" s="60"/>
      <c r="F37" s="60"/>
      <c r="G37" s="64"/>
      <c r="H37" s="64"/>
      <c r="I37" s="64"/>
      <c r="J37" s="64"/>
      <c r="K37" s="64"/>
      <c r="L37" s="60"/>
      <c r="M37" s="60"/>
    </row>
    <row r="38" spans="1:13" ht="21" customHeight="1">
      <c r="A38" s="60"/>
      <c r="B38" s="60" t="s">
        <v>292</v>
      </c>
      <c r="C38" s="60"/>
      <c r="D38" s="60"/>
      <c r="E38" s="60"/>
      <c r="F38" s="60"/>
      <c r="H38" s="862">
        <v>2946</v>
      </c>
      <c r="I38" s="25" t="s">
        <v>138</v>
      </c>
      <c r="J38" s="25"/>
      <c r="K38" s="25"/>
      <c r="L38" s="25"/>
      <c r="M38" s="60"/>
    </row>
    <row r="39" spans="1:13" ht="21.75" customHeight="1">
      <c r="A39" s="60"/>
      <c r="B39" s="60" t="s">
        <v>293</v>
      </c>
      <c r="C39" s="60"/>
      <c r="D39" s="60"/>
      <c r="E39" s="60"/>
      <c r="F39" s="60"/>
      <c r="H39" s="863">
        <v>14.2</v>
      </c>
      <c r="I39" s="25" t="s">
        <v>139</v>
      </c>
      <c r="J39" s="25"/>
      <c r="K39" s="60"/>
      <c r="L39" s="60"/>
      <c r="M39" s="60"/>
    </row>
    <row r="40" spans="1:13" ht="18" customHeight="1">
      <c r="A40" s="60"/>
      <c r="B40" s="60"/>
      <c r="C40" s="60"/>
      <c r="D40" s="954" t="s">
        <v>294</v>
      </c>
      <c r="E40" s="954"/>
      <c r="F40" s="954"/>
      <c r="G40" s="955" t="s">
        <v>443</v>
      </c>
      <c r="H40" s="956" t="s">
        <v>991</v>
      </c>
      <c r="I40" s="956"/>
      <c r="J40" s="956"/>
      <c r="K40" s="956"/>
      <c r="L40" s="60"/>
      <c r="M40" s="60"/>
    </row>
    <row r="41" spans="1:13" ht="18" customHeight="1">
      <c r="A41" s="60"/>
      <c r="B41" s="60"/>
      <c r="C41" s="60"/>
      <c r="D41" s="954"/>
      <c r="E41" s="954"/>
      <c r="F41" s="954"/>
      <c r="G41" s="955"/>
      <c r="H41" s="957" t="s">
        <v>992</v>
      </c>
      <c r="I41" s="957"/>
      <c r="J41" s="957"/>
      <c r="K41" s="957"/>
      <c r="L41" s="60"/>
      <c r="M41" s="60"/>
    </row>
    <row r="42" spans="1:13" ht="30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ht="20.25" customHeight="1">
      <c r="A43" s="60"/>
      <c r="B43" s="60" t="s">
        <v>350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3" ht="21" customHeight="1">
      <c r="A44" s="60"/>
      <c r="B44" s="60" t="s">
        <v>351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21" customHeight="1">
      <c r="A45" s="60"/>
      <c r="B45" s="60" t="s">
        <v>433</v>
      </c>
      <c r="C45" s="60"/>
      <c r="D45" s="60"/>
      <c r="E45" s="60"/>
      <c r="F45" s="60"/>
      <c r="G45" s="60"/>
      <c r="H45" s="860">
        <v>1232.29491</v>
      </c>
      <c r="I45" s="25" t="s">
        <v>130</v>
      </c>
      <c r="J45" s="9"/>
      <c r="K45" s="25"/>
      <c r="L45" s="60"/>
      <c r="M45" s="60"/>
    </row>
    <row r="46" spans="1:13" ht="21" customHeight="1">
      <c r="A46" s="60"/>
      <c r="B46" s="60" t="s">
        <v>434</v>
      </c>
      <c r="C46" s="60"/>
      <c r="D46" s="60"/>
      <c r="E46" s="60"/>
      <c r="F46" s="60"/>
      <c r="G46" s="60"/>
      <c r="H46" s="860">
        <v>167.17548</v>
      </c>
      <c r="I46" s="25" t="s">
        <v>131</v>
      </c>
      <c r="J46" s="25"/>
      <c r="K46" s="25"/>
      <c r="L46" s="60"/>
      <c r="M46" s="60"/>
    </row>
    <row r="47" spans="1:13" ht="21" customHeight="1">
      <c r="A47" s="60"/>
      <c r="B47" s="60" t="s">
        <v>435</v>
      </c>
      <c r="C47" s="60"/>
      <c r="D47" s="60"/>
      <c r="E47" s="60"/>
      <c r="F47" s="60"/>
      <c r="G47" s="60"/>
      <c r="H47" s="860">
        <v>1012.63252</v>
      </c>
      <c r="I47" s="25" t="s">
        <v>132</v>
      </c>
      <c r="J47" s="25"/>
      <c r="K47" s="25"/>
      <c r="L47" s="60"/>
      <c r="M47" s="60"/>
    </row>
    <row r="48" spans="1:13" ht="21" customHeight="1">
      <c r="A48" s="60"/>
      <c r="B48" s="60" t="s">
        <v>436</v>
      </c>
      <c r="C48" s="60"/>
      <c r="D48" s="60"/>
      <c r="E48" s="60"/>
      <c r="F48" s="60"/>
      <c r="G48" s="60"/>
      <c r="H48" s="860">
        <v>52.48691</v>
      </c>
      <c r="I48" s="25" t="s">
        <v>133</v>
      </c>
      <c r="J48" s="25"/>
      <c r="K48" s="25"/>
      <c r="L48" s="60"/>
      <c r="M48" s="60"/>
    </row>
    <row r="49" spans="1:13" ht="15" customHeight="1">
      <c r="A49" s="60"/>
      <c r="B49" s="60"/>
      <c r="C49" s="60"/>
      <c r="D49" s="60"/>
      <c r="E49" s="60"/>
      <c r="F49" s="60"/>
      <c r="G49" s="60"/>
      <c r="H49" s="25"/>
      <c r="I49" s="25"/>
      <c r="J49" s="25"/>
      <c r="K49" s="60"/>
      <c r="L49" s="60"/>
      <c r="M49" s="60"/>
    </row>
    <row r="50" spans="1:13" ht="21" customHeight="1">
      <c r="A50" s="60"/>
      <c r="B50" s="60" t="s">
        <v>352</v>
      </c>
      <c r="C50" s="60"/>
      <c r="D50" s="60"/>
      <c r="E50" s="60"/>
      <c r="F50" s="60"/>
      <c r="G50" s="60"/>
      <c r="H50" s="25"/>
      <c r="I50" s="25"/>
      <c r="J50" s="25"/>
      <c r="K50" s="60"/>
      <c r="L50" s="60"/>
      <c r="M50" s="60"/>
    </row>
    <row r="51" spans="1:13" ht="21" customHeight="1">
      <c r="A51" s="60"/>
      <c r="B51" s="60" t="s">
        <v>437</v>
      </c>
      <c r="C51" s="60"/>
      <c r="D51" s="60"/>
      <c r="E51" s="60"/>
      <c r="F51" s="60"/>
      <c r="G51" s="60"/>
      <c r="H51" s="861">
        <f>H45*100000000/'ア 処理現況１'!F6</f>
        <v>16587.67970341004</v>
      </c>
      <c r="I51" s="25" t="s">
        <v>134</v>
      </c>
      <c r="J51" s="9"/>
      <c r="K51" s="25"/>
      <c r="L51" s="60"/>
      <c r="M51" s="60"/>
    </row>
    <row r="52" spans="1:13" ht="21" customHeight="1">
      <c r="A52" s="60"/>
      <c r="B52" s="60" t="s">
        <v>438</v>
      </c>
      <c r="C52" s="60"/>
      <c r="D52" s="60"/>
      <c r="E52" s="60"/>
      <c r="F52" s="60"/>
      <c r="G52" s="60"/>
      <c r="H52" s="861">
        <f>H46*100000000/'ア 処理現況１'!F6</f>
        <v>2250.316295231497</v>
      </c>
      <c r="I52" s="25" t="s">
        <v>135</v>
      </c>
      <c r="J52" s="25"/>
      <c r="K52" s="25"/>
      <c r="L52" s="60"/>
      <c r="M52" s="60"/>
    </row>
    <row r="53" spans="1:13" ht="21" customHeight="1">
      <c r="A53" s="60"/>
      <c r="B53" s="60" t="s">
        <v>439</v>
      </c>
      <c r="C53" s="60"/>
      <c r="D53" s="60"/>
      <c r="E53" s="60"/>
      <c r="F53" s="60"/>
      <c r="G53" s="60"/>
      <c r="H53" s="861">
        <f>H47*100000000/'ア 処理現況１'!F6</f>
        <v>13630.847423541627</v>
      </c>
      <c r="I53" s="25" t="s">
        <v>136</v>
      </c>
      <c r="J53" s="25"/>
      <c r="K53" s="25"/>
      <c r="L53" s="60"/>
      <c r="M53" s="60"/>
    </row>
    <row r="54" spans="1:13" ht="21" customHeight="1">
      <c r="A54" s="60"/>
      <c r="B54" s="60" t="s">
        <v>440</v>
      </c>
      <c r="C54" s="60"/>
      <c r="D54" s="60"/>
      <c r="E54" s="60"/>
      <c r="F54" s="60"/>
      <c r="G54" s="60"/>
      <c r="H54" s="861">
        <f>H48*100000000/'ア 処理現況１'!F6</f>
        <v>706.5159846369157</v>
      </c>
      <c r="I54" s="25" t="s">
        <v>137</v>
      </c>
      <c r="J54" s="25"/>
      <c r="K54" s="25"/>
      <c r="L54" s="60"/>
      <c r="M54" s="60"/>
    </row>
    <row r="55" spans="1:13" ht="1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="431" customFormat="1" ht="15" customHeight="1">
      <c r="B56" s="431" t="s">
        <v>489</v>
      </c>
    </row>
    <row r="57" s="431" customFormat="1" ht="15" customHeight="1">
      <c r="B57" s="431" t="s">
        <v>488</v>
      </c>
    </row>
    <row r="72" ht="14.25">
      <c r="B72" s="1" t="s">
        <v>1291</v>
      </c>
    </row>
    <row r="73" ht="14.25">
      <c r="B73" s="1" t="s">
        <v>1028</v>
      </c>
    </row>
    <row r="74" ht="14.25">
      <c r="B74" s="1" t="s">
        <v>1244</v>
      </c>
    </row>
  </sheetData>
  <mergeCells count="20">
    <mergeCell ref="C8:G8"/>
    <mergeCell ref="D25:F26"/>
    <mergeCell ref="G25:G26"/>
    <mergeCell ref="H25:K25"/>
    <mergeCell ref="L25:M26"/>
    <mergeCell ref="H26:K26"/>
    <mergeCell ref="D16:F17"/>
    <mergeCell ref="G16:G17"/>
    <mergeCell ref="H16:J16"/>
    <mergeCell ref="K16:K17"/>
    <mergeCell ref="H17:J17"/>
    <mergeCell ref="D35:F36"/>
    <mergeCell ref="G35:G36"/>
    <mergeCell ref="H35:K35"/>
    <mergeCell ref="L35:M36"/>
    <mergeCell ref="H36:K36"/>
    <mergeCell ref="D40:F41"/>
    <mergeCell ref="G40:G41"/>
    <mergeCell ref="H40:K40"/>
    <mergeCell ref="H41:K41"/>
  </mergeCells>
  <printOptions horizontalCentered="1"/>
  <pageMargins left="0.5905511811023623" right="0.5905511811023623" top="0.7874015748031497" bottom="0.7874015748031497" header="0.3937007874015748" footer="0.3937007874015748"/>
  <pageSetup firstPageNumber="19" useFirstPageNumber="1" horizontalDpi="600" verticalDpi="600" orientation="portrait" pageOrder="overThenDown" paperSize="9" scale="7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3:AM77"/>
  <sheetViews>
    <sheetView view="pageBreakPreview" zoomScale="75" zoomScaleNormal="75" zoomScaleSheetLayoutView="75" workbookViewId="0" topLeftCell="A1">
      <selection activeCell="B2" sqref="B2"/>
    </sheetView>
  </sheetViews>
  <sheetFormatPr defaultColWidth="8.796875" defaultRowHeight="15"/>
  <cols>
    <col min="1" max="1" width="3" style="1" customWidth="1"/>
    <col min="2" max="16" width="7.59765625" style="1" customWidth="1"/>
    <col min="17" max="17" width="5.8984375" style="1" customWidth="1"/>
    <col min="18" max="18" width="10.5" style="1" customWidth="1"/>
    <col min="19" max="33" width="7.59765625" style="1" customWidth="1"/>
    <col min="34" max="34" width="8" style="1" bestFit="1" customWidth="1"/>
    <col min="35" max="38" width="7.59765625" style="1" customWidth="1"/>
    <col min="39" max="39" width="7" style="1" bestFit="1" customWidth="1"/>
    <col min="40" max="16384" width="11" style="1" customWidth="1"/>
  </cols>
  <sheetData>
    <row r="1" ht="15"/>
    <row r="2" ht="15"/>
    <row r="3" ht="20.25">
      <c r="A3" s="28"/>
    </row>
    <row r="4" ht="15"/>
    <row r="5" ht="15">
      <c r="R5" s="1" t="s">
        <v>918</v>
      </c>
    </row>
    <row r="6" spans="18:39" ht="15">
      <c r="R6" s="1" t="s">
        <v>337</v>
      </c>
      <c r="S6" s="18">
        <v>62</v>
      </c>
      <c r="T6" s="18">
        <v>63</v>
      </c>
      <c r="U6" s="18" t="s">
        <v>338</v>
      </c>
      <c r="V6" s="18">
        <v>2</v>
      </c>
      <c r="W6" s="18">
        <v>3</v>
      </c>
      <c r="X6" s="18">
        <v>4</v>
      </c>
      <c r="Y6" s="18">
        <v>5</v>
      </c>
      <c r="Z6" s="18">
        <v>6</v>
      </c>
      <c r="AA6" s="18">
        <v>7</v>
      </c>
      <c r="AB6" s="18">
        <v>8</v>
      </c>
      <c r="AC6" s="18">
        <v>9</v>
      </c>
      <c r="AD6" s="18">
        <v>10</v>
      </c>
      <c r="AE6" s="18">
        <v>11</v>
      </c>
      <c r="AF6" s="18">
        <v>12</v>
      </c>
      <c r="AG6" s="18">
        <v>13</v>
      </c>
      <c r="AH6" s="18">
        <v>14</v>
      </c>
      <c r="AI6" s="18">
        <v>15</v>
      </c>
      <c r="AJ6" s="18">
        <v>16</v>
      </c>
      <c r="AK6" s="18">
        <v>17</v>
      </c>
      <c r="AL6" s="18">
        <v>18</v>
      </c>
      <c r="AM6" s="18">
        <v>19</v>
      </c>
    </row>
    <row r="7" spans="18:39" s="21" customFormat="1" ht="15">
      <c r="R7" s="21" t="s">
        <v>1027</v>
      </c>
      <c r="S7" s="21">
        <v>2251</v>
      </c>
      <c r="T7" s="21">
        <v>2324</v>
      </c>
      <c r="U7" s="21">
        <v>2445</v>
      </c>
      <c r="V7" s="21">
        <v>2475</v>
      </c>
      <c r="W7" s="21">
        <v>2503</v>
      </c>
      <c r="X7" s="21">
        <v>2694</v>
      </c>
      <c r="Y7" s="21">
        <v>2710</v>
      </c>
      <c r="Z7" s="21">
        <v>2796</v>
      </c>
      <c r="AA7" s="21">
        <v>2804</v>
      </c>
      <c r="AB7" s="21">
        <v>2848</v>
      </c>
      <c r="AC7" s="21">
        <v>2897</v>
      </c>
      <c r="AD7" s="21">
        <v>2974</v>
      </c>
      <c r="AE7" s="21">
        <v>2899</v>
      </c>
      <c r="AF7" s="21">
        <v>2927</v>
      </c>
      <c r="AG7" s="21">
        <v>2896</v>
      </c>
      <c r="AH7" s="21">
        <v>2929</v>
      </c>
      <c r="AI7" s="21">
        <v>2971</v>
      </c>
      <c r="AJ7" s="21">
        <v>2926</v>
      </c>
      <c r="AK7" s="21">
        <v>2925</v>
      </c>
      <c r="AL7" s="21">
        <v>2945</v>
      </c>
      <c r="AM7" s="342">
        <v>2895.033</v>
      </c>
    </row>
    <row r="8" spans="18:39" ht="15">
      <c r="R8" s="1" t="s">
        <v>915</v>
      </c>
      <c r="S8" s="21">
        <v>637</v>
      </c>
      <c r="T8" s="21">
        <v>631</v>
      </c>
      <c r="U8" s="21">
        <v>720</v>
      </c>
      <c r="V8" s="21">
        <v>711</v>
      </c>
      <c r="W8" s="21">
        <v>767</v>
      </c>
      <c r="X8" s="21">
        <v>750</v>
      </c>
      <c r="Y8" s="21">
        <v>723</v>
      </c>
      <c r="Z8" s="21">
        <v>713</v>
      </c>
      <c r="AA8" s="21">
        <v>661</v>
      </c>
      <c r="AB8" s="21">
        <v>646</v>
      </c>
      <c r="AC8" s="21">
        <v>612</v>
      </c>
      <c r="AD8" s="21">
        <v>612</v>
      </c>
      <c r="AE8" s="21">
        <v>550</v>
      </c>
      <c r="AF8" s="21">
        <v>490</v>
      </c>
      <c r="AG8" s="21">
        <v>438</v>
      </c>
      <c r="AH8" s="21">
        <v>409</v>
      </c>
      <c r="AI8" s="21">
        <v>392</v>
      </c>
      <c r="AJ8" s="1">
        <v>371</v>
      </c>
      <c r="AK8" s="1">
        <v>342</v>
      </c>
      <c r="AL8" s="1">
        <v>334</v>
      </c>
      <c r="AM8" s="343">
        <v>316.369</v>
      </c>
    </row>
    <row r="9" spans="18:39" s="21" customFormat="1" ht="15">
      <c r="R9" s="21" t="s">
        <v>914</v>
      </c>
      <c r="S9" s="21">
        <v>949</v>
      </c>
      <c r="T9" s="21">
        <v>974</v>
      </c>
      <c r="U9" s="21">
        <v>1019</v>
      </c>
      <c r="V9" s="21">
        <v>1026</v>
      </c>
      <c r="W9" s="21">
        <v>1023</v>
      </c>
      <c r="X9" s="21">
        <v>1092</v>
      </c>
      <c r="Y9" s="21">
        <v>1093</v>
      </c>
      <c r="Z9" s="21">
        <v>1123</v>
      </c>
      <c r="AA9" s="21">
        <v>1120</v>
      </c>
      <c r="AB9" s="21">
        <v>1136</v>
      </c>
      <c r="AC9" s="21">
        <v>1150</v>
      </c>
      <c r="AD9" s="21">
        <v>1184</v>
      </c>
      <c r="AE9" s="21">
        <v>1148</v>
      </c>
      <c r="AF9" s="21">
        <v>1153</v>
      </c>
      <c r="AG9" s="21">
        <v>1124</v>
      </c>
      <c r="AH9" s="21">
        <v>1128</v>
      </c>
      <c r="AI9" s="21">
        <v>1142</v>
      </c>
      <c r="AJ9" s="21">
        <v>1117</v>
      </c>
      <c r="AK9" s="21">
        <v>1116</v>
      </c>
      <c r="AL9" s="21">
        <v>1115</v>
      </c>
      <c r="AM9" s="342">
        <v>1064.739630975866</v>
      </c>
    </row>
    <row r="10" spans="18:39" s="21" customFormat="1" ht="15">
      <c r="R10" s="1" t="s">
        <v>685</v>
      </c>
      <c r="S10" s="21">
        <v>935</v>
      </c>
      <c r="T10" s="21">
        <v>957</v>
      </c>
      <c r="U10" s="21">
        <v>1004</v>
      </c>
      <c r="V10" s="21">
        <v>1010</v>
      </c>
      <c r="W10" s="21">
        <v>1002</v>
      </c>
      <c r="X10" s="21">
        <v>1006</v>
      </c>
      <c r="Y10" s="21">
        <v>1004</v>
      </c>
      <c r="Z10" s="21">
        <v>1024</v>
      </c>
      <c r="AA10" s="21">
        <v>1010</v>
      </c>
      <c r="AB10" s="21">
        <v>1023</v>
      </c>
      <c r="AC10" s="21">
        <v>1031</v>
      </c>
      <c r="AD10" s="21">
        <v>1060</v>
      </c>
      <c r="AE10" s="21">
        <v>1007</v>
      </c>
      <c r="AF10" s="21">
        <v>980</v>
      </c>
      <c r="AG10" s="21">
        <v>930</v>
      </c>
      <c r="AH10" s="21">
        <v>929</v>
      </c>
      <c r="AI10" s="21">
        <v>936</v>
      </c>
      <c r="AJ10" s="21">
        <v>913</v>
      </c>
      <c r="AK10" s="21">
        <v>909</v>
      </c>
      <c r="AL10" s="21">
        <v>895</v>
      </c>
      <c r="AM10" s="342">
        <v>854.6848948690389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4.25">
      <c r="B36" s="344" t="s">
        <v>911</v>
      </c>
    </row>
    <row r="37" ht="14.25">
      <c r="B37" s="344" t="s">
        <v>912</v>
      </c>
    </row>
    <row r="40" ht="14.25">
      <c r="R40" s="1" t="s">
        <v>919</v>
      </c>
    </row>
    <row r="41" spans="18:34" ht="14.25">
      <c r="R41" s="1" t="s">
        <v>337</v>
      </c>
      <c r="S41" s="18">
        <v>4</v>
      </c>
      <c r="T41" s="18">
        <v>5</v>
      </c>
      <c r="U41" s="18">
        <v>6</v>
      </c>
      <c r="V41" s="18">
        <v>7</v>
      </c>
      <c r="W41" s="18">
        <v>8</v>
      </c>
      <c r="X41" s="18">
        <v>9</v>
      </c>
      <c r="Y41" s="18">
        <v>10</v>
      </c>
      <c r="Z41" s="18">
        <v>11</v>
      </c>
      <c r="AA41" s="18">
        <v>12</v>
      </c>
      <c r="AB41" s="18">
        <v>13</v>
      </c>
      <c r="AC41" s="18">
        <v>14</v>
      </c>
      <c r="AD41" s="18">
        <v>15</v>
      </c>
      <c r="AE41" s="18">
        <v>16</v>
      </c>
      <c r="AF41" s="18">
        <v>17</v>
      </c>
      <c r="AG41" s="18">
        <v>18</v>
      </c>
      <c r="AH41" s="18">
        <v>19</v>
      </c>
    </row>
    <row r="42" spans="18:34" ht="14.25">
      <c r="R42" s="1" t="s">
        <v>401</v>
      </c>
      <c r="S42" s="834">
        <v>86.922</v>
      </c>
      <c r="T42" s="834">
        <v>98.22</v>
      </c>
      <c r="U42" s="834">
        <v>110.579</v>
      </c>
      <c r="V42" s="834">
        <v>118.815</v>
      </c>
      <c r="W42" s="834">
        <v>141.011</v>
      </c>
      <c r="X42" s="834">
        <v>162.24</v>
      </c>
      <c r="Y42" s="834">
        <v>185.059</v>
      </c>
      <c r="Z42" s="834">
        <v>214.488</v>
      </c>
      <c r="AA42" s="834">
        <v>282.386</v>
      </c>
      <c r="AB42" s="834">
        <v>302.78</v>
      </c>
      <c r="AC42" s="834">
        <v>314.924</v>
      </c>
      <c r="AD42" s="834">
        <v>344.241</v>
      </c>
      <c r="AE42" s="834">
        <v>368.899</v>
      </c>
      <c r="AF42" s="834">
        <v>396.454</v>
      </c>
      <c r="AG42" s="834">
        <v>394.228</v>
      </c>
      <c r="AH42" s="834">
        <v>404.897</v>
      </c>
    </row>
    <row r="43" spans="18:34" ht="14.25">
      <c r="R43" s="1" t="s">
        <v>342</v>
      </c>
      <c r="S43" s="834">
        <v>163.711</v>
      </c>
      <c r="T43" s="834">
        <v>162.055</v>
      </c>
      <c r="U43" s="834">
        <v>178.021</v>
      </c>
      <c r="V43" s="834">
        <v>201.024</v>
      </c>
      <c r="W43" s="834">
        <v>191.815</v>
      </c>
      <c r="X43" s="834">
        <v>192.383</v>
      </c>
      <c r="Y43" s="834">
        <v>185.431</v>
      </c>
      <c r="Z43" s="834">
        <v>194.937</v>
      </c>
      <c r="AA43" s="834">
        <v>222.172</v>
      </c>
      <c r="AB43" s="834">
        <v>250.977</v>
      </c>
      <c r="AC43" s="834">
        <v>250.051</v>
      </c>
      <c r="AD43" s="834">
        <v>255.271</v>
      </c>
      <c r="AE43" s="834">
        <v>247.536</v>
      </c>
      <c r="AF43" s="834">
        <v>247.363</v>
      </c>
      <c r="AG43" s="834">
        <v>255.157</v>
      </c>
      <c r="AH43" s="834">
        <v>250.235</v>
      </c>
    </row>
    <row r="44" spans="18:34" ht="14.25">
      <c r="R44" s="1" t="s">
        <v>920</v>
      </c>
      <c r="S44" s="834">
        <f>SUM(S42:S43)</f>
        <v>250.633</v>
      </c>
      <c r="T44" s="834">
        <f aca="true" t="shared" si="0" ref="T44:AD44">SUM(T42:T43)</f>
        <v>260.275</v>
      </c>
      <c r="U44" s="834">
        <f t="shared" si="0"/>
        <v>288.59999999999997</v>
      </c>
      <c r="V44" s="834">
        <f t="shared" si="0"/>
        <v>319.839</v>
      </c>
      <c r="W44" s="834">
        <f t="shared" si="0"/>
        <v>332.826</v>
      </c>
      <c r="X44" s="834">
        <f t="shared" si="0"/>
        <v>354.62300000000005</v>
      </c>
      <c r="Y44" s="834">
        <f t="shared" si="0"/>
        <v>370.49</v>
      </c>
      <c r="Z44" s="834">
        <f t="shared" si="0"/>
        <v>409.425</v>
      </c>
      <c r="AA44" s="834">
        <f t="shared" si="0"/>
        <v>504.558</v>
      </c>
      <c r="AB44" s="834">
        <f t="shared" si="0"/>
        <v>553.757</v>
      </c>
      <c r="AC44" s="834">
        <f t="shared" si="0"/>
        <v>564.9749999999999</v>
      </c>
      <c r="AD44" s="834">
        <f t="shared" si="0"/>
        <v>599.512</v>
      </c>
      <c r="AE44" s="834">
        <f>SUM(AE42:AE43)</f>
        <v>616.435</v>
      </c>
      <c r="AF44" s="834">
        <f>SUM(AF42:AF43)</f>
        <v>643.817</v>
      </c>
      <c r="AG44" s="834">
        <f>SUM(AG42:AG43)</f>
        <v>649.385</v>
      </c>
      <c r="AH44" s="834">
        <f>SUM(AH42:AH43)</f>
        <v>655.1320000000001</v>
      </c>
    </row>
    <row r="45" spans="18:34" ht="14.25">
      <c r="R45" s="1" t="s">
        <v>218</v>
      </c>
      <c r="S45" s="18">
        <v>9.4</v>
      </c>
      <c r="T45" s="18">
        <v>9.8</v>
      </c>
      <c r="U45" s="18">
        <v>10.5</v>
      </c>
      <c r="V45" s="18">
        <v>11.6</v>
      </c>
      <c r="W45" s="18">
        <v>11.9</v>
      </c>
      <c r="X45" s="18">
        <v>12.4</v>
      </c>
      <c r="Y45" s="18">
        <v>12.6</v>
      </c>
      <c r="Z45" s="18">
        <v>14.2</v>
      </c>
      <c r="AA45" s="18">
        <v>17.4</v>
      </c>
      <c r="AB45" s="18">
        <v>19.2</v>
      </c>
      <c r="AC45" s="18">
        <v>19.4</v>
      </c>
      <c r="AD45" s="18">
        <v>20.3</v>
      </c>
      <c r="AE45" s="18">
        <v>21.1</v>
      </c>
      <c r="AF45" s="835">
        <v>22</v>
      </c>
      <c r="AG45" s="835">
        <v>22.1</v>
      </c>
      <c r="AH45" s="835">
        <v>22.64119383177699</v>
      </c>
    </row>
    <row r="71" ht="14.25">
      <c r="B71" s="344" t="s">
        <v>1292</v>
      </c>
    </row>
    <row r="72" ht="14.25">
      <c r="B72" s="344" t="s">
        <v>1291</v>
      </c>
    </row>
    <row r="73" ht="14.25">
      <c r="B73" s="344" t="s">
        <v>1028</v>
      </c>
    </row>
    <row r="74" spans="2:18" ht="14.25">
      <c r="B74" s="344" t="s">
        <v>1244</v>
      </c>
      <c r="R74" s="1" t="s">
        <v>344</v>
      </c>
    </row>
    <row r="75" spans="18:36" ht="14.25">
      <c r="R75" s="1" t="s">
        <v>337</v>
      </c>
      <c r="S75" s="18">
        <v>62</v>
      </c>
      <c r="T75" s="18">
        <v>63</v>
      </c>
      <c r="U75" s="18" t="s">
        <v>338</v>
      </c>
      <c r="V75" s="18">
        <v>2</v>
      </c>
      <c r="W75" s="18">
        <v>3</v>
      </c>
      <c r="X75" s="18">
        <v>4</v>
      </c>
      <c r="Y75" s="18">
        <v>5</v>
      </c>
      <c r="Z75" s="18">
        <v>6</v>
      </c>
      <c r="AA75" s="18">
        <v>7</v>
      </c>
      <c r="AB75" s="18">
        <v>8</v>
      </c>
      <c r="AC75" s="18">
        <v>9</v>
      </c>
      <c r="AD75" s="18">
        <v>10</v>
      </c>
      <c r="AE75" s="18">
        <v>11</v>
      </c>
      <c r="AF75" s="18">
        <v>12</v>
      </c>
      <c r="AG75" s="18">
        <v>13</v>
      </c>
      <c r="AH75" s="18">
        <v>14</v>
      </c>
      <c r="AI75" s="36">
        <v>15</v>
      </c>
      <c r="AJ75" s="1">
        <v>16</v>
      </c>
    </row>
    <row r="76" spans="18:36" ht="14.25">
      <c r="R76" s="1" t="s">
        <v>345</v>
      </c>
      <c r="S76" s="21">
        <v>5454</v>
      </c>
      <c r="T76" s="21">
        <v>6999</v>
      </c>
      <c r="U76" s="21">
        <v>7404</v>
      </c>
      <c r="V76" s="21">
        <v>7971</v>
      </c>
      <c r="W76" s="21">
        <v>8832</v>
      </c>
      <c r="X76" s="21">
        <v>9895</v>
      </c>
      <c r="Y76" s="21">
        <v>10205</v>
      </c>
      <c r="Z76" s="21">
        <v>10201</v>
      </c>
      <c r="AA76" s="21">
        <v>10420</v>
      </c>
      <c r="AB76" s="21">
        <v>10702</v>
      </c>
      <c r="AC76" s="21">
        <v>11460</v>
      </c>
      <c r="AD76" s="21">
        <v>11987</v>
      </c>
      <c r="AE76" s="21">
        <v>12055</v>
      </c>
      <c r="AF76" s="21">
        <v>12953</v>
      </c>
      <c r="AG76" s="21">
        <v>12590</v>
      </c>
      <c r="AH76" s="21">
        <v>12533</v>
      </c>
      <c r="AI76" s="37">
        <v>9981</v>
      </c>
      <c r="AJ76" s="37">
        <v>14654</v>
      </c>
    </row>
    <row r="77" spans="18:36" ht="14.25">
      <c r="R77" s="1" t="s">
        <v>346</v>
      </c>
      <c r="S77" s="21">
        <v>18630</v>
      </c>
      <c r="T77" s="21">
        <v>19688</v>
      </c>
      <c r="U77" s="21">
        <v>19913</v>
      </c>
      <c r="V77" s="21">
        <v>21293</v>
      </c>
      <c r="W77" s="21">
        <v>23656</v>
      </c>
      <c r="X77" s="21">
        <v>26792</v>
      </c>
      <c r="Y77" s="21">
        <v>27845</v>
      </c>
      <c r="Z77" s="21">
        <v>27134</v>
      </c>
      <c r="AA77" s="21">
        <v>27441</v>
      </c>
      <c r="AB77" s="21">
        <v>28135</v>
      </c>
      <c r="AC77" s="21">
        <v>29668</v>
      </c>
      <c r="AD77" s="21">
        <v>29916</v>
      </c>
      <c r="AE77" s="21">
        <v>30842</v>
      </c>
      <c r="AF77" s="21">
        <v>33297</v>
      </c>
      <c r="AG77" s="21">
        <v>33823</v>
      </c>
      <c r="AH77" s="21">
        <v>33274</v>
      </c>
      <c r="AI77" s="37">
        <v>26182</v>
      </c>
      <c r="AJ77" s="37">
        <v>39284</v>
      </c>
    </row>
  </sheetData>
  <printOptions horizontalCentered="1"/>
  <pageMargins left="0.5905511811023623" right="0.5905511811023623" top="0.5905511811023623" bottom="0.5905511811023623" header="0.3937007874015748" footer="0.3937007874015748"/>
  <pageSetup firstPageNumber="20" useFirstPageNumber="1" horizontalDpi="600" verticalDpi="600" orientation="portrait" pageOrder="overThenDown" paperSize="9" scale="7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W591"/>
  <sheetViews>
    <sheetView view="pageBreakPreview" zoomScale="70" zoomScaleNormal="75" zoomScaleSheetLayoutView="70" workbookViewId="0" topLeftCell="A1">
      <pane xSplit="1" ySplit="5" topLeftCell="B2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29" sqref="E29"/>
    </sheetView>
  </sheetViews>
  <sheetFormatPr defaultColWidth="8.796875" defaultRowHeight="27.75" customHeight="1"/>
  <cols>
    <col min="1" max="1" width="12.59765625" style="9" customWidth="1"/>
    <col min="2" max="2" width="13.59765625" style="9" customWidth="1"/>
    <col min="3" max="3" width="9.59765625" style="9" customWidth="1"/>
    <col min="4" max="5" width="11.59765625" style="9" customWidth="1"/>
    <col min="6" max="10" width="9.59765625" style="2" customWidth="1"/>
    <col min="11" max="11" width="8.59765625" style="2" customWidth="1"/>
    <col min="12" max="12" width="9.59765625" style="2" customWidth="1"/>
    <col min="13" max="13" width="2.59765625" style="9" customWidth="1"/>
    <col min="14" max="15" width="13.59765625" style="2" customWidth="1"/>
    <col min="16" max="16" width="10.09765625" style="2" customWidth="1"/>
    <col min="17" max="17" width="10.69921875" style="2" customWidth="1"/>
    <col min="18" max="19" width="18" style="238" bestFit="1" customWidth="1"/>
    <col min="20" max="20" width="18" style="238" customWidth="1"/>
    <col min="21" max="21" width="13.69921875" style="238" bestFit="1" customWidth="1"/>
    <col min="22" max="22" width="4.59765625" style="238" customWidth="1"/>
    <col min="23" max="23" width="14.8984375" style="238" customWidth="1"/>
    <col min="24" max="16384" width="9" style="9" customWidth="1"/>
  </cols>
  <sheetData>
    <row r="1" spans="1:23" s="12" customFormat="1" ht="33" customHeight="1">
      <c r="A1" s="65" t="s">
        <v>972</v>
      </c>
      <c r="F1" s="11"/>
      <c r="G1" s="11"/>
      <c r="H1" s="11"/>
      <c r="I1" s="11"/>
      <c r="J1" s="11"/>
      <c r="K1" s="11"/>
      <c r="L1" s="11"/>
      <c r="N1" s="11"/>
      <c r="O1" s="11"/>
      <c r="P1" s="11"/>
      <c r="Q1" s="11"/>
      <c r="R1" s="237"/>
      <c r="S1" s="237"/>
      <c r="T1" s="237"/>
      <c r="U1" s="237"/>
      <c r="V1" s="237"/>
      <c r="W1" s="237"/>
    </row>
    <row r="2" spans="1:23" s="12" customFormat="1" ht="30" customHeight="1" thickBot="1">
      <c r="A2" s="65" t="s">
        <v>1264</v>
      </c>
      <c r="F2" s="5"/>
      <c r="G2" s="5"/>
      <c r="H2" s="5"/>
      <c r="I2" s="66"/>
      <c r="K2" s="6"/>
      <c r="L2" s="27" t="s">
        <v>428</v>
      </c>
      <c r="N2" s="6"/>
      <c r="O2" s="6"/>
      <c r="P2" s="6"/>
      <c r="Q2" s="6"/>
      <c r="R2" s="341"/>
      <c r="S2" s="341"/>
      <c r="T2" s="341"/>
      <c r="U2" s="341"/>
      <c r="V2" s="237"/>
      <c r="W2" s="237"/>
    </row>
    <row r="3" spans="1:23" s="14" customFormat="1" ht="18.75" customHeight="1" thickBot="1">
      <c r="A3" s="973" t="s">
        <v>211</v>
      </c>
      <c r="B3" s="245" t="s">
        <v>955</v>
      </c>
      <c r="C3" s="243"/>
      <c r="D3" s="230"/>
      <c r="E3" s="230"/>
      <c r="F3" s="230"/>
      <c r="G3" s="230"/>
      <c r="H3" s="230"/>
      <c r="I3" s="230"/>
      <c r="J3" s="230"/>
      <c r="K3" s="230"/>
      <c r="L3" s="231"/>
      <c r="N3" s="964" t="s">
        <v>957</v>
      </c>
      <c r="O3" s="964" t="s">
        <v>566</v>
      </c>
      <c r="P3" s="962" t="s">
        <v>430</v>
      </c>
      <c r="R3" s="970" t="s">
        <v>279</v>
      </c>
      <c r="S3" s="971"/>
      <c r="T3" s="971"/>
      <c r="U3" s="972"/>
      <c r="V3" s="296"/>
      <c r="W3" s="961" t="s">
        <v>278</v>
      </c>
    </row>
    <row r="4" spans="1:23" s="14" customFormat="1" ht="18.75" customHeight="1">
      <c r="A4" s="933"/>
      <c r="B4" s="934" t="s">
        <v>553</v>
      </c>
      <c r="C4" s="936" t="s">
        <v>1266</v>
      </c>
      <c r="D4" s="245" t="s">
        <v>907</v>
      </c>
      <c r="E4" s="246"/>
      <c r="F4" s="246"/>
      <c r="G4" s="246"/>
      <c r="H4" s="246"/>
      <c r="I4" s="246"/>
      <c r="J4" s="938" t="s">
        <v>908</v>
      </c>
      <c r="K4" s="940" t="s">
        <v>909</v>
      </c>
      <c r="L4" s="940" t="s">
        <v>910</v>
      </c>
      <c r="N4" s="965"/>
      <c r="O4" s="965"/>
      <c r="P4" s="963"/>
      <c r="R4" s="966" t="s">
        <v>565</v>
      </c>
      <c r="S4" s="967"/>
      <c r="T4" s="968" t="s">
        <v>459</v>
      </c>
      <c r="U4" s="456"/>
      <c r="V4" s="296"/>
      <c r="W4" s="961"/>
    </row>
    <row r="5" spans="1:23" s="14" customFormat="1" ht="36" customHeight="1" thickBot="1">
      <c r="A5" s="933"/>
      <c r="B5" s="935"/>
      <c r="C5" s="937"/>
      <c r="D5" s="239" t="s">
        <v>197</v>
      </c>
      <c r="E5" s="235" t="s">
        <v>564</v>
      </c>
      <c r="F5" s="234" t="s">
        <v>563</v>
      </c>
      <c r="G5" s="234" t="s">
        <v>562</v>
      </c>
      <c r="H5" s="233" t="s">
        <v>567</v>
      </c>
      <c r="I5" s="244" t="s">
        <v>561</v>
      </c>
      <c r="J5" s="939"/>
      <c r="K5" s="941"/>
      <c r="L5" s="941"/>
      <c r="N5" s="965"/>
      <c r="O5" s="965"/>
      <c r="P5" s="963"/>
      <c r="R5" s="328" t="s">
        <v>279</v>
      </c>
      <c r="S5" s="328" t="s">
        <v>280</v>
      </c>
      <c r="T5" s="969"/>
      <c r="U5" s="456"/>
      <c r="V5" s="296"/>
      <c r="W5" s="961"/>
    </row>
    <row r="6" spans="1:23" ht="39.75" customHeight="1">
      <c r="A6" s="292" t="s">
        <v>1154</v>
      </c>
      <c r="B6" s="73">
        <f>SUM(D6,J6,K6,L6)</f>
        <v>892479</v>
      </c>
      <c r="C6" s="853">
        <f>(B6*1000000)/(U6*366)</f>
        <v>1096.5095198247873</v>
      </c>
      <c r="D6" s="73">
        <f>SUM(E6:I6)</f>
        <v>746657</v>
      </c>
      <c r="E6" s="814">
        <v>563883</v>
      </c>
      <c r="F6" s="814">
        <v>84176</v>
      </c>
      <c r="G6" s="814">
        <v>86338</v>
      </c>
      <c r="H6" s="814">
        <v>2325</v>
      </c>
      <c r="I6" s="815">
        <v>9935</v>
      </c>
      <c r="J6" s="816">
        <v>12197</v>
      </c>
      <c r="K6" s="816">
        <v>0</v>
      </c>
      <c r="L6" s="816">
        <v>133625</v>
      </c>
      <c r="M6" s="138"/>
      <c r="N6" s="73">
        <f>B6-G6-L6</f>
        <v>672516</v>
      </c>
      <c r="O6" s="73">
        <f>(N6*1000000)/(U6*366)</f>
        <v>826.2605576540027</v>
      </c>
      <c r="P6" s="74">
        <f>(W6/(D6+J6+L6))*100</f>
        <v>25.264235909192262</v>
      </c>
      <c r="Q6" s="9"/>
      <c r="R6" s="340">
        <v>2160425</v>
      </c>
      <c r="S6" s="340"/>
      <c r="T6" s="340">
        <v>63420</v>
      </c>
      <c r="U6" s="340">
        <f>SUM(R6:T6)</f>
        <v>2223845</v>
      </c>
      <c r="W6" s="338">
        <f>'ウ 資源 計'!B8</f>
        <v>225478</v>
      </c>
    </row>
    <row r="7" spans="1:23" ht="39.75" customHeight="1">
      <c r="A7" s="293" t="s">
        <v>1155</v>
      </c>
      <c r="B7" s="75">
        <f aca="true" t="shared" si="0" ref="B7:B40">SUM(D7,J7,K7,L7)</f>
        <v>157235</v>
      </c>
      <c r="C7" s="153">
        <f aca="true" t="shared" si="1" ref="C7:C40">(B7*1000000)/(U7*366)</f>
        <v>1120.1630822374173</v>
      </c>
      <c r="D7" s="75">
        <f aca="true" t="shared" si="2" ref="D7:D40">SUM(E7:I7)</f>
        <v>126109</v>
      </c>
      <c r="E7" s="817">
        <v>107834</v>
      </c>
      <c r="F7" s="817">
        <v>4910</v>
      </c>
      <c r="G7" s="817">
        <v>12811</v>
      </c>
      <c r="H7" s="817">
        <v>285</v>
      </c>
      <c r="I7" s="818">
        <v>269</v>
      </c>
      <c r="J7" s="819">
        <v>20367</v>
      </c>
      <c r="K7" s="819">
        <v>0</v>
      </c>
      <c r="L7" s="819">
        <v>10759</v>
      </c>
      <c r="M7" s="138"/>
      <c r="N7" s="75">
        <f aca="true" t="shared" si="3" ref="N7:N40">B7-G7-L7</f>
        <v>133665</v>
      </c>
      <c r="O7" s="75">
        <f aca="true" t="shared" si="4" ref="O7:O40">(N7*1000000)/(U7*366)</f>
        <v>952.2472629329626</v>
      </c>
      <c r="P7" s="76">
        <f>(W7/(D7+J7+L7))*100</f>
        <v>18.268197284319648</v>
      </c>
      <c r="Q7" s="9"/>
      <c r="R7" s="340">
        <v>363662</v>
      </c>
      <c r="S7" s="340"/>
      <c r="T7" s="340">
        <v>19857</v>
      </c>
      <c r="U7" s="340">
        <f aca="true" t="shared" si="5" ref="U7:U40">SUM(R7:T7)</f>
        <v>383519</v>
      </c>
      <c r="W7" s="338">
        <f>'ウ 資源 計'!B9</f>
        <v>28724</v>
      </c>
    </row>
    <row r="8" spans="1:23" ht="39.75" customHeight="1">
      <c r="A8" s="293" t="s">
        <v>1156</v>
      </c>
      <c r="B8" s="75">
        <f t="shared" si="0"/>
        <v>147226</v>
      </c>
      <c r="C8" s="153">
        <f t="shared" si="1"/>
        <v>1076.935185802883</v>
      </c>
      <c r="D8" s="75">
        <f t="shared" si="2"/>
        <v>108942</v>
      </c>
      <c r="E8" s="817">
        <v>95175</v>
      </c>
      <c r="F8" s="817">
        <v>5029</v>
      </c>
      <c r="G8" s="817">
        <v>8298</v>
      </c>
      <c r="H8" s="817">
        <v>175</v>
      </c>
      <c r="I8" s="818">
        <v>265</v>
      </c>
      <c r="J8" s="819">
        <v>18752</v>
      </c>
      <c r="K8" s="819">
        <v>0</v>
      </c>
      <c r="L8" s="819">
        <v>19532</v>
      </c>
      <c r="M8" s="138"/>
      <c r="N8" s="75">
        <f t="shared" si="3"/>
        <v>119396</v>
      </c>
      <c r="O8" s="75">
        <f t="shared" si="4"/>
        <v>873.3630842658296</v>
      </c>
      <c r="P8" s="76">
        <f aca="true" t="shared" si="6" ref="P8:P27">(W8/(D8+J8+L8))*100</f>
        <v>20.164237295042994</v>
      </c>
      <c r="Q8" s="9"/>
      <c r="R8" s="340">
        <v>361724</v>
      </c>
      <c r="S8" s="340"/>
      <c r="T8" s="340">
        <v>11796</v>
      </c>
      <c r="U8" s="340">
        <f t="shared" si="5"/>
        <v>373520</v>
      </c>
      <c r="W8" s="338">
        <f>'ウ 資源 計'!B10</f>
        <v>29687</v>
      </c>
    </row>
    <row r="9" spans="1:23" ht="39.75" customHeight="1">
      <c r="A9" s="293" t="s">
        <v>1157</v>
      </c>
      <c r="B9" s="75">
        <f t="shared" si="0"/>
        <v>153551</v>
      </c>
      <c r="C9" s="153">
        <f t="shared" si="1"/>
        <v>1082.6206873075787</v>
      </c>
      <c r="D9" s="75">
        <f t="shared" si="2"/>
        <v>137209</v>
      </c>
      <c r="E9" s="817">
        <v>97159</v>
      </c>
      <c r="F9" s="817">
        <v>15768</v>
      </c>
      <c r="G9" s="817">
        <v>23738</v>
      </c>
      <c r="H9" s="817">
        <v>131</v>
      </c>
      <c r="I9" s="818">
        <v>413</v>
      </c>
      <c r="J9" s="819">
        <v>13832</v>
      </c>
      <c r="K9" s="819">
        <v>0</v>
      </c>
      <c r="L9" s="819">
        <v>2510</v>
      </c>
      <c r="M9" s="138"/>
      <c r="N9" s="75">
        <f t="shared" si="3"/>
        <v>127303</v>
      </c>
      <c r="O9" s="75">
        <f t="shared" si="4"/>
        <v>897.5575630006754</v>
      </c>
      <c r="P9" s="76">
        <f t="shared" si="6"/>
        <v>18.700627153193402</v>
      </c>
      <c r="Q9" s="9"/>
      <c r="R9" s="340">
        <v>382127</v>
      </c>
      <c r="S9" s="340"/>
      <c r="T9" s="340">
        <v>5394</v>
      </c>
      <c r="U9" s="340">
        <f t="shared" si="5"/>
        <v>387521</v>
      </c>
      <c r="W9" s="338">
        <f>'ウ 資源 計'!B11</f>
        <v>28715</v>
      </c>
    </row>
    <row r="10" spans="1:23" ht="39.75" customHeight="1">
      <c r="A10" s="291" t="s">
        <v>1158</v>
      </c>
      <c r="B10" s="78">
        <f t="shared" si="0"/>
        <v>50799</v>
      </c>
      <c r="C10" s="854">
        <f t="shared" si="1"/>
        <v>1045.7973128326673</v>
      </c>
      <c r="D10" s="78">
        <f t="shared" si="2"/>
        <v>45187</v>
      </c>
      <c r="E10" s="820">
        <v>35829</v>
      </c>
      <c r="F10" s="820">
        <v>1429</v>
      </c>
      <c r="G10" s="820">
        <v>6917</v>
      </c>
      <c r="H10" s="820">
        <v>38</v>
      </c>
      <c r="I10" s="821">
        <v>974</v>
      </c>
      <c r="J10" s="822">
        <v>3724</v>
      </c>
      <c r="K10" s="822">
        <v>0</v>
      </c>
      <c r="L10" s="822">
        <v>1888</v>
      </c>
      <c r="M10" s="138"/>
      <c r="N10" s="78">
        <f t="shared" si="3"/>
        <v>41994</v>
      </c>
      <c r="O10" s="78">
        <f t="shared" si="4"/>
        <v>864.5290725229834</v>
      </c>
      <c r="P10" s="79">
        <f t="shared" si="6"/>
        <v>19.374397133801846</v>
      </c>
      <c r="Q10" s="9"/>
      <c r="R10" s="340">
        <v>128995</v>
      </c>
      <c r="S10" s="340"/>
      <c r="T10" s="340">
        <v>3722</v>
      </c>
      <c r="U10" s="340">
        <f t="shared" si="5"/>
        <v>132717</v>
      </c>
      <c r="W10" s="338">
        <f>'ウ 資源 計'!B12</f>
        <v>9842</v>
      </c>
    </row>
    <row r="11" spans="1:23" ht="39.75" customHeight="1">
      <c r="A11" s="290" t="s">
        <v>1159</v>
      </c>
      <c r="B11" s="137">
        <f t="shared" si="0"/>
        <v>47828</v>
      </c>
      <c r="C11" s="855">
        <f t="shared" si="1"/>
        <v>1061.8497036420727</v>
      </c>
      <c r="D11" s="137">
        <f t="shared" si="2"/>
        <v>28816</v>
      </c>
      <c r="E11" s="823">
        <v>24208</v>
      </c>
      <c r="F11" s="823">
        <v>2747</v>
      </c>
      <c r="G11" s="823">
        <v>1826</v>
      </c>
      <c r="H11" s="823">
        <v>19</v>
      </c>
      <c r="I11" s="824">
        <v>16</v>
      </c>
      <c r="J11" s="825">
        <v>12187</v>
      </c>
      <c r="K11" s="825">
        <v>0</v>
      </c>
      <c r="L11" s="825">
        <v>6825</v>
      </c>
      <c r="M11" s="138"/>
      <c r="N11" s="137">
        <f t="shared" si="3"/>
        <v>39177</v>
      </c>
      <c r="O11" s="137">
        <f t="shared" si="4"/>
        <v>869.7851852384686</v>
      </c>
      <c r="P11" s="80">
        <f t="shared" si="6"/>
        <v>20.18064731956176</v>
      </c>
      <c r="Q11" s="9"/>
      <c r="R11" s="340">
        <v>119730</v>
      </c>
      <c r="S11" s="340"/>
      <c r="T11" s="340">
        <v>3336</v>
      </c>
      <c r="U11" s="340">
        <f t="shared" si="5"/>
        <v>123066</v>
      </c>
      <c r="W11" s="338">
        <f>'ウ 資源 計'!B13</f>
        <v>9652</v>
      </c>
    </row>
    <row r="12" spans="1:23" ht="39.75" customHeight="1">
      <c r="A12" s="293" t="s">
        <v>1160</v>
      </c>
      <c r="B12" s="75">
        <f t="shared" si="0"/>
        <v>142892</v>
      </c>
      <c r="C12" s="153">
        <f t="shared" si="1"/>
        <v>1281.6259353186642</v>
      </c>
      <c r="D12" s="75">
        <f t="shared" si="2"/>
        <v>131734</v>
      </c>
      <c r="E12" s="817">
        <v>102138</v>
      </c>
      <c r="F12" s="817">
        <v>15285</v>
      </c>
      <c r="G12" s="817">
        <v>13667</v>
      </c>
      <c r="H12" s="817">
        <v>249</v>
      </c>
      <c r="I12" s="818">
        <v>395</v>
      </c>
      <c r="J12" s="819">
        <v>6700</v>
      </c>
      <c r="K12" s="819">
        <v>0</v>
      </c>
      <c r="L12" s="819">
        <v>4458</v>
      </c>
      <c r="M12" s="138"/>
      <c r="N12" s="75">
        <f t="shared" si="3"/>
        <v>124767</v>
      </c>
      <c r="O12" s="75">
        <f t="shared" si="4"/>
        <v>1119.0593110314348</v>
      </c>
      <c r="P12" s="76">
        <f t="shared" si="6"/>
        <v>19.24250482882177</v>
      </c>
      <c r="Q12" s="9"/>
      <c r="R12" s="340">
        <v>298388</v>
      </c>
      <c r="S12" s="340"/>
      <c r="T12" s="340">
        <v>6237</v>
      </c>
      <c r="U12" s="340">
        <f t="shared" si="5"/>
        <v>304625</v>
      </c>
      <c r="W12" s="338">
        <f>'ウ 資源 計'!B14</f>
        <v>27496</v>
      </c>
    </row>
    <row r="13" spans="1:23" ht="39.75" customHeight="1">
      <c r="A13" s="293" t="s">
        <v>1161</v>
      </c>
      <c r="B13" s="75">
        <f t="shared" si="0"/>
        <v>68561</v>
      </c>
      <c r="C13" s="153">
        <f t="shared" si="1"/>
        <v>1158.2369498619444</v>
      </c>
      <c r="D13" s="75">
        <f t="shared" si="2"/>
        <v>59502</v>
      </c>
      <c r="E13" s="817">
        <v>46555</v>
      </c>
      <c r="F13" s="817">
        <v>1580</v>
      </c>
      <c r="G13" s="817">
        <v>11101</v>
      </c>
      <c r="H13" s="817">
        <v>251</v>
      </c>
      <c r="I13" s="818">
        <v>15</v>
      </c>
      <c r="J13" s="819">
        <v>6903</v>
      </c>
      <c r="K13" s="819">
        <v>0</v>
      </c>
      <c r="L13" s="819">
        <v>2156</v>
      </c>
      <c r="M13" s="138"/>
      <c r="N13" s="75">
        <f t="shared" si="3"/>
        <v>55304</v>
      </c>
      <c r="O13" s="75">
        <f t="shared" si="4"/>
        <v>934.2794923522845</v>
      </c>
      <c r="P13" s="76">
        <f t="shared" si="6"/>
        <v>28.876474963900762</v>
      </c>
      <c r="Q13" s="9"/>
      <c r="R13" s="340">
        <v>155939</v>
      </c>
      <c r="S13" s="340"/>
      <c r="T13" s="340">
        <v>5794</v>
      </c>
      <c r="U13" s="340">
        <f t="shared" si="5"/>
        <v>161733</v>
      </c>
      <c r="W13" s="338">
        <f>'ウ 資源 計'!B15</f>
        <v>19798</v>
      </c>
    </row>
    <row r="14" spans="1:23" ht="39.75" customHeight="1">
      <c r="A14" s="293" t="s">
        <v>1162</v>
      </c>
      <c r="B14" s="75">
        <f t="shared" si="0"/>
        <v>25397</v>
      </c>
      <c r="C14" s="153">
        <f t="shared" si="1"/>
        <v>1039.6546563363547</v>
      </c>
      <c r="D14" s="75">
        <f t="shared" si="2"/>
        <v>23783</v>
      </c>
      <c r="E14" s="817">
        <v>19059</v>
      </c>
      <c r="F14" s="817">
        <v>449</v>
      </c>
      <c r="G14" s="817">
        <v>3876</v>
      </c>
      <c r="H14" s="817">
        <v>0</v>
      </c>
      <c r="I14" s="818">
        <v>399</v>
      </c>
      <c r="J14" s="819">
        <v>44</v>
      </c>
      <c r="K14" s="819">
        <v>41</v>
      </c>
      <c r="L14" s="819">
        <v>1529</v>
      </c>
      <c r="M14" s="138"/>
      <c r="N14" s="75">
        <f t="shared" si="3"/>
        <v>19992</v>
      </c>
      <c r="O14" s="75">
        <f t="shared" si="4"/>
        <v>818.3949241830296</v>
      </c>
      <c r="P14" s="76">
        <f t="shared" si="6"/>
        <v>21.324341378766366</v>
      </c>
      <c r="Q14" s="9"/>
      <c r="R14" s="340">
        <v>65527</v>
      </c>
      <c r="S14" s="340">
        <v>340</v>
      </c>
      <c r="T14" s="340">
        <v>877</v>
      </c>
      <c r="U14" s="340">
        <f t="shared" si="5"/>
        <v>66744</v>
      </c>
      <c r="W14" s="338">
        <f>'ウ 資源 計'!B16</f>
        <v>5407</v>
      </c>
    </row>
    <row r="15" spans="1:23" ht="39.75" customHeight="1">
      <c r="A15" s="291" t="s">
        <v>1163</v>
      </c>
      <c r="B15" s="78">
        <f t="shared" si="0"/>
        <v>30060</v>
      </c>
      <c r="C15" s="854">
        <f t="shared" si="1"/>
        <v>1057.0289258813848</v>
      </c>
      <c r="D15" s="78">
        <f t="shared" si="2"/>
        <v>24982</v>
      </c>
      <c r="E15" s="820">
        <v>19678</v>
      </c>
      <c r="F15" s="820">
        <v>754</v>
      </c>
      <c r="G15" s="820">
        <v>3257</v>
      </c>
      <c r="H15" s="820">
        <v>35</v>
      </c>
      <c r="I15" s="821">
        <v>1258</v>
      </c>
      <c r="J15" s="822">
        <v>4584</v>
      </c>
      <c r="K15" s="822">
        <v>0</v>
      </c>
      <c r="L15" s="822">
        <v>494</v>
      </c>
      <c r="M15" s="138"/>
      <c r="N15" s="78">
        <f t="shared" si="3"/>
        <v>26309</v>
      </c>
      <c r="O15" s="78">
        <f t="shared" si="4"/>
        <v>925.128875948548</v>
      </c>
      <c r="P15" s="79">
        <f>(W15/(D15+J15+L15))*100</f>
        <v>16.633399866932802</v>
      </c>
      <c r="Q15" s="9"/>
      <c r="R15" s="340">
        <v>73741</v>
      </c>
      <c r="S15" s="340"/>
      <c r="T15" s="340">
        <v>3959</v>
      </c>
      <c r="U15" s="340">
        <f t="shared" si="5"/>
        <v>77700</v>
      </c>
      <c r="W15" s="338">
        <f>'ウ 資源 計'!B17</f>
        <v>5000</v>
      </c>
    </row>
    <row r="16" spans="1:23" ht="39.75" customHeight="1">
      <c r="A16" s="290" t="s">
        <v>1164</v>
      </c>
      <c r="B16" s="137">
        <f t="shared" si="0"/>
        <v>58419</v>
      </c>
      <c r="C16" s="855">
        <f t="shared" si="1"/>
        <v>1071.2399603916822</v>
      </c>
      <c r="D16" s="137">
        <f t="shared" si="2"/>
        <v>46880</v>
      </c>
      <c r="E16" s="823">
        <v>42347</v>
      </c>
      <c r="F16" s="823">
        <v>1091</v>
      </c>
      <c r="G16" s="823">
        <v>3311</v>
      </c>
      <c r="H16" s="823">
        <v>70</v>
      </c>
      <c r="I16" s="824">
        <v>61</v>
      </c>
      <c r="J16" s="825">
        <v>8960</v>
      </c>
      <c r="K16" s="825">
        <v>0</v>
      </c>
      <c r="L16" s="825">
        <v>2579</v>
      </c>
      <c r="M16" s="138"/>
      <c r="N16" s="137">
        <f t="shared" si="3"/>
        <v>52529</v>
      </c>
      <c r="O16" s="137">
        <f t="shared" si="4"/>
        <v>963.2339457952837</v>
      </c>
      <c r="P16" s="80">
        <f t="shared" si="6"/>
        <v>13.579486126089115</v>
      </c>
      <c r="Q16" s="9"/>
      <c r="R16" s="340">
        <v>144062</v>
      </c>
      <c r="S16" s="340"/>
      <c r="T16" s="340">
        <v>4938</v>
      </c>
      <c r="U16" s="340">
        <f t="shared" si="5"/>
        <v>149000</v>
      </c>
      <c r="W16" s="338">
        <f>'ウ 資源 計'!B18</f>
        <v>7933</v>
      </c>
    </row>
    <row r="17" spans="1:23" ht="39.75" customHeight="1">
      <c r="A17" s="293" t="s">
        <v>1165</v>
      </c>
      <c r="B17" s="75">
        <f t="shared" si="0"/>
        <v>158266</v>
      </c>
      <c r="C17" s="153">
        <f t="shared" si="1"/>
        <v>993.9336299069608</v>
      </c>
      <c r="D17" s="75">
        <f t="shared" si="2"/>
        <v>143532</v>
      </c>
      <c r="E17" s="817">
        <v>111799</v>
      </c>
      <c r="F17" s="817">
        <v>3950</v>
      </c>
      <c r="G17" s="817">
        <v>15797</v>
      </c>
      <c r="H17" s="817">
        <v>10777</v>
      </c>
      <c r="I17" s="818">
        <v>1209</v>
      </c>
      <c r="J17" s="819">
        <v>6711</v>
      </c>
      <c r="K17" s="819">
        <v>0</v>
      </c>
      <c r="L17" s="819">
        <v>8023</v>
      </c>
      <c r="M17" s="138"/>
      <c r="N17" s="75">
        <f t="shared" si="3"/>
        <v>134446</v>
      </c>
      <c r="O17" s="75">
        <f t="shared" si="4"/>
        <v>844.3405457045181</v>
      </c>
      <c r="P17" s="76">
        <f t="shared" si="6"/>
        <v>20.270936271846132</v>
      </c>
      <c r="Q17" s="9"/>
      <c r="R17" s="340">
        <v>419055</v>
      </c>
      <c r="S17" s="340"/>
      <c r="T17" s="340">
        <v>16005</v>
      </c>
      <c r="U17" s="340">
        <f t="shared" si="5"/>
        <v>435060</v>
      </c>
      <c r="W17" s="338">
        <f>'ウ 資源 計'!B19</f>
        <v>32082</v>
      </c>
    </row>
    <row r="18" spans="1:23" ht="39.75" customHeight="1">
      <c r="A18" s="293" t="s">
        <v>1166</v>
      </c>
      <c r="B18" s="75">
        <f t="shared" si="0"/>
        <v>68967</v>
      </c>
      <c r="C18" s="153">
        <f t="shared" si="1"/>
        <v>1062.164899887874</v>
      </c>
      <c r="D18" s="75">
        <f t="shared" si="2"/>
        <v>54337</v>
      </c>
      <c r="E18" s="817">
        <v>46009</v>
      </c>
      <c r="F18" s="817">
        <v>1296</v>
      </c>
      <c r="G18" s="817">
        <v>6834</v>
      </c>
      <c r="H18" s="817">
        <v>57</v>
      </c>
      <c r="I18" s="818">
        <v>141</v>
      </c>
      <c r="J18" s="819">
        <v>9327</v>
      </c>
      <c r="K18" s="819">
        <v>0</v>
      </c>
      <c r="L18" s="819">
        <v>5303</v>
      </c>
      <c r="M18" s="138"/>
      <c r="N18" s="75">
        <f t="shared" si="3"/>
        <v>56830</v>
      </c>
      <c r="O18" s="75">
        <f t="shared" si="4"/>
        <v>875.2422355710396</v>
      </c>
      <c r="P18" s="76">
        <f t="shared" si="6"/>
        <v>27.36671161570026</v>
      </c>
      <c r="Q18" s="9"/>
      <c r="R18" s="340">
        <v>170783</v>
      </c>
      <c r="S18" s="340"/>
      <c r="T18" s="340">
        <v>6623</v>
      </c>
      <c r="U18" s="340">
        <f t="shared" si="5"/>
        <v>177406</v>
      </c>
      <c r="W18" s="338">
        <f>'ウ 資源 計'!B20</f>
        <v>18874</v>
      </c>
    </row>
    <row r="19" spans="1:23" ht="39.75" customHeight="1">
      <c r="A19" s="293" t="s">
        <v>1167</v>
      </c>
      <c r="B19" s="75">
        <f t="shared" si="0"/>
        <v>44887</v>
      </c>
      <c r="C19" s="153">
        <f t="shared" si="1"/>
        <v>1137.3334369138597</v>
      </c>
      <c r="D19" s="75">
        <f t="shared" si="2"/>
        <v>36010</v>
      </c>
      <c r="E19" s="817">
        <v>30394</v>
      </c>
      <c r="F19" s="817">
        <v>1498</v>
      </c>
      <c r="G19" s="817">
        <v>3856</v>
      </c>
      <c r="H19" s="817">
        <v>0</v>
      </c>
      <c r="I19" s="818">
        <v>262</v>
      </c>
      <c r="J19" s="819">
        <v>5106</v>
      </c>
      <c r="K19" s="819">
        <v>0</v>
      </c>
      <c r="L19" s="819">
        <v>3771</v>
      </c>
      <c r="M19" s="138"/>
      <c r="N19" s="75">
        <f t="shared" si="3"/>
        <v>37260</v>
      </c>
      <c r="O19" s="75">
        <f t="shared" si="4"/>
        <v>944.0827825296949</v>
      </c>
      <c r="P19" s="76">
        <f t="shared" si="6"/>
        <v>19.69835364359391</v>
      </c>
      <c r="Q19" s="9"/>
      <c r="R19" s="340">
        <v>102265</v>
      </c>
      <c r="S19" s="340"/>
      <c r="T19" s="340">
        <v>5568</v>
      </c>
      <c r="U19" s="340">
        <f t="shared" si="5"/>
        <v>107833</v>
      </c>
      <c r="W19" s="338">
        <f>'ウ 資源 計'!B21</f>
        <v>8842</v>
      </c>
    </row>
    <row r="20" spans="1:23" ht="39.75" customHeight="1">
      <c r="A20" s="291" t="s">
        <v>1168</v>
      </c>
      <c r="B20" s="78">
        <f t="shared" si="0"/>
        <v>37501</v>
      </c>
      <c r="C20" s="854">
        <f t="shared" si="1"/>
        <v>1224.1839546211354</v>
      </c>
      <c r="D20" s="78">
        <f t="shared" si="2"/>
        <v>31673</v>
      </c>
      <c r="E20" s="820">
        <v>24575</v>
      </c>
      <c r="F20" s="820">
        <v>808</v>
      </c>
      <c r="G20" s="820">
        <v>6232</v>
      </c>
      <c r="H20" s="820">
        <v>0</v>
      </c>
      <c r="I20" s="821">
        <v>58</v>
      </c>
      <c r="J20" s="822">
        <v>4161</v>
      </c>
      <c r="K20" s="822">
        <v>0</v>
      </c>
      <c r="L20" s="822">
        <v>1667</v>
      </c>
      <c r="M20" s="138"/>
      <c r="N20" s="78">
        <f t="shared" si="3"/>
        <v>29602</v>
      </c>
      <c r="O20" s="78">
        <f t="shared" si="4"/>
        <v>966.328722559261</v>
      </c>
      <c r="P20" s="79">
        <f t="shared" si="6"/>
        <v>25.03399909335751</v>
      </c>
      <c r="Q20" s="9"/>
      <c r="R20" s="340">
        <v>81501</v>
      </c>
      <c r="S20" s="340"/>
      <c r="T20" s="340">
        <v>2197</v>
      </c>
      <c r="U20" s="340">
        <f t="shared" si="5"/>
        <v>83698</v>
      </c>
      <c r="W20" s="338">
        <f>'ウ 資源 計'!B22</f>
        <v>9388</v>
      </c>
    </row>
    <row r="21" spans="1:23" ht="39.75" customHeight="1">
      <c r="A21" s="290" t="s">
        <v>1169</v>
      </c>
      <c r="B21" s="137">
        <f t="shared" si="0"/>
        <v>26779</v>
      </c>
      <c r="C21" s="855">
        <f t="shared" si="1"/>
        <v>944.6101277698164</v>
      </c>
      <c r="D21" s="137">
        <f t="shared" si="2"/>
        <v>23734</v>
      </c>
      <c r="E21" s="823">
        <v>17529</v>
      </c>
      <c r="F21" s="823">
        <v>1251</v>
      </c>
      <c r="G21" s="823">
        <v>4848</v>
      </c>
      <c r="H21" s="823">
        <v>40</v>
      </c>
      <c r="I21" s="824">
        <v>66</v>
      </c>
      <c r="J21" s="825">
        <v>1250</v>
      </c>
      <c r="K21" s="825">
        <v>0</v>
      </c>
      <c r="L21" s="825">
        <v>1795</v>
      </c>
      <c r="M21" s="138"/>
      <c r="N21" s="137">
        <f t="shared" si="3"/>
        <v>20136</v>
      </c>
      <c r="O21" s="137">
        <f t="shared" si="4"/>
        <v>710.2830401722626</v>
      </c>
      <c r="P21" s="80">
        <f t="shared" si="6"/>
        <v>27.22655812390306</v>
      </c>
      <c r="Q21" s="9"/>
      <c r="R21" s="340">
        <v>75557</v>
      </c>
      <c r="S21" s="340"/>
      <c r="T21" s="340">
        <v>1900</v>
      </c>
      <c r="U21" s="340">
        <f t="shared" si="5"/>
        <v>77457</v>
      </c>
      <c r="W21" s="338">
        <f>'ウ 資源 計'!B23</f>
        <v>7291</v>
      </c>
    </row>
    <row r="22" spans="1:23" ht="39.75" customHeight="1">
      <c r="A22" s="293" t="s">
        <v>1170</v>
      </c>
      <c r="B22" s="75">
        <f t="shared" si="0"/>
        <v>24051</v>
      </c>
      <c r="C22" s="153">
        <f t="shared" si="1"/>
        <v>1231.4359154113968</v>
      </c>
      <c r="D22" s="75">
        <f t="shared" si="2"/>
        <v>20767</v>
      </c>
      <c r="E22" s="817">
        <v>16936</v>
      </c>
      <c r="F22" s="817">
        <v>777</v>
      </c>
      <c r="G22" s="817">
        <v>3052</v>
      </c>
      <c r="H22" s="817">
        <v>0</v>
      </c>
      <c r="I22" s="818">
        <v>2</v>
      </c>
      <c r="J22" s="819">
        <v>2165</v>
      </c>
      <c r="K22" s="819">
        <v>0</v>
      </c>
      <c r="L22" s="819">
        <v>1119</v>
      </c>
      <c r="M22" s="138"/>
      <c r="N22" s="75">
        <f t="shared" si="3"/>
        <v>19880</v>
      </c>
      <c r="O22" s="75">
        <f t="shared" si="4"/>
        <v>1017.8764291870843</v>
      </c>
      <c r="P22" s="76">
        <f t="shared" si="6"/>
        <v>19.08860338447466</v>
      </c>
      <c r="Q22" s="9"/>
      <c r="R22" s="340">
        <v>52587</v>
      </c>
      <c r="S22" s="340"/>
      <c r="T22" s="340">
        <v>776</v>
      </c>
      <c r="U22" s="340">
        <f t="shared" si="5"/>
        <v>53363</v>
      </c>
      <c r="W22" s="338">
        <f>'ウ 資源 計'!B24</f>
        <v>4591</v>
      </c>
    </row>
    <row r="23" spans="1:23" ht="39.75" customHeight="1">
      <c r="A23" s="293" t="s">
        <v>1171</v>
      </c>
      <c r="B23" s="75">
        <f t="shared" si="0"/>
        <v>33305</v>
      </c>
      <c r="C23" s="153">
        <f t="shared" si="1"/>
        <v>895.5278139565099</v>
      </c>
      <c r="D23" s="75">
        <f t="shared" si="2"/>
        <v>28434</v>
      </c>
      <c r="E23" s="817">
        <v>21232</v>
      </c>
      <c r="F23" s="817">
        <v>752</v>
      </c>
      <c r="G23" s="817">
        <v>5426</v>
      </c>
      <c r="H23" s="817">
        <v>45</v>
      </c>
      <c r="I23" s="818">
        <v>979</v>
      </c>
      <c r="J23" s="819">
        <v>944</v>
      </c>
      <c r="K23" s="819">
        <v>548</v>
      </c>
      <c r="L23" s="819">
        <v>3379</v>
      </c>
      <c r="M23" s="138"/>
      <c r="N23" s="75">
        <f t="shared" si="3"/>
        <v>24500</v>
      </c>
      <c r="O23" s="75">
        <f t="shared" si="4"/>
        <v>658.7729002232245</v>
      </c>
      <c r="P23" s="76">
        <f t="shared" si="6"/>
        <v>34.020209420887134</v>
      </c>
      <c r="Q23" s="9"/>
      <c r="R23" s="340">
        <v>96246</v>
      </c>
      <c r="S23" s="340">
        <v>3605</v>
      </c>
      <c r="T23" s="340">
        <v>1762</v>
      </c>
      <c r="U23" s="340">
        <f t="shared" si="5"/>
        <v>101613</v>
      </c>
      <c r="W23" s="338">
        <f>'ウ 資源 計'!B25</f>
        <v>11144</v>
      </c>
    </row>
    <row r="24" spans="1:23" ht="39.75" customHeight="1">
      <c r="A24" s="293" t="s">
        <v>1172</v>
      </c>
      <c r="B24" s="75">
        <f t="shared" si="0"/>
        <v>57986</v>
      </c>
      <c r="C24" s="153">
        <f t="shared" si="1"/>
        <v>1034.946590644694</v>
      </c>
      <c r="D24" s="75">
        <f t="shared" si="2"/>
        <v>53598</v>
      </c>
      <c r="E24" s="817">
        <v>39443</v>
      </c>
      <c r="F24" s="817">
        <v>2962</v>
      </c>
      <c r="G24" s="817">
        <v>10824</v>
      </c>
      <c r="H24" s="817">
        <v>5</v>
      </c>
      <c r="I24" s="818">
        <v>364</v>
      </c>
      <c r="J24" s="819">
        <v>1780</v>
      </c>
      <c r="K24" s="819">
        <v>0</v>
      </c>
      <c r="L24" s="819">
        <v>2608</v>
      </c>
      <c r="M24" s="138"/>
      <c r="N24" s="75">
        <f t="shared" si="3"/>
        <v>44554</v>
      </c>
      <c r="O24" s="75">
        <f t="shared" si="4"/>
        <v>795.2093677712498</v>
      </c>
      <c r="P24" s="76">
        <f t="shared" si="6"/>
        <v>27.92743075914876</v>
      </c>
      <c r="Q24" s="9"/>
      <c r="R24" s="340">
        <v>143936</v>
      </c>
      <c r="S24" s="340"/>
      <c r="T24" s="340">
        <v>9146</v>
      </c>
      <c r="U24" s="340">
        <f t="shared" si="5"/>
        <v>153082</v>
      </c>
      <c r="W24" s="338">
        <f>'ウ 資源 計'!B26</f>
        <v>16194</v>
      </c>
    </row>
    <row r="25" spans="1:23" ht="39.75" customHeight="1">
      <c r="A25" s="291" t="s">
        <v>1173</v>
      </c>
      <c r="B25" s="78">
        <f t="shared" si="0"/>
        <v>48191</v>
      </c>
      <c r="C25" s="854">
        <f t="shared" si="1"/>
        <v>950.324779917315</v>
      </c>
      <c r="D25" s="78">
        <f t="shared" si="2"/>
        <v>43447</v>
      </c>
      <c r="E25" s="820">
        <v>30688</v>
      </c>
      <c r="F25" s="820">
        <v>3114</v>
      </c>
      <c r="G25" s="820">
        <v>7269</v>
      </c>
      <c r="H25" s="820">
        <v>2276</v>
      </c>
      <c r="I25" s="821">
        <v>100</v>
      </c>
      <c r="J25" s="822">
        <v>1872</v>
      </c>
      <c r="K25" s="822">
        <v>0</v>
      </c>
      <c r="L25" s="822">
        <v>2872</v>
      </c>
      <c r="M25" s="138"/>
      <c r="N25" s="78">
        <f t="shared" si="3"/>
        <v>38050</v>
      </c>
      <c r="O25" s="78">
        <f t="shared" si="4"/>
        <v>750.3446260889758</v>
      </c>
      <c r="P25" s="79">
        <f t="shared" si="6"/>
        <v>23.060322466850657</v>
      </c>
      <c r="Q25" s="9"/>
      <c r="R25" s="340">
        <v>135665</v>
      </c>
      <c r="S25" s="340"/>
      <c r="T25" s="340">
        <v>2887</v>
      </c>
      <c r="U25" s="340">
        <f t="shared" si="5"/>
        <v>138552</v>
      </c>
      <c r="W25" s="338">
        <f>'ウ 資源 計'!B27</f>
        <v>11113</v>
      </c>
    </row>
    <row r="26" spans="1:23" ht="39.75" customHeight="1">
      <c r="A26" s="290" t="s">
        <v>1174</v>
      </c>
      <c r="B26" s="137">
        <f t="shared" si="0"/>
        <v>15992</v>
      </c>
      <c r="C26" s="855">
        <f t="shared" si="1"/>
        <v>824.3215687099243</v>
      </c>
      <c r="D26" s="137">
        <f t="shared" si="2"/>
        <v>15260</v>
      </c>
      <c r="E26" s="823">
        <v>11848</v>
      </c>
      <c r="F26" s="823">
        <v>281</v>
      </c>
      <c r="G26" s="823">
        <v>3045</v>
      </c>
      <c r="H26" s="823">
        <v>32</v>
      </c>
      <c r="I26" s="824">
        <v>54</v>
      </c>
      <c r="J26" s="825">
        <v>732</v>
      </c>
      <c r="K26" s="825">
        <v>0</v>
      </c>
      <c r="L26" s="825">
        <v>0</v>
      </c>
      <c r="M26" s="138"/>
      <c r="N26" s="137">
        <f t="shared" si="3"/>
        <v>12947</v>
      </c>
      <c r="O26" s="137">
        <f t="shared" si="4"/>
        <v>667.36439157625</v>
      </c>
      <c r="P26" s="80">
        <f t="shared" si="6"/>
        <v>19.722361180590294</v>
      </c>
      <c r="Q26" s="9"/>
      <c r="R26" s="340">
        <v>51957</v>
      </c>
      <c r="S26" s="340"/>
      <c r="T26" s="340">
        <v>1049</v>
      </c>
      <c r="U26" s="340">
        <f t="shared" si="5"/>
        <v>53006</v>
      </c>
      <c r="W26" s="338">
        <f>'ウ 資源 計'!B28</f>
        <v>3154</v>
      </c>
    </row>
    <row r="27" spans="1:23" ht="39.75" customHeight="1">
      <c r="A27" s="293" t="s">
        <v>1175</v>
      </c>
      <c r="B27" s="75">
        <f t="shared" si="0"/>
        <v>43792</v>
      </c>
      <c r="C27" s="153">
        <f t="shared" si="1"/>
        <v>1120.8981518951118</v>
      </c>
      <c r="D27" s="75">
        <f t="shared" si="2"/>
        <v>33116</v>
      </c>
      <c r="E27" s="817">
        <v>27599</v>
      </c>
      <c r="F27" s="817">
        <v>1881</v>
      </c>
      <c r="G27" s="817">
        <v>3152</v>
      </c>
      <c r="H27" s="817">
        <v>0</v>
      </c>
      <c r="I27" s="818">
        <v>484</v>
      </c>
      <c r="J27" s="819">
        <v>6066</v>
      </c>
      <c r="K27" s="819">
        <v>0</v>
      </c>
      <c r="L27" s="819">
        <v>4610</v>
      </c>
      <c r="M27" s="138"/>
      <c r="N27" s="75">
        <f t="shared" si="3"/>
        <v>36030</v>
      </c>
      <c r="O27" s="75">
        <f t="shared" si="4"/>
        <v>922.2223331380362</v>
      </c>
      <c r="P27" s="76">
        <f t="shared" si="6"/>
        <v>30.016898063573255</v>
      </c>
      <c r="Q27" s="9"/>
      <c r="R27" s="340">
        <v>105335</v>
      </c>
      <c r="S27" s="340"/>
      <c r="T27" s="340">
        <v>1410</v>
      </c>
      <c r="U27" s="340">
        <f t="shared" si="5"/>
        <v>106745</v>
      </c>
      <c r="W27" s="338">
        <f>'ウ 資源 計'!B29</f>
        <v>13145</v>
      </c>
    </row>
    <row r="28" spans="1:23" ht="39.75" customHeight="1">
      <c r="A28" s="293" t="s">
        <v>1176</v>
      </c>
      <c r="B28" s="75">
        <f t="shared" si="0"/>
        <v>30964</v>
      </c>
      <c r="C28" s="153">
        <f t="shared" si="1"/>
        <v>1012.531930202921</v>
      </c>
      <c r="D28" s="75">
        <f t="shared" si="2"/>
        <v>28560</v>
      </c>
      <c r="E28" s="817">
        <v>20153</v>
      </c>
      <c r="F28" s="817">
        <v>962</v>
      </c>
      <c r="G28" s="817">
        <v>7445</v>
      </c>
      <c r="H28" s="817">
        <v>0</v>
      </c>
      <c r="I28" s="818">
        <v>0</v>
      </c>
      <c r="J28" s="819">
        <v>2404</v>
      </c>
      <c r="K28" s="819">
        <v>0</v>
      </c>
      <c r="L28" s="819">
        <v>0</v>
      </c>
      <c r="M28" s="138"/>
      <c r="N28" s="75">
        <f t="shared" si="3"/>
        <v>23519</v>
      </c>
      <c r="O28" s="75">
        <f t="shared" si="4"/>
        <v>769.07823493226</v>
      </c>
      <c r="P28" s="76">
        <f>(W28/(D28+J28))*100</f>
        <v>25.419842397623043</v>
      </c>
      <c r="Q28" s="9"/>
      <c r="R28" s="340">
        <v>81105</v>
      </c>
      <c r="S28" s="340"/>
      <c r="T28" s="340">
        <v>2449</v>
      </c>
      <c r="U28" s="340">
        <f t="shared" si="5"/>
        <v>83554</v>
      </c>
      <c r="W28" s="338">
        <f>'ウ 資源 計'!B30</f>
        <v>7871</v>
      </c>
    </row>
    <row r="29" spans="1:23" ht="39.75" customHeight="1">
      <c r="A29" s="293" t="s">
        <v>1177</v>
      </c>
      <c r="B29" s="75">
        <f t="shared" si="0"/>
        <v>33295</v>
      </c>
      <c r="C29" s="153">
        <f t="shared" si="1"/>
        <v>1057.7162681114255</v>
      </c>
      <c r="D29" s="75">
        <f t="shared" si="2"/>
        <v>25773</v>
      </c>
      <c r="E29" s="817">
        <v>20852</v>
      </c>
      <c r="F29" s="817">
        <v>1849</v>
      </c>
      <c r="G29" s="817">
        <v>2987</v>
      </c>
      <c r="H29" s="817">
        <v>0</v>
      </c>
      <c r="I29" s="818">
        <v>85</v>
      </c>
      <c r="J29" s="819">
        <v>6456</v>
      </c>
      <c r="K29" s="819">
        <v>0</v>
      </c>
      <c r="L29" s="819">
        <v>1066</v>
      </c>
      <c r="M29" s="138"/>
      <c r="N29" s="75">
        <f t="shared" si="3"/>
        <v>29242</v>
      </c>
      <c r="O29" s="75">
        <f t="shared" si="4"/>
        <v>928.9604779130291</v>
      </c>
      <c r="P29" s="76">
        <f aca="true" t="shared" si="7" ref="P29:P35">(W29/(D29+J29+L29))*100</f>
        <v>17.2698603393903</v>
      </c>
      <c r="Q29" s="9"/>
      <c r="R29" s="340">
        <v>84056</v>
      </c>
      <c r="S29" s="340"/>
      <c r="T29" s="340">
        <v>1950</v>
      </c>
      <c r="U29" s="340">
        <f t="shared" si="5"/>
        <v>86006</v>
      </c>
      <c r="W29" s="338">
        <f>'ウ 資源 計'!B31</f>
        <v>5750</v>
      </c>
    </row>
    <row r="30" spans="1:23" ht="39.75" customHeight="1">
      <c r="A30" s="291" t="s">
        <v>1178</v>
      </c>
      <c r="B30" s="78">
        <f t="shared" si="0"/>
        <v>24909</v>
      </c>
      <c r="C30" s="854">
        <f t="shared" si="1"/>
        <v>985.5532119206478</v>
      </c>
      <c r="D30" s="78">
        <f t="shared" si="2"/>
        <v>20558</v>
      </c>
      <c r="E30" s="820">
        <v>17918</v>
      </c>
      <c r="F30" s="820">
        <v>401</v>
      </c>
      <c r="G30" s="820">
        <v>2166</v>
      </c>
      <c r="H30" s="820">
        <v>0</v>
      </c>
      <c r="I30" s="821">
        <v>73</v>
      </c>
      <c r="J30" s="822">
        <v>3556</v>
      </c>
      <c r="K30" s="822">
        <v>0</v>
      </c>
      <c r="L30" s="822">
        <v>795</v>
      </c>
      <c r="M30" s="138"/>
      <c r="N30" s="78">
        <f t="shared" si="3"/>
        <v>21948</v>
      </c>
      <c r="O30" s="78">
        <f t="shared" si="4"/>
        <v>868.3978439613945</v>
      </c>
      <c r="P30" s="79">
        <f t="shared" si="7"/>
        <v>14.348227548275725</v>
      </c>
      <c r="Q30" s="9"/>
      <c r="R30" s="340">
        <v>64734</v>
      </c>
      <c r="S30" s="340"/>
      <c r="T30" s="340">
        <v>4321</v>
      </c>
      <c r="U30" s="340">
        <f t="shared" si="5"/>
        <v>69055</v>
      </c>
      <c r="W30" s="338">
        <f>'ウ 資源 計'!B32</f>
        <v>3574</v>
      </c>
    </row>
    <row r="31" spans="1:23" ht="39.75" customHeight="1">
      <c r="A31" s="290" t="s">
        <v>1179</v>
      </c>
      <c r="B31" s="137">
        <f t="shared" si="0"/>
        <v>30762</v>
      </c>
      <c r="C31" s="855">
        <f t="shared" si="1"/>
        <v>1034.1587037253314</v>
      </c>
      <c r="D31" s="137">
        <f t="shared" si="2"/>
        <v>25835</v>
      </c>
      <c r="E31" s="823">
        <v>21105</v>
      </c>
      <c r="F31" s="823">
        <v>791</v>
      </c>
      <c r="G31" s="823">
        <v>3529</v>
      </c>
      <c r="H31" s="823">
        <v>15</v>
      </c>
      <c r="I31" s="824">
        <v>395</v>
      </c>
      <c r="J31" s="825">
        <v>1521</v>
      </c>
      <c r="K31" s="825">
        <v>0</v>
      </c>
      <c r="L31" s="825">
        <v>3406</v>
      </c>
      <c r="M31" s="138"/>
      <c r="N31" s="137">
        <f t="shared" si="3"/>
        <v>23827</v>
      </c>
      <c r="O31" s="137">
        <f t="shared" si="4"/>
        <v>801.0174706996772</v>
      </c>
      <c r="P31" s="80">
        <f t="shared" si="7"/>
        <v>24.34822183213055</v>
      </c>
      <c r="Q31" s="9"/>
      <c r="R31" s="340">
        <v>80203</v>
      </c>
      <c r="S31" s="340"/>
      <c r="T31" s="340">
        <v>1070</v>
      </c>
      <c r="U31" s="340">
        <f t="shared" si="5"/>
        <v>81273</v>
      </c>
      <c r="W31" s="338">
        <f>'ウ 資源 計'!B33</f>
        <v>7490</v>
      </c>
    </row>
    <row r="32" spans="1:23" ht="39.75" customHeight="1">
      <c r="A32" s="293" t="s">
        <v>1180</v>
      </c>
      <c r="B32" s="75">
        <f t="shared" si="0"/>
        <v>16790</v>
      </c>
      <c r="C32" s="153">
        <f t="shared" si="1"/>
        <v>1046.6180771575075</v>
      </c>
      <c r="D32" s="75">
        <f t="shared" si="2"/>
        <v>14068</v>
      </c>
      <c r="E32" s="817">
        <v>11204</v>
      </c>
      <c r="F32" s="817">
        <v>931</v>
      </c>
      <c r="G32" s="817">
        <v>1894</v>
      </c>
      <c r="H32" s="817">
        <v>0</v>
      </c>
      <c r="I32" s="818">
        <v>39</v>
      </c>
      <c r="J32" s="819">
        <v>2495</v>
      </c>
      <c r="K32" s="819">
        <v>0</v>
      </c>
      <c r="L32" s="819">
        <v>227</v>
      </c>
      <c r="M32" s="138"/>
      <c r="N32" s="75">
        <f t="shared" si="3"/>
        <v>14669</v>
      </c>
      <c r="O32" s="75">
        <f t="shared" si="4"/>
        <v>914.4038459692363</v>
      </c>
      <c r="P32" s="76">
        <f t="shared" si="7"/>
        <v>16.628945801072067</v>
      </c>
      <c r="Q32" s="9"/>
      <c r="R32" s="340">
        <v>41353</v>
      </c>
      <c r="S32" s="340"/>
      <c r="T32" s="340">
        <v>2478</v>
      </c>
      <c r="U32" s="340">
        <f t="shared" si="5"/>
        <v>43831</v>
      </c>
      <c r="W32" s="338">
        <f>'ウ 資源 計'!B34</f>
        <v>2792</v>
      </c>
    </row>
    <row r="33" spans="1:23" ht="39.75" customHeight="1">
      <c r="A33" s="293" t="s">
        <v>1181</v>
      </c>
      <c r="B33" s="75">
        <f t="shared" si="0"/>
        <v>15089</v>
      </c>
      <c r="C33" s="153">
        <f t="shared" si="1"/>
        <v>846.3371644827589</v>
      </c>
      <c r="D33" s="75">
        <f t="shared" si="2"/>
        <v>12960</v>
      </c>
      <c r="E33" s="817">
        <v>9493</v>
      </c>
      <c r="F33" s="817">
        <v>977</v>
      </c>
      <c r="G33" s="817">
        <v>2406</v>
      </c>
      <c r="H33" s="817">
        <v>0</v>
      </c>
      <c r="I33" s="818">
        <v>84</v>
      </c>
      <c r="J33" s="819">
        <v>299</v>
      </c>
      <c r="K33" s="819">
        <v>44</v>
      </c>
      <c r="L33" s="819">
        <v>1786</v>
      </c>
      <c r="M33" s="138"/>
      <c r="N33" s="75">
        <f t="shared" si="3"/>
        <v>10897</v>
      </c>
      <c r="O33" s="75">
        <f t="shared" si="4"/>
        <v>611.209230656016</v>
      </c>
      <c r="P33" s="76">
        <f t="shared" si="7"/>
        <v>31.472249916915917</v>
      </c>
      <c r="Q33" s="9"/>
      <c r="R33" s="340">
        <v>44735</v>
      </c>
      <c r="S33" s="340">
        <v>1161</v>
      </c>
      <c r="T33" s="340">
        <v>2816</v>
      </c>
      <c r="U33" s="340">
        <f t="shared" si="5"/>
        <v>48712</v>
      </c>
      <c r="W33" s="338">
        <f>'ウ 資源 計'!B35</f>
        <v>4735</v>
      </c>
    </row>
    <row r="34" spans="1:23" ht="39.75" customHeight="1">
      <c r="A34" s="293" t="s">
        <v>1182</v>
      </c>
      <c r="B34" s="75">
        <f t="shared" si="0"/>
        <v>23605</v>
      </c>
      <c r="C34" s="153">
        <f t="shared" si="1"/>
        <v>941.1413658522894</v>
      </c>
      <c r="D34" s="75">
        <f t="shared" si="2"/>
        <v>21141</v>
      </c>
      <c r="E34" s="817">
        <v>14831</v>
      </c>
      <c r="F34" s="817">
        <v>555</v>
      </c>
      <c r="G34" s="817">
        <v>5655</v>
      </c>
      <c r="H34" s="817">
        <v>0</v>
      </c>
      <c r="I34" s="818">
        <v>100</v>
      </c>
      <c r="J34" s="819">
        <v>1663</v>
      </c>
      <c r="K34" s="819">
        <v>0</v>
      </c>
      <c r="L34" s="819">
        <v>801</v>
      </c>
      <c r="M34" s="138"/>
      <c r="N34" s="75">
        <f t="shared" si="3"/>
        <v>17149</v>
      </c>
      <c r="O34" s="75">
        <f t="shared" si="4"/>
        <v>683.7379065028981</v>
      </c>
      <c r="P34" s="76">
        <f t="shared" si="7"/>
        <v>28.481253971616184</v>
      </c>
      <c r="Q34" s="9"/>
      <c r="R34" s="340">
        <v>66186</v>
      </c>
      <c r="S34" s="340"/>
      <c r="T34" s="340">
        <v>2342</v>
      </c>
      <c r="U34" s="340">
        <f t="shared" si="5"/>
        <v>68528</v>
      </c>
      <c r="W34" s="338">
        <f>'ウ 資源 計'!B36</f>
        <v>6723</v>
      </c>
    </row>
    <row r="35" spans="1:23" ht="39.75" customHeight="1">
      <c r="A35" s="295" t="s">
        <v>1183</v>
      </c>
      <c r="B35" s="78">
        <f t="shared" si="0"/>
        <v>28202</v>
      </c>
      <c r="C35" s="854">
        <f t="shared" si="1"/>
        <v>966.2387902835613</v>
      </c>
      <c r="D35" s="78">
        <f t="shared" si="2"/>
        <v>24133</v>
      </c>
      <c r="E35" s="820">
        <v>17461</v>
      </c>
      <c r="F35" s="820">
        <v>1406</v>
      </c>
      <c r="G35" s="820">
        <v>4920</v>
      </c>
      <c r="H35" s="820">
        <v>23</v>
      </c>
      <c r="I35" s="821">
        <v>323</v>
      </c>
      <c r="J35" s="822">
        <v>2557</v>
      </c>
      <c r="K35" s="822">
        <v>0</v>
      </c>
      <c r="L35" s="822">
        <v>1512</v>
      </c>
      <c r="M35" s="138"/>
      <c r="N35" s="78">
        <f t="shared" si="3"/>
        <v>21770</v>
      </c>
      <c r="O35" s="78">
        <f t="shared" si="4"/>
        <v>745.8697420208897</v>
      </c>
      <c r="P35" s="79">
        <f t="shared" si="7"/>
        <v>24.980497837032832</v>
      </c>
      <c r="Q35" s="9"/>
      <c r="R35" s="340">
        <v>78588</v>
      </c>
      <c r="S35" s="340"/>
      <c r="T35" s="340">
        <v>1159</v>
      </c>
      <c r="U35" s="340">
        <f t="shared" si="5"/>
        <v>79747</v>
      </c>
      <c r="W35" s="338">
        <f>'ウ 資源 計'!B37</f>
        <v>7045</v>
      </c>
    </row>
    <row r="36" spans="1:23" ht="39.75" customHeight="1">
      <c r="A36" s="293" t="s">
        <v>1184</v>
      </c>
      <c r="B36" s="75">
        <f t="shared" si="0"/>
        <v>26434</v>
      </c>
      <c r="C36" s="153">
        <f t="shared" si="1"/>
        <v>1081.732648102311</v>
      </c>
      <c r="D36" s="75">
        <f t="shared" si="2"/>
        <v>20121</v>
      </c>
      <c r="E36" s="817">
        <v>15469</v>
      </c>
      <c r="F36" s="817">
        <v>309</v>
      </c>
      <c r="G36" s="817">
        <v>4342</v>
      </c>
      <c r="H36" s="817">
        <v>1</v>
      </c>
      <c r="I36" s="818">
        <v>0</v>
      </c>
      <c r="J36" s="819">
        <v>6313</v>
      </c>
      <c r="K36" s="819">
        <v>0</v>
      </c>
      <c r="L36" s="819">
        <v>0</v>
      </c>
      <c r="M36" s="138"/>
      <c r="N36" s="452">
        <f t="shared" si="3"/>
        <v>22092</v>
      </c>
      <c r="O36" s="75">
        <f t="shared" si="4"/>
        <v>904.0492419564293</v>
      </c>
      <c r="P36" s="76">
        <f>(W36/(D36+J36))*100</f>
        <v>32.17068926382689</v>
      </c>
      <c r="Q36" s="9"/>
      <c r="R36" s="340">
        <v>65755</v>
      </c>
      <c r="S36" s="340"/>
      <c r="T36" s="340">
        <v>1012</v>
      </c>
      <c r="U36" s="340">
        <f t="shared" si="5"/>
        <v>66767</v>
      </c>
      <c r="W36" s="338">
        <f>'ウ 資源 計'!B38</f>
        <v>8504</v>
      </c>
    </row>
    <row r="37" spans="1:23" ht="39.75" customHeight="1">
      <c r="A37" s="293" t="s">
        <v>1185</v>
      </c>
      <c r="B37" s="75">
        <f t="shared" si="0"/>
        <v>20726</v>
      </c>
      <c r="C37" s="153">
        <f t="shared" si="1"/>
        <v>844.5069763708366</v>
      </c>
      <c r="D37" s="75">
        <f t="shared" si="2"/>
        <v>18448</v>
      </c>
      <c r="E37" s="817">
        <v>12153</v>
      </c>
      <c r="F37" s="817">
        <v>844</v>
      </c>
      <c r="G37" s="817">
        <v>3173</v>
      </c>
      <c r="H37" s="817">
        <v>1690</v>
      </c>
      <c r="I37" s="818">
        <v>588</v>
      </c>
      <c r="J37" s="819">
        <v>693</v>
      </c>
      <c r="K37" s="819">
        <v>0</v>
      </c>
      <c r="L37" s="819">
        <v>1585</v>
      </c>
      <c r="M37" s="138"/>
      <c r="N37" s="75">
        <f t="shared" si="3"/>
        <v>15968</v>
      </c>
      <c r="O37" s="75">
        <f t="shared" si="4"/>
        <v>650.6362732167094</v>
      </c>
      <c r="P37" s="76">
        <f>(W37/(D37+J37+L37))*100</f>
        <v>24.891440702499278</v>
      </c>
      <c r="Q37" s="9"/>
      <c r="R37" s="340">
        <v>66455</v>
      </c>
      <c r="S37" s="340"/>
      <c r="T37" s="340">
        <v>600</v>
      </c>
      <c r="U37" s="340">
        <f t="shared" si="5"/>
        <v>67055</v>
      </c>
      <c r="W37" s="338">
        <f>'ウ 資源 計'!B39</f>
        <v>5159</v>
      </c>
    </row>
    <row r="38" spans="1:23" ht="39.75" customHeight="1">
      <c r="A38" s="293" t="s">
        <v>1186</v>
      </c>
      <c r="B38" s="75">
        <f t="shared" si="0"/>
        <v>17479</v>
      </c>
      <c r="C38" s="153">
        <f t="shared" si="1"/>
        <v>824.4170453164772</v>
      </c>
      <c r="D38" s="75">
        <f t="shared" si="2"/>
        <v>16101</v>
      </c>
      <c r="E38" s="817">
        <v>11836</v>
      </c>
      <c r="F38" s="817">
        <v>1818</v>
      </c>
      <c r="G38" s="817">
        <v>2008</v>
      </c>
      <c r="H38" s="817">
        <v>0</v>
      </c>
      <c r="I38" s="818">
        <v>439</v>
      </c>
      <c r="J38" s="819">
        <v>0</v>
      </c>
      <c r="K38" s="819">
        <v>0</v>
      </c>
      <c r="L38" s="819">
        <v>1378</v>
      </c>
      <c r="M38" s="138"/>
      <c r="N38" s="75">
        <f t="shared" si="3"/>
        <v>14093</v>
      </c>
      <c r="O38" s="75">
        <f t="shared" si="4"/>
        <v>664.7124789544662</v>
      </c>
      <c r="P38" s="76">
        <f>(W38/(D38+L38))*100</f>
        <v>21.31128783111162</v>
      </c>
      <c r="Q38" s="9"/>
      <c r="R38" s="340">
        <v>56756</v>
      </c>
      <c r="S38" s="340"/>
      <c r="T38" s="340">
        <v>1172</v>
      </c>
      <c r="U38" s="340">
        <f t="shared" si="5"/>
        <v>57928</v>
      </c>
      <c r="W38" s="338">
        <f>'ウ 資源 計'!B40</f>
        <v>3725</v>
      </c>
    </row>
    <row r="39" spans="1:23" ht="39.75" customHeight="1">
      <c r="A39" s="293" t="s">
        <v>1187</v>
      </c>
      <c r="B39" s="75">
        <f t="shared" si="0"/>
        <v>29974</v>
      </c>
      <c r="C39" s="153">
        <f t="shared" si="1"/>
        <v>999.2212648046361</v>
      </c>
      <c r="D39" s="75">
        <f t="shared" si="2"/>
        <v>28034</v>
      </c>
      <c r="E39" s="817">
        <v>22519</v>
      </c>
      <c r="F39" s="817">
        <v>1512</v>
      </c>
      <c r="G39" s="817">
        <v>3679</v>
      </c>
      <c r="H39" s="817">
        <v>11</v>
      </c>
      <c r="I39" s="818">
        <v>313</v>
      </c>
      <c r="J39" s="819">
        <v>0</v>
      </c>
      <c r="K39" s="819">
        <v>0</v>
      </c>
      <c r="L39" s="819">
        <v>1940</v>
      </c>
      <c r="M39" s="138"/>
      <c r="N39" s="75">
        <f t="shared" si="3"/>
        <v>24355</v>
      </c>
      <c r="O39" s="75">
        <f t="shared" si="4"/>
        <v>811.9047809540573</v>
      </c>
      <c r="P39" s="76">
        <f>(W39/(D39+L39))*100</f>
        <v>20.487756055247882</v>
      </c>
      <c r="Q39" s="9"/>
      <c r="R39" s="340">
        <v>80483</v>
      </c>
      <c r="S39" s="340"/>
      <c r="T39" s="340">
        <v>1477</v>
      </c>
      <c r="U39" s="340">
        <f t="shared" si="5"/>
        <v>81960</v>
      </c>
      <c r="W39" s="338">
        <f>'ウ 資源 計'!B41</f>
        <v>6141</v>
      </c>
    </row>
    <row r="40" spans="1:23" ht="39.75" customHeight="1" thickBot="1">
      <c r="A40" s="294" t="s">
        <v>560</v>
      </c>
      <c r="B40" s="81">
        <f t="shared" si="0"/>
        <v>14335</v>
      </c>
      <c r="C40" s="856">
        <f t="shared" si="1"/>
        <v>886.6251650631956</v>
      </c>
      <c r="D40" s="81">
        <f t="shared" si="2"/>
        <v>12975</v>
      </c>
      <c r="E40" s="826">
        <v>10563</v>
      </c>
      <c r="F40" s="826">
        <v>484</v>
      </c>
      <c r="G40" s="826">
        <v>1481</v>
      </c>
      <c r="H40" s="826">
        <v>10</v>
      </c>
      <c r="I40" s="827">
        <v>437</v>
      </c>
      <c r="J40" s="828">
        <v>409</v>
      </c>
      <c r="K40" s="828">
        <v>0</v>
      </c>
      <c r="L40" s="828">
        <v>951</v>
      </c>
      <c r="M40" s="139"/>
      <c r="N40" s="81">
        <f t="shared" si="3"/>
        <v>11903</v>
      </c>
      <c r="O40" s="81">
        <f t="shared" si="4"/>
        <v>736.2050463723207</v>
      </c>
      <c r="P40" s="82">
        <f>(W40/(D40+J40+L40))*100</f>
        <v>18.68154865713289</v>
      </c>
      <c r="Q40" s="9"/>
      <c r="R40" s="340">
        <v>42783</v>
      </c>
      <c r="S40" s="340"/>
      <c r="T40" s="340">
        <v>1392</v>
      </c>
      <c r="U40" s="340">
        <f t="shared" si="5"/>
        <v>44175</v>
      </c>
      <c r="W40" s="338">
        <f>'ウ 資源 計'!B42</f>
        <v>2678</v>
      </c>
    </row>
    <row r="41" spans="1:17" ht="33" customHeight="1">
      <c r="A41" s="65" t="s">
        <v>972</v>
      </c>
      <c r="B41" s="153"/>
      <c r="C41" s="153"/>
      <c r="D41" s="153"/>
      <c r="E41" s="153"/>
      <c r="F41" s="153"/>
      <c r="G41" s="153"/>
      <c r="H41" s="154"/>
      <c r="I41" s="153"/>
      <c r="J41" s="153"/>
      <c r="K41" s="154"/>
      <c r="L41" s="153"/>
      <c r="M41" s="155"/>
      <c r="N41" s="153"/>
      <c r="O41" s="153"/>
      <c r="P41" s="156"/>
      <c r="Q41" s="9"/>
    </row>
    <row r="42" spans="1:23" s="12" customFormat="1" ht="30" customHeight="1" thickBot="1">
      <c r="A42" s="65" t="s">
        <v>1265</v>
      </c>
      <c r="F42" s="5"/>
      <c r="G42" s="5"/>
      <c r="H42" s="5"/>
      <c r="I42" s="66"/>
      <c r="K42" s="6"/>
      <c r="L42" s="27" t="s">
        <v>428</v>
      </c>
      <c r="N42" s="6"/>
      <c r="O42" s="6"/>
      <c r="P42" s="6"/>
      <c r="Q42" s="6"/>
      <c r="R42" s="341"/>
      <c r="S42" s="341"/>
      <c r="T42" s="341"/>
      <c r="U42" s="341"/>
      <c r="V42" s="237"/>
      <c r="W42" s="237"/>
    </row>
    <row r="43" spans="1:23" s="14" customFormat="1" ht="18.75" customHeight="1" thickBot="1">
      <c r="A43" s="973" t="s">
        <v>211</v>
      </c>
      <c r="B43" s="245" t="s">
        <v>955</v>
      </c>
      <c r="C43" s="243"/>
      <c r="D43" s="230"/>
      <c r="E43" s="230"/>
      <c r="F43" s="230"/>
      <c r="G43" s="230"/>
      <c r="H43" s="230"/>
      <c r="I43" s="230"/>
      <c r="J43" s="230"/>
      <c r="K43" s="230"/>
      <c r="L43" s="231"/>
      <c r="N43" s="964" t="s">
        <v>957</v>
      </c>
      <c r="O43" s="964" t="s">
        <v>566</v>
      </c>
      <c r="P43" s="962" t="s">
        <v>430</v>
      </c>
      <c r="R43" s="970" t="s">
        <v>279</v>
      </c>
      <c r="S43" s="971"/>
      <c r="T43" s="971"/>
      <c r="U43" s="972"/>
      <c r="V43" s="296"/>
      <c r="W43" s="961" t="s">
        <v>278</v>
      </c>
    </row>
    <row r="44" spans="1:23" s="14" customFormat="1" ht="18.75" customHeight="1">
      <c r="A44" s="933"/>
      <c r="B44" s="934" t="s">
        <v>553</v>
      </c>
      <c r="C44" s="936" t="s">
        <v>1266</v>
      </c>
      <c r="D44" s="245" t="s">
        <v>907</v>
      </c>
      <c r="E44" s="246"/>
      <c r="F44" s="246"/>
      <c r="G44" s="246"/>
      <c r="H44" s="246"/>
      <c r="I44" s="246"/>
      <c r="J44" s="938" t="s">
        <v>908</v>
      </c>
      <c r="K44" s="940" t="s">
        <v>909</v>
      </c>
      <c r="L44" s="940" t="s">
        <v>910</v>
      </c>
      <c r="N44" s="965"/>
      <c r="O44" s="965"/>
      <c r="P44" s="963"/>
      <c r="R44" s="966" t="s">
        <v>565</v>
      </c>
      <c r="S44" s="967"/>
      <c r="T44" s="968" t="s">
        <v>459</v>
      </c>
      <c r="U44" s="456"/>
      <c r="V44" s="296"/>
      <c r="W44" s="961"/>
    </row>
    <row r="45" spans="1:23" s="14" customFormat="1" ht="36" customHeight="1" thickBot="1">
      <c r="A45" s="933"/>
      <c r="B45" s="935"/>
      <c r="C45" s="937"/>
      <c r="D45" s="239" t="s">
        <v>197</v>
      </c>
      <c r="E45" s="235" t="s">
        <v>564</v>
      </c>
      <c r="F45" s="234" t="s">
        <v>563</v>
      </c>
      <c r="G45" s="234" t="s">
        <v>562</v>
      </c>
      <c r="H45" s="233" t="s">
        <v>567</v>
      </c>
      <c r="I45" s="244" t="s">
        <v>561</v>
      </c>
      <c r="J45" s="939"/>
      <c r="K45" s="941"/>
      <c r="L45" s="941"/>
      <c r="N45" s="965"/>
      <c r="O45" s="965"/>
      <c r="P45" s="963"/>
      <c r="R45" s="328" t="s">
        <v>279</v>
      </c>
      <c r="S45" s="328" t="s">
        <v>280</v>
      </c>
      <c r="T45" s="969"/>
      <c r="U45" s="456"/>
      <c r="V45" s="296"/>
      <c r="W45" s="961"/>
    </row>
    <row r="46" spans="1:23" ht="39.75" customHeight="1">
      <c r="A46" s="292" t="s">
        <v>1188</v>
      </c>
      <c r="B46" s="73">
        <f aca="true" t="shared" si="8" ref="B46:B71">SUM(D46,J46,K46,L46)</f>
        <v>13467</v>
      </c>
      <c r="C46" s="853">
        <f aca="true" t="shared" si="9" ref="C46:C74">(B46*1000000)/(U46*366)</f>
        <v>898.9978247016325</v>
      </c>
      <c r="D46" s="73">
        <f aca="true" t="shared" si="10" ref="D46:D71">SUM(E46:I46)</f>
        <v>10927</v>
      </c>
      <c r="E46" s="814">
        <v>8713</v>
      </c>
      <c r="F46" s="814">
        <v>1037</v>
      </c>
      <c r="G46" s="814">
        <v>1066</v>
      </c>
      <c r="H46" s="814">
        <v>11</v>
      </c>
      <c r="I46" s="815">
        <v>100</v>
      </c>
      <c r="J46" s="816">
        <v>1640</v>
      </c>
      <c r="K46" s="816">
        <v>0</v>
      </c>
      <c r="L46" s="816">
        <v>900</v>
      </c>
      <c r="M46" s="138"/>
      <c r="N46" s="73">
        <f aca="true" t="shared" si="11" ref="N46:N70">B46-G46-L46</f>
        <v>11501</v>
      </c>
      <c r="O46" s="73">
        <f aca="true" t="shared" si="12" ref="O46:O74">(N46*1000000)/(U46*366)</f>
        <v>767.7562918165497</v>
      </c>
      <c r="P46" s="74">
        <f>(W46/(D46+J46+L46))*100</f>
        <v>17.709957674314992</v>
      </c>
      <c r="Q46" s="9"/>
      <c r="R46" s="340">
        <v>39842</v>
      </c>
      <c r="S46" s="340"/>
      <c r="T46" s="340">
        <v>1087</v>
      </c>
      <c r="U46" s="338">
        <f>SUM(R46:T46)</f>
        <v>40929</v>
      </c>
      <c r="W46" s="338">
        <f>'ウ 資源 計'!B50</f>
        <v>2385</v>
      </c>
    </row>
    <row r="47" spans="1:23" ht="39.75" customHeight="1">
      <c r="A47" s="293" t="s">
        <v>1189</v>
      </c>
      <c r="B47" s="75">
        <f t="shared" si="8"/>
        <v>18684</v>
      </c>
      <c r="C47" s="153">
        <f t="shared" si="9"/>
        <v>1097.8318350079323</v>
      </c>
      <c r="D47" s="75">
        <f t="shared" si="10"/>
        <v>16642</v>
      </c>
      <c r="E47" s="817">
        <v>13066</v>
      </c>
      <c r="F47" s="817">
        <v>651</v>
      </c>
      <c r="G47" s="817">
        <v>2739</v>
      </c>
      <c r="H47" s="817">
        <v>13</v>
      </c>
      <c r="I47" s="818">
        <v>173</v>
      </c>
      <c r="J47" s="819">
        <v>1310</v>
      </c>
      <c r="K47" s="819">
        <v>0</v>
      </c>
      <c r="L47" s="819">
        <v>732</v>
      </c>
      <c r="M47" s="138"/>
      <c r="N47" s="75">
        <f t="shared" si="11"/>
        <v>15213</v>
      </c>
      <c r="O47" s="75">
        <f t="shared" si="12"/>
        <v>893.8833068922969</v>
      </c>
      <c r="P47" s="76">
        <f aca="true" t="shared" si="13" ref="P47:P67">(W47/(D47+J47+L47))*100</f>
        <v>20.621922500535216</v>
      </c>
      <c r="Q47" s="9"/>
      <c r="R47" s="340">
        <v>45605</v>
      </c>
      <c r="S47" s="340"/>
      <c r="T47" s="340">
        <v>895</v>
      </c>
      <c r="U47" s="338">
        <f aca="true" t="shared" si="14" ref="U47:U73">SUM(R47:T47)</f>
        <v>46500</v>
      </c>
      <c r="W47" s="338">
        <f>'ウ 資源 計'!B51</f>
        <v>3853</v>
      </c>
    </row>
    <row r="48" spans="1:23" ht="39.75" customHeight="1">
      <c r="A48" s="293" t="s">
        <v>1190</v>
      </c>
      <c r="B48" s="75">
        <f t="shared" si="8"/>
        <v>8010</v>
      </c>
      <c r="C48" s="153">
        <f t="shared" si="9"/>
        <v>1550.935149999245</v>
      </c>
      <c r="D48" s="75">
        <f t="shared" si="10"/>
        <v>7695</v>
      </c>
      <c r="E48" s="817">
        <v>6758</v>
      </c>
      <c r="F48" s="817">
        <v>341</v>
      </c>
      <c r="G48" s="817">
        <v>551</v>
      </c>
      <c r="H48" s="817">
        <v>3</v>
      </c>
      <c r="I48" s="818">
        <v>42</v>
      </c>
      <c r="J48" s="819">
        <v>150</v>
      </c>
      <c r="K48" s="819">
        <v>0</v>
      </c>
      <c r="L48" s="819">
        <v>165</v>
      </c>
      <c r="M48" s="138"/>
      <c r="N48" s="75">
        <f t="shared" si="11"/>
        <v>7294</v>
      </c>
      <c r="O48" s="75">
        <f t="shared" si="12"/>
        <v>1412.2997483264035</v>
      </c>
      <c r="P48" s="76">
        <f t="shared" si="13"/>
        <v>10.636704119850188</v>
      </c>
      <c r="Q48" s="9"/>
      <c r="R48" s="340">
        <v>13700</v>
      </c>
      <c r="S48" s="340"/>
      <c r="T48" s="340">
        <v>411</v>
      </c>
      <c r="U48" s="338">
        <f t="shared" si="14"/>
        <v>14111</v>
      </c>
      <c r="W48" s="338">
        <f>'ウ 資源 計'!B52</f>
        <v>852</v>
      </c>
    </row>
    <row r="49" spans="1:23" ht="39.75" customHeight="1">
      <c r="A49" s="293" t="s">
        <v>1191</v>
      </c>
      <c r="B49" s="75">
        <f t="shared" si="8"/>
        <v>2369</v>
      </c>
      <c r="C49" s="153">
        <f t="shared" si="9"/>
        <v>811.4175248374596</v>
      </c>
      <c r="D49" s="75">
        <f t="shared" si="10"/>
        <v>2015</v>
      </c>
      <c r="E49" s="817">
        <v>1538</v>
      </c>
      <c r="F49" s="817">
        <v>295</v>
      </c>
      <c r="G49" s="817">
        <v>151</v>
      </c>
      <c r="H49" s="817">
        <v>0</v>
      </c>
      <c r="I49" s="818">
        <v>31</v>
      </c>
      <c r="J49" s="819">
        <v>0</v>
      </c>
      <c r="K49" s="819">
        <v>0</v>
      </c>
      <c r="L49" s="819">
        <v>354</v>
      </c>
      <c r="M49" s="138"/>
      <c r="N49" s="75">
        <f t="shared" si="11"/>
        <v>1864</v>
      </c>
      <c r="O49" s="75">
        <f t="shared" si="12"/>
        <v>638.4475585888665</v>
      </c>
      <c r="P49" s="76">
        <f>(W49/(D49+L49))*100</f>
        <v>23.42760658505699</v>
      </c>
      <c r="Q49" s="9"/>
      <c r="R49" s="340">
        <v>7758</v>
      </c>
      <c r="S49" s="340"/>
      <c r="T49" s="340">
        <v>219</v>
      </c>
      <c r="U49" s="338">
        <f t="shared" si="14"/>
        <v>7977</v>
      </c>
      <c r="W49" s="338">
        <f>'ウ 資源 計'!B53</f>
        <v>555</v>
      </c>
    </row>
    <row r="50" spans="1:23" ht="39.75" customHeight="1">
      <c r="A50" s="293" t="s">
        <v>1192</v>
      </c>
      <c r="B50" s="75">
        <f t="shared" si="8"/>
        <v>8222</v>
      </c>
      <c r="C50" s="153">
        <f t="shared" si="9"/>
        <v>1015.0684955183652</v>
      </c>
      <c r="D50" s="75">
        <f t="shared" si="10"/>
        <v>6859</v>
      </c>
      <c r="E50" s="817">
        <v>6006</v>
      </c>
      <c r="F50" s="817">
        <v>55</v>
      </c>
      <c r="G50" s="817">
        <v>543</v>
      </c>
      <c r="H50" s="817">
        <v>9</v>
      </c>
      <c r="I50" s="818">
        <v>246</v>
      </c>
      <c r="J50" s="819">
        <v>193</v>
      </c>
      <c r="K50" s="819">
        <v>0</v>
      </c>
      <c r="L50" s="819">
        <v>1170</v>
      </c>
      <c r="M50" s="138"/>
      <c r="N50" s="75">
        <f t="shared" si="11"/>
        <v>6509</v>
      </c>
      <c r="O50" s="75">
        <f t="shared" si="12"/>
        <v>803.5856041509412</v>
      </c>
      <c r="P50" s="76">
        <f t="shared" si="13"/>
        <v>27.9980540014595</v>
      </c>
      <c r="Q50" s="9"/>
      <c r="R50" s="340">
        <v>21677</v>
      </c>
      <c r="S50" s="340"/>
      <c r="T50" s="340">
        <v>454</v>
      </c>
      <c r="U50" s="338">
        <f t="shared" si="14"/>
        <v>22131</v>
      </c>
      <c r="W50" s="338">
        <f>'ウ 資源 計'!B54</f>
        <v>2302</v>
      </c>
    </row>
    <row r="51" spans="1:23" ht="39.75" customHeight="1">
      <c r="A51" s="290" t="s">
        <v>1193</v>
      </c>
      <c r="B51" s="137">
        <f t="shared" si="8"/>
        <v>10806</v>
      </c>
      <c r="C51" s="855">
        <f t="shared" si="9"/>
        <v>872.0637453903126</v>
      </c>
      <c r="D51" s="137">
        <f t="shared" si="10"/>
        <v>9186</v>
      </c>
      <c r="E51" s="823">
        <v>8110</v>
      </c>
      <c r="F51" s="823">
        <v>93</v>
      </c>
      <c r="G51" s="823">
        <v>745</v>
      </c>
      <c r="H51" s="823">
        <v>16</v>
      </c>
      <c r="I51" s="824">
        <v>222</v>
      </c>
      <c r="J51" s="825">
        <v>360</v>
      </c>
      <c r="K51" s="825">
        <v>0</v>
      </c>
      <c r="L51" s="825">
        <v>1260</v>
      </c>
      <c r="M51" s="138"/>
      <c r="N51" s="137">
        <f t="shared" si="11"/>
        <v>8801</v>
      </c>
      <c r="O51" s="137">
        <f t="shared" si="12"/>
        <v>710.2566188395467</v>
      </c>
      <c r="P51" s="80">
        <f t="shared" si="13"/>
        <v>22.191375161947064</v>
      </c>
      <c r="Q51" s="9"/>
      <c r="R51" s="340">
        <v>33474</v>
      </c>
      <c r="S51" s="340"/>
      <c r="T51" s="340">
        <v>382</v>
      </c>
      <c r="U51" s="338">
        <f t="shared" si="14"/>
        <v>33856</v>
      </c>
      <c r="W51" s="338">
        <f>'ウ 資源 計'!B55</f>
        <v>2398</v>
      </c>
    </row>
    <row r="52" spans="1:23" ht="39.75" customHeight="1">
      <c r="A52" s="293" t="s">
        <v>1194</v>
      </c>
      <c r="B52" s="75">
        <f t="shared" si="8"/>
        <v>7105</v>
      </c>
      <c r="C52" s="153">
        <f t="shared" si="9"/>
        <v>836.0639263538882</v>
      </c>
      <c r="D52" s="75">
        <f t="shared" si="10"/>
        <v>6172</v>
      </c>
      <c r="E52" s="817">
        <v>4209</v>
      </c>
      <c r="F52" s="817">
        <v>241</v>
      </c>
      <c r="G52" s="817">
        <v>443</v>
      </c>
      <c r="H52" s="817">
        <v>684</v>
      </c>
      <c r="I52" s="818">
        <v>595</v>
      </c>
      <c r="J52" s="819">
        <v>36</v>
      </c>
      <c r="K52" s="819">
        <v>0</v>
      </c>
      <c r="L52" s="819">
        <v>897</v>
      </c>
      <c r="M52" s="138"/>
      <c r="N52" s="75">
        <f t="shared" si="11"/>
        <v>5765</v>
      </c>
      <c r="O52" s="75">
        <f t="shared" si="12"/>
        <v>678.3826228613885</v>
      </c>
      <c r="P52" s="76">
        <f t="shared" si="13"/>
        <v>21.04152005629838</v>
      </c>
      <c r="Q52" s="9"/>
      <c r="R52" s="340">
        <v>22906</v>
      </c>
      <c r="S52" s="340"/>
      <c r="T52" s="340">
        <v>313</v>
      </c>
      <c r="U52" s="338">
        <f t="shared" si="14"/>
        <v>23219</v>
      </c>
      <c r="W52" s="338">
        <f>'ウ 資源 計'!B56</f>
        <v>1495</v>
      </c>
    </row>
    <row r="53" spans="1:23" ht="39.75" customHeight="1">
      <c r="A53" s="293" t="s">
        <v>1195</v>
      </c>
      <c r="B53" s="75">
        <f t="shared" si="8"/>
        <v>6957</v>
      </c>
      <c r="C53" s="153">
        <f t="shared" si="9"/>
        <v>779.3438590123607</v>
      </c>
      <c r="D53" s="75">
        <f t="shared" si="10"/>
        <v>6477</v>
      </c>
      <c r="E53" s="817">
        <v>4194</v>
      </c>
      <c r="F53" s="817">
        <v>422</v>
      </c>
      <c r="G53" s="817">
        <v>977</v>
      </c>
      <c r="H53" s="817">
        <v>698</v>
      </c>
      <c r="I53" s="818">
        <v>186</v>
      </c>
      <c r="J53" s="819">
        <v>117</v>
      </c>
      <c r="K53" s="819">
        <v>363</v>
      </c>
      <c r="L53" s="819">
        <v>0</v>
      </c>
      <c r="M53" s="138"/>
      <c r="N53" s="75">
        <f t="shared" si="11"/>
        <v>5980</v>
      </c>
      <c r="O53" s="75">
        <f t="shared" si="12"/>
        <v>669.8974093566072</v>
      </c>
      <c r="P53" s="76">
        <f>(W53/(D53+J53))*100</f>
        <v>15.104640582347589</v>
      </c>
      <c r="Q53" s="9"/>
      <c r="R53" s="340">
        <v>20904</v>
      </c>
      <c r="S53" s="340">
        <v>3040</v>
      </c>
      <c r="T53" s="340">
        <v>446</v>
      </c>
      <c r="U53" s="338">
        <f t="shared" si="14"/>
        <v>24390</v>
      </c>
      <c r="W53" s="338">
        <f>'ウ 資源 計'!B57</f>
        <v>996</v>
      </c>
    </row>
    <row r="54" spans="1:23" ht="39.75" customHeight="1">
      <c r="A54" s="293" t="s">
        <v>1196</v>
      </c>
      <c r="B54" s="75">
        <f t="shared" si="8"/>
        <v>14585</v>
      </c>
      <c r="C54" s="153">
        <f t="shared" si="9"/>
        <v>993.3128963546609</v>
      </c>
      <c r="D54" s="75">
        <f t="shared" si="10"/>
        <v>14195</v>
      </c>
      <c r="E54" s="817">
        <v>11278</v>
      </c>
      <c r="F54" s="817">
        <v>1337</v>
      </c>
      <c r="G54" s="817">
        <v>1202</v>
      </c>
      <c r="H54" s="817">
        <v>0</v>
      </c>
      <c r="I54" s="818">
        <v>378</v>
      </c>
      <c r="J54" s="819">
        <v>0</v>
      </c>
      <c r="K54" s="819">
        <v>0</v>
      </c>
      <c r="L54" s="819">
        <v>390</v>
      </c>
      <c r="M54" s="138"/>
      <c r="N54" s="75">
        <f t="shared" si="11"/>
        <v>12993</v>
      </c>
      <c r="O54" s="75">
        <f t="shared" si="12"/>
        <v>884.889575751533</v>
      </c>
      <c r="P54" s="76">
        <f>(W54/(D54+L54))*100</f>
        <v>10.915323962975659</v>
      </c>
      <c r="Q54" s="9"/>
      <c r="R54" s="340">
        <v>38876</v>
      </c>
      <c r="S54" s="340"/>
      <c r="T54" s="340">
        <v>1242</v>
      </c>
      <c r="U54" s="338">
        <f t="shared" si="14"/>
        <v>40118</v>
      </c>
      <c r="W54" s="338">
        <f>'ウ 資源 計'!B58</f>
        <v>1592</v>
      </c>
    </row>
    <row r="55" spans="1:23" ht="39.75" customHeight="1">
      <c r="A55" s="291" t="s">
        <v>1197</v>
      </c>
      <c r="B55" s="78">
        <f t="shared" si="8"/>
        <v>7652</v>
      </c>
      <c r="C55" s="854">
        <f t="shared" si="9"/>
        <v>696.7408879640288</v>
      </c>
      <c r="D55" s="78">
        <f t="shared" si="10"/>
        <v>7521</v>
      </c>
      <c r="E55" s="820">
        <v>5879</v>
      </c>
      <c r="F55" s="820">
        <v>330</v>
      </c>
      <c r="G55" s="820">
        <v>543</v>
      </c>
      <c r="H55" s="820">
        <v>679</v>
      </c>
      <c r="I55" s="821">
        <v>90</v>
      </c>
      <c r="J55" s="822">
        <v>131</v>
      </c>
      <c r="K55" s="822">
        <v>0</v>
      </c>
      <c r="L55" s="822">
        <v>0</v>
      </c>
      <c r="M55" s="138"/>
      <c r="N55" s="78">
        <f t="shared" si="11"/>
        <v>7109</v>
      </c>
      <c r="O55" s="78">
        <f t="shared" si="12"/>
        <v>647.2988725217303</v>
      </c>
      <c r="P55" s="79">
        <f t="shared" si="13"/>
        <v>7.187663355985363</v>
      </c>
      <c r="Q55" s="9"/>
      <c r="R55" s="340">
        <v>29513</v>
      </c>
      <c r="S55" s="340"/>
      <c r="T55" s="340">
        <v>494</v>
      </c>
      <c r="U55" s="338">
        <f t="shared" si="14"/>
        <v>30007</v>
      </c>
      <c r="W55" s="338">
        <f>'ウ 資源 計'!B59</f>
        <v>550</v>
      </c>
    </row>
    <row r="56" spans="1:23" ht="39.75" customHeight="1">
      <c r="A56" s="290" t="s">
        <v>1198</v>
      </c>
      <c r="B56" s="137">
        <f t="shared" si="8"/>
        <v>14270</v>
      </c>
      <c r="C56" s="855">
        <f t="shared" si="9"/>
        <v>1030.666183040825</v>
      </c>
      <c r="D56" s="137">
        <f t="shared" si="10"/>
        <v>13465</v>
      </c>
      <c r="E56" s="823">
        <v>10573</v>
      </c>
      <c r="F56" s="823">
        <v>575</v>
      </c>
      <c r="G56" s="823">
        <v>1788</v>
      </c>
      <c r="H56" s="823">
        <v>0</v>
      </c>
      <c r="I56" s="824">
        <v>529</v>
      </c>
      <c r="J56" s="825">
        <v>148</v>
      </c>
      <c r="K56" s="825">
        <v>0</v>
      </c>
      <c r="L56" s="825">
        <v>657</v>
      </c>
      <c r="M56" s="139"/>
      <c r="N56" s="452">
        <f t="shared" si="11"/>
        <v>11825</v>
      </c>
      <c r="O56" s="137">
        <f t="shared" si="12"/>
        <v>854.0734137671867</v>
      </c>
      <c r="P56" s="80">
        <f>(W56/(D56+J56))*100</f>
        <v>19.69440975538089</v>
      </c>
      <c r="Q56" s="9"/>
      <c r="R56" s="340">
        <v>36661</v>
      </c>
      <c r="S56" s="340"/>
      <c r="T56" s="340">
        <v>1168</v>
      </c>
      <c r="U56" s="338">
        <f t="shared" si="14"/>
        <v>37829</v>
      </c>
      <c r="W56" s="338">
        <f>'ウ 資源 計'!B60</f>
        <v>2681</v>
      </c>
    </row>
    <row r="57" spans="1:23" ht="39.75" customHeight="1">
      <c r="A57" s="293" t="s">
        <v>1199</v>
      </c>
      <c r="B57" s="75">
        <f t="shared" si="8"/>
        <v>2240</v>
      </c>
      <c r="C57" s="153">
        <f t="shared" si="9"/>
        <v>1306.6222415104553</v>
      </c>
      <c r="D57" s="75">
        <f t="shared" si="10"/>
        <v>2004</v>
      </c>
      <c r="E57" s="817">
        <v>1372</v>
      </c>
      <c r="F57" s="817">
        <v>204</v>
      </c>
      <c r="G57" s="817">
        <v>18</v>
      </c>
      <c r="H57" s="817">
        <v>195</v>
      </c>
      <c r="I57" s="818">
        <v>215</v>
      </c>
      <c r="J57" s="819">
        <v>236</v>
      </c>
      <c r="K57" s="819">
        <v>0</v>
      </c>
      <c r="L57" s="819">
        <v>0</v>
      </c>
      <c r="M57" s="139"/>
      <c r="N57" s="453">
        <f t="shared" si="11"/>
        <v>2222</v>
      </c>
      <c r="O57" s="75">
        <f t="shared" si="12"/>
        <v>1296.1225984983178</v>
      </c>
      <c r="P57" s="76">
        <f>(W57/(D57+J57))*100</f>
        <v>20.044642857142858</v>
      </c>
      <c r="Q57" s="9"/>
      <c r="R57" s="340">
        <v>4507</v>
      </c>
      <c r="S57" s="340"/>
      <c r="T57" s="340">
        <v>177</v>
      </c>
      <c r="U57" s="338">
        <f t="shared" si="14"/>
        <v>4684</v>
      </c>
      <c r="W57" s="338">
        <f>'ウ 資源 計'!B61</f>
        <v>449</v>
      </c>
    </row>
    <row r="58" spans="1:23" ht="39.75" customHeight="1">
      <c r="A58" s="293" t="s">
        <v>1200</v>
      </c>
      <c r="B58" s="75">
        <f t="shared" si="8"/>
        <v>9307</v>
      </c>
      <c r="C58" s="153">
        <f t="shared" si="9"/>
        <v>1016.9144104868384</v>
      </c>
      <c r="D58" s="75">
        <f t="shared" si="10"/>
        <v>8754</v>
      </c>
      <c r="E58" s="817">
        <v>6194</v>
      </c>
      <c r="F58" s="817">
        <v>228</v>
      </c>
      <c r="G58" s="817">
        <v>2190</v>
      </c>
      <c r="H58" s="817">
        <v>1</v>
      </c>
      <c r="I58" s="818">
        <v>141</v>
      </c>
      <c r="J58" s="819">
        <v>553</v>
      </c>
      <c r="K58" s="819">
        <v>0</v>
      </c>
      <c r="L58" s="819">
        <v>0</v>
      </c>
      <c r="M58" s="139"/>
      <c r="N58" s="453">
        <f t="shared" si="11"/>
        <v>7117</v>
      </c>
      <c r="O58" s="75">
        <f t="shared" si="12"/>
        <v>777.6275770317856</v>
      </c>
      <c r="P58" s="76">
        <f>(W58/(D58+J58))*100</f>
        <v>28.956699258622542</v>
      </c>
      <c r="Q58" s="9"/>
      <c r="R58" s="340">
        <v>24850</v>
      </c>
      <c r="S58" s="340"/>
      <c r="T58" s="340">
        <v>156</v>
      </c>
      <c r="U58" s="338">
        <f t="shared" si="14"/>
        <v>25006</v>
      </c>
      <c r="W58" s="338">
        <f>'ウ 資源 計'!B62</f>
        <v>2695</v>
      </c>
    </row>
    <row r="59" spans="1:23" ht="39.75" customHeight="1">
      <c r="A59" s="293" t="s">
        <v>1201</v>
      </c>
      <c r="B59" s="75">
        <f t="shared" si="8"/>
        <v>16354</v>
      </c>
      <c r="C59" s="153">
        <f t="shared" si="9"/>
        <v>907.1781567209342</v>
      </c>
      <c r="D59" s="75">
        <f t="shared" si="10"/>
        <v>14873</v>
      </c>
      <c r="E59" s="817">
        <v>10669</v>
      </c>
      <c r="F59" s="817">
        <v>375</v>
      </c>
      <c r="G59" s="817">
        <v>3804</v>
      </c>
      <c r="H59" s="817">
        <v>2</v>
      </c>
      <c r="I59" s="818">
        <v>23</v>
      </c>
      <c r="J59" s="819">
        <v>1417</v>
      </c>
      <c r="K59" s="819">
        <v>64</v>
      </c>
      <c r="L59" s="819">
        <v>0</v>
      </c>
      <c r="M59" s="139"/>
      <c r="N59" s="453">
        <f t="shared" si="11"/>
        <v>12550</v>
      </c>
      <c r="O59" s="75">
        <f t="shared" si="12"/>
        <v>696.1652113762825</v>
      </c>
      <c r="P59" s="76">
        <f>(W59/(D59+J59))*100</f>
        <v>24.60405156537753</v>
      </c>
      <c r="Q59" s="9"/>
      <c r="R59" s="340">
        <v>47590</v>
      </c>
      <c r="S59" s="340">
        <v>339</v>
      </c>
      <c r="T59" s="340">
        <v>1326</v>
      </c>
      <c r="U59" s="338">
        <f t="shared" si="14"/>
        <v>49255</v>
      </c>
      <c r="W59" s="338">
        <f>'ウ 資源 計'!B63</f>
        <v>4008</v>
      </c>
    </row>
    <row r="60" spans="1:23" ht="39.75" customHeight="1">
      <c r="A60" s="295" t="s">
        <v>1202</v>
      </c>
      <c r="B60" s="78">
        <f t="shared" si="8"/>
        <v>12938</v>
      </c>
      <c r="C60" s="854">
        <f t="shared" si="9"/>
        <v>1621.6214861212113</v>
      </c>
      <c r="D60" s="78">
        <f t="shared" si="10"/>
        <v>9252</v>
      </c>
      <c r="E60" s="820">
        <v>8287</v>
      </c>
      <c r="F60" s="820">
        <v>203</v>
      </c>
      <c r="G60" s="820">
        <v>611</v>
      </c>
      <c r="H60" s="820">
        <v>0</v>
      </c>
      <c r="I60" s="821">
        <v>151</v>
      </c>
      <c r="J60" s="822">
        <v>3043</v>
      </c>
      <c r="K60" s="822">
        <v>0</v>
      </c>
      <c r="L60" s="822">
        <v>643</v>
      </c>
      <c r="M60" s="139"/>
      <c r="N60" s="78">
        <f t="shared" si="11"/>
        <v>11684</v>
      </c>
      <c r="O60" s="78">
        <f t="shared" si="12"/>
        <v>1464.4477851167285</v>
      </c>
      <c r="P60" s="79">
        <f t="shared" si="13"/>
        <v>13.703818209924254</v>
      </c>
      <c r="Q60" s="9"/>
      <c r="R60" s="340">
        <v>21585</v>
      </c>
      <c r="S60" s="340"/>
      <c r="T60" s="340">
        <v>214</v>
      </c>
      <c r="U60" s="338">
        <f t="shared" si="14"/>
        <v>21799</v>
      </c>
      <c r="W60" s="338">
        <f>'ウ 資源 計'!B64</f>
        <v>1773</v>
      </c>
    </row>
    <row r="61" spans="1:23" ht="39.75" customHeight="1">
      <c r="A61" s="293" t="s">
        <v>1203</v>
      </c>
      <c r="B61" s="75">
        <f t="shared" si="8"/>
        <v>12044</v>
      </c>
      <c r="C61" s="153">
        <f t="shared" si="9"/>
        <v>1334.811334325908</v>
      </c>
      <c r="D61" s="75">
        <f t="shared" si="10"/>
        <v>8317</v>
      </c>
      <c r="E61" s="817">
        <v>7412</v>
      </c>
      <c r="F61" s="817">
        <v>171</v>
      </c>
      <c r="G61" s="817">
        <v>693</v>
      </c>
      <c r="H61" s="817">
        <v>0</v>
      </c>
      <c r="I61" s="818">
        <v>41</v>
      </c>
      <c r="J61" s="819">
        <v>3143</v>
      </c>
      <c r="K61" s="819">
        <v>0</v>
      </c>
      <c r="L61" s="819">
        <v>584</v>
      </c>
      <c r="M61" s="139"/>
      <c r="N61" s="75">
        <f t="shared" si="11"/>
        <v>10767</v>
      </c>
      <c r="O61" s="75">
        <f t="shared" si="12"/>
        <v>1193.2840947099844</v>
      </c>
      <c r="P61" s="76">
        <f t="shared" si="13"/>
        <v>15.57622052474261</v>
      </c>
      <c r="Q61" s="9"/>
      <c r="R61" s="340">
        <v>24394</v>
      </c>
      <c r="S61" s="340"/>
      <c r="T61" s="340">
        <v>259</v>
      </c>
      <c r="U61" s="338">
        <f t="shared" si="14"/>
        <v>24653</v>
      </c>
      <c r="W61" s="338">
        <f>'ウ 資源 計'!B65</f>
        <v>1876</v>
      </c>
    </row>
    <row r="62" spans="1:23" ht="39.75" customHeight="1">
      <c r="A62" s="293" t="s">
        <v>1204</v>
      </c>
      <c r="B62" s="75">
        <f t="shared" si="8"/>
        <v>16734</v>
      </c>
      <c r="C62" s="153">
        <f t="shared" si="9"/>
        <v>1064.2020220983134</v>
      </c>
      <c r="D62" s="75">
        <f t="shared" si="10"/>
        <v>14296</v>
      </c>
      <c r="E62" s="817">
        <v>10691</v>
      </c>
      <c r="F62" s="817">
        <v>496</v>
      </c>
      <c r="G62" s="817">
        <v>2976</v>
      </c>
      <c r="H62" s="817">
        <v>13</v>
      </c>
      <c r="I62" s="818">
        <v>120</v>
      </c>
      <c r="J62" s="819">
        <v>1771</v>
      </c>
      <c r="K62" s="819">
        <v>0</v>
      </c>
      <c r="L62" s="819">
        <v>667</v>
      </c>
      <c r="M62" s="139"/>
      <c r="N62" s="75">
        <f t="shared" si="11"/>
        <v>13091</v>
      </c>
      <c r="O62" s="75">
        <f t="shared" si="12"/>
        <v>832.5247204068974</v>
      </c>
      <c r="P62" s="76">
        <f t="shared" si="13"/>
        <v>23.562806262698697</v>
      </c>
      <c r="Q62" s="9"/>
      <c r="R62" s="340">
        <v>42126</v>
      </c>
      <c r="S62" s="340"/>
      <c r="T62" s="340">
        <v>837</v>
      </c>
      <c r="U62" s="338">
        <f t="shared" si="14"/>
        <v>42963</v>
      </c>
      <c r="W62" s="338">
        <f>'ウ 資源 計'!B66</f>
        <v>3943</v>
      </c>
    </row>
    <row r="63" spans="1:23" ht="39.75" customHeight="1">
      <c r="A63" s="139" t="s">
        <v>1205</v>
      </c>
      <c r="B63" s="75">
        <f t="shared" si="8"/>
        <v>11175</v>
      </c>
      <c r="C63" s="153">
        <f t="shared" si="9"/>
        <v>1238.4014149359523</v>
      </c>
      <c r="D63" s="75">
        <f t="shared" si="10"/>
        <v>8599</v>
      </c>
      <c r="E63" s="817">
        <v>7207</v>
      </c>
      <c r="F63" s="817">
        <v>14</v>
      </c>
      <c r="G63" s="817">
        <v>1288</v>
      </c>
      <c r="H63" s="817">
        <v>13</v>
      </c>
      <c r="I63" s="818">
        <v>77</v>
      </c>
      <c r="J63" s="819">
        <v>1735</v>
      </c>
      <c r="K63" s="819">
        <v>0</v>
      </c>
      <c r="L63" s="819">
        <v>841</v>
      </c>
      <c r="M63" s="139"/>
      <c r="N63" s="75">
        <f t="shared" si="11"/>
        <v>9046</v>
      </c>
      <c r="O63" s="75">
        <f t="shared" si="12"/>
        <v>1002.467937316387</v>
      </c>
      <c r="P63" s="76">
        <f t="shared" si="13"/>
        <v>19.946308724832214</v>
      </c>
      <c r="Q63" s="9"/>
      <c r="R63" s="340">
        <v>24265</v>
      </c>
      <c r="S63" s="340"/>
      <c r="T63" s="340">
        <v>390</v>
      </c>
      <c r="U63" s="338">
        <f t="shared" si="14"/>
        <v>24655</v>
      </c>
      <c r="W63" s="338">
        <f>'ウ 資源 計'!B67</f>
        <v>2229</v>
      </c>
    </row>
    <row r="64" spans="1:23" ht="39.75" customHeight="1">
      <c r="A64" s="293" t="s">
        <v>1206</v>
      </c>
      <c r="B64" s="75">
        <f t="shared" si="8"/>
        <v>9729</v>
      </c>
      <c r="C64" s="153">
        <f t="shared" si="9"/>
        <v>1166.3361508101775</v>
      </c>
      <c r="D64" s="75">
        <f t="shared" si="10"/>
        <v>7889</v>
      </c>
      <c r="E64" s="817">
        <v>7242</v>
      </c>
      <c r="F64" s="817">
        <v>418</v>
      </c>
      <c r="G64" s="817">
        <v>223</v>
      </c>
      <c r="H64" s="817">
        <v>0</v>
      </c>
      <c r="I64" s="818">
        <v>6</v>
      </c>
      <c r="J64" s="819">
        <v>481</v>
      </c>
      <c r="K64" s="819">
        <v>76</v>
      </c>
      <c r="L64" s="819">
        <v>1283</v>
      </c>
      <c r="M64" s="139"/>
      <c r="N64" s="75">
        <f t="shared" si="11"/>
        <v>8223</v>
      </c>
      <c r="O64" s="75">
        <f t="shared" si="12"/>
        <v>985.793212880264</v>
      </c>
      <c r="P64" s="76">
        <f t="shared" si="13"/>
        <v>17.870092199316275</v>
      </c>
      <c r="Q64" s="9"/>
      <c r="R64" s="340">
        <v>22271</v>
      </c>
      <c r="S64" s="340">
        <v>280</v>
      </c>
      <c r="T64" s="340">
        <v>240</v>
      </c>
      <c r="U64" s="338">
        <f t="shared" si="14"/>
        <v>22791</v>
      </c>
      <c r="W64" s="338">
        <f>'ウ 資源 計'!B68</f>
        <v>1725</v>
      </c>
    </row>
    <row r="65" spans="1:23" ht="39.75" customHeight="1">
      <c r="A65" s="295" t="s">
        <v>1207</v>
      </c>
      <c r="B65" s="78">
        <f t="shared" si="8"/>
        <v>4945</v>
      </c>
      <c r="C65" s="854">
        <f t="shared" si="9"/>
        <v>1041.8668230836392</v>
      </c>
      <c r="D65" s="78">
        <f t="shared" si="10"/>
        <v>3996</v>
      </c>
      <c r="E65" s="820">
        <v>2931</v>
      </c>
      <c r="F65" s="820">
        <v>70</v>
      </c>
      <c r="G65" s="820">
        <v>934</v>
      </c>
      <c r="H65" s="820">
        <v>0</v>
      </c>
      <c r="I65" s="821">
        <v>61</v>
      </c>
      <c r="J65" s="822">
        <v>949</v>
      </c>
      <c r="K65" s="822">
        <v>0</v>
      </c>
      <c r="L65" s="822">
        <v>0</v>
      </c>
      <c r="M65" s="139"/>
      <c r="N65" s="77">
        <f t="shared" si="11"/>
        <v>4011</v>
      </c>
      <c r="O65" s="78">
        <f t="shared" si="12"/>
        <v>845.0814615547982</v>
      </c>
      <c r="P65" s="79">
        <f>(W65/(D65+J65))*100</f>
        <v>20.38422649140546</v>
      </c>
      <c r="Q65" s="9"/>
      <c r="R65" s="340">
        <v>12899</v>
      </c>
      <c r="S65" s="340"/>
      <c r="T65" s="340">
        <v>69</v>
      </c>
      <c r="U65" s="338">
        <f t="shared" si="14"/>
        <v>12968</v>
      </c>
      <c r="W65" s="338">
        <f>'ウ 資源 計'!B69</f>
        <v>1008</v>
      </c>
    </row>
    <row r="66" spans="1:23" ht="39.75" customHeight="1">
      <c r="A66" s="293" t="s">
        <v>1208</v>
      </c>
      <c r="B66" s="75">
        <f t="shared" si="8"/>
        <v>10564</v>
      </c>
      <c r="C66" s="153">
        <f t="shared" si="9"/>
        <v>787.8637362670145</v>
      </c>
      <c r="D66" s="75">
        <f t="shared" si="10"/>
        <v>8525</v>
      </c>
      <c r="E66" s="817">
        <v>6463</v>
      </c>
      <c r="F66" s="817">
        <v>100</v>
      </c>
      <c r="G66" s="817">
        <v>1516</v>
      </c>
      <c r="H66" s="817">
        <v>5</v>
      </c>
      <c r="I66" s="818">
        <v>441</v>
      </c>
      <c r="J66" s="819">
        <v>2</v>
      </c>
      <c r="K66" s="819">
        <v>0</v>
      </c>
      <c r="L66" s="819">
        <v>2037</v>
      </c>
      <c r="M66" s="139"/>
      <c r="N66" s="75">
        <f t="shared" si="11"/>
        <v>7011</v>
      </c>
      <c r="O66" s="75">
        <f t="shared" si="12"/>
        <v>522.8807889973532</v>
      </c>
      <c r="P66" s="76">
        <f t="shared" si="13"/>
        <v>30.225293449450962</v>
      </c>
      <c r="Q66" s="9"/>
      <c r="R66" s="340">
        <v>35685</v>
      </c>
      <c r="S66" s="340"/>
      <c r="T66" s="340">
        <v>950</v>
      </c>
      <c r="U66" s="338">
        <f t="shared" si="14"/>
        <v>36635</v>
      </c>
      <c r="W66" s="338">
        <f>'ウ 資源 計'!B70</f>
        <v>3193</v>
      </c>
    </row>
    <row r="67" spans="1:23" ht="39.75" customHeight="1">
      <c r="A67" s="293" t="s">
        <v>1209</v>
      </c>
      <c r="B67" s="75">
        <f t="shared" si="8"/>
        <v>18933</v>
      </c>
      <c r="C67" s="153">
        <f t="shared" si="9"/>
        <v>917.645430297334</v>
      </c>
      <c r="D67" s="75">
        <f t="shared" si="10"/>
        <v>14067</v>
      </c>
      <c r="E67" s="817">
        <v>10416</v>
      </c>
      <c r="F67" s="817">
        <v>985</v>
      </c>
      <c r="G67" s="817">
        <v>2555</v>
      </c>
      <c r="H67" s="817">
        <v>20</v>
      </c>
      <c r="I67" s="818">
        <v>91</v>
      </c>
      <c r="J67" s="819">
        <v>4292</v>
      </c>
      <c r="K67" s="819">
        <v>0</v>
      </c>
      <c r="L67" s="819">
        <v>574</v>
      </c>
      <c r="M67" s="139"/>
      <c r="N67" s="75">
        <f t="shared" si="11"/>
        <v>15804</v>
      </c>
      <c r="O67" s="75">
        <f t="shared" si="12"/>
        <v>765.9889283483371</v>
      </c>
      <c r="P67" s="76">
        <f t="shared" si="13"/>
        <v>18.787302593355516</v>
      </c>
      <c r="Q67" s="9"/>
      <c r="R67" s="340">
        <v>54495</v>
      </c>
      <c r="S67" s="340"/>
      <c r="T67" s="340">
        <v>1877</v>
      </c>
      <c r="U67" s="338">
        <f t="shared" si="14"/>
        <v>56372</v>
      </c>
      <c r="W67" s="338">
        <f>'ウ 資源 計'!B71</f>
        <v>3557</v>
      </c>
    </row>
    <row r="68" spans="1:23" ht="39.75" customHeight="1">
      <c r="A68" s="293" t="s">
        <v>1210</v>
      </c>
      <c r="B68" s="75">
        <f t="shared" si="8"/>
        <v>1662</v>
      </c>
      <c r="C68" s="153">
        <f t="shared" si="9"/>
        <v>703.919331352872</v>
      </c>
      <c r="D68" s="75">
        <f t="shared" si="10"/>
        <v>1266</v>
      </c>
      <c r="E68" s="817">
        <v>1118</v>
      </c>
      <c r="F68" s="817">
        <v>5</v>
      </c>
      <c r="G68" s="817">
        <v>106</v>
      </c>
      <c r="H68" s="817">
        <v>4</v>
      </c>
      <c r="I68" s="818">
        <v>33</v>
      </c>
      <c r="J68" s="819">
        <v>311</v>
      </c>
      <c r="K68" s="819">
        <v>0</v>
      </c>
      <c r="L68" s="819">
        <v>85</v>
      </c>
      <c r="M68" s="139"/>
      <c r="N68" s="75">
        <f t="shared" si="11"/>
        <v>1471</v>
      </c>
      <c r="O68" s="75">
        <f t="shared" si="12"/>
        <v>623.0236681227886</v>
      </c>
      <c r="P68" s="76">
        <f>(W68/(D68+J68))*100</f>
        <v>19.784400760938492</v>
      </c>
      <c r="Q68" s="9"/>
      <c r="R68" s="340">
        <v>6408</v>
      </c>
      <c r="S68" s="340"/>
      <c r="T68" s="340">
        <v>43</v>
      </c>
      <c r="U68" s="338">
        <f t="shared" si="14"/>
        <v>6451</v>
      </c>
      <c r="W68" s="338">
        <f>'ウ 資源 計'!B72</f>
        <v>312</v>
      </c>
    </row>
    <row r="69" spans="1:23" ht="39.75" customHeight="1">
      <c r="A69" s="293" t="s">
        <v>1211</v>
      </c>
      <c r="B69" s="75">
        <f t="shared" si="8"/>
        <v>1290</v>
      </c>
      <c r="C69" s="153">
        <f t="shared" si="9"/>
        <v>809.3203591123826</v>
      </c>
      <c r="D69" s="75">
        <f t="shared" si="10"/>
        <v>960</v>
      </c>
      <c r="E69" s="817">
        <v>839</v>
      </c>
      <c r="F69" s="817">
        <v>3</v>
      </c>
      <c r="G69" s="817">
        <v>115</v>
      </c>
      <c r="H69" s="817">
        <v>3</v>
      </c>
      <c r="I69" s="818">
        <v>0</v>
      </c>
      <c r="J69" s="819">
        <v>314</v>
      </c>
      <c r="K69" s="819">
        <v>16</v>
      </c>
      <c r="L69" s="819">
        <v>0</v>
      </c>
      <c r="M69" s="139"/>
      <c r="N69" s="75">
        <f t="shared" si="11"/>
        <v>1175</v>
      </c>
      <c r="O69" s="75">
        <f t="shared" si="12"/>
        <v>737.1716449279454</v>
      </c>
      <c r="P69" s="76">
        <f>(W69/(D69+J69))*100</f>
        <v>17.974882260596548</v>
      </c>
      <c r="Q69" s="9"/>
      <c r="R69" s="340">
        <v>3543</v>
      </c>
      <c r="S69" s="340">
        <v>785</v>
      </c>
      <c r="T69" s="340">
        <v>27</v>
      </c>
      <c r="U69" s="338">
        <f t="shared" si="14"/>
        <v>4355</v>
      </c>
      <c r="W69" s="338">
        <f>'ウ 資源 計'!B73</f>
        <v>229</v>
      </c>
    </row>
    <row r="70" spans="1:23" ht="39.75" customHeight="1">
      <c r="A70" s="295" t="s">
        <v>1212</v>
      </c>
      <c r="B70" s="78">
        <f t="shared" si="8"/>
        <v>408</v>
      </c>
      <c r="C70" s="854">
        <f t="shared" si="9"/>
        <v>742.6742827186248</v>
      </c>
      <c r="D70" s="78">
        <f t="shared" si="10"/>
        <v>285</v>
      </c>
      <c r="E70" s="820">
        <v>238</v>
      </c>
      <c r="F70" s="820">
        <v>2</v>
      </c>
      <c r="G70" s="820">
        <v>29</v>
      </c>
      <c r="H70" s="820">
        <v>1</v>
      </c>
      <c r="I70" s="821">
        <v>15</v>
      </c>
      <c r="J70" s="822">
        <v>92</v>
      </c>
      <c r="K70" s="822">
        <v>0</v>
      </c>
      <c r="L70" s="822">
        <v>31</v>
      </c>
      <c r="M70" s="139"/>
      <c r="N70" s="75">
        <f t="shared" si="11"/>
        <v>348</v>
      </c>
      <c r="O70" s="78">
        <f t="shared" si="12"/>
        <v>633.457476436474</v>
      </c>
      <c r="P70" s="79">
        <f>(W70/(D70+J70))*100</f>
        <v>27.320954907161806</v>
      </c>
      <c r="Q70" s="9"/>
      <c r="R70" s="340">
        <v>1497</v>
      </c>
      <c r="S70" s="340"/>
      <c r="T70" s="340">
        <v>4</v>
      </c>
      <c r="U70" s="338">
        <f t="shared" si="14"/>
        <v>1501</v>
      </c>
      <c r="W70" s="338">
        <f>'ウ 資源 計'!B74</f>
        <v>103</v>
      </c>
    </row>
    <row r="71" spans="1:23" ht="39.75" customHeight="1" thickBot="1">
      <c r="A71" s="162" t="s">
        <v>1213</v>
      </c>
      <c r="B71" s="297">
        <f t="shared" si="8"/>
        <v>7855</v>
      </c>
      <c r="C71" s="857">
        <f t="shared" si="9"/>
        <v>916.1507997045924</v>
      </c>
      <c r="D71" s="297">
        <f t="shared" si="10"/>
        <v>7045</v>
      </c>
      <c r="E71" s="829">
        <v>4938</v>
      </c>
      <c r="F71" s="829">
        <v>141</v>
      </c>
      <c r="G71" s="829">
        <v>1939</v>
      </c>
      <c r="H71" s="829">
        <v>24</v>
      </c>
      <c r="I71" s="830">
        <v>3</v>
      </c>
      <c r="J71" s="831">
        <v>453</v>
      </c>
      <c r="K71" s="831">
        <v>341</v>
      </c>
      <c r="L71" s="831">
        <v>16</v>
      </c>
      <c r="M71" s="139"/>
      <c r="N71" s="297">
        <f>B71-G71-L71</f>
        <v>5900</v>
      </c>
      <c r="O71" s="297">
        <f t="shared" si="12"/>
        <v>688.1336369518899</v>
      </c>
      <c r="P71" s="298">
        <f>(W71/(D71+J71+L71))*100</f>
        <v>35.06787330316742</v>
      </c>
      <c r="Q71" s="9"/>
      <c r="R71" s="340">
        <v>21367</v>
      </c>
      <c r="S71" s="340">
        <v>848</v>
      </c>
      <c r="T71" s="340">
        <v>1211</v>
      </c>
      <c r="U71" s="338">
        <f t="shared" si="14"/>
        <v>23426</v>
      </c>
      <c r="W71" s="338">
        <f>'ウ 資源 計'!B75</f>
        <v>2635</v>
      </c>
    </row>
    <row r="72" spans="1:23" s="67" customFormat="1" ht="49.5" customHeight="1">
      <c r="A72" s="832" t="s">
        <v>213</v>
      </c>
      <c r="B72" s="70">
        <f>SUM(B6:B40)</f>
        <v>2646728</v>
      </c>
      <c r="C72" s="153">
        <f t="shared" si="9"/>
        <v>1071.2700807122371</v>
      </c>
      <c r="D72" s="70">
        <f aca="true" t="shared" si="15" ref="D72:L72">SUM(D6:D40)</f>
        <v>2232416</v>
      </c>
      <c r="E72" s="140">
        <f t="shared" si="15"/>
        <v>1737474</v>
      </c>
      <c r="F72" s="140">
        <f t="shared" si="15"/>
        <v>164627</v>
      </c>
      <c r="G72" s="140">
        <f t="shared" si="15"/>
        <v>291160</v>
      </c>
      <c r="H72" s="140">
        <f t="shared" si="15"/>
        <v>18560</v>
      </c>
      <c r="I72" s="229">
        <f t="shared" si="15"/>
        <v>20595</v>
      </c>
      <c r="J72" s="69">
        <f t="shared" si="15"/>
        <v>176730</v>
      </c>
      <c r="K72" s="69">
        <f t="shared" si="15"/>
        <v>633</v>
      </c>
      <c r="L72" s="69">
        <f t="shared" si="15"/>
        <v>236949</v>
      </c>
      <c r="M72" s="138"/>
      <c r="N72" s="70">
        <f>SUM(N6:N40)</f>
        <v>2118619</v>
      </c>
      <c r="O72" s="75">
        <f t="shared" si="12"/>
        <v>857.5165816542082</v>
      </c>
      <c r="P72" s="76">
        <f>(W72/(D72+J72+L72))*100</f>
        <v>22.891732912083658</v>
      </c>
      <c r="R72" s="339">
        <f>SUM(R6:R40)</f>
        <v>6542399</v>
      </c>
      <c r="S72" s="339">
        <f>SUM(S6:S40)</f>
        <v>5106</v>
      </c>
      <c r="T72" s="339">
        <f>SUM(T6:T40)</f>
        <v>202891</v>
      </c>
      <c r="U72" s="338">
        <f>SUM(R72:T72)</f>
        <v>6750396</v>
      </c>
      <c r="V72" s="236"/>
      <c r="W72" s="339">
        <f>SUM(W6:W40)</f>
        <v>605737</v>
      </c>
    </row>
    <row r="73" spans="1:23" s="67" customFormat="1" ht="49.5" customHeight="1">
      <c r="A73" s="832" t="s">
        <v>212</v>
      </c>
      <c r="B73" s="70">
        <f>SUM(B46:B71)</f>
        <v>248305</v>
      </c>
      <c r="C73" s="153">
        <f t="shared" si="9"/>
        <v>999.7759467898952</v>
      </c>
      <c r="D73" s="70">
        <f aca="true" t="shared" si="16" ref="D73:L73">SUM(D46:D71)</f>
        <v>211282</v>
      </c>
      <c r="E73" s="140">
        <f t="shared" si="16"/>
        <v>166341</v>
      </c>
      <c r="F73" s="140">
        <f t="shared" si="16"/>
        <v>8792</v>
      </c>
      <c r="G73" s="140">
        <f t="shared" si="16"/>
        <v>29745</v>
      </c>
      <c r="H73" s="140">
        <f t="shared" si="16"/>
        <v>2394</v>
      </c>
      <c r="I73" s="229">
        <f t="shared" si="16"/>
        <v>4010</v>
      </c>
      <c r="J73" s="69">
        <f t="shared" si="16"/>
        <v>22877</v>
      </c>
      <c r="K73" s="69">
        <f t="shared" si="16"/>
        <v>860</v>
      </c>
      <c r="L73" s="69">
        <f t="shared" si="16"/>
        <v>13286</v>
      </c>
      <c r="M73" s="138"/>
      <c r="N73" s="70">
        <f>SUM(N46:N71)</f>
        <v>205274</v>
      </c>
      <c r="O73" s="75">
        <f t="shared" si="12"/>
        <v>826.515807983524</v>
      </c>
      <c r="P73" s="76">
        <f>(W73/(D73+J73+L73))*100</f>
        <v>19.961607629978378</v>
      </c>
      <c r="R73" s="339">
        <f>SUM(R46:R71)</f>
        <v>658398</v>
      </c>
      <c r="S73" s="339">
        <f>SUM(S46:S71)</f>
        <v>5292</v>
      </c>
      <c r="T73" s="339">
        <f>SUM(T46:T71)</f>
        <v>14891</v>
      </c>
      <c r="U73" s="338">
        <f t="shared" si="14"/>
        <v>678581</v>
      </c>
      <c r="V73" s="236"/>
      <c r="W73" s="339">
        <f>SUM(W46:W71)</f>
        <v>49394</v>
      </c>
    </row>
    <row r="74" spans="1:23" s="67" customFormat="1" ht="49.5" customHeight="1" thickBot="1">
      <c r="A74" s="833" t="s">
        <v>222</v>
      </c>
      <c r="B74" s="72">
        <f>SUM(B72:B73)</f>
        <v>2895033</v>
      </c>
      <c r="C74" s="856">
        <f t="shared" si="9"/>
        <v>1064.739630975866</v>
      </c>
      <c r="D74" s="72">
        <f aca="true" t="shared" si="17" ref="D74:L74">SUM(D72:D73)</f>
        <v>2443698</v>
      </c>
      <c r="E74" s="141">
        <f t="shared" si="17"/>
        <v>1903815</v>
      </c>
      <c r="F74" s="141">
        <f t="shared" si="17"/>
        <v>173419</v>
      </c>
      <c r="G74" s="141">
        <f t="shared" si="17"/>
        <v>320905</v>
      </c>
      <c r="H74" s="141">
        <f t="shared" si="17"/>
        <v>20954</v>
      </c>
      <c r="I74" s="232">
        <f t="shared" si="17"/>
        <v>24605</v>
      </c>
      <c r="J74" s="71">
        <f t="shared" si="17"/>
        <v>199607</v>
      </c>
      <c r="K74" s="71">
        <f t="shared" si="17"/>
        <v>1493</v>
      </c>
      <c r="L74" s="71">
        <f t="shared" si="17"/>
        <v>250235</v>
      </c>
      <c r="M74" s="138"/>
      <c r="N74" s="72">
        <f>SUM(N72:N73)</f>
        <v>2323893</v>
      </c>
      <c r="O74" s="81">
        <f t="shared" si="12"/>
        <v>854.6848948690389</v>
      </c>
      <c r="P74" s="82">
        <f>(W74/(D74+J74+L74))*100</f>
        <v>22.641159272033565</v>
      </c>
      <c r="R74" s="339">
        <f>SUM(R72:R73)</f>
        <v>7200797</v>
      </c>
      <c r="S74" s="339">
        <f>SUM(S72:S73)</f>
        <v>10398</v>
      </c>
      <c r="T74" s="339">
        <f>SUM(T72:T73)</f>
        <v>217782</v>
      </c>
      <c r="U74" s="338">
        <f>SUM(R74:T74)</f>
        <v>7428977</v>
      </c>
      <c r="V74" s="236"/>
      <c r="W74" s="339">
        <f>SUM(W72:W73)</f>
        <v>655131</v>
      </c>
    </row>
    <row r="75" ht="30" customHeight="1">
      <c r="A75" s="185" t="s">
        <v>1301</v>
      </c>
    </row>
    <row r="76" ht="30" customHeight="1">
      <c r="A76" s="185" t="s">
        <v>460</v>
      </c>
    </row>
    <row r="77" ht="30" customHeight="1">
      <c r="A77" s="185" t="s">
        <v>956</v>
      </c>
    </row>
    <row r="562" spans="6:17" ht="27.75" customHeight="1">
      <c r="F562" s="3"/>
      <c r="G562" s="3"/>
      <c r="H562" s="3"/>
      <c r="I562" s="3"/>
      <c r="J562" s="3"/>
      <c r="K562" s="3"/>
      <c r="L562" s="3"/>
      <c r="N562" s="3"/>
      <c r="O562" s="3"/>
      <c r="P562" s="3"/>
      <c r="Q562" s="3"/>
    </row>
    <row r="563" spans="6:17" ht="27.75" customHeight="1">
      <c r="F563" s="3"/>
      <c r="G563" s="3"/>
      <c r="H563" s="3"/>
      <c r="I563" s="3"/>
      <c r="J563" s="3"/>
      <c r="K563" s="3"/>
      <c r="L563" s="3"/>
      <c r="N563" s="3"/>
      <c r="O563" s="3"/>
      <c r="P563" s="3"/>
      <c r="Q563" s="3"/>
    </row>
    <row r="564" spans="6:17" ht="27.75" customHeight="1">
      <c r="F564" s="3"/>
      <c r="G564" s="3"/>
      <c r="H564" s="3"/>
      <c r="I564" s="3"/>
      <c r="J564" s="3"/>
      <c r="K564" s="3"/>
      <c r="L564" s="3"/>
      <c r="N564" s="3"/>
      <c r="O564" s="3"/>
      <c r="P564" s="3"/>
      <c r="Q564" s="3"/>
    </row>
    <row r="565" spans="6:17" ht="27.75" customHeight="1">
      <c r="F565" s="3"/>
      <c r="G565" s="3"/>
      <c r="H565" s="3"/>
      <c r="I565" s="3"/>
      <c r="J565" s="3"/>
      <c r="K565" s="3"/>
      <c r="L565" s="3"/>
      <c r="N565" s="3"/>
      <c r="O565" s="3"/>
      <c r="P565" s="3"/>
      <c r="Q565" s="3"/>
    </row>
    <row r="566" spans="6:17" ht="27.75" customHeight="1">
      <c r="F566" s="3"/>
      <c r="G566" s="3"/>
      <c r="H566" s="3"/>
      <c r="I566" s="3"/>
      <c r="J566" s="3"/>
      <c r="K566" s="3"/>
      <c r="L566" s="3"/>
      <c r="N566" s="3"/>
      <c r="O566" s="3"/>
      <c r="P566" s="3"/>
      <c r="Q566" s="3"/>
    </row>
    <row r="567" spans="6:17" ht="27.75" customHeight="1">
      <c r="F567" s="3"/>
      <c r="G567" s="3"/>
      <c r="H567" s="3"/>
      <c r="I567" s="3"/>
      <c r="J567" s="3"/>
      <c r="K567" s="3"/>
      <c r="L567" s="3"/>
      <c r="N567" s="3"/>
      <c r="O567" s="3"/>
      <c r="P567" s="3"/>
      <c r="Q567" s="3"/>
    </row>
    <row r="568" spans="6:17" ht="27.75" customHeight="1">
      <c r="F568" s="3"/>
      <c r="G568" s="3"/>
      <c r="H568" s="3"/>
      <c r="I568" s="3"/>
      <c r="J568" s="3"/>
      <c r="K568" s="3"/>
      <c r="L568" s="3"/>
      <c r="N568" s="3"/>
      <c r="O568" s="3"/>
      <c r="P568" s="3"/>
      <c r="Q568" s="3"/>
    </row>
    <row r="569" spans="6:17" ht="27.75" customHeight="1">
      <c r="F569" s="3"/>
      <c r="G569" s="3"/>
      <c r="H569" s="3"/>
      <c r="I569" s="3"/>
      <c r="J569" s="3"/>
      <c r="K569" s="3"/>
      <c r="L569" s="3"/>
      <c r="N569" s="3"/>
      <c r="O569" s="3"/>
      <c r="P569" s="3"/>
      <c r="Q569" s="3"/>
    </row>
    <row r="570" spans="6:17" ht="27.75" customHeight="1">
      <c r="F570" s="3"/>
      <c r="G570" s="3"/>
      <c r="H570" s="3"/>
      <c r="I570" s="3"/>
      <c r="J570" s="3"/>
      <c r="K570" s="3"/>
      <c r="L570" s="3"/>
      <c r="N570" s="3"/>
      <c r="O570" s="3"/>
      <c r="P570" s="3"/>
      <c r="Q570" s="3"/>
    </row>
    <row r="571" spans="6:17" ht="27.75" customHeight="1">
      <c r="F571" s="3"/>
      <c r="G571" s="3"/>
      <c r="H571" s="3"/>
      <c r="I571" s="3"/>
      <c r="J571" s="3"/>
      <c r="K571" s="3"/>
      <c r="L571" s="3"/>
      <c r="N571" s="3"/>
      <c r="O571" s="3"/>
      <c r="P571" s="3"/>
      <c r="Q571" s="3"/>
    </row>
    <row r="572" spans="6:17" ht="27.75" customHeight="1">
      <c r="F572" s="3"/>
      <c r="G572" s="3"/>
      <c r="H572" s="3"/>
      <c r="I572" s="3"/>
      <c r="J572" s="3"/>
      <c r="K572" s="3"/>
      <c r="L572" s="3"/>
      <c r="N572" s="3"/>
      <c r="O572" s="3"/>
      <c r="P572" s="3"/>
      <c r="Q572" s="3"/>
    </row>
    <row r="573" spans="6:17" ht="27.75" customHeight="1">
      <c r="F573" s="3"/>
      <c r="G573" s="3"/>
      <c r="H573" s="3"/>
      <c r="I573" s="3"/>
      <c r="J573" s="3"/>
      <c r="K573" s="3"/>
      <c r="L573" s="3"/>
      <c r="N573" s="3"/>
      <c r="O573" s="3"/>
      <c r="P573" s="3"/>
      <c r="Q573" s="3"/>
    </row>
    <row r="574" spans="6:17" ht="27.75" customHeight="1">
      <c r="F574" s="3"/>
      <c r="G574" s="3"/>
      <c r="H574" s="3"/>
      <c r="I574" s="3"/>
      <c r="J574" s="3"/>
      <c r="K574" s="3"/>
      <c r="L574" s="3"/>
      <c r="N574" s="3"/>
      <c r="O574" s="3"/>
      <c r="P574" s="3"/>
      <c r="Q574" s="3"/>
    </row>
    <row r="575" spans="6:17" ht="27.75" customHeight="1">
      <c r="F575" s="3"/>
      <c r="G575" s="3"/>
      <c r="H575" s="3"/>
      <c r="I575" s="3"/>
      <c r="J575" s="3"/>
      <c r="K575" s="3"/>
      <c r="L575" s="3"/>
      <c r="N575" s="3"/>
      <c r="O575" s="3"/>
      <c r="P575" s="3"/>
      <c r="Q575" s="3"/>
    </row>
    <row r="576" spans="6:17" ht="27.75" customHeight="1">
      <c r="F576" s="3"/>
      <c r="G576" s="3"/>
      <c r="H576" s="3"/>
      <c r="I576" s="3"/>
      <c r="J576" s="3"/>
      <c r="K576" s="3"/>
      <c r="L576" s="3"/>
      <c r="N576" s="3"/>
      <c r="O576" s="3"/>
      <c r="P576" s="3"/>
      <c r="Q576" s="3"/>
    </row>
    <row r="577" spans="6:17" ht="27.75" customHeight="1">
      <c r="F577" s="3"/>
      <c r="G577" s="3"/>
      <c r="H577" s="3"/>
      <c r="I577" s="3"/>
      <c r="J577" s="3"/>
      <c r="K577" s="3"/>
      <c r="L577" s="3"/>
      <c r="N577" s="3"/>
      <c r="O577" s="3"/>
      <c r="P577" s="3"/>
      <c r="Q577" s="3"/>
    </row>
    <row r="578" spans="6:17" ht="27.75" customHeight="1">
      <c r="F578" s="3"/>
      <c r="G578" s="3"/>
      <c r="H578" s="3"/>
      <c r="I578" s="3"/>
      <c r="J578" s="3"/>
      <c r="K578" s="3"/>
      <c r="L578" s="3"/>
      <c r="N578" s="3"/>
      <c r="O578" s="3"/>
      <c r="P578" s="3"/>
      <c r="Q578" s="3"/>
    </row>
    <row r="579" spans="6:17" ht="27.75" customHeight="1">
      <c r="F579" s="3"/>
      <c r="G579" s="3"/>
      <c r="H579" s="3"/>
      <c r="I579" s="3"/>
      <c r="J579" s="3"/>
      <c r="K579" s="3"/>
      <c r="L579" s="3"/>
      <c r="N579" s="3"/>
      <c r="O579" s="3"/>
      <c r="P579" s="3"/>
      <c r="Q579" s="3"/>
    </row>
    <row r="580" spans="6:17" ht="27.75" customHeight="1">
      <c r="F580" s="3"/>
      <c r="G580" s="3"/>
      <c r="H580" s="3"/>
      <c r="I580" s="3"/>
      <c r="J580" s="3"/>
      <c r="K580" s="3"/>
      <c r="L580" s="3"/>
      <c r="N580" s="3"/>
      <c r="O580" s="3"/>
      <c r="P580" s="3"/>
      <c r="Q580" s="3"/>
    </row>
    <row r="581" spans="6:17" ht="27.75" customHeight="1">
      <c r="F581" s="3"/>
      <c r="G581" s="3"/>
      <c r="H581" s="3"/>
      <c r="I581" s="3"/>
      <c r="J581" s="3"/>
      <c r="K581" s="3"/>
      <c r="L581" s="3"/>
      <c r="N581" s="3"/>
      <c r="O581" s="3"/>
      <c r="P581" s="3"/>
      <c r="Q581" s="3"/>
    </row>
    <row r="582" spans="6:17" ht="27.75" customHeight="1">
      <c r="F582" s="3"/>
      <c r="G582" s="3"/>
      <c r="H582" s="3"/>
      <c r="I582" s="3"/>
      <c r="J582" s="3"/>
      <c r="K582" s="3"/>
      <c r="L582" s="3"/>
      <c r="N582" s="3"/>
      <c r="O582" s="3"/>
      <c r="P582" s="3"/>
      <c r="Q582" s="3"/>
    </row>
    <row r="583" spans="6:17" ht="27.75" customHeight="1">
      <c r="F583" s="3"/>
      <c r="G583" s="3"/>
      <c r="H583" s="3"/>
      <c r="I583" s="3"/>
      <c r="J583" s="3"/>
      <c r="K583" s="3"/>
      <c r="L583" s="3"/>
      <c r="N583" s="3"/>
      <c r="O583" s="3"/>
      <c r="P583" s="3"/>
      <c r="Q583" s="3"/>
    </row>
    <row r="584" spans="6:17" ht="27.75" customHeight="1">
      <c r="F584" s="3"/>
      <c r="G584" s="3"/>
      <c r="H584" s="3"/>
      <c r="I584" s="3"/>
      <c r="J584" s="3"/>
      <c r="K584" s="3"/>
      <c r="L584" s="3"/>
      <c r="N584" s="3"/>
      <c r="O584" s="3"/>
      <c r="P584" s="3"/>
      <c r="Q584" s="3"/>
    </row>
    <row r="585" spans="6:17" ht="27.75" customHeight="1">
      <c r="F585" s="3"/>
      <c r="G585" s="3"/>
      <c r="H585" s="3"/>
      <c r="I585" s="3"/>
      <c r="J585" s="3"/>
      <c r="K585" s="3"/>
      <c r="L585" s="3"/>
      <c r="N585" s="3"/>
      <c r="O585" s="3"/>
      <c r="P585" s="3"/>
      <c r="Q585" s="3"/>
    </row>
    <row r="586" spans="6:17" ht="27.75" customHeight="1">
      <c r="F586" s="3"/>
      <c r="G586" s="3"/>
      <c r="H586" s="3"/>
      <c r="I586" s="3"/>
      <c r="J586" s="3"/>
      <c r="K586" s="3"/>
      <c r="L586" s="3"/>
      <c r="N586" s="3"/>
      <c r="O586" s="3"/>
      <c r="P586" s="3"/>
      <c r="Q586" s="3"/>
    </row>
    <row r="587" spans="6:17" ht="27.75" customHeight="1">
      <c r="F587" s="3"/>
      <c r="G587" s="3"/>
      <c r="H587" s="3"/>
      <c r="I587" s="3"/>
      <c r="J587" s="3"/>
      <c r="K587" s="3"/>
      <c r="L587" s="3"/>
      <c r="N587" s="3"/>
      <c r="O587" s="3"/>
      <c r="P587" s="3"/>
      <c r="Q587" s="3"/>
    </row>
    <row r="588" spans="6:17" ht="27.75" customHeight="1">
      <c r="F588" s="3"/>
      <c r="G588" s="3"/>
      <c r="H588" s="3"/>
      <c r="I588" s="3"/>
      <c r="J588" s="3"/>
      <c r="K588" s="3"/>
      <c r="L588" s="3"/>
      <c r="N588" s="3"/>
      <c r="O588" s="3"/>
      <c r="P588" s="3"/>
      <c r="Q588" s="3"/>
    </row>
    <row r="589" spans="6:17" ht="27.75" customHeight="1">
      <c r="F589" s="3"/>
      <c r="G589" s="3"/>
      <c r="H589" s="3"/>
      <c r="I589" s="3"/>
      <c r="J589" s="3"/>
      <c r="K589" s="3"/>
      <c r="L589" s="3"/>
      <c r="N589" s="3"/>
      <c r="O589" s="3"/>
      <c r="P589" s="3"/>
      <c r="Q589" s="3"/>
    </row>
    <row r="590" spans="6:17" ht="27.75" customHeight="1">
      <c r="F590" s="3"/>
      <c r="G590" s="3"/>
      <c r="H590" s="3"/>
      <c r="I590" s="3"/>
      <c r="J590" s="3"/>
      <c r="K590" s="3"/>
      <c r="L590" s="3"/>
      <c r="N590" s="3"/>
      <c r="O590" s="3"/>
      <c r="P590" s="3"/>
      <c r="Q590" s="3"/>
    </row>
    <row r="591" spans="6:17" ht="27.75" customHeight="1">
      <c r="F591" s="3"/>
      <c r="G591" s="3"/>
      <c r="H591" s="3"/>
      <c r="I591" s="3"/>
      <c r="J591" s="3"/>
      <c r="K591" s="3"/>
      <c r="L591" s="3"/>
      <c r="N591" s="3"/>
      <c r="O591" s="3"/>
      <c r="P591" s="3"/>
      <c r="Q591" s="3"/>
    </row>
  </sheetData>
  <mergeCells count="26">
    <mergeCell ref="R44:S44"/>
    <mergeCell ref="T44:T45"/>
    <mergeCell ref="J44:J45"/>
    <mergeCell ref="N43:N45"/>
    <mergeCell ref="K44:K45"/>
    <mergeCell ref="L44:L45"/>
    <mergeCell ref="A43:A45"/>
    <mergeCell ref="A3:A5"/>
    <mergeCell ref="B4:B5"/>
    <mergeCell ref="N3:N5"/>
    <mergeCell ref="C4:C5"/>
    <mergeCell ref="J4:J5"/>
    <mergeCell ref="L4:L5"/>
    <mergeCell ref="K4:K5"/>
    <mergeCell ref="B44:B45"/>
    <mergeCell ref="C44:C45"/>
    <mergeCell ref="W3:W5"/>
    <mergeCell ref="W43:W45"/>
    <mergeCell ref="P43:P45"/>
    <mergeCell ref="O43:O45"/>
    <mergeCell ref="P3:P5"/>
    <mergeCell ref="O3:O5"/>
    <mergeCell ref="R4:S4"/>
    <mergeCell ref="T4:T5"/>
    <mergeCell ref="R3:U3"/>
    <mergeCell ref="R43:U43"/>
  </mergeCells>
  <printOptions horizontalCentered="1"/>
  <pageMargins left="0.5905511811023623" right="0.5905511811023623" top="0.5905511811023623" bottom="0.5905511811023623" header="0.3937007874015748" footer="0.3937007874015748"/>
  <pageSetup firstPageNumber="21" useFirstPageNumber="1" fitToHeight="2" horizontalDpi="600" verticalDpi="600" orientation="portrait" pageOrder="overThenDown" paperSize="9" scale="50" r:id="rId2"/>
  <headerFooter alignWithMargins="0">
    <oddFooter>&amp;C&amp;P</oddFooter>
  </headerFooter>
  <rowBreaks count="1" manualBreakCount="1">
    <brk id="40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B76"/>
  <sheetViews>
    <sheetView view="pageBreakPreview" zoomScale="75" zoomScaleNormal="60" zoomScaleSheetLayoutView="75" workbookViewId="0" topLeftCell="A1">
      <pane xSplit="1" ySplit="6" topLeftCell="B5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796875" defaultRowHeight="27.75" customHeight="1"/>
  <cols>
    <col min="1" max="3" width="16.59765625" style="9" customWidth="1"/>
    <col min="4" max="4" width="15.59765625" style="9" customWidth="1"/>
    <col min="5" max="7" width="11.59765625" style="9" customWidth="1"/>
    <col min="8" max="8" width="15.59765625" style="9" customWidth="1"/>
    <col min="9" max="11" width="10.59765625" style="9" customWidth="1"/>
    <col min="12" max="12" width="11.59765625" style="9" customWidth="1"/>
    <col min="13" max="13" width="10.59765625" style="9" customWidth="1"/>
    <col min="14" max="14" width="11.59765625" style="9" customWidth="1"/>
    <col min="15" max="15" width="9.09765625" style="9" customWidth="1"/>
    <col min="16" max="16" width="10.59765625" style="9" customWidth="1"/>
    <col min="17" max="17" width="9.59765625" style="9" customWidth="1"/>
    <col min="18" max="18" width="10.09765625" style="9" customWidth="1"/>
    <col min="19" max="19" width="7.59765625" style="9" customWidth="1"/>
    <col min="20" max="21" width="10.09765625" style="9" customWidth="1"/>
    <col min="22" max="23" width="9.09765625" style="9" customWidth="1"/>
    <col min="24" max="24" width="11.59765625" style="2" customWidth="1"/>
    <col min="25" max="25" width="2.59765625" style="9" customWidth="1"/>
    <col min="26" max="26" width="9.09765625" style="2" customWidth="1"/>
    <col min="27" max="27" width="2.59765625" style="9" customWidth="1"/>
    <col min="28" max="28" width="11.59765625" style="2" customWidth="1"/>
    <col min="29" max="16384" width="11" style="9" customWidth="1"/>
  </cols>
  <sheetData>
    <row r="1" spans="1:28" s="7" customFormat="1" ht="33" customHeight="1">
      <c r="A1" s="65" t="s">
        <v>972</v>
      </c>
      <c r="B1" s="65"/>
      <c r="X1" s="4"/>
      <c r="Z1" s="4"/>
      <c r="AB1" s="4"/>
    </row>
    <row r="2" spans="1:28" s="7" customFormat="1" ht="36" customHeight="1" thickBot="1">
      <c r="A2" s="65" t="s">
        <v>1252</v>
      </c>
      <c r="B2" s="65"/>
      <c r="Z2" s="6"/>
      <c r="AB2" s="88" t="s">
        <v>428</v>
      </c>
    </row>
    <row r="3" spans="1:28" s="67" customFormat="1" ht="24" customHeight="1" thickBot="1">
      <c r="A3" s="928" t="s">
        <v>211</v>
      </c>
      <c r="B3" s="86" t="s">
        <v>1125</v>
      </c>
      <c r="C3" s="85"/>
      <c r="D3" s="216"/>
      <c r="E3" s="216"/>
      <c r="F3" s="216"/>
      <c r="G3" s="216"/>
      <c r="H3" s="216"/>
      <c r="I3" s="216"/>
      <c r="J3" s="216"/>
      <c r="K3" s="216"/>
      <c r="L3" s="228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9"/>
      <c r="Y3" s="87"/>
      <c r="Z3" s="942" t="s">
        <v>429</v>
      </c>
      <c r="AA3" s="87"/>
      <c r="AB3" s="942" t="s">
        <v>559</v>
      </c>
    </row>
    <row r="4" spans="1:28" s="67" customFormat="1" ht="24" customHeight="1">
      <c r="A4" s="944"/>
      <c r="B4" s="944" t="s">
        <v>553</v>
      </c>
      <c r="C4" s="226" t="s">
        <v>555</v>
      </c>
      <c r="D4" s="224"/>
      <c r="E4" s="224"/>
      <c r="F4" s="224"/>
      <c r="G4" s="224"/>
      <c r="H4" s="224"/>
      <c r="I4" s="224"/>
      <c r="J4" s="224"/>
      <c r="K4" s="224"/>
      <c r="L4" s="227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5"/>
      <c r="X4" s="952" t="s">
        <v>556</v>
      </c>
      <c r="Y4" s="87"/>
      <c r="Z4" s="943"/>
      <c r="AA4" s="87"/>
      <c r="AB4" s="943"/>
    </row>
    <row r="5" spans="1:28" s="67" customFormat="1" ht="16.5" customHeight="1">
      <c r="A5" s="944"/>
      <c r="B5" s="944"/>
      <c r="C5" s="929" t="s">
        <v>554</v>
      </c>
      <c r="D5" s="945" t="s">
        <v>197</v>
      </c>
      <c r="E5" s="949" t="s">
        <v>1126</v>
      </c>
      <c r="F5" s="949"/>
      <c r="G5" s="950"/>
      <c r="H5" s="947" t="s">
        <v>197</v>
      </c>
      <c r="I5" s="949" t="s">
        <v>1127</v>
      </c>
      <c r="J5" s="949"/>
      <c r="K5" s="950"/>
      <c r="L5" s="947" t="s">
        <v>197</v>
      </c>
      <c r="M5" s="949" t="s">
        <v>1128</v>
      </c>
      <c r="N5" s="949"/>
      <c r="O5" s="950"/>
      <c r="P5" s="947" t="s">
        <v>197</v>
      </c>
      <c r="Q5" s="949" t="s">
        <v>1129</v>
      </c>
      <c r="R5" s="949"/>
      <c r="S5" s="950"/>
      <c r="T5" s="945" t="s">
        <v>197</v>
      </c>
      <c r="U5" s="949" t="s">
        <v>1130</v>
      </c>
      <c r="V5" s="949"/>
      <c r="W5" s="927"/>
      <c r="X5" s="925"/>
      <c r="Y5" s="87"/>
      <c r="Z5" s="944"/>
      <c r="AA5" s="87"/>
      <c r="AB5" s="944"/>
    </row>
    <row r="6" spans="1:28" s="67" customFormat="1" ht="24" customHeight="1" thickBot="1">
      <c r="A6" s="944"/>
      <c r="B6" s="951"/>
      <c r="C6" s="930"/>
      <c r="D6" s="931"/>
      <c r="E6" s="220" t="s">
        <v>266</v>
      </c>
      <c r="F6" s="221" t="s">
        <v>267</v>
      </c>
      <c r="G6" s="222" t="s">
        <v>300</v>
      </c>
      <c r="H6" s="948"/>
      <c r="I6" s="220" t="s">
        <v>266</v>
      </c>
      <c r="J6" s="221" t="s">
        <v>267</v>
      </c>
      <c r="K6" s="222" t="s">
        <v>300</v>
      </c>
      <c r="L6" s="948"/>
      <c r="M6" s="220" t="s">
        <v>266</v>
      </c>
      <c r="N6" s="221" t="s">
        <v>267</v>
      </c>
      <c r="O6" s="222" t="s">
        <v>300</v>
      </c>
      <c r="P6" s="948"/>
      <c r="Q6" s="220" t="s">
        <v>266</v>
      </c>
      <c r="R6" s="221" t="s">
        <v>267</v>
      </c>
      <c r="S6" s="222" t="s">
        <v>300</v>
      </c>
      <c r="T6" s="946"/>
      <c r="U6" s="220" t="s">
        <v>266</v>
      </c>
      <c r="V6" s="221" t="s">
        <v>267</v>
      </c>
      <c r="W6" s="223" t="s">
        <v>300</v>
      </c>
      <c r="X6" s="926"/>
      <c r="Y6" s="83"/>
      <c r="Z6" s="944"/>
      <c r="AA6" s="87"/>
      <c r="AB6" s="944"/>
    </row>
    <row r="7" spans="1:28" s="67" customFormat="1" ht="36" customHeight="1">
      <c r="A7" s="292" t="s">
        <v>1154</v>
      </c>
      <c r="B7" s="349">
        <f>SUM(C7,X7)</f>
        <v>758854</v>
      </c>
      <c r="C7" s="345">
        <f>SUM(D7,H7,L7,P7,T7)</f>
        <v>746657</v>
      </c>
      <c r="D7" s="350">
        <f>SUM(E7:G7)</f>
        <v>563883</v>
      </c>
      <c r="E7" s="786">
        <v>376463</v>
      </c>
      <c r="F7" s="787">
        <v>0</v>
      </c>
      <c r="G7" s="788">
        <v>187420</v>
      </c>
      <c r="H7" s="351">
        <f>SUM(I7:K7)</f>
        <v>84176</v>
      </c>
      <c r="I7" s="786">
        <v>61071</v>
      </c>
      <c r="J7" s="787">
        <v>0</v>
      </c>
      <c r="K7" s="788">
        <v>23105</v>
      </c>
      <c r="L7" s="352">
        <f>SUM(M7:O7)</f>
        <v>86338</v>
      </c>
      <c r="M7" s="786">
        <v>923</v>
      </c>
      <c r="N7" s="789">
        <v>85415</v>
      </c>
      <c r="O7" s="790">
        <v>0</v>
      </c>
      <c r="P7" s="351">
        <f>SUM(Q7:S7)</f>
        <v>2325</v>
      </c>
      <c r="Q7" s="786">
        <v>2325</v>
      </c>
      <c r="R7" s="787">
        <v>0</v>
      </c>
      <c r="S7" s="790">
        <v>0</v>
      </c>
      <c r="T7" s="351">
        <f>SUM(U7:W7)</f>
        <v>9935</v>
      </c>
      <c r="U7" s="786">
        <v>9935</v>
      </c>
      <c r="V7" s="787">
        <v>0</v>
      </c>
      <c r="W7" s="791">
        <v>0</v>
      </c>
      <c r="X7" s="329">
        <f>'イ 排出 総括表'!J6</f>
        <v>12197</v>
      </c>
      <c r="Y7" s="139"/>
      <c r="Z7" s="329">
        <f>'イ 排出 総括表'!K6</f>
        <v>0</v>
      </c>
      <c r="AA7" s="139"/>
      <c r="AB7" s="329">
        <f>'イ 排出 総括表'!L6</f>
        <v>133625</v>
      </c>
    </row>
    <row r="8" spans="1:28" s="67" customFormat="1" ht="36" customHeight="1">
      <c r="A8" s="293" t="s">
        <v>1155</v>
      </c>
      <c r="B8" s="353">
        <f aca="true" t="shared" si="0" ref="B8:B41">SUM(C8,X8)</f>
        <v>146476</v>
      </c>
      <c r="C8" s="348">
        <f aca="true" t="shared" si="1" ref="C8:C41">SUM(D8,H8,L8,P8,T8)</f>
        <v>126109</v>
      </c>
      <c r="D8" s="354">
        <f aca="true" t="shared" si="2" ref="D8:D73">SUM(E8:G8)</f>
        <v>107834</v>
      </c>
      <c r="E8" s="792">
        <v>77345</v>
      </c>
      <c r="F8" s="793">
        <v>0</v>
      </c>
      <c r="G8" s="794">
        <v>30489</v>
      </c>
      <c r="H8" s="355">
        <f aca="true" t="shared" si="3" ref="H8:H41">SUM(I8:K8)</f>
        <v>4910</v>
      </c>
      <c r="I8" s="792">
        <v>4910</v>
      </c>
      <c r="J8" s="793">
        <v>0</v>
      </c>
      <c r="K8" s="794">
        <v>0</v>
      </c>
      <c r="L8" s="356">
        <f aca="true" t="shared" si="4" ref="L8:L41">SUM(M8:O8)</f>
        <v>12811</v>
      </c>
      <c r="M8" s="792">
        <v>6623</v>
      </c>
      <c r="N8" s="793">
        <v>6188</v>
      </c>
      <c r="O8" s="794">
        <v>0</v>
      </c>
      <c r="P8" s="355">
        <f aca="true" t="shared" si="5" ref="P8:P41">SUM(Q8:S8)</f>
        <v>285</v>
      </c>
      <c r="Q8" s="792">
        <v>285</v>
      </c>
      <c r="R8" s="793">
        <v>0</v>
      </c>
      <c r="S8" s="794">
        <v>0</v>
      </c>
      <c r="T8" s="355">
        <f aca="true" t="shared" si="6" ref="T8:T41">SUM(U8:W8)</f>
        <v>269</v>
      </c>
      <c r="U8" s="792">
        <v>269</v>
      </c>
      <c r="V8" s="793">
        <v>0</v>
      </c>
      <c r="W8" s="795">
        <v>0</v>
      </c>
      <c r="X8" s="330">
        <f>'イ 排出 総括表'!J7</f>
        <v>20367</v>
      </c>
      <c r="Y8" s="139"/>
      <c r="Z8" s="330">
        <f>'イ 排出 総括表'!K7</f>
        <v>0</v>
      </c>
      <c r="AA8" s="139"/>
      <c r="AB8" s="330">
        <f>'イ 排出 総括表'!L7</f>
        <v>10759</v>
      </c>
    </row>
    <row r="9" spans="1:28" s="67" customFormat="1" ht="36" customHeight="1">
      <c r="A9" s="293" t="s">
        <v>1156</v>
      </c>
      <c r="B9" s="353">
        <f t="shared" si="0"/>
        <v>127694</v>
      </c>
      <c r="C9" s="348">
        <f t="shared" si="1"/>
        <v>108942</v>
      </c>
      <c r="D9" s="354">
        <f t="shared" si="2"/>
        <v>95175</v>
      </c>
      <c r="E9" s="792">
        <v>66099</v>
      </c>
      <c r="F9" s="793">
        <v>974</v>
      </c>
      <c r="G9" s="794">
        <v>28102</v>
      </c>
      <c r="H9" s="355">
        <f t="shared" si="3"/>
        <v>5029</v>
      </c>
      <c r="I9" s="792">
        <v>4659</v>
      </c>
      <c r="J9" s="793">
        <v>107</v>
      </c>
      <c r="K9" s="794">
        <v>263</v>
      </c>
      <c r="L9" s="356">
        <f t="shared" si="4"/>
        <v>8298</v>
      </c>
      <c r="M9" s="792">
        <v>3500</v>
      </c>
      <c r="N9" s="793">
        <v>4684</v>
      </c>
      <c r="O9" s="794">
        <v>114</v>
      </c>
      <c r="P9" s="355">
        <f t="shared" si="5"/>
        <v>175</v>
      </c>
      <c r="Q9" s="792">
        <v>175</v>
      </c>
      <c r="R9" s="793">
        <v>0</v>
      </c>
      <c r="S9" s="794">
        <v>0</v>
      </c>
      <c r="T9" s="355">
        <f t="shared" si="6"/>
        <v>265</v>
      </c>
      <c r="U9" s="792">
        <v>265</v>
      </c>
      <c r="V9" s="793">
        <v>0</v>
      </c>
      <c r="W9" s="795">
        <v>0</v>
      </c>
      <c r="X9" s="330">
        <f>'イ 排出 総括表'!J8</f>
        <v>18752</v>
      </c>
      <c r="Y9" s="139"/>
      <c r="Z9" s="330">
        <f>'イ 排出 総括表'!K8</f>
        <v>0</v>
      </c>
      <c r="AA9" s="139"/>
      <c r="AB9" s="330">
        <f>'イ 排出 総括表'!L8</f>
        <v>19532</v>
      </c>
    </row>
    <row r="10" spans="1:28" s="67" customFormat="1" ht="36" customHeight="1">
      <c r="A10" s="293" t="s">
        <v>1157</v>
      </c>
      <c r="B10" s="353">
        <f t="shared" si="0"/>
        <v>151041</v>
      </c>
      <c r="C10" s="348">
        <f t="shared" si="1"/>
        <v>137209</v>
      </c>
      <c r="D10" s="354">
        <f t="shared" si="2"/>
        <v>97159</v>
      </c>
      <c r="E10" s="792">
        <v>55101</v>
      </c>
      <c r="F10" s="793">
        <v>18953</v>
      </c>
      <c r="G10" s="794">
        <v>23105</v>
      </c>
      <c r="H10" s="355">
        <f t="shared" si="3"/>
        <v>15768</v>
      </c>
      <c r="I10" s="792">
        <v>1174</v>
      </c>
      <c r="J10" s="793">
        <v>14594</v>
      </c>
      <c r="K10" s="794">
        <v>0</v>
      </c>
      <c r="L10" s="356">
        <f t="shared" si="4"/>
        <v>23738</v>
      </c>
      <c r="M10" s="792">
        <v>0</v>
      </c>
      <c r="N10" s="793">
        <v>23738</v>
      </c>
      <c r="O10" s="794">
        <v>0</v>
      </c>
      <c r="P10" s="355">
        <f t="shared" si="5"/>
        <v>131</v>
      </c>
      <c r="Q10" s="792">
        <v>0</v>
      </c>
      <c r="R10" s="793">
        <v>131</v>
      </c>
      <c r="S10" s="794">
        <v>0</v>
      </c>
      <c r="T10" s="355">
        <f t="shared" si="6"/>
        <v>413</v>
      </c>
      <c r="U10" s="792">
        <v>0</v>
      </c>
      <c r="V10" s="793">
        <v>413</v>
      </c>
      <c r="W10" s="795">
        <v>0</v>
      </c>
      <c r="X10" s="330">
        <f>'イ 排出 総括表'!J9</f>
        <v>13832</v>
      </c>
      <c r="Y10" s="139"/>
      <c r="Z10" s="330">
        <f>'イ 排出 総括表'!K9</f>
        <v>0</v>
      </c>
      <c r="AA10" s="139"/>
      <c r="AB10" s="330">
        <f>'イ 排出 総括表'!L9</f>
        <v>2510</v>
      </c>
    </row>
    <row r="11" spans="1:28" s="67" customFormat="1" ht="36" customHeight="1">
      <c r="A11" s="291" t="s">
        <v>1158</v>
      </c>
      <c r="B11" s="353">
        <f t="shared" si="0"/>
        <v>48911</v>
      </c>
      <c r="C11" s="348">
        <f t="shared" si="1"/>
        <v>45187</v>
      </c>
      <c r="D11" s="357">
        <f t="shared" si="2"/>
        <v>35829</v>
      </c>
      <c r="E11" s="796">
        <v>17775</v>
      </c>
      <c r="F11" s="797">
        <v>10145</v>
      </c>
      <c r="G11" s="798">
        <v>7909</v>
      </c>
      <c r="H11" s="358">
        <f t="shared" si="3"/>
        <v>1429</v>
      </c>
      <c r="I11" s="796">
        <v>153</v>
      </c>
      <c r="J11" s="797">
        <v>1275</v>
      </c>
      <c r="K11" s="798">
        <v>1</v>
      </c>
      <c r="L11" s="359">
        <f t="shared" si="4"/>
        <v>6917</v>
      </c>
      <c r="M11" s="796">
        <v>1101</v>
      </c>
      <c r="N11" s="797">
        <v>5816</v>
      </c>
      <c r="O11" s="798">
        <v>0</v>
      </c>
      <c r="P11" s="358">
        <f t="shared" si="5"/>
        <v>38</v>
      </c>
      <c r="Q11" s="796">
        <v>38</v>
      </c>
      <c r="R11" s="797">
        <v>0</v>
      </c>
      <c r="S11" s="798">
        <v>0</v>
      </c>
      <c r="T11" s="358">
        <f t="shared" si="6"/>
        <v>974</v>
      </c>
      <c r="U11" s="796">
        <v>55</v>
      </c>
      <c r="V11" s="797">
        <v>918</v>
      </c>
      <c r="W11" s="799">
        <v>1</v>
      </c>
      <c r="X11" s="331">
        <f>'イ 排出 総括表'!J10</f>
        <v>3724</v>
      </c>
      <c r="Y11" s="139"/>
      <c r="Z11" s="331">
        <f>'イ 排出 総括表'!K10</f>
        <v>0</v>
      </c>
      <c r="AA11" s="139"/>
      <c r="AB11" s="331">
        <f>'イ 排出 総括表'!L10</f>
        <v>1888</v>
      </c>
    </row>
    <row r="12" spans="1:28" s="67" customFormat="1" ht="36" customHeight="1">
      <c r="A12" s="290" t="s">
        <v>1159</v>
      </c>
      <c r="B12" s="360">
        <f t="shared" si="0"/>
        <v>41003</v>
      </c>
      <c r="C12" s="361">
        <f t="shared" si="1"/>
        <v>28816</v>
      </c>
      <c r="D12" s="362">
        <f>SUM(E12:G12)</f>
        <v>24208</v>
      </c>
      <c r="E12" s="800">
        <v>3677</v>
      </c>
      <c r="F12" s="801">
        <v>20531</v>
      </c>
      <c r="G12" s="802">
        <v>0</v>
      </c>
      <c r="H12" s="363">
        <f t="shared" si="3"/>
        <v>2747</v>
      </c>
      <c r="I12" s="800">
        <v>400</v>
      </c>
      <c r="J12" s="801">
        <v>2347</v>
      </c>
      <c r="K12" s="802">
        <v>0</v>
      </c>
      <c r="L12" s="364">
        <f t="shared" si="4"/>
        <v>1826</v>
      </c>
      <c r="M12" s="800">
        <v>1478</v>
      </c>
      <c r="N12" s="801">
        <v>348</v>
      </c>
      <c r="O12" s="802">
        <v>0</v>
      </c>
      <c r="P12" s="363">
        <f t="shared" si="5"/>
        <v>19</v>
      </c>
      <c r="Q12" s="800">
        <v>19</v>
      </c>
      <c r="R12" s="801">
        <v>0</v>
      </c>
      <c r="S12" s="802">
        <v>0</v>
      </c>
      <c r="T12" s="363">
        <f t="shared" si="6"/>
        <v>16</v>
      </c>
      <c r="U12" s="800">
        <v>16</v>
      </c>
      <c r="V12" s="801">
        <v>0</v>
      </c>
      <c r="W12" s="803">
        <v>0</v>
      </c>
      <c r="X12" s="332">
        <f>'イ 排出 総括表'!J11</f>
        <v>12187</v>
      </c>
      <c r="Y12" s="139"/>
      <c r="Z12" s="332">
        <f>'イ 排出 総括表'!K11</f>
        <v>0</v>
      </c>
      <c r="AA12" s="139"/>
      <c r="AB12" s="332">
        <f>'イ 排出 総括表'!L11</f>
        <v>6825</v>
      </c>
    </row>
    <row r="13" spans="1:28" s="67" customFormat="1" ht="36" customHeight="1">
      <c r="A13" s="293" t="s">
        <v>1160</v>
      </c>
      <c r="B13" s="353">
        <f t="shared" si="0"/>
        <v>138434</v>
      </c>
      <c r="C13" s="348">
        <f t="shared" si="1"/>
        <v>131734</v>
      </c>
      <c r="D13" s="354">
        <f t="shared" si="2"/>
        <v>102138</v>
      </c>
      <c r="E13" s="792">
        <v>55941</v>
      </c>
      <c r="F13" s="793">
        <v>585</v>
      </c>
      <c r="G13" s="794">
        <v>45612</v>
      </c>
      <c r="H13" s="355">
        <f t="shared" si="3"/>
        <v>15285</v>
      </c>
      <c r="I13" s="792">
        <v>156</v>
      </c>
      <c r="J13" s="793">
        <v>13750</v>
      </c>
      <c r="K13" s="794">
        <v>1379</v>
      </c>
      <c r="L13" s="356">
        <f t="shared" si="4"/>
        <v>13667</v>
      </c>
      <c r="M13" s="792">
        <v>218</v>
      </c>
      <c r="N13" s="793">
        <v>13449</v>
      </c>
      <c r="O13" s="794">
        <v>0</v>
      </c>
      <c r="P13" s="355">
        <f t="shared" si="5"/>
        <v>249</v>
      </c>
      <c r="Q13" s="792">
        <v>23</v>
      </c>
      <c r="R13" s="793">
        <v>225</v>
      </c>
      <c r="S13" s="794">
        <v>1</v>
      </c>
      <c r="T13" s="355">
        <f t="shared" si="6"/>
        <v>395</v>
      </c>
      <c r="U13" s="792">
        <v>22</v>
      </c>
      <c r="V13" s="793">
        <v>285</v>
      </c>
      <c r="W13" s="795">
        <v>88</v>
      </c>
      <c r="X13" s="330">
        <f>'イ 排出 総括表'!J12</f>
        <v>6700</v>
      </c>
      <c r="Y13" s="139"/>
      <c r="Z13" s="330">
        <f>'イ 排出 総括表'!K12</f>
        <v>0</v>
      </c>
      <c r="AA13" s="139"/>
      <c r="AB13" s="330">
        <f>'イ 排出 総括表'!L12</f>
        <v>4458</v>
      </c>
    </row>
    <row r="14" spans="1:28" s="67" customFormat="1" ht="36" customHeight="1">
      <c r="A14" s="293" t="s">
        <v>1161</v>
      </c>
      <c r="B14" s="353">
        <f t="shared" si="0"/>
        <v>66405</v>
      </c>
      <c r="C14" s="348">
        <f t="shared" si="1"/>
        <v>59502</v>
      </c>
      <c r="D14" s="354">
        <f t="shared" si="2"/>
        <v>46555</v>
      </c>
      <c r="E14" s="792">
        <v>9360</v>
      </c>
      <c r="F14" s="793">
        <v>24674</v>
      </c>
      <c r="G14" s="794">
        <v>12521</v>
      </c>
      <c r="H14" s="355">
        <f t="shared" si="3"/>
        <v>1580</v>
      </c>
      <c r="I14" s="792">
        <v>341</v>
      </c>
      <c r="J14" s="793">
        <v>1239</v>
      </c>
      <c r="K14" s="794">
        <v>0</v>
      </c>
      <c r="L14" s="356">
        <f t="shared" si="4"/>
        <v>11101</v>
      </c>
      <c r="M14" s="792">
        <v>0</v>
      </c>
      <c r="N14" s="793">
        <v>11101</v>
      </c>
      <c r="O14" s="794">
        <v>0</v>
      </c>
      <c r="P14" s="355">
        <f t="shared" si="5"/>
        <v>251</v>
      </c>
      <c r="Q14" s="792">
        <v>249</v>
      </c>
      <c r="R14" s="793">
        <v>2</v>
      </c>
      <c r="S14" s="794">
        <v>0</v>
      </c>
      <c r="T14" s="355">
        <f t="shared" si="6"/>
        <v>15</v>
      </c>
      <c r="U14" s="792">
        <v>0</v>
      </c>
      <c r="V14" s="793">
        <v>15</v>
      </c>
      <c r="W14" s="795">
        <v>0</v>
      </c>
      <c r="X14" s="330">
        <f>'イ 排出 総括表'!J13</f>
        <v>6903</v>
      </c>
      <c r="Y14" s="139"/>
      <c r="Z14" s="330">
        <f>'イ 排出 総括表'!K13</f>
        <v>0</v>
      </c>
      <c r="AA14" s="139"/>
      <c r="AB14" s="330">
        <f>'イ 排出 総括表'!L13</f>
        <v>2156</v>
      </c>
    </row>
    <row r="15" spans="1:28" s="67" customFormat="1" ht="36" customHeight="1">
      <c r="A15" s="293" t="s">
        <v>1162</v>
      </c>
      <c r="B15" s="353">
        <f t="shared" si="0"/>
        <v>23827</v>
      </c>
      <c r="C15" s="348">
        <f t="shared" si="1"/>
        <v>23783</v>
      </c>
      <c r="D15" s="354">
        <f t="shared" si="2"/>
        <v>19059</v>
      </c>
      <c r="E15" s="792">
        <v>2020</v>
      </c>
      <c r="F15" s="793">
        <v>10243</v>
      </c>
      <c r="G15" s="794">
        <v>6796</v>
      </c>
      <c r="H15" s="355">
        <f t="shared" si="3"/>
        <v>449</v>
      </c>
      <c r="I15" s="792">
        <v>82</v>
      </c>
      <c r="J15" s="793">
        <v>367</v>
      </c>
      <c r="K15" s="794">
        <v>0</v>
      </c>
      <c r="L15" s="356">
        <f t="shared" si="4"/>
        <v>3876</v>
      </c>
      <c r="M15" s="792">
        <v>603</v>
      </c>
      <c r="N15" s="793">
        <v>3273</v>
      </c>
      <c r="O15" s="794">
        <v>0</v>
      </c>
      <c r="P15" s="355">
        <f t="shared" si="5"/>
        <v>0</v>
      </c>
      <c r="Q15" s="792">
        <v>0</v>
      </c>
      <c r="R15" s="793">
        <v>0</v>
      </c>
      <c r="S15" s="794">
        <v>0</v>
      </c>
      <c r="T15" s="355">
        <f t="shared" si="6"/>
        <v>399</v>
      </c>
      <c r="U15" s="792">
        <v>399</v>
      </c>
      <c r="V15" s="793">
        <v>0</v>
      </c>
      <c r="W15" s="795">
        <v>0</v>
      </c>
      <c r="X15" s="330">
        <f>'イ 排出 総括表'!J14</f>
        <v>44</v>
      </c>
      <c r="Y15" s="139"/>
      <c r="Z15" s="330">
        <f>'イ 排出 総括表'!K14</f>
        <v>41</v>
      </c>
      <c r="AA15" s="139"/>
      <c r="AB15" s="330">
        <f>'イ 排出 総括表'!L14</f>
        <v>1529</v>
      </c>
    </row>
    <row r="16" spans="1:28" s="67" customFormat="1" ht="36" customHeight="1">
      <c r="A16" s="291" t="s">
        <v>1163</v>
      </c>
      <c r="B16" s="365">
        <f t="shared" si="0"/>
        <v>29566</v>
      </c>
      <c r="C16" s="366">
        <f t="shared" si="1"/>
        <v>24982</v>
      </c>
      <c r="D16" s="357">
        <f t="shared" si="2"/>
        <v>19678</v>
      </c>
      <c r="E16" s="796">
        <v>0</v>
      </c>
      <c r="F16" s="797">
        <v>13489</v>
      </c>
      <c r="G16" s="798">
        <v>6189</v>
      </c>
      <c r="H16" s="358">
        <f t="shared" si="3"/>
        <v>754</v>
      </c>
      <c r="I16" s="796">
        <v>0</v>
      </c>
      <c r="J16" s="797">
        <v>384</v>
      </c>
      <c r="K16" s="798">
        <v>370</v>
      </c>
      <c r="L16" s="359">
        <f t="shared" si="4"/>
        <v>3257</v>
      </c>
      <c r="M16" s="796">
        <v>0</v>
      </c>
      <c r="N16" s="797">
        <v>3257</v>
      </c>
      <c r="O16" s="798">
        <v>0</v>
      </c>
      <c r="P16" s="358">
        <f t="shared" si="5"/>
        <v>35</v>
      </c>
      <c r="Q16" s="796">
        <v>0</v>
      </c>
      <c r="R16" s="797">
        <v>35</v>
      </c>
      <c r="S16" s="798">
        <v>0</v>
      </c>
      <c r="T16" s="358">
        <f t="shared" si="6"/>
        <v>1258</v>
      </c>
      <c r="U16" s="796">
        <v>0</v>
      </c>
      <c r="V16" s="797">
        <v>423</v>
      </c>
      <c r="W16" s="799">
        <v>835</v>
      </c>
      <c r="X16" s="331">
        <f>'イ 排出 総括表'!J15</f>
        <v>4584</v>
      </c>
      <c r="Y16" s="139"/>
      <c r="Z16" s="331">
        <f>'イ 排出 総括表'!K15</f>
        <v>0</v>
      </c>
      <c r="AA16" s="139"/>
      <c r="AB16" s="331">
        <f>'イ 排出 総括表'!L15</f>
        <v>494</v>
      </c>
    </row>
    <row r="17" spans="1:28" s="67" customFormat="1" ht="36" customHeight="1">
      <c r="A17" s="290" t="s">
        <v>1164</v>
      </c>
      <c r="B17" s="353">
        <f t="shared" si="0"/>
        <v>55840</v>
      </c>
      <c r="C17" s="348">
        <f t="shared" si="1"/>
        <v>46880</v>
      </c>
      <c r="D17" s="362">
        <f t="shared" si="2"/>
        <v>42347</v>
      </c>
      <c r="E17" s="800">
        <v>7975</v>
      </c>
      <c r="F17" s="801">
        <v>22661</v>
      </c>
      <c r="G17" s="802">
        <v>11711</v>
      </c>
      <c r="H17" s="363">
        <f t="shared" si="3"/>
        <v>1091</v>
      </c>
      <c r="I17" s="800">
        <v>49</v>
      </c>
      <c r="J17" s="801">
        <v>1014</v>
      </c>
      <c r="K17" s="802">
        <v>28</v>
      </c>
      <c r="L17" s="364">
        <f t="shared" si="4"/>
        <v>3311</v>
      </c>
      <c r="M17" s="800">
        <v>69</v>
      </c>
      <c r="N17" s="801">
        <v>3242</v>
      </c>
      <c r="O17" s="802">
        <v>0</v>
      </c>
      <c r="P17" s="363">
        <f t="shared" si="5"/>
        <v>70</v>
      </c>
      <c r="Q17" s="800">
        <v>70</v>
      </c>
      <c r="R17" s="801">
        <v>0</v>
      </c>
      <c r="S17" s="802">
        <v>0</v>
      </c>
      <c r="T17" s="363">
        <f t="shared" si="6"/>
        <v>61</v>
      </c>
      <c r="U17" s="800">
        <v>60</v>
      </c>
      <c r="V17" s="801">
        <v>0</v>
      </c>
      <c r="W17" s="803">
        <v>1</v>
      </c>
      <c r="X17" s="332">
        <f>'イ 排出 総括表'!J16</f>
        <v>8960</v>
      </c>
      <c r="Y17" s="139"/>
      <c r="Z17" s="332">
        <f>'イ 排出 総括表'!K16</f>
        <v>0</v>
      </c>
      <c r="AA17" s="139"/>
      <c r="AB17" s="332">
        <f>'イ 排出 総括表'!L16</f>
        <v>2579</v>
      </c>
    </row>
    <row r="18" spans="1:28" s="67" customFormat="1" ht="36" customHeight="1">
      <c r="A18" s="293" t="s">
        <v>1165</v>
      </c>
      <c r="B18" s="353">
        <f t="shared" si="0"/>
        <v>150243</v>
      </c>
      <c r="C18" s="348">
        <f t="shared" si="1"/>
        <v>143532</v>
      </c>
      <c r="D18" s="354">
        <f t="shared" si="2"/>
        <v>111799</v>
      </c>
      <c r="E18" s="792">
        <v>74657</v>
      </c>
      <c r="F18" s="793">
        <v>0</v>
      </c>
      <c r="G18" s="794">
        <v>37142</v>
      </c>
      <c r="H18" s="355">
        <f t="shared" si="3"/>
        <v>3950</v>
      </c>
      <c r="I18" s="792">
        <v>3917</v>
      </c>
      <c r="J18" s="793">
        <v>0</v>
      </c>
      <c r="K18" s="794">
        <v>33</v>
      </c>
      <c r="L18" s="356">
        <f t="shared" si="4"/>
        <v>15797</v>
      </c>
      <c r="M18" s="792">
        <v>5159</v>
      </c>
      <c r="N18" s="793">
        <v>10278</v>
      </c>
      <c r="O18" s="794">
        <v>360</v>
      </c>
      <c r="P18" s="355">
        <f t="shared" si="5"/>
        <v>10777</v>
      </c>
      <c r="Q18" s="792">
        <v>2251</v>
      </c>
      <c r="R18" s="793">
        <v>8526</v>
      </c>
      <c r="S18" s="794">
        <v>0</v>
      </c>
      <c r="T18" s="355">
        <f t="shared" si="6"/>
        <v>1209</v>
      </c>
      <c r="U18" s="792">
        <v>1209</v>
      </c>
      <c r="V18" s="793">
        <v>0</v>
      </c>
      <c r="W18" s="795">
        <v>0</v>
      </c>
      <c r="X18" s="330">
        <f>'イ 排出 総括表'!J17</f>
        <v>6711</v>
      </c>
      <c r="Y18" s="139"/>
      <c r="Z18" s="330">
        <f>'イ 排出 総括表'!K17</f>
        <v>0</v>
      </c>
      <c r="AA18" s="139"/>
      <c r="AB18" s="330">
        <f>'イ 排出 総括表'!L17</f>
        <v>8023</v>
      </c>
    </row>
    <row r="19" spans="1:28" s="67" customFormat="1" ht="36" customHeight="1">
      <c r="A19" s="293" t="s">
        <v>1166</v>
      </c>
      <c r="B19" s="353">
        <f t="shared" si="0"/>
        <v>63664</v>
      </c>
      <c r="C19" s="348">
        <f t="shared" si="1"/>
        <v>54337</v>
      </c>
      <c r="D19" s="354">
        <f t="shared" si="2"/>
        <v>46009</v>
      </c>
      <c r="E19" s="792">
        <v>0</v>
      </c>
      <c r="F19" s="793">
        <v>32826</v>
      </c>
      <c r="G19" s="794">
        <v>13183</v>
      </c>
      <c r="H19" s="355">
        <f t="shared" si="3"/>
        <v>1296</v>
      </c>
      <c r="I19" s="792">
        <v>0</v>
      </c>
      <c r="J19" s="793">
        <v>1066</v>
      </c>
      <c r="K19" s="794">
        <v>230</v>
      </c>
      <c r="L19" s="356">
        <f t="shared" si="4"/>
        <v>6834</v>
      </c>
      <c r="M19" s="792">
        <v>2369</v>
      </c>
      <c r="N19" s="793">
        <v>4465</v>
      </c>
      <c r="O19" s="794">
        <v>0</v>
      </c>
      <c r="P19" s="355">
        <f t="shared" si="5"/>
        <v>57</v>
      </c>
      <c r="Q19" s="792">
        <v>57</v>
      </c>
      <c r="R19" s="793">
        <v>0</v>
      </c>
      <c r="S19" s="794">
        <v>0</v>
      </c>
      <c r="T19" s="355">
        <f t="shared" si="6"/>
        <v>141</v>
      </c>
      <c r="U19" s="792">
        <v>141</v>
      </c>
      <c r="V19" s="793">
        <v>0</v>
      </c>
      <c r="W19" s="795">
        <v>0</v>
      </c>
      <c r="X19" s="330">
        <f>'イ 排出 総括表'!J18</f>
        <v>9327</v>
      </c>
      <c r="Y19" s="139"/>
      <c r="Z19" s="330">
        <f>'イ 排出 総括表'!K18</f>
        <v>0</v>
      </c>
      <c r="AA19" s="139"/>
      <c r="AB19" s="330">
        <f>'イ 排出 総括表'!L18</f>
        <v>5303</v>
      </c>
    </row>
    <row r="20" spans="1:28" s="67" customFormat="1" ht="36" customHeight="1">
      <c r="A20" s="293" t="s">
        <v>1167</v>
      </c>
      <c r="B20" s="353">
        <f t="shared" si="0"/>
        <v>41116</v>
      </c>
      <c r="C20" s="348">
        <f t="shared" si="1"/>
        <v>36010</v>
      </c>
      <c r="D20" s="354">
        <f t="shared" si="2"/>
        <v>30394</v>
      </c>
      <c r="E20" s="792">
        <v>10739</v>
      </c>
      <c r="F20" s="793">
        <v>10539</v>
      </c>
      <c r="G20" s="794">
        <v>9116</v>
      </c>
      <c r="H20" s="355">
        <f t="shared" si="3"/>
        <v>1498</v>
      </c>
      <c r="I20" s="792">
        <v>647</v>
      </c>
      <c r="J20" s="793">
        <v>615</v>
      </c>
      <c r="K20" s="794">
        <v>236</v>
      </c>
      <c r="L20" s="356">
        <f t="shared" si="4"/>
        <v>3856</v>
      </c>
      <c r="M20" s="792">
        <v>2994</v>
      </c>
      <c r="N20" s="793">
        <v>862</v>
      </c>
      <c r="O20" s="794">
        <v>0</v>
      </c>
      <c r="P20" s="355">
        <f t="shared" si="5"/>
        <v>0</v>
      </c>
      <c r="Q20" s="792">
        <v>0</v>
      </c>
      <c r="R20" s="793">
        <v>0</v>
      </c>
      <c r="S20" s="794">
        <v>0</v>
      </c>
      <c r="T20" s="355">
        <f t="shared" si="6"/>
        <v>262</v>
      </c>
      <c r="U20" s="792">
        <v>36</v>
      </c>
      <c r="V20" s="793">
        <v>0</v>
      </c>
      <c r="W20" s="795">
        <v>226</v>
      </c>
      <c r="X20" s="330">
        <f>'イ 排出 総括表'!J19</f>
        <v>5106</v>
      </c>
      <c r="Y20" s="139"/>
      <c r="Z20" s="330">
        <f>'イ 排出 総括表'!K19</f>
        <v>0</v>
      </c>
      <c r="AA20" s="139"/>
      <c r="AB20" s="330">
        <f>'イ 排出 総括表'!L19</f>
        <v>3771</v>
      </c>
    </row>
    <row r="21" spans="1:28" s="67" customFormat="1" ht="36" customHeight="1">
      <c r="A21" s="291" t="s">
        <v>1168</v>
      </c>
      <c r="B21" s="365">
        <f t="shared" si="0"/>
        <v>35834</v>
      </c>
      <c r="C21" s="366">
        <f t="shared" si="1"/>
        <v>31673</v>
      </c>
      <c r="D21" s="357">
        <f t="shared" si="2"/>
        <v>24575</v>
      </c>
      <c r="E21" s="796">
        <v>34</v>
      </c>
      <c r="F21" s="797">
        <v>17084</v>
      </c>
      <c r="G21" s="798">
        <v>7457</v>
      </c>
      <c r="H21" s="358">
        <f t="shared" si="3"/>
        <v>808</v>
      </c>
      <c r="I21" s="796">
        <v>2</v>
      </c>
      <c r="J21" s="797">
        <v>806</v>
      </c>
      <c r="K21" s="798">
        <v>0</v>
      </c>
      <c r="L21" s="359">
        <f t="shared" si="4"/>
        <v>6232</v>
      </c>
      <c r="M21" s="796">
        <v>3</v>
      </c>
      <c r="N21" s="797">
        <v>6198</v>
      </c>
      <c r="O21" s="798">
        <v>31</v>
      </c>
      <c r="P21" s="358">
        <f t="shared" si="5"/>
        <v>0</v>
      </c>
      <c r="Q21" s="796">
        <v>0</v>
      </c>
      <c r="R21" s="797">
        <v>0</v>
      </c>
      <c r="S21" s="798">
        <v>0</v>
      </c>
      <c r="T21" s="358">
        <f t="shared" si="6"/>
        <v>58</v>
      </c>
      <c r="U21" s="796">
        <v>58</v>
      </c>
      <c r="V21" s="797">
        <v>0</v>
      </c>
      <c r="W21" s="799">
        <v>0</v>
      </c>
      <c r="X21" s="331">
        <f>'イ 排出 総括表'!J20</f>
        <v>4161</v>
      </c>
      <c r="Y21" s="139"/>
      <c r="Z21" s="331">
        <f>'イ 排出 総括表'!K20</f>
        <v>0</v>
      </c>
      <c r="AA21" s="139"/>
      <c r="AB21" s="331">
        <f>'イ 排出 総括表'!L20</f>
        <v>1667</v>
      </c>
    </row>
    <row r="22" spans="1:28" s="67" customFormat="1" ht="36" customHeight="1">
      <c r="A22" s="290" t="s">
        <v>1169</v>
      </c>
      <c r="B22" s="360">
        <f t="shared" si="0"/>
        <v>24984</v>
      </c>
      <c r="C22" s="361">
        <f t="shared" si="1"/>
        <v>23734</v>
      </c>
      <c r="D22" s="362">
        <f t="shared" si="2"/>
        <v>17529</v>
      </c>
      <c r="E22" s="800">
        <v>0</v>
      </c>
      <c r="F22" s="801">
        <v>12597</v>
      </c>
      <c r="G22" s="802">
        <v>4932</v>
      </c>
      <c r="H22" s="363">
        <f t="shared" si="3"/>
        <v>1251</v>
      </c>
      <c r="I22" s="800">
        <v>0</v>
      </c>
      <c r="J22" s="801">
        <v>1121</v>
      </c>
      <c r="K22" s="802">
        <v>130</v>
      </c>
      <c r="L22" s="364">
        <f t="shared" si="4"/>
        <v>4848</v>
      </c>
      <c r="M22" s="800">
        <v>0</v>
      </c>
      <c r="N22" s="801">
        <v>4848</v>
      </c>
      <c r="O22" s="802">
        <v>0</v>
      </c>
      <c r="P22" s="363">
        <f t="shared" si="5"/>
        <v>40</v>
      </c>
      <c r="Q22" s="800">
        <v>0</v>
      </c>
      <c r="R22" s="801">
        <v>40</v>
      </c>
      <c r="S22" s="802">
        <v>0</v>
      </c>
      <c r="T22" s="363">
        <f t="shared" si="6"/>
        <v>66</v>
      </c>
      <c r="U22" s="800">
        <v>0</v>
      </c>
      <c r="V22" s="801">
        <v>66</v>
      </c>
      <c r="W22" s="803">
        <v>0</v>
      </c>
      <c r="X22" s="332">
        <f>'イ 排出 総括表'!J21</f>
        <v>1250</v>
      </c>
      <c r="Y22" s="139"/>
      <c r="Z22" s="332">
        <f>'イ 排出 総括表'!K21</f>
        <v>0</v>
      </c>
      <c r="AA22" s="139"/>
      <c r="AB22" s="332">
        <f>'イ 排出 総括表'!L21</f>
        <v>1795</v>
      </c>
    </row>
    <row r="23" spans="1:28" s="67" customFormat="1" ht="36" customHeight="1">
      <c r="A23" s="293" t="s">
        <v>1170</v>
      </c>
      <c r="B23" s="353">
        <f t="shared" si="0"/>
        <v>22932</v>
      </c>
      <c r="C23" s="348">
        <f t="shared" si="1"/>
        <v>20767</v>
      </c>
      <c r="D23" s="354">
        <f t="shared" si="2"/>
        <v>16936</v>
      </c>
      <c r="E23" s="792">
        <v>0</v>
      </c>
      <c r="F23" s="793">
        <v>10664</v>
      </c>
      <c r="G23" s="794">
        <v>6272</v>
      </c>
      <c r="H23" s="355">
        <f t="shared" si="3"/>
        <v>777</v>
      </c>
      <c r="I23" s="792">
        <v>0</v>
      </c>
      <c r="J23" s="793">
        <v>639</v>
      </c>
      <c r="K23" s="794">
        <v>138</v>
      </c>
      <c r="L23" s="356">
        <f t="shared" si="4"/>
        <v>3052</v>
      </c>
      <c r="M23" s="792">
        <v>0</v>
      </c>
      <c r="N23" s="793">
        <v>3052</v>
      </c>
      <c r="O23" s="794">
        <v>0</v>
      </c>
      <c r="P23" s="355">
        <f t="shared" si="5"/>
        <v>0</v>
      </c>
      <c r="Q23" s="792">
        <v>0</v>
      </c>
      <c r="R23" s="793">
        <v>0</v>
      </c>
      <c r="S23" s="794">
        <v>0</v>
      </c>
      <c r="T23" s="355">
        <f t="shared" si="6"/>
        <v>2</v>
      </c>
      <c r="U23" s="792">
        <v>2</v>
      </c>
      <c r="V23" s="793">
        <v>0</v>
      </c>
      <c r="W23" s="795">
        <v>0</v>
      </c>
      <c r="X23" s="330">
        <f>'イ 排出 総括表'!J22</f>
        <v>2165</v>
      </c>
      <c r="Y23" s="139"/>
      <c r="Z23" s="330">
        <f>'イ 排出 総括表'!K22</f>
        <v>0</v>
      </c>
      <c r="AA23" s="139"/>
      <c r="AB23" s="330">
        <f>'イ 排出 総括表'!L22</f>
        <v>1119</v>
      </c>
    </row>
    <row r="24" spans="1:28" s="67" customFormat="1" ht="36" customHeight="1">
      <c r="A24" s="293" t="s">
        <v>1171</v>
      </c>
      <c r="B24" s="353">
        <f t="shared" si="0"/>
        <v>29378</v>
      </c>
      <c r="C24" s="348">
        <f t="shared" si="1"/>
        <v>28434</v>
      </c>
      <c r="D24" s="354">
        <f t="shared" si="2"/>
        <v>21232</v>
      </c>
      <c r="E24" s="792">
        <v>4506</v>
      </c>
      <c r="F24" s="793">
        <v>10975</v>
      </c>
      <c r="G24" s="794">
        <v>5751</v>
      </c>
      <c r="H24" s="355">
        <f t="shared" si="3"/>
        <v>752</v>
      </c>
      <c r="I24" s="792">
        <v>0</v>
      </c>
      <c r="J24" s="793">
        <v>752</v>
      </c>
      <c r="K24" s="794">
        <v>0</v>
      </c>
      <c r="L24" s="356">
        <f t="shared" si="4"/>
        <v>5426</v>
      </c>
      <c r="M24" s="792">
        <v>0</v>
      </c>
      <c r="N24" s="793">
        <v>5426</v>
      </c>
      <c r="O24" s="794">
        <v>0</v>
      </c>
      <c r="P24" s="355">
        <f t="shared" si="5"/>
        <v>45</v>
      </c>
      <c r="Q24" s="792">
        <v>0</v>
      </c>
      <c r="R24" s="793">
        <v>45</v>
      </c>
      <c r="S24" s="794">
        <v>0</v>
      </c>
      <c r="T24" s="355">
        <f t="shared" si="6"/>
        <v>979</v>
      </c>
      <c r="U24" s="792">
        <v>0</v>
      </c>
      <c r="V24" s="793">
        <v>979</v>
      </c>
      <c r="W24" s="795">
        <v>0</v>
      </c>
      <c r="X24" s="330">
        <f>'イ 排出 総括表'!J23</f>
        <v>944</v>
      </c>
      <c r="Y24" s="139"/>
      <c r="Z24" s="330">
        <f>'イ 排出 総括表'!K23</f>
        <v>548</v>
      </c>
      <c r="AA24" s="139"/>
      <c r="AB24" s="330">
        <f>'イ 排出 総括表'!L23</f>
        <v>3379</v>
      </c>
    </row>
    <row r="25" spans="1:28" s="67" customFormat="1" ht="36" customHeight="1">
      <c r="A25" s="293" t="s">
        <v>1172</v>
      </c>
      <c r="B25" s="353">
        <f t="shared" si="0"/>
        <v>55378</v>
      </c>
      <c r="C25" s="348">
        <f t="shared" si="1"/>
        <v>53598</v>
      </c>
      <c r="D25" s="354">
        <f t="shared" si="2"/>
        <v>39443</v>
      </c>
      <c r="E25" s="792">
        <v>0</v>
      </c>
      <c r="F25" s="793">
        <v>23531</v>
      </c>
      <c r="G25" s="794">
        <v>15912</v>
      </c>
      <c r="H25" s="355">
        <f t="shared" si="3"/>
        <v>2962</v>
      </c>
      <c r="I25" s="792">
        <v>2962</v>
      </c>
      <c r="J25" s="793">
        <v>0</v>
      </c>
      <c r="K25" s="794">
        <v>0</v>
      </c>
      <c r="L25" s="356">
        <f t="shared" si="4"/>
        <v>10824</v>
      </c>
      <c r="M25" s="792">
        <v>1859</v>
      </c>
      <c r="N25" s="793">
        <v>8965</v>
      </c>
      <c r="O25" s="794">
        <v>0</v>
      </c>
      <c r="P25" s="355">
        <f t="shared" si="5"/>
        <v>5</v>
      </c>
      <c r="Q25" s="792">
        <v>5</v>
      </c>
      <c r="R25" s="793">
        <v>0</v>
      </c>
      <c r="S25" s="794">
        <v>0</v>
      </c>
      <c r="T25" s="355">
        <f t="shared" si="6"/>
        <v>364</v>
      </c>
      <c r="U25" s="792">
        <v>268</v>
      </c>
      <c r="V25" s="793">
        <v>0</v>
      </c>
      <c r="W25" s="795">
        <v>96</v>
      </c>
      <c r="X25" s="330">
        <f>'イ 排出 総括表'!J24</f>
        <v>1780</v>
      </c>
      <c r="Y25" s="139"/>
      <c r="Z25" s="330">
        <f>'イ 排出 総括表'!K24</f>
        <v>0</v>
      </c>
      <c r="AA25" s="139"/>
      <c r="AB25" s="330">
        <f>'イ 排出 総括表'!L24</f>
        <v>2608</v>
      </c>
    </row>
    <row r="26" spans="1:28" s="67" customFormat="1" ht="36" customHeight="1">
      <c r="A26" s="291" t="s">
        <v>1173</v>
      </c>
      <c r="B26" s="365">
        <f t="shared" si="0"/>
        <v>45319</v>
      </c>
      <c r="C26" s="366">
        <f t="shared" si="1"/>
        <v>43447</v>
      </c>
      <c r="D26" s="357">
        <f t="shared" si="2"/>
        <v>30688</v>
      </c>
      <c r="E26" s="796">
        <v>5136</v>
      </c>
      <c r="F26" s="797">
        <v>17808</v>
      </c>
      <c r="G26" s="798">
        <v>7744</v>
      </c>
      <c r="H26" s="358">
        <f t="shared" si="3"/>
        <v>3114</v>
      </c>
      <c r="I26" s="796">
        <v>1264</v>
      </c>
      <c r="J26" s="797">
        <v>1308</v>
      </c>
      <c r="K26" s="798">
        <v>542</v>
      </c>
      <c r="L26" s="359">
        <f t="shared" si="4"/>
        <v>7269</v>
      </c>
      <c r="M26" s="796">
        <v>0</v>
      </c>
      <c r="N26" s="797">
        <v>7269</v>
      </c>
      <c r="O26" s="798">
        <v>0</v>
      </c>
      <c r="P26" s="358">
        <f t="shared" si="5"/>
        <v>2276</v>
      </c>
      <c r="Q26" s="796">
        <v>2245</v>
      </c>
      <c r="R26" s="797">
        <v>31</v>
      </c>
      <c r="S26" s="798">
        <v>0</v>
      </c>
      <c r="T26" s="358">
        <f t="shared" si="6"/>
        <v>100</v>
      </c>
      <c r="U26" s="796">
        <v>100</v>
      </c>
      <c r="V26" s="797">
        <v>0</v>
      </c>
      <c r="W26" s="799">
        <v>0</v>
      </c>
      <c r="X26" s="331">
        <f>'イ 排出 総括表'!J25</f>
        <v>1872</v>
      </c>
      <c r="Y26" s="139"/>
      <c r="Z26" s="331">
        <f>'イ 排出 総括表'!K25</f>
        <v>0</v>
      </c>
      <c r="AA26" s="139"/>
      <c r="AB26" s="331">
        <f>'イ 排出 総括表'!L25</f>
        <v>2872</v>
      </c>
    </row>
    <row r="27" spans="1:28" s="67" customFormat="1" ht="36" customHeight="1">
      <c r="A27" s="290" t="s">
        <v>1174</v>
      </c>
      <c r="B27" s="360">
        <f t="shared" si="0"/>
        <v>15992</v>
      </c>
      <c r="C27" s="361">
        <f t="shared" si="1"/>
        <v>15260</v>
      </c>
      <c r="D27" s="362">
        <f t="shared" si="2"/>
        <v>11848</v>
      </c>
      <c r="E27" s="800">
        <v>5630</v>
      </c>
      <c r="F27" s="801">
        <v>3850</v>
      </c>
      <c r="G27" s="802">
        <v>2368</v>
      </c>
      <c r="H27" s="363">
        <f t="shared" si="3"/>
        <v>281</v>
      </c>
      <c r="I27" s="800">
        <v>112</v>
      </c>
      <c r="J27" s="801">
        <v>136</v>
      </c>
      <c r="K27" s="802">
        <v>33</v>
      </c>
      <c r="L27" s="364">
        <f t="shared" si="4"/>
        <v>3045</v>
      </c>
      <c r="M27" s="800">
        <v>515</v>
      </c>
      <c r="N27" s="801">
        <v>2530</v>
      </c>
      <c r="O27" s="802">
        <v>0</v>
      </c>
      <c r="P27" s="363">
        <f t="shared" si="5"/>
        <v>32</v>
      </c>
      <c r="Q27" s="800">
        <v>32</v>
      </c>
      <c r="R27" s="801">
        <v>0</v>
      </c>
      <c r="S27" s="802">
        <v>0</v>
      </c>
      <c r="T27" s="363">
        <f t="shared" si="6"/>
        <v>54</v>
      </c>
      <c r="U27" s="800">
        <v>3</v>
      </c>
      <c r="V27" s="801">
        <v>51</v>
      </c>
      <c r="W27" s="803">
        <v>0</v>
      </c>
      <c r="X27" s="332">
        <f>'イ 排出 総括表'!J26</f>
        <v>732</v>
      </c>
      <c r="Y27" s="139"/>
      <c r="Z27" s="332">
        <f>'イ 排出 総括表'!K26</f>
        <v>0</v>
      </c>
      <c r="AA27" s="139"/>
      <c r="AB27" s="332">
        <f>'イ 排出 総括表'!L26</f>
        <v>0</v>
      </c>
    </row>
    <row r="28" spans="1:28" s="67" customFormat="1" ht="36" customHeight="1">
      <c r="A28" s="293" t="s">
        <v>1175</v>
      </c>
      <c r="B28" s="353">
        <f t="shared" si="0"/>
        <v>39182</v>
      </c>
      <c r="C28" s="348">
        <f t="shared" si="1"/>
        <v>33116</v>
      </c>
      <c r="D28" s="354">
        <f t="shared" si="2"/>
        <v>27599</v>
      </c>
      <c r="E28" s="792">
        <v>0</v>
      </c>
      <c r="F28" s="793">
        <v>19445</v>
      </c>
      <c r="G28" s="794">
        <v>8154</v>
      </c>
      <c r="H28" s="355">
        <f t="shared" si="3"/>
        <v>1881</v>
      </c>
      <c r="I28" s="792">
        <v>0</v>
      </c>
      <c r="J28" s="793">
        <v>1689</v>
      </c>
      <c r="K28" s="794">
        <v>192</v>
      </c>
      <c r="L28" s="356">
        <f t="shared" si="4"/>
        <v>3152</v>
      </c>
      <c r="M28" s="792">
        <v>0</v>
      </c>
      <c r="N28" s="793">
        <v>3152</v>
      </c>
      <c r="O28" s="794">
        <v>0</v>
      </c>
      <c r="P28" s="355">
        <f t="shared" si="5"/>
        <v>0</v>
      </c>
      <c r="Q28" s="792">
        <v>0</v>
      </c>
      <c r="R28" s="793">
        <v>0</v>
      </c>
      <c r="S28" s="794">
        <v>0</v>
      </c>
      <c r="T28" s="355">
        <f t="shared" si="6"/>
        <v>484</v>
      </c>
      <c r="U28" s="792">
        <v>484</v>
      </c>
      <c r="V28" s="793">
        <v>0</v>
      </c>
      <c r="W28" s="795">
        <v>0</v>
      </c>
      <c r="X28" s="330">
        <f>'イ 排出 総括表'!J27</f>
        <v>6066</v>
      </c>
      <c r="Y28" s="139"/>
      <c r="Z28" s="330">
        <f>'イ 排出 総括表'!K27</f>
        <v>0</v>
      </c>
      <c r="AA28" s="139"/>
      <c r="AB28" s="330">
        <f>'イ 排出 総括表'!L27</f>
        <v>4610</v>
      </c>
    </row>
    <row r="29" spans="1:28" s="67" customFormat="1" ht="36" customHeight="1">
      <c r="A29" s="293" t="s">
        <v>1176</v>
      </c>
      <c r="B29" s="353">
        <f t="shared" si="0"/>
        <v>30964</v>
      </c>
      <c r="C29" s="348">
        <f t="shared" si="1"/>
        <v>28560</v>
      </c>
      <c r="D29" s="354">
        <f t="shared" si="2"/>
        <v>20153</v>
      </c>
      <c r="E29" s="792">
        <v>0</v>
      </c>
      <c r="F29" s="793">
        <v>15537</v>
      </c>
      <c r="G29" s="794">
        <v>4616</v>
      </c>
      <c r="H29" s="355">
        <f t="shared" si="3"/>
        <v>962</v>
      </c>
      <c r="I29" s="792">
        <v>0</v>
      </c>
      <c r="J29" s="793">
        <v>944</v>
      </c>
      <c r="K29" s="794">
        <v>18</v>
      </c>
      <c r="L29" s="356">
        <f t="shared" si="4"/>
        <v>7445</v>
      </c>
      <c r="M29" s="792">
        <v>0</v>
      </c>
      <c r="N29" s="793">
        <v>5546</v>
      </c>
      <c r="O29" s="794">
        <v>1899</v>
      </c>
      <c r="P29" s="355">
        <f t="shared" si="5"/>
        <v>0</v>
      </c>
      <c r="Q29" s="792">
        <v>0</v>
      </c>
      <c r="R29" s="793">
        <v>0</v>
      </c>
      <c r="S29" s="794">
        <v>0</v>
      </c>
      <c r="T29" s="355">
        <f t="shared" si="6"/>
        <v>0</v>
      </c>
      <c r="U29" s="792">
        <v>0</v>
      </c>
      <c r="V29" s="793">
        <v>0</v>
      </c>
      <c r="W29" s="795">
        <v>0</v>
      </c>
      <c r="X29" s="330">
        <f>'イ 排出 総括表'!J28</f>
        <v>2404</v>
      </c>
      <c r="Y29" s="139"/>
      <c r="Z29" s="330">
        <f>'イ 排出 総括表'!K28</f>
        <v>0</v>
      </c>
      <c r="AA29" s="139"/>
      <c r="AB29" s="330">
        <f>'イ 排出 総括表'!L28</f>
        <v>0</v>
      </c>
    </row>
    <row r="30" spans="1:28" s="67" customFormat="1" ht="36" customHeight="1">
      <c r="A30" s="293" t="s">
        <v>1177</v>
      </c>
      <c r="B30" s="353">
        <f t="shared" si="0"/>
        <v>32229</v>
      </c>
      <c r="C30" s="348">
        <f t="shared" si="1"/>
        <v>25773</v>
      </c>
      <c r="D30" s="354">
        <f t="shared" si="2"/>
        <v>20852</v>
      </c>
      <c r="E30" s="792">
        <v>7790</v>
      </c>
      <c r="F30" s="793">
        <v>9681</v>
      </c>
      <c r="G30" s="794">
        <v>3381</v>
      </c>
      <c r="H30" s="355">
        <f t="shared" si="3"/>
        <v>1849</v>
      </c>
      <c r="I30" s="792">
        <v>777</v>
      </c>
      <c r="J30" s="793">
        <v>949</v>
      </c>
      <c r="K30" s="794">
        <v>123</v>
      </c>
      <c r="L30" s="356">
        <f t="shared" si="4"/>
        <v>2987</v>
      </c>
      <c r="M30" s="792">
        <v>2133</v>
      </c>
      <c r="N30" s="793">
        <v>854</v>
      </c>
      <c r="O30" s="794">
        <v>0</v>
      </c>
      <c r="P30" s="355">
        <f t="shared" si="5"/>
        <v>0</v>
      </c>
      <c r="Q30" s="792">
        <v>0</v>
      </c>
      <c r="R30" s="793">
        <v>0</v>
      </c>
      <c r="S30" s="794">
        <v>0</v>
      </c>
      <c r="T30" s="355">
        <f t="shared" si="6"/>
        <v>85</v>
      </c>
      <c r="U30" s="792">
        <v>85</v>
      </c>
      <c r="V30" s="793">
        <v>0</v>
      </c>
      <c r="W30" s="795">
        <v>0</v>
      </c>
      <c r="X30" s="330">
        <f>'イ 排出 総括表'!J29</f>
        <v>6456</v>
      </c>
      <c r="Y30" s="139"/>
      <c r="Z30" s="330">
        <f>'イ 排出 総括表'!K29</f>
        <v>0</v>
      </c>
      <c r="AA30" s="139"/>
      <c r="AB30" s="330">
        <f>'イ 排出 総括表'!L29</f>
        <v>1066</v>
      </c>
    </row>
    <row r="31" spans="1:28" s="67" customFormat="1" ht="36" customHeight="1">
      <c r="A31" s="291" t="s">
        <v>1178</v>
      </c>
      <c r="B31" s="365">
        <f t="shared" si="0"/>
        <v>24114</v>
      </c>
      <c r="C31" s="366">
        <f t="shared" si="1"/>
        <v>20558</v>
      </c>
      <c r="D31" s="357">
        <f t="shared" si="2"/>
        <v>17918</v>
      </c>
      <c r="E31" s="796">
        <v>0</v>
      </c>
      <c r="F31" s="797">
        <v>13022</v>
      </c>
      <c r="G31" s="798">
        <v>4896</v>
      </c>
      <c r="H31" s="358">
        <f t="shared" si="3"/>
        <v>401</v>
      </c>
      <c r="I31" s="796">
        <v>0</v>
      </c>
      <c r="J31" s="797">
        <v>401</v>
      </c>
      <c r="K31" s="798">
        <v>0</v>
      </c>
      <c r="L31" s="359">
        <f t="shared" si="4"/>
        <v>2166</v>
      </c>
      <c r="M31" s="796">
        <v>0</v>
      </c>
      <c r="N31" s="797">
        <v>2166</v>
      </c>
      <c r="O31" s="798">
        <v>0</v>
      </c>
      <c r="P31" s="358">
        <f t="shared" si="5"/>
        <v>0</v>
      </c>
      <c r="Q31" s="796">
        <v>0</v>
      </c>
      <c r="R31" s="797">
        <v>0</v>
      </c>
      <c r="S31" s="798">
        <v>0</v>
      </c>
      <c r="T31" s="358">
        <f t="shared" si="6"/>
        <v>73</v>
      </c>
      <c r="U31" s="796">
        <v>26</v>
      </c>
      <c r="V31" s="797">
        <v>18</v>
      </c>
      <c r="W31" s="799">
        <v>29</v>
      </c>
      <c r="X31" s="331">
        <f>'イ 排出 総括表'!J30</f>
        <v>3556</v>
      </c>
      <c r="Y31" s="139"/>
      <c r="Z31" s="331">
        <f>'イ 排出 総括表'!K30</f>
        <v>0</v>
      </c>
      <c r="AA31" s="139"/>
      <c r="AB31" s="331">
        <f>'イ 排出 総括表'!L30</f>
        <v>795</v>
      </c>
    </row>
    <row r="32" spans="1:28" s="67" customFormat="1" ht="36" customHeight="1">
      <c r="A32" s="290" t="s">
        <v>1179</v>
      </c>
      <c r="B32" s="360">
        <f t="shared" si="0"/>
        <v>27356</v>
      </c>
      <c r="C32" s="361">
        <f t="shared" si="1"/>
        <v>25835</v>
      </c>
      <c r="D32" s="362">
        <f t="shared" si="2"/>
        <v>21105</v>
      </c>
      <c r="E32" s="800">
        <v>5257</v>
      </c>
      <c r="F32" s="801">
        <v>10452</v>
      </c>
      <c r="G32" s="802">
        <v>5396</v>
      </c>
      <c r="H32" s="363">
        <f t="shared" si="3"/>
        <v>791</v>
      </c>
      <c r="I32" s="800">
        <v>26</v>
      </c>
      <c r="J32" s="801">
        <v>764</v>
      </c>
      <c r="K32" s="802">
        <v>1</v>
      </c>
      <c r="L32" s="364">
        <f t="shared" si="4"/>
        <v>3529</v>
      </c>
      <c r="M32" s="800">
        <v>3529</v>
      </c>
      <c r="N32" s="801">
        <v>0</v>
      </c>
      <c r="O32" s="802">
        <v>0</v>
      </c>
      <c r="P32" s="363">
        <f t="shared" si="5"/>
        <v>15</v>
      </c>
      <c r="Q32" s="800">
        <v>15</v>
      </c>
      <c r="R32" s="801">
        <v>0</v>
      </c>
      <c r="S32" s="802">
        <v>0</v>
      </c>
      <c r="T32" s="363">
        <f t="shared" si="6"/>
        <v>395</v>
      </c>
      <c r="U32" s="800">
        <v>394</v>
      </c>
      <c r="V32" s="801">
        <v>0</v>
      </c>
      <c r="W32" s="803">
        <v>1</v>
      </c>
      <c r="X32" s="332">
        <f>'イ 排出 総括表'!J31</f>
        <v>1521</v>
      </c>
      <c r="Y32" s="139"/>
      <c r="Z32" s="332">
        <f>'イ 排出 総括表'!K31</f>
        <v>0</v>
      </c>
      <c r="AA32" s="139"/>
      <c r="AB32" s="332">
        <f>'イ 排出 総括表'!L31</f>
        <v>3406</v>
      </c>
    </row>
    <row r="33" spans="1:28" s="67" customFormat="1" ht="36" customHeight="1">
      <c r="A33" s="293" t="s">
        <v>1180</v>
      </c>
      <c r="B33" s="353">
        <f t="shared" si="0"/>
        <v>16563</v>
      </c>
      <c r="C33" s="348">
        <f t="shared" si="1"/>
        <v>14068</v>
      </c>
      <c r="D33" s="354">
        <f t="shared" si="2"/>
        <v>11204</v>
      </c>
      <c r="E33" s="792">
        <v>0</v>
      </c>
      <c r="F33" s="793">
        <v>7881</v>
      </c>
      <c r="G33" s="794">
        <v>3323</v>
      </c>
      <c r="H33" s="355">
        <f t="shared" si="3"/>
        <v>931</v>
      </c>
      <c r="I33" s="792">
        <v>0</v>
      </c>
      <c r="J33" s="793">
        <v>253</v>
      </c>
      <c r="K33" s="794">
        <v>678</v>
      </c>
      <c r="L33" s="356">
        <f t="shared" si="4"/>
        <v>1894</v>
      </c>
      <c r="M33" s="792">
        <v>3</v>
      </c>
      <c r="N33" s="793">
        <v>1881</v>
      </c>
      <c r="O33" s="794">
        <v>10</v>
      </c>
      <c r="P33" s="355">
        <f t="shared" si="5"/>
        <v>0</v>
      </c>
      <c r="Q33" s="792">
        <v>0</v>
      </c>
      <c r="R33" s="793">
        <v>0</v>
      </c>
      <c r="S33" s="794">
        <v>0</v>
      </c>
      <c r="T33" s="355">
        <f t="shared" si="6"/>
        <v>39</v>
      </c>
      <c r="U33" s="792">
        <v>0</v>
      </c>
      <c r="V33" s="793">
        <v>39</v>
      </c>
      <c r="W33" s="795">
        <v>0</v>
      </c>
      <c r="X33" s="330">
        <f>'イ 排出 総括表'!J32</f>
        <v>2495</v>
      </c>
      <c r="Y33" s="139"/>
      <c r="Z33" s="330">
        <f>'イ 排出 総括表'!K32</f>
        <v>0</v>
      </c>
      <c r="AA33" s="139"/>
      <c r="AB33" s="330">
        <f>'イ 排出 総括表'!L32</f>
        <v>227</v>
      </c>
    </row>
    <row r="34" spans="1:28" s="67" customFormat="1" ht="36" customHeight="1">
      <c r="A34" s="293" t="s">
        <v>1181</v>
      </c>
      <c r="B34" s="353">
        <f t="shared" si="0"/>
        <v>13259</v>
      </c>
      <c r="C34" s="348">
        <f t="shared" si="1"/>
        <v>12960</v>
      </c>
      <c r="D34" s="354">
        <f t="shared" si="2"/>
        <v>9493</v>
      </c>
      <c r="E34" s="792">
        <v>8259</v>
      </c>
      <c r="F34" s="793">
        <v>0</v>
      </c>
      <c r="G34" s="794">
        <v>1234</v>
      </c>
      <c r="H34" s="355">
        <f t="shared" si="3"/>
        <v>977</v>
      </c>
      <c r="I34" s="792">
        <v>976</v>
      </c>
      <c r="J34" s="793">
        <v>0</v>
      </c>
      <c r="K34" s="794">
        <v>1</v>
      </c>
      <c r="L34" s="356">
        <f t="shared" si="4"/>
        <v>2406</v>
      </c>
      <c r="M34" s="792">
        <v>2406</v>
      </c>
      <c r="N34" s="793">
        <v>0</v>
      </c>
      <c r="O34" s="794">
        <v>0</v>
      </c>
      <c r="P34" s="355">
        <f t="shared" si="5"/>
        <v>0</v>
      </c>
      <c r="Q34" s="792">
        <v>0</v>
      </c>
      <c r="R34" s="793">
        <v>0</v>
      </c>
      <c r="S34" s="794">
        <v>0</v>
      </c>
      <c r="T34" s="355">
        <f t="shared" si="6"/>
        <v>84</v>
      </c>
      <c r="U34" s="792">
        <v>0</v>
      </c>
      <c r="V34" s="793">
        <v>53</v>
      </c>
      <c r="W34" s="795">
        <v>31</v>
      </c>
      <c r="X34" s="330">
        <f>'イ 排出 総括表'!J33</f>
        <v>299</v>
      </c>
      <c r="Y34" s="139"/>
      <c r="Z34" s="330">
        <f>'イ 排出 総括表'!K33</f>
        <v>44</v>
      </c>
      <c r="AA34" s="139"/>
      <c r="AB34" s="330">
        <f>'イ 排出 総括表'!L33</f>
        <v>1786</v>
      </c>
    </row>
    <row r="35" spans="1:28" s="67" customFormat="1" ht="36" customHeight="1">
      <c r="A35" s="293" t="s">
        <v>1182</v>
      </c>
      <c r="B35" s="353">
        <f t="shared" si="0"/>
        <v>22804</v>
      </c>
      <c r="C35" s="348">
        <f t="shared" si="1"/>
        <v>21141</v>
      </c>
      <c r="D35" s="354">
        <f t="shared" si="2"/>
        <v>14831</v>
      </c>
      <c r="E35" s="792">
        <v>4747</v>
      </c>
      <c r="F35" s="793">
        <v>7277</v>
      </c>
      <c r="G35" s="794">
        <v>2807</v>
      </c>
      <c r="H35" s="355">
        <f t="shared" si="3"/>
        <v>555</v>
      </c>
      <c r="I35" s="792">
        <v>202</v>
      </c>
      <c r="J35" s="793">
        <v>348</v>
      </c>
      <c r="K35" s="794">
        <v>5</v>
      </c>
      <c r="L35" s="356">
        <f t="shared" si="4"/>
        <v>5655</v>
      </c>
      <c r="M35" s="792">
        <v>143</v>
      </c>
      <c r="N35" s="793">
        <v>5512</v>
      </c>
      <c r="O35" s="794">
        <v>0</v>
      </c>
      <c r="P35" s="355">
        <f t="shared" si="5"/>
        <v>0</v>
      </c>
      <c r="Q35" s="792">
        <v>0</v>
      </c>
      <c r="R35" s="793">
        <v>0</v>
      </c>
      <c r="S35" s="794">
        <v>0</v>
      </c>
      <c r="T35" s="355">
        <f t="shared" si="6"/>
        <v>100</v>
      </c>
      <c r="U35" s="792">
        <v>100</v>
      </c>
      <c r="V35" s="793">
        <v>0</v>
      </c>
      <c r="W35" s="795">
        <v>0</v>
      </c>
      <c r="X35" s="330">
        <f>'イ 排出 総括表'!J34</f>
        <v>1663</v>
      </c>
      <c r="Y35" s="139"/>
      <c r="Z35" s="330">
        <f>'イ 排出 総括表'!K34</f>
        <v>0</v>
      </c>
      <c r="AA35" s="139"/>
      <c r="AB35" s="330">
        <f>'イ 排出 総括表'!L34</f>
        <v>801</v>
      </c>
    </row>
    <row r="36" spans="1:28" s="67" customFormat="1" ht="36" customHeight="1">
      <c r="A36" s="291" t="s">
        <v>1183</v>
      </c>
      <c r="B36" s="365">
        <f t="shared" si="0"/>
        <v>26690</v>
      </c>
      <c r="C36" s="366">
        <f t="shared" si="1"/>
        <v>24133</v>
      </c>
      <c r="D36" s="357">
        <f t="shared" si="2"/>
        <v>17461</v>
      </c>
      <c r="E36" s="796">
        <v>0</v>
      </c>
      <c r="F36" s="797">
        <v>14033</v>
      </c>
      <c r="G36" s="798">
        <v>3428</v>
      </c>
      <c r="H36" s="358">
        <f t="shared" si="3"/>
        <v>1406</v>
      </c>
      <c r="I36" s="796">
        <v>0</v>
      </c>
      <c r="J36" s="797">
        <v>1406</v>
      </c>
      <c r="K36" s="798">
        <v>0</v>
      </c>
      <c r="L36" s="359">
        <f t="shared" si="4"/>
        <v>4920</v>
      </c>
      <c r="M36" s="796">
        <v>0</v>
      </c>
      <c r="N36" s="797">
        <v>4920</v>
      </c>
      <c r="O36" s="798">
        <v>0</v>
      </c>
      <c r="P36" s="358">
        <f t="shared" si="5"/>
        <v>23</v>
      </c>
      <c r="Q36" s="796">
        <v>0</v>
      </c>
      <c r="R36" s="797">
        <v>23</v>
      </c>
      <c r="S36" s="798">
        <v>0</v>
      </c>
      <c r="T36" s="358">
        <f t="shared" si="6"/>
        <v>323</v>
      </c>
      <c r="U36" s="796">
        <v>0</v>
      </c>
      <c r="V36" s="797">
        <v>323</v>
      </c>
      <c r="W36" s="799">
        <v>0</v>
      </c>
      <c r="X36" s="331">
        <f>'イ 排出 総括表'!J35</f>
        <v>2557</v>
      </c>
      <c r="Y36" s="139"/>
      <c r="Z36" s="331">
        <f>'イ 排出 総括表'!K35</f>
        <v>0</v>
      </c>
      <c r="AA36" s="139"/>
      <c r="AB36" s="331">
        <f>'イ 排出 総括表'!L35</f>
        <v>1512</v>
      </c>
    </row>
    <row r="37" spans="1:28" s="67" customFormat="1" ht="36" customHeight="1">
      <c r="A37" s="290" t="s">
        <v>1184</v>
      </c>
      <c r="B37" s="360">
        <f t="shared" si="0"/>
        <v>26434</v>
      </c>
      <c r="C37" s="361">
        <f t="shared" si="1"/>
        <v>20121</v>
      </c>
      <c r="D37" s="362">
        <f t="shared" si="2"/>
        <v>15469</v>
      </c>
      <c r="E37" s="800">
        <v>0</v>
      </c>
      <c r="F37" s="801">
        <v>10641</v>
      </c>
      <c r="G37" s="802">
        <v>4828</v>
      </c>
      <c r="H37" s="363">
        <f t="shared" si="3"/>
        <v>309</v>
      </c>
      <c r="I37" s="800">
        <v>0</v>
      </c>
      <c r="J37" s="801">
        <v>226</v>
      </c>
      <c r="K37" s="802">
        <v>83</v>
      </c>
      <c r="L37" s="364">
        <f t="shared" si="4"/>
        <v>4342</v>
      </c>
      <c r="M37" s="800">
        <v>0</v>
      </c>
      <c r="N37" s="801">
        <v>2674</v>
      </c>
      <c r="O37" s="802">
        <v>1668</v>
      </c>
      <c r="P37" s="363">
        <f t="shared" si="5"/>
        <v>1</v>
      </c>
      <c r="Q37" s="800">
        <v>1</v>
      </c>
      <c r="R37" s="801">
        <v>0</v>
      </c>
      <c r="S37" s="802">
        <v>0</v>
      </c>
      <c r="T37" s="363">
        <f t="shared" si="6"/>
        <v>0</v>
      </c>
      <c r="U37" s="800">
        <v>0</v>
      </c>
      <c r="V37" s="801">
        <v>0</v>
      </c>
      <c r="W37" s="803">
        <v>0</v>
      </c>
      <c r="X37" s="332">
        <f>'イ 排出 総括表'!J36</f>
        <v>6313</v>
      </c>
      <c r="Y37" s="139"/>
      <c r="Z37" s="332">
        <f>'イ 排出 総括表'!K36</f>
        <v>0</v>
      </c>
      <c r="AA37" s="139"/>
      <c r="AB37" s="332">
        <f>'イ 排出 総括表'!L36</f>
        <v>0</v>
      </c>
    </row>
    <row r="38" spans="1:28" s="67" customFormat="1" ht="36" customHeight="1">
      <c r="A38" s="293" t="s">
        <v>1185</v>
      </c>
      <c r="B38" s="353">
        <f t="shared" si="0"/>
        <v>19141</v>
      </c>
      <c r="C38" s="348">
        <f t="shared" si="1"/>
        <v>18448</v>
      </c>
      <c r="D38" s="354">
        <f>SUM(E38:G38)</f>
        <v>12153</v>
      </c>
      <c r="E38" s="792">
        <v>0</v>
      </c>
      <c r="F38" s="793">
        <v>10085</v>
      </c>
      <c r="G38" s="794">
        <v>2068</v>
      </c>
      <c r="H38" s="355">
        <f t="shared" si="3"/>
        <v>844</v>
      </c>
      <c r="I38" s="792">
        <v>0</v>
      </c>
      <c r="J38" s="793">
        <v>844</v>
      </c>
      <c r="K38" s="794">
        <v>0</v>
      </c>
      <c r="L38" s="356">
        <f t="shared" si="4"/>
        <v>3173</v>
      </c>
      <c r="M38" s="792">
        <v>0</v>
      </c>
      <c r="N38" s="793">
        <v>3173</v>
      </c>
      <c r="O38" s="794">
        <v>0</v>
      </c>
      <c r="P38" s="355">
        <f t="shared" si="5"/>
        <v>1690</v>
      </c>
      <c r="Q38" s="792">
        <v>0</v>
      </c>
      <c r="R38" s="793">
        <v>1690</v>
      </c>
      <c r="S38" s="794">
        <v>0</v>
      </c>
      <c r="T38" s="355">
        <f t="shared" si="6"/>
        <v>588</v>
      </c>
      <c r="U38" s="792">
        <v>0</v>
      </c>
      <c r="V38" s="793">
        <v>588</v>
      </c>
      <c r="W38" s="795">
        <v>0</v>
      </c>
      <c r="X38" s="330">
        <f>'イ 排出 総括表'!J37</f>
        <v>693</v>
      </c>
      <c r="Y38" s="139"/>
      <c r="Z38" s="330">
        <f>'イ 排出 総括表'!K37</f>
        <v>0</v>
      </c>
      <c r="AA38" s="139"/>
      <c r="AB38" s="330">
        <f>'イ 排出 総括表'!L37</f>
        <v>1585</v>
      </c>
    </row>
    <row r="39" spans="1:28" s="67" customFormat="1" ht="36" customHeight="1">
      <c r="A39" s="293" t="s">
        <v>1186</v>
      </c>
      <c r="B39" s="353">
        <f t="shared" si="0"/>
        <v>16101</v>
      </c>
      <c r="C39" s="348">
        <f t="shared" si="1"/>
        <v>16101</v>
      </c>
      <c r="D39" s="354">
        <f>SUM(E39:G39)</f>
        <v>11836</v>
      </c>
      <c r="E39" s="792">
        <v>0</v>
      </c>
      <c r="F39" s="793">
        <v>10618</v>
      </c>
      <c r="G39" s="794">
        <v>1218</v>
      </c>
      <c r="H39" s="355">
        <f t="shared" si="3"/>
        <v>1818</v>
      </c>
      <c r="I39" s="792">
        <v>0</v>
      </c>
      <c r="J39" s="793">
        <v>1818</v>
      </c>
      <c r="K39" s="794">
        <v>0</v>
      </c>
      <c r="L39" s="356">
        <f t="shared" si="4"/>
        <v>2008</v>
      </c>
      <c r="M39" s="792">
        <v>0</v>
      </c>
      <c r="N39" s="793">
        <v>2008</v>
      </c>
      <c r="O39" s="794">
        <v>0</v>
      </c>
      <c r="P39" s="355">
        <f t="shared" si="5"/>
        <v>0</v>
      </c>
      <c r="Q39" s="792">
        <v>0</v>
      </c>
      <c r="R39" s="793">
        <v>0</v>
      </c>
      <c r="S39" s="794">
        <v>0</v>
      </c>
      <c r="T39" s="355">
        <f t="shared" si="6"/>
        <v>439</v>
      </c>
      <c r="U39" s="792">
        <v>0</v>
      </c>
      <c r="V39" s="793">
        <v>439</v>
      </c>
      <c r="W39" s="795">
        <v>0</v>
      </c>
      <c r="X39" s="330">
        <f>'イ 排出 総括表'!J38</f>
        <v>0</v>
      </c>
      <c r="Y39" s="139"/>
      <c r="Z39" s="330">
        <f>'イ 排出 総括表'!K38</f>
        <v>0</v>
      </c>
      <c r="AA39" s="139"/>
      <c r="AB39" s="330">
        <f>'イ 排出 総括表'!L38</f>
        <v>1378</v>
      </c>
    </row>
    <row r="40" spans="1:28" s="67" customFormat="1" ht="36" customHeight="1">
      <c r="A40" s="293" t="s">
        <v>1187</v>
      </c>
      <c r="B40" s="353">
        <f t="shared" si="0"/>
        <v>28034</v>
      </c>
      <c r="C40" s="348">
        <f t="shared" si="1"/>
        <v>28034</v>
      </c>
      <c r="D40" s="354">
        <f>SUM(E40:G40)</f>
        <v>22519</v>
      </c>
      <c r="E40" s="792">
        <v>3296</v>
      </c>
      <c r="F40" s="793">
        <v>12535</v>
      </c>
      <c r="G40" s="794">
        <v>6688</v>
      </c>
      <c r="H40" s="355">
        <f t="shared" si="3"/>
        <v>1512</v>
      </c>
      <c r="I40" s="792">
        <v>509</v>
      </c>
      <c r="J40" s="793">
        <v>1003</v>
      </c>
      <c r="K40" s="794">
        <v>0</v>
      </c>
      <c r="L40" s="356">
        <f t="shared" si="4"/>
        <v>3679</v>
      </c>
      <c r="M40" s="792">
        <v>0</v>
      </c>
      <c r="N40" s="793">
        <v>3679</v>
      </c>
      <c r="O40" s="794">
        <v>0</v>
      </c>
      <c r="P40" s="355">
        <f t="shared" si="5"/>
        <v>11</v>
      </c>
      <c r="Q40" s="792">
        <v>11</v>
      </c>
      <c r="R40" s="793">
        <v>0</v>
      </c>
      <c r="S40" s="794">
        <v>0</v>
      </c>
      <c r="T40" s="355">
        <f t="shared" si="6"/>
        <v>313</v>
      </c>
      <c r="U40" s="792">
        <v>313</v>
      </c>
      <c r="V40" s="793">
        <v>0</v>
      </c>
      <c r="W40" s="795">
        <v>0</v>
      </c>
      <c r="X40" s="330">
        <f>'イ 排出 総括表'!J39</f>
        <v>0</v>
      </c>
      <c r="Y40" s="139"/>
      <c r="Z40" s="330">
        <f>'イ 排出 総括表'!K39</f>
        <v>0</v>
      </c>
      <c r="AA40" s="139"/>
      <c r="AB40" s="330">
        <f>'イ 排出 総括表'!L39</f>
        <v>1940</v>
      </c>
    </row>
    <row r="41" spans="1:28" s="67" customFormat="1" ht="36" customHeight="1" thickBot="1">
      <c r="A41" s="294" t="s">
        <v>967</v>
      </c>
      <c r="B41" s="367">
        <f t="shared" si="0"/>
        <v>13384</v>
      </c>
      <c r="C41" s="346">
        <f t="shared" si="1"/>
        <v>12975</v>
      </c>
      <c r="D41" s="368">
        <f>SUM(E41:G41)</f>
        <v>10563</v>
      </c>
      <c r="E41" s="804">
        <v>0</v>
      </c>
      <c r="F41" s="805">
        <v>8520</v>
      </c>
      <c r="G41" s="806">
        <v>2043</v>
      </c>
      <c r="H41" s="369">
        <f t="shared" si="3"/>
        <v>484</v>
      </c>
      <c r="I41" s="804">
        <v>0</v>
      </c>
      <c r="J41" s="805">
        <v>484</v>
      </c>
      <c r="K41" s="806">
        <v>0</v>
      </c>
      <c r="L41" s="370">
        <f t="shared" si="4"/>
        <v>1481</v>
      </c>
      <c r="M41" s="804">
        <v>0</v>
      </c>
      <c r="N41" s="805">
        <v>1481</v>
      </c>
      <c r="O41" s="806">
        <v>0</v>
      </c>
      <c r="P41" s="369">
        <f t="shared" si="5"/>
        <v>10</v>
      </c>
      <c r="Q41" s="804">
        <v>0</v>
      </c>
      <c r="R41" s="805">
        <v>10</v>
      </c>
      <c r="S41" s="806">
        <v>0</v>
      </c>
      <c r="T41" s="369">
        <f t="shared" si="6"/>
        <v>437</v>
      </c>
      <c r="U41" s="804">
        <v>0</v>
      </c>
      <c r="V41" s="805">
        <v>437</v>
      </c>
      <c r="W41" s="807">
        <v>0</v>
      </c>
      <c r="X41" s="333">
        <f>'イ 排出 総括表'!J40</f>
        <v>409</v>
      </c>
      <c r="Y41" s="139"/>
      <c r="Z41" s="333">
        <f>'イ 排出 総括表'!K40</f>
        <v>0</v>
      </c>
      <c r="AA41" s="139"/>
      <c r="AB41" s="333">
        <f>'イ 排出 総括表'!L40</f>
        <v>951</v>
      </c>
    </row>
    <row r="42" spans="1:28" s="67" customFormat="1" ht="33" customHeight="1">
      <c r="A42" s="65" t="s">
        <v>972</v>
      </c>
      <c r="B42" s="157"/>
      <c r="C42" s="143"/>
      <c r="D42" s="143"/>
      <c r="E42" s="143"/>
      <c r="F42" s="143"/>
      <c r="G42" s="143"/>
      <c r="H42" s="143"/>
      <c r="I42" s="143"/>
      <c r="J42" s="143"/>
      <c r="K42" s="142"/>
      <c r="L42" s="143"/>
      <c r="M42" s="143"/>
      <c r="N42" s="142"/>
      <c r="O42" s="142"/>
      <c r="P42" s="143"/>
      <c r="Q42" s="143"/>
      <c r="R42" s="142"/>
      <c r="S42" s="142"/>
      <c r="T42" s="143"/>
      <c r="U42" s="143"/>
      <c r="V42" s="142"/>
      <c r="W42" s="142"/>
      <c r="X42" s="142"/>
      <c r="Y42" s="157"/>
      <c r="Z42" s="142"/>
      <c r="AA42" s="157"/>
      <c r="AB42" s="143"/>
    </row>
    <row r="43" spans="1:28" s="7" customFormat="1" ht="36" customHeight="1" thickBot="1">
      <c r="A43" s="65" t="s">
        <v>1253</v>
      </c>
      <c r="B43" s="65"/>
      <c r="Z43" s="6"/>
      <c r="AB43" s="88" t="s">
        <v>428</v>
      </c>
    </row>
    <row r="44" spans="1:28" s="67" customFormat="1" ht="24" customHeight="1" thickBot="1">
      <c r="A44" s="928" t="s">
        <v>211</v>
      </c>
      <c r="B44" s="86" t="s">
        <v>1125</v>
      </c>
      <c r="C44" s="85"/>
      <c r="D44" s="216"/>
      <c r="E44" s="216"/>
      <c r="F44" s="216"/>
      <c r="G44" s="216"/>
      <c r="H44" s="216"/>
      <c r="I44" s="216"/>
      <c r="J44" s="216"/>
      <c r="K44" s="216"/>
      <c r="L44" s="228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9"/>
      <c r="Y44" s="87"/>
      <c r="Z44" s="942" t="s">
        <v>429</v>
      </c>
      <c r="AA44" s="87"/>
      <c r="AB44" s="942" t="s">
        <v>559</v>
      </c>
    </row>
    <row r="45" spans="1:28" s="67" customFormat="1" ht="24" customHeight="1">
      <c r="A45" s="944"/>
      <c r="B45" s="944" t="s">
        <v>553</v>
      </c>
      <c r="C45" s="226" t="s">
        <v>555</v>
      </c>
      <c r="D45" s="224"/>
      <c r="E45" s="224"/>
      <c r="F45" s="224"/>
      <c r="G45" s="224"/>
      <c r="H45" s="224"/>
      <c r="I45" s="224"/>
      <c r="J45" s="224"/>
      <c r="K45" s="224"/>
      <c r="L45" s="227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5"/>
      <c r="X45" s="952" t="s">
        <v>556</v>
      </c>
      <c r="Y45" s="87"/>
      <c r="Z45" s="943"/>
      <c r="AA45" s="87"/>
      <c r="AB45" s="943"/>
    </row>
    <row r="46" spans="1:28" s="67" customFormat="1" ht="16.5" customHeight="1">
      <c r="A46" s="944"/>
      <c r="B46" s="944"/>
      <c r="C46" s="929" t="s">
        <v>554</v>
      </c>
      <c r="D46" s="945" t="s">
        <v>197</v>
      </c>
      <c r="E46" s="949" t="s">
        <v>1126</v>
      </c>
      <c r="F46" s="949"/>
      <c r="G46" s="950"/>
      <c r="H46" s="947" t="s">
        <v>197</v>
      </c>
      <c r="I46" s="949" t="s">
        <v>1127</v>
      </c>
      <c r="J46" s="949"/>
      <c r="K46" s="950"/>
      <c r="L46" s="947" t="s">
        <v>197</v>
      </c>
      <c r="M46" s="949" t="s">
        <v>1128</v>
      </c>
      <c r="N46" s="949"/>
      <c r="O46" s="950"/>
      <c r="P46" s="947" t="s">
        <v>197</v>
      </c>
      <c r="Q46" s="949" t="s">
        <v>1129</v>
      </c>
      <c r="R46" s="949"/>
      <c r="S46" s="950"/>
      <c r="T46" s="945" t="s">
        <v>197</v>
      </c>
      <c r="U46" s="949" t="s">
        <v>1130</v>
      </c>
      <c r="V46" s="949"/>
      <c r="W46" s="927"/>
      <c r="X46" s="925"/>
      <c r="Y46" s="87"/>
      <c r="Z46" s="944"/>
      <c r="AA46" s="87"/>
      <c r="AB46" s="944"/>
    </row>
    <row r="47" spans="1:28" s="67" customFormat="1" ht="24" customHeight="1" thickBot="1">
      <c r="A47" s="951"/>
      <c r="B47" s="951"/>
      <c r="C47" s="930"/>
      <c r="D47" s="931"/>
      <c r="E47" s="220" t="s">
        <v>266</v>
      </c>
      <c r="F47" s="221" t="s">
        <v>267</v>
      </c>
      <c r="G47" s="222" t="s">
        <v>300</v>
      </c>
      <c r="H47" s="948"/>
      <c r="I47" s="220" t="s">
        <v>266</v>
      </c>
      <c r="J47" s="221" t="s">
        <v>267</v>
      </c>
      <c r="K47" s="222" t="s">
        <v>300</v>
      </c>
      <c r="L47" s="948"/>
      <c r="M47" s="220" t="s">
        <v>266</v>
      </c>
      <c r="N47" s="221" t="s">
        <v>267</v>
      </c>
      <c r="O47" s="222" t="s">
        <v>300</v>
      </c>
      <c r="P47" s="948"/>
      <c r="Q47" s="220" t="s">
        <v>266</v>
      </c>
      <c r="R47" s="221" t="s">
        <v>267</v>
      </c>
      <c r="S47" s="222" t="s">
        <v>300</v>
      </c>
      <c r="T47" s="946"/>
      <c r="U47" s="220" t="s">
        <v>266</v>
      </c>
      <c r="V47" s="221" t="s">
        <v>267</v>
      </c>
      <c r="W47" s="223" t="s">
        <v>300</v>
      </c>
      <c r="X47" s="926"/>
      <c r="Y47" s="83"/>
      <c r="Z47" s="951"/>
      <c r="AA47" s="87"/>
      <c r="AB47" s="951"/>
    </row>
    <row r="48" spans="1:28" s="67" customFormat="1" ht="36" customHeight="1">
      <c r="A48" s="293" t="s">
        <v>1188</v>
      </c>
      <c r="B48" s="353">
        <f aca="true" t="shared" si="7" ref="B48:B73">SUM(C48,X48)</f>
        <v>12567</v>
      </c>
      <c r="C48" s="330">
        <f aca="true" t="shared" si="8" ref="C48:C73">SUM(D48,H48,L48,P48,T48)</f>
        <v>10927</v>
      </c>
      <c r="D48" s="347">
        <f t="shared" si="2"/>
        <v>8713</v>
      </c>
      <c r="E48" s="792">
        <v>0</v>
      </c>
      <c r="F48" s="793">
        <v>8713</v>
      </c>
      <c r="G48" s="794">
        <v>0</v>
      </c>
      <c r="H48" s="355">
        <f aca="true" t="shared" si="9" ref="H48:H73">SUM(I48:K48)</f>
        <v>1037</v>
      </c>
      <c r="I48" s="792">
        <v>0</v>
      </c>
      <c r="J48" s="793">
        <v>1037</v>
      </c>
      <c r="K48" s="794">
        <v>0</v>
      </c>
      <c r="L48" s="356">
        <f aca="true" t="shared" si="10" ref="L48:L73">SUM(M48:O48)</f>
        <v>1066</v>
      </c>
      <c r="M48" s="792">
        <v>0</v>
      </c>
      <c r="N48" s="793">
        <v>1066</v>
      </c>
      <c r="O48" s="794">
        <v>0</v>
      </c>
      <c r="P48" s="355">
        <f aca="true" t="shared" si="11" ref="P48:P73">SUM(Q48:S48)</f>
        <v>11</v>
      </c>
      <c r="Q48" s="792">
        <v>0</v>
      </c>
      <c r="R48" s="793">
        <v>10</v>
      </c>
      <c r="S48" s="794">
        <v>1</v>
      </c>
      <c r="T48" s="355">
        <f aca="true" t="shared" si="12" ref="T48:T73">SUM(U48:W48)</f>
        <v>100</v>
      </c>
      <c r="U48" s="792">
        <v>0</v>
      </c>
      <c r="V48" s="793">
        <v>100</v>
      </c>
      <c r="W48" s="795">
        <v>0</v>
      </c>
      <c r="X48" s="330">
        <f>'イ 排出 総括表'!J46</f>
        <v>1640</v>
      </c>
      <c r="Y48" s="139"/>
      <c r="Z48" s="330">
        <f>'イ 排出 総括表'!K46</f>
        <v>0</v>
      </c>
      <c r="AA48" s="139"/>
      <c r="AB48" s="330">
        <f>'イ 排出 総括表'!L46</f>
        <v>900</v>
      </c>
    </row>
    <row r="49" spans="1:28" s="67" customFormat="1" ht="36" customHeight="1">
      <c r="A49" s="293" t="s">
        <v>1189</v>
      </c>
      <c r="B49" s="353">
        <f>SUM(C49,X49)</f>
        <v>17952</v>
      </c>
      <c r="C49" s="330">
        <f>SUM(D49,H49,L49,P49,T49)</f>
        <v>16642</v>
      </c>
      <c r="D49" s="347">
        <f>SUM(E49:G49)</f>
        <v>13066</v>
      </c>
      <c r="E49" s="792">
        <v>610</v>
      </c>
      <c r="F49" s="793">
        <v>8066</v>
      </c>
      <c r="G49" s="794">
        <v>4390</v>
      </c>
      <c r="H49" s="355">
        <f>SUM(I49:K49)</f>
        <v>651</v>
      </c>
      <c r="I49" s="792">
        <v>643</v>
      </c>
      <c r="J49" s="793">
        <v>0</v>
      </c>
      <c r="K49" s="794">
        <v>8</v>
      </c>
      <c r="L49" s="356">
        <f>SUM(M49:O49)</f>
        <v>2739</v>
      </c>
      <c r="M49" s="792">
        <v>1224</v>
      </c>
      <c r="N49" s="793">
        <v>1515</v>
      </c>
      <c r="O49" s="794">
        <v>0</v>
      </c>
      <c r="P49" s="355">
        <f t="shared" si="11"/>
        <v>13</v>
      </c>
      <c r="Q49" s="792">
        <v>13</v>
      </c>
      <c r="R49" s="793">
        <v>0</v>
      </c>
      <c r="S49" s="794">
        <v>0</v>
      </c>
      <c r="T49" s="355">
        <f>SUM(U49:W49)</f>
        <v>173</v>
      </c>
      <c r="U49" s="792">
        <v>172</v>
      </c>
      <c r="V49" s="793">
        <v>0</v>
      </c>
      <c r="W49" s="795">
        <v>1</v>
      </c>
      <c r="X49" s="330">
        <f>'イ 排出 総括表'!J47</f>
        <v>1310</v>
      </c>
      <c r="Y49" s="139"/>
      <c r="Z49" s="330">
        <f>'イ 排出 総括表'!K47</f>
        <v>0</v>
      </c>
      <c r="AA49" s="139"/>
      <c r="AB49" s="330">
        <f>'イ 排出 総括表'!L47</f>
        <v>732</v>
      </c>
    </row>
    <row r="50" spans="1:28" s="67" customFormat="1" ht="36" customHeight="1">
      <c r="A50" s="293" t="s">
        <v>1190</v>
      </c>
      <c r="B50" s="353">
        <f t="shared" si="7"/>
        <v>7845</v>
      </c>
      <c r="C50" s="330">
        <f t="shared" si="8"/>
        <v>7695</v>
      </c>
      <c r="D50" s="347">
        <f t="shared" si="2"/>
        <v>6758</v>
      </c>
      <c r="E50" s="792">
        <v>0</v>
      </c>
      <c r="F50" s="793">
        <v>2938</v>
      </c>
      <c r="G50" s="794">
        <v>3820</v>
      </c>
      <c r="H50" s="355">
        <f t="shared" si="9"/>
        <v>341</v>
      </c>
      <c r="I50" s="792">
        <v>0</v>
      </c>
      <c r="J50" s="793">
        <v>341</v>
      </c>
      <c r="K50" s="794">
        <v>0</v>
      </c>
      <c r="L50" s="356">
        <f t="shared" si="10"/>
        <v>551</v>
      </c>
      <c r="M50" s="792">
        <v>0</v>
      </c>
      <c r="N50" s="793">
        <v>551</v>
      </c>
      <c r="O50" s="794">
        <v>0</v>
      </c>
      <c r="P50" s="355">
        <f t="shared" si="11"/>
        <v>3</v>
      </c>
      <c r="Q50" s="792">
        <v>3</v>
      </c>
      <c r="R50" s="793">
        <v>0</v>
      </c>
      <c r="S50" s="794">
        <v>0</v>
      </c>
      <c r="T50" s="355">
        <f t="shared" si="12"/>
        <v>42</v>
      </c>
      <c r="U50" s="792">
        <v>0</v>
      </c>
      <c r="V50" s="793">
        <v>42</v>
      </c>
      <c r="W50" s="795">
        <v>0</v>
      </c>
      <c r="X50" s="330">
        <f>'イ 排出 総括表'!J48</f>
        <v>150</v>
      </c>
      <c r="Y50" s="139"/>
      <c r="Z50" s="330">
        <f>'イ 排出 総括表'!K48</f>
        <v>0</v>
      </c>
      <c r="AA50" s="139"/>
      <c r="AB50" s="330">
        <f>'イ 排出 総括表'!L48</f>
        <v>165</v>
      </c>
    </row>
    <row r="51" spans="1:28" s="67" customFormat="1" ht="36" customHeight="1">
      <c r="A51" s="293" t="s">
        <v>1191</v>
      </c>
      <c r="B51" s="353">
        <f t="shared" si="7"/>
        <v>2015</v>
      </c>
      <c r="C51" s="330">
        <f t="shared" si="8"/>
        <v>2015</v>
      </c>
      <c r="D51" s="347">
        <f t="shared" si="2"/>
        <v>1538</v>
      </c>
      <c r="E51" s="792">
        <v>0</v>
      </c>
      <c r="F51" s="793">
        <v>1201</v>
      </c>
      <c r="G51" s="794">
        <v>337</v>
      </c>
      <c r="H51" s="355">
        <f t="shared" si="9"/>
        <v>295</v>
      </c>
      <c r="I51" s="792">
        <v>0</v>
      </c>
      <c r="J51" s="793">
        <v>295</v>
      </c>
      <c r="K51" s="794">
        <v>0</v>
      </c>
      <c r="L51" s="356">
        <f t="shared" si="10"/>
        <v>151</v>
      </c>
      <c r="M51" s="792">
        <v>0</v>
      </c>
      <c r="N51" s="793">
        <v>151</v>
      </c>
      <c r="O51" s="794">
        <v>0</v>
      </c>
      <c r="P51" s="355">
        <f t="shared" si="11"/>
        <v>0</v>
      </c>
      <c r="Q51" s="792">
        <v>0</v>
      </c>
      <c r="R51" s="793">
        <v>0</v>
      </c>
      <c r="S51" s="794">
        <v>0</v>
      </c>
      <c r="T51" s="355">
        <f t="shared" si="12"/>
        <v>31</v>
      </c>
      <c r="U51" s="792">
        <v>0</v>
      </c>
      <c r="V51" s="793">
        <v>31</v>
      </c>
      <c r="W51" s="795">
        <v>0</v>
      </c>
      <c r="X51" s="330">
        <f>'イ 排出 総括表'!J49</f>
        <v>0</v>
      </c>
      <c r="Y51" s="139"/>
      <c r="Z51" s="330">
        <f>'イ 排出 総括表'!K49</f>
        <v>0</v>
      </c>
      <c r="AA51" s="139"/>
      <c r="AB51" s="330">
        <f>'イ 排出 総括表'!L49</f>
        <v>354</v>
      </c>
    </row>
    <row r="52" spans="1:28" s="67" customFormat="1" ht="36" customHeight="1">
      <c r="A52" s="291" t="s">
        <v>1192</v>
      </c>
      <c r="B52" s="353">
        <f t="shared" si="7"/>
        <v>7052</v>
      </c>
      <c r="C52" s="330">
        <f t="shared" si="8"/>
        <v>6859</v>
      </c>
      <c r="D52" s="371">
        <f t="shared" si="2"/>
        <v>6006</v>
      </c>
      <c r="E52" s="796">
        <v>0</v>
      </c>
      <c r="F52" s="797">
        <v>3672</v>
      </c>
      <c r="G52" s="798">
        <v>2334</v>
      </c>
      <c r="H52" s="358">
        <f t="shared" si="9"/>
        <v>55</v>
      </c>
      <c r="I52" s="796">
        <v>0</v>
      </c>
      <c r="J52" s="797">
        <v>55</v>
      </c>
      <c r="K52" s="798">
        <v>0</v>
      </c>
      <c r="L52" s="359">
        <f t="shared" si="10"/>
        <v>543</v>
      </c>
      <c r="M52" s="796">
        <v>0</v>
      </c>
      <c r="N52" s="797">
        <v>543</v>
      </c>
      <c r="O52" s="798">
        <v>0</v>
      </c>
      <c r="P52" s="358">
        <f t="shared" si="11"/>
        <v>9</v>
      </c>
      <c r="Q52" s="796">
        <v>0</v>
      </c>
      <c r="R52" s="797">
        <v>9</v>
      </c>
      <c r="S52" s="798">
        <v>0</v>
      </c>
      <c r="T52" s="358">
        <f t="shared" si="12"/>
        <v>246</v>
      </c>
      <c r="U52" s="796">
        <v>0</v>
      </c>
      <c r="V52" s="797">
        <v>246</v>
      </c>
      <c r="W52" s="799">
        <v>0</v>
      </c>
      <c r="X52" s="331">
        <f>'イ 排出 総括表'!J50</f>
        <v>193</v>
      </c>
      <c r="Y52" s="139"/>
      <c r="Z52" s="331">
        <f>'イ 排出 総括表'!K50</f>
        <v>0</v>
      </c>
      <c r="AA52" s="139"/>
      <c r="AB52" s="331">
        <f>'イ 排出 総括表'!L50</f>
        <v>1170</v>
      </c>
    </row>
    <row r="53" spans="1:28" s="67" customFormat="1" ht="36" customHeight="1">
      <c r="A53" s="290" t="s">
        <v>1193</v>
      </c>
      <c r="B53" s="360">
        <f t="shared" si="7"/>
        <v>9546</v>
      </c>
      <c r="C53" s="332">
        <f t="shared" si="8"/>
        <v>9186</v>
      </c>
      <c r="D53" s="372">
        <f t="shared" si="2"/>
        <v>8110</v>
      </c>
      <c r="E53" s="800">
        <v>0</v>
      </c>
      <c r="F53" s="801">
        <v>6083</v>
      </c>
      <c r="G53" s="802">
        <v>2027</v>
      </c>
      <c r="H53" s="363">
        <f t="shared" si="9"/>
        <v>93</v>
      </c>
      <c r="I53" s="800">
        <v>0</v>
      </c>
      <c r="J53" s="801">
        <v>93</v>
      </c>
      <c r="K53" s="802">
        <v>0</v>
      </c>
      <c r="L53" s="364">
        <f t="shared" si="10"/>
        <v>745</v>
      </c>
      <c r="M53" s="800">
        <v>0</v>
      </c>
      <c r="N53" s="801">
        <v>745</v>
      </c>
      <c r="O53" s="802">
        <v>0</v>
      </c>
      <c r="P53" s="363">
        <f t="shared" si="11"/>
        <v>16</v>
      </c>
      <c r="Q53" s="800">
        <v>0</v>
      </c>
      <c r="R53" s="801">
        <v>16</v>
      </c>
      <c r="S53" s="802">
        <v>0</v>
      </c>
      <c r="T53" s="363">
        <f t="shared" si="12"/>
        <v>222</v>
      </c>
      <c r="U53" s="800">
        <v>0</v>
      </c>
      <c r="V53" s="801">
        <v>222</v>
      </c>
      <c r="W53" s="803">
        <v>0</v>
      </c>
      <c r="X53" s="332">
        <f>'イ 排出 総括表'!J51</f>
        <v>360</v>
      </c>
      <c r="Y53" s="139"/>
      <c r="Z53" s="332">
        <f>'イ 排出 総括表'!K51</f>
        <v>0</v>
      </c>
      <c r="AA53" s="139"/>
      <c r="AB53" s="332">
        <f>'イ 排出 総括表'!L51</f>
        <v>1260</v>
      </c>
    </row>
    <row r="54" spans="1:28" s="67" customFormat="1" ht="36" customHeight="1">
      <c r="A54" s="293" t="s">
        <v>1194</v>
      </c>
      <c r="B54" s="353">
        <f t="shared" si="7"/>
        <v>6208</v>
      </c>
      <c r="C54" s="330">
        <f t="shared" si="8"/>
        <v>6172</v>
      </c>
      <c r="D54" s="347">
        <f t="shared" si="2"/>
        <v>4209</v>
      </c>
      <c r="E54" s="792">
        <v>0</v>
      </c>
      <c r="F54" s="793">
        <v>3711</v>
      </c>
      <c r="G54" s="794">
        <v>498</v>
      </c>
      <c r="H54" s="355">
        <f t="shared" si="9"/>
        <v>241</v>
      </c>
      <c r="I54" s="792">
        <v>0</v>
      </c>
      <c r="J54" s="793">
        <v>241</v>
      </c>
      <c r="K54" s="794">
        <v>0</v>
      </c>
      <c r="L54" s="356">
        <f t="shared" si="10"/>
        <v>443</v>
      </c>
      <c r="M54" s="792">
        <v>0</v>
      </c>
      <c r="N54" s="793">
        <v>443</v>
      </c>
      <c r="O54" s="794">
        <v>0</v>
      </c>
      <c r="P54" s="355">
        <f t="shared" si="11"/>
        <v>684</v>
      </c>
      <c r="Q54" s="792">
        <v>0</v>
      </c>
      <c r="R54" s="793">
        <v>684</v>
      </c>
      <c r="S54" s="794">
        <v>0</v>
      </c>
      <c r="T54" s="355">
        <f t="shared" si="12"/>
        <v>595</v>
      </c>
      <c r="U54" s="792">
        <v>0</v>
      </c>
      <c r="V54" s="793">
        <v>595</v>
      </c>
      <c r="W54" s="795">
        <v>0</v>
      </c>
      <c r="X54" s="330">
        <f>'イ 排出 総括表'!J52</f>
        <v>36</v>
      </c>
      <c r="Y54" s="139"/>
      <c r="Z54" s="330">
        <f>'イ 排出 総括表'!K52</f>
        <v>0</v>
      </c>
      <c r="AA54" s="139"/>
      <c r="AB54" s="330">
        <f>'イ 排出 総括表'!L52</f>
        <v>897</v>
      </c>
    </row>
    <row r="55" spans="1:28" s="67" customFormat="1" ht="36" customHeight="1">
      <c r="A55" s="293" t="s">
        <v>1195</v>
      </c>
      <c r="B55" s="353">
        <f t="shared" si="7"/>
        <v>6594</v>
      </c>
      <c r="C55" s="330">
        <f t="shared" si="8"/>
        <v>6477</v>
      </c>
      <c r="D55" s="347">
        <f t="shared" si="2"/>
        <v>4194</v>
      </c>
      <c r="E55" s="792">
        <v>0</v>
      </c>
      <c r="F55" s="793">
        <v>3700</v>
      </c>
      <c r="G55" s="794">
        <v>494</v>
      </c>
      <c r="H55" s="355">
        <f t="shared" si="9"/>
        <v>422</v>
      </c>
      <c r="I55" s="792">
        <v>0</v>
      </c>
      <c r="J55" s="793">
        <v>422</v>
      </c>
      <c r="K55" s="794">
        <v>0</v>
      </c>
      <c r="L55" s="356">
        <f t="shared" si="10"/>
        <v>977</v>
      </c>
      <c r="M55" s="792">
        <v>0</v>
      </c>
      <c r="N55" s="793">
        <v>977</v>
      </c>
      <c r="O55" s="794">
        <v>0</v>
      </c>
      <c r="P55" s="355">
        <f t="shared" si="11"/>
        <v>698</v>
      </c>
      <c r="Q55" s="792">
        <v>0</v>
      </c>
      <c r="R55" s="793">
        <v>698</v>
      </c>
      <c r="S55" s="794">
        <v>0</v>
      </c>
      <c r="T55" s="355">
        <f t="shared" si="12"/>
        <v>186</v>
      </c>
      <c r="U55" s="792">
        <v>0</v>
      </c>
      <c r="V55" s="793">
        <v>186</v>
      </c>
      <c r="W55" s="795">
        <v>0</v>
      </c>
      <c r="X55" s="330">
        <f>'イ 排出 総括表'!J53</f>
        <v>117</v>
      </c>
      <c r="Y55" s="139"/>
      <c r="Z55" s="330">
        <f>'イ 排出 総括表'!K53</f>
        <v>363</v>
      </c>
      <c r="AA55" s="139"/>
      <c r="AB55" s="330">
        <f>'イ 排出 総括表'!L53</f>
        <v>0</v>
      </c>
    </row>
    <row r="56" spans="1:28" s="67" customFormat="1" ht="36" customHeight="1">
      <c r="A56" s="293" t="s">
        <v>1196</v>
      </c>
      <c r="B56" s="353">
        <f t="shared" si="7"/>
        <v>14195</v>
      </c>
      <c r="C56" s="330">
        <f t="shared" si="8"/>
        <v>14195</v>
      </c>
      <c r="D56" s="347">
        <f t="shared" si="2"/>
        <v>11278</v>
      </c>
      <c r="E56" s="792">
        <v>0</v>
      </c>
      <c r="F56" s="793">
        <v>10802</v>
      </c>
      <c r="G56" s="794">
        <v>476</v>
      </c>
      <c r="H56" s="355">
        <f t="shared" si="9"/>
        <v>1337</v>
      </c>
      <c r="I56" s="792">
        <v>0</v>
      </c>
      <c r="J56" s="793">
        <v>1337</v>
      </c>
      <c r="K56" s="794">
        <v>0</v>
      </c>
      <c r="L56" s="356">
        <f t="shared" si="10"/>
        <v>1202</v>
      </c>
      <c r="M56" s="792">
        <v>0</v>
      </c>
      <c r="N56" s="793">
        <v>1202</v>
      </c>
      <c r="O56" s="794">
        <v>0</v>
      </c>
      <c r="P56" s="355">
        <f t="shared" si="11"/>
        <v>0</v>
      </c>
      <c r="Q56" s="792">
        <v>0</v>
      </c>
      <c r="R56" s="793">
        <v>0</v>
      </c>
      <c r="S56" s="794">
        <v>0</v>
      </c>
      <c r="T56" s="355">
        <f t="shared" si="12"/>
        <v>378</v>
      </c>
      <c r="U56" s="792">
        <v>0</v>
      </c>
      <c r="V56" s="793">
        <v>378</v>
      </c>
      <c r="W56" s="795">
        <v>0</v>
      </c>
      <c r="X56" s="330">
        <f>'イ 排出 総括表'!J54</f>
        <v>0</v>
      </c>
      <c r="Y56" s="139"/>
      <c r="Z56" s="330">
        <f>'イ 排出 総括表'!K54</f>
        <v>0</v>
      </c>
      <c r="AA56" s="139"/>
      <c r="AB56" s="330">
        <f>'イ 排出 総括表'!L54</f>
        <v>390</v>
      </c>
    </row>
    <row r="57" spans="1:28" s="67" customFormat="1" ht="36" customHeight="1">
      <c r="A57" s="295" t="s">
        <v>1197</v>
      </c>
      <c r="B57" s="373">
        <f t="shared" si="7"/>
        <v>7652</v>
      </c>
      <c r="C57" s="331">
        <f t="shared" si="8"/>
        <v>7521</v>
      </c>
      <c r="D57" s="371">
        <f t="shared" si="2"/>
        <v>5879</v>
      </c>
      <c r="E57" s="796">
        <v>0</v>
      </c>
      <c r="F57" s="797">
        <v>4913</v>
      </c>
      <c r="G57" s="798">
        <v>966</v>
      </c>
      <c r="H57" s="358">
        <f t="shared" si="9"/>
        <v>330</v>
      </c>
      <c r="I57" s="796">
        <v>0</v>
      </c>
      <c r="J57" s="797">
        <v>330</v>
      </c>
      <c r="K57" s="798">
        <v>0</v>
      </c>
      <c r="L57" s="359">
        <f t="shared" si="10"/>
        <v>543</v>
      </c>
      <c r="M57" s="796">
        <v>0</v>
      </c>
      <c r="N57" s="797">
        <v>543</v>
      </c>
      <c r="O57" s="798">
        <v>0</v>
      </c>
      <c r="P57" s="358">
        <f t="shared" si="11"/>
        <v>679</v>
      </c>
      <c r="Q57" s="796">
        <v>0</v>
      </c>
      <c r="R57" s="797">
        <v>679</v>
      </c>
      <c r="S57" s="798">
        <v>0</v>
      </c>
      <c r="T57" s="358">
        <f t="shared" si="12"/>
        <v>90</v>
      </c>
      <c r="U57" s="796">
        <v>0</v>
      </c>
      <c r="V57" s="797">
        <v>90</v>
      </c>
      <c r="W57" s="799">
        <v>0</v>
      </c>
      <c r="X57" s="331">
        <f>'イ 排出 総括表'!J55</f>
        <v>131</v>
      </c>
      <c r="Y57" s="139"/>
      <c r="Z57" s="331">
        <f>'イ 排出 総括表'!K55</f>
        <v>0</v>
      </c>
      <c r="AA57" s="139"/>
      <c r="AB57" s="331">
        <f>'イ 排出 総括表'!L55</f>
        <v>0</v>
      </c>
    </row>
    <row r="58" spans="1:28" s="67" customFormat="1" ht="36" customHeight="1">
      <c r="A58" s="293" t="s">
        <v>1198</v>
      </c>
      <c r="B58" s="353">
        <f t="shared" si="7"/>
        <v>13613</v>
      </c>
      <c r="C58" s="330">
        <f t="shared" si="8"/>
        <v>13465</v>
      </c>
      <c r="D58" s="372">
        <f t="shared" si="2"/>
        <v>10573</v>
      </c>
      <c r="E58" s="800">
        <v>0</v>
      </c>
      <c r="F58" s="801">
        <v>8020</v>
      </c>
      <c r="G58" s="802">
        <v>2553</v>
      </c>
      <c r="H58" s="363">
        <f t="shared" si="9"/>
        <v>575</v>
      </c>
      <c r="I58" s="800">
        <v>0</v>
      </c>
      <c r="J58" s="801">
        <v>575</v>
      </c>
      <c r="K58" s="802">
        <v>0</v>
      </c>
      <c r="L58" s="364">
        <f t="shared" si="10"/>
        <v>1788</v>
      </c>
      <c r="M58" s="800">
        <v>0</v>
      </c>
      <c r="N58" s="801">
        <v>1788</v>
      </c>
      <c r="O58" s="802">
        <v>0</v>
      </c>
      <c r="P58" s="363">
        <f t="shared" si="11"/>
        <v>0</v>
      </c>
      <c r="Q58" s="800">
        <v>0</v>
      </c>
      <c r="R58" s="801">
        <v>0</v>
      </c>
      <c r="S58" s="802">
        <v>0</v>
      </c>
      <c r="T58" s="363">
        <f t="shared" si="12"/>
        <v>529</v>
      </c>
      <c r="U58" s="800">
        <v>0</v>
      </c>
      <c r="V58" s="801">
        <v>529</v>
      </c>
      <c r="W58" s="803">
        <v>0</v>
      </c>
      <c r="X58" s="332">
        <f>'イ 排出 総括表'!J56</f>
        <v>148</v>
      </c>
      <c r="Y58" s="139"/>
      <c r="Z58" s="332">
        <f>'イ 排出 総括表'!K56</f>
        <v>0</v>
      </c>
      <c r="AA58" s="139"/>
      <c r="AB58" s="332">
        <f>'イ 排出 総括表'!L56</f>
        <v>657</v>
      </c>
    </row>
    <row r="59" spans="1:28" s="67" customFormat="1" ht="36" customHeight="1">
      <c r="A59" s="293" t="s">
        <v>1199</v>
      </c>
      <c r="B59" s="353">
        <f t="shared" si="7"/>
        <v>2240</v>
      </c>
      <c r="C59" s="330">
        <f t="shared" si="8"/>
        <v>2004</v>
      </c>
      <c r="D59" s="347">
        <f t="shared" si="2"/>
        <v>1372</v>
      </c>
      <c r="E59" s="792">
        <v>0</v>
      </c>
      <c r="F59" s="793">
        <v>932</v>
      </c>
      <c r="G59" s="794">
        <v>440</v>
      </c>
      <c r="H59" s="355">
        <f t="shared" si="9"/>
        <v>204</v>
      </c>
      <c r="I59" s="792">
        <v>0</v>
      </c>
      <c r="J59" s="793">
        <v>204</v>
      </c>
      <c r="K59" s="794">
        <v>0</v>
      </c>
      <c r="L59" s="356">
        <f t="shared" si="10"/>
        <v>18</v>
      </c>
      <c r="M59" s="792">
        <v>0</v>
      </c>
      <c r="N59" s="793">
        <v>18</v>
      </c>
      <c r="O59" s="794">
        <v>0</v>
      </c>
      <c r="P59" s="355">
        <f t="shared" si="11"/>
        <v>195</v>
      </c>
      <c r="Q59" s="792">
        <v>0</v>
      </c>
      <c r="R59" s="793">
        <v>195</v>
      </c>
      <c r="S59" s="794">
        <v>0</v>
      </c>
      <c r="T59" s="355">
        <f t="shared" si="12"/>
        <v>215</v>
      </c>
      <c r="U59" s="792">
        <v>0</v>
      </c>
      <c r="V59" s="793">
        <v>215</v>
      </c>
      <c r="W59" s="795">
        <v>0</v>
      </c>
      <c r="X59" s="330">
        <f>'イ 排出 総括表'!J57</f>
        <v>236</v>
      </c>
      <c r="Y59" s="139"/>
      <c r="Z59" s="330">
        <f>'イ 排出 総括表'!K57</f>
        <v>0</v>
      </c>
      <c r="AA59" s="139"/>
      <c r="AB59" s="330">
        <f>'イ 排出 総括表'!L57</f>
        <v>0</v>
      </c>
    </row>
    <row r="60" spans="1:28" s="67" customFormat="1" ht="36" customHeight="1">
      <c r="A60" s="139" t="s">
        <v>1200</v>
      </c>
      <c r="B60" s="374">
        <f t="shared" si="7"/>
        <v>9307</v>
      </c>
      <c r="C60" s="330">
        <f t="shared" si="8"/>
        <v>8754</v>
      </c>
      <c r="D60" s="348">
        <f t="shared" si="2"/>
        <v>6194</v>
      </c>
      <c r="E60" s="792">
        <v>0</v>
      </c>
      <c r="F60" s="793">
        <v>4848</v>
      </c>
      <c r="G60" s="794">
        <v>1346</v>
      </c>
      <c r="H60" s="355">
        <f t="shared" si="9"/>
        <v>228</v>
      </c>
      <c r="I60" s="792">
        <v>0</v>
      </c>
      <c r="J60" s="793">
        <v>227</v>
      </c>
      <c r="K60" s="794">
        <v>1</v>
      </c>
      <c r="L60" s="356">
        <f t="shared" si="10"/>
        <v>2190</v>
      </c>
      <c r="M60" s="792">
        <v>0</v>
      </c>
      <c r="N60" s="793">
        <v>2140</v>
      </c>
      <c r="O60" s="794">
        <v>50</v>
      </c>
      <c r="P60" s="355">
        <f t="shared" si="11"/>
        <v>1</v>
      </c>
      <c r="Q60" s="792">
        <v>0</v>
      </c>
      <c r="R60" s="793">
        <v>0</v>
      </c>
      <c r="S60" s="794">
        <v>1</v>
      </c>
      <c r="T60" s="355">
        <f t="shared" si="12"/>
        <v>141</v>
      </c>
      <c r="U60" s="792">
        <v>0</v>
      </c>
      <c r="V60" s="793">
        <v>141</v>
      </c>
      <c r="W60" s="808">
        <v>0</v>
      </c>
      <c r="X60" s="330">
        <f>'イ 排出 総括表'!J58</f>
        <v>553</v>
      </c>
      <c r="Y60" s="139"/>
      <c r="Z60" s="330">
        <f>'イ 排出 総括表'!K58</f>
        <v>0</v>
      </c>
      <c r="AA60" s="139"/>
      <c r="AB60" s="330">
        <f>'イ 排出 総括表'!L58</f>
        <v>0</v>
      </c>
    </row>
    <row r="61" spans="1:28" s="67" customFormat="1" ht="36" customHeight="1">
      <c r="A61" s="293" t="s">
        <v>1201</v>
      </c>
      <c r="B61" s="353">
        <f t="shared" si="7"/>
        <v>16290</v>
      </c>
      <c r="C61" s="330">
        <f t="shared" si="8"/>
        <v>14873</v>
      </c>
      <c r="D61" s="347">
        <f t="shared" si="2"/>
        <v>10669</v>
      </c>
      <c r="E61" s="792">
        <v>0</v>
      </c>
      <c r="F61" s="793">
        <v>9257</v>
      </c>
      <c r="G61" s="794">
        <v>1412</v>
      </c>
      <c r="H61" s="355">
        <f t="shared" si="9"/>
        <v>375</v>
      </c>
      <c r="I61" s="792">
        <v>0</v>
      </c>
      <c r="J61" s="793">
        <v>375</v>
      </c>
      <c r="K61" s="794">
        <v>0</v>
      </c>
      <c r="L61" s="356">
        <f t="shared" si="10"/>
        <v>3804</v>
      </c>
      <c r="M61" s="792">
        <v>0</v>
      </c>
      <c r="N61" s="793">
        <v>3804</v>
      </c>
      <c r="O61" s="794">
        <v>0</v>
      </c>
      <c r="P61" s="355">
        <f t="shared" si="11"/>
        <v>2</v>
      </c>
      <c r="Q61" s="792">
        <v>0</v>
      </c>
      <c r="R61" s="793">
        <v>1</v>
      </c>
      <c r="S61" s="794">
        <v>1</v>
      </c>
      <c r="T61" s="355">
        <f t="shared" si="12"/>
        <v>23</v>
      </c>
      <c r="U61" s="792">
        <v>0</v>
      </c>
      <c r="V61" s="793">
        <v>23</v>
      </c>
      <c r="W61" s="795">
        <v>0</v>
      </c>
      <c r="X61" s="330">
        <f>'イ 排出 総括表'!J59</f>
        <v>1417</v>
      </c>
      <c r="Y61" s="139"/>
      <c r="Z61" s="330">
        <f>'イ 排出 総括表'!K59</f>
        <v>64</v>
      </c>
      <c r="AA61" s="139"/>
      <c r="AB61" s="330">
        <f>'イ 排出 総括表'!L59</f>
        <v>0</v>
      </c>
    </row>
    <row r="62" spans="1:28" s="67" customFormat="1" ht="36" customHeight="1">
      <c r="A62" s="291" t="s">
        <v>1202</v>
      </c>
      <c r="B62" s="365">
        <f t="shared" si="7"/>
        <v>12295</v>
      </c>
      <c r="C62" s="331">
        <f t="shared" si="8"/>
        <v>9252</v>
      </c>
      <c r="D62" s="371">
        <f t="shared" si="2"/>
        <v>8287</v>
      </c>
      <c r="E62" s="796">
        <v>0</v>
      </c>
      <c r="F62" s="797">
        <v>4877</v>
      </c>
      <c r="G62" s="798">
        <v>3410</v>
      </c>
      <c r="H62" s="358">
        <f t="shared" si="9"/>
        <v>203</v>
      </c>
      <c r="I62" s="796">
        <v>0</v>
      </c>
      <c r="J62" s="797">
        <v>203</v>
      </c>
      <c r="K62" s="798">
        <v>0</v>
      </c>
      <c r="L62" s="359">
        <f t="shared" si="10"/>
        <v>611</v>
      </c>
      <c r="M62" s="796">
        <v>0</v>
      </c>
      <c r="N62" s="797">
        <v>611</v>
      </c>
      <c r="O62" s="798">
        <v>0</v>
      </c>
      <c r="P62" s="358">
        <f t="shared" si="11"/>
        <v>0</v>
      </c>
      <c r="Q62" s="796">
        <v>0</v>
      </c>
      <c r="R62" s="797">
        <v>0</v>
      </c>
      <c r="S62" s="798">
        <v>0</v>
      </c>
      <c r="T62" s="358">
        <f t="shared" si="12"/>
        <v>151</v>
      </c>
      <c r="U62" s="796">
        <v>0</v>
      </c>
      <c r="V62" s="797">
        <v>151</v>
      </c>
      <c r="W62" s="809">
        <v>0</v>
      </c>
      <c r="X62" s="331">
        <f>'イ 排出 総括表'!J60</f>
        <v>3043</v>
      </c>
      <c r="Y62" s="139"/>
      <c r="Z62" s="331">
        <f>'イ 排出 総括表'!K60</f>
        <v>0</v>
      </c>
      <c r="AA62" s="139"/>
      <c r="AB62" s="331">
        <f>'イ 排出 総括表'!L60</f>
        <v>643</v>
      </c>
    </row>
    <row r="63" spans="1:28" s="67" customFormat="1" ht="36" customHeight="1">
      <c r="A63" s="293" t="s">
        <v>1203</v>
      </c>
      <c r="B63" s="353">
        <f t="shared" si="7"/>
        <v>11460</v>
      </c>
      <c r="C63" s="330">
        <f t="shared" si="8"/>
        <v>8317</v>
      </c>
      <c r="D63" s="347">
        <f t="shared" si="2"/>
        <v>7412</v>
      </c>
      <c r="E63" s="792">
        <v>0</v>
      </c>
      <c r="F63" s="793">
        <v>0</v>
      </c>
      <c r="G63" s="794">
        <v>7412</v>
      </c>
      <c r="H63" s="355">
        <f t="shared" si="9"/>
        <v>171</v>
      </c>
      <c r="I63" s="792">
        <v>0</v>
      </c>
      <c r="J63" s="793">
        <v>0</v>
      </c>
      <c r="K63" s="794">
        <v>171</v>
      </c>
      <c r="L63" s="356">
        <f t="shared" si="10"/>
        <v>693</v>
      </c>
      <c r="M63" s="792">
        <v>0</v>
      </c>
      <c r="N63" s="793">
        <v>0</v>
      </c>
      <c r="O63" s="794">
        <v>693</v>
      </c>
      <c r="P63" s="355">
        <f t="shared" si="11"/>
        <v>0</v>
      </c>
      <c r="Q63" s="792">
        <v>0</v>
      </c>
      <c r="R63" s="793">
        <v>0</v>
      </c>
      <c r="S63" s="794">
        <v>0</v>
      </c>
      <c r="T63" s="363">
        <f t="shared" si="12"/>
        <v>41</v>
      </c>
      <c r="U63" s="792">
        <v>0</v>
      </c>
      <c r="V63" s="793">
        <v>0</v>
      </c>
      <c r="W63" s="795">
        <v>41</v>
      </c>
      <c r="X63" s="330">
        <f>'イ 排出 総括表'!J61</f>
        <v>3143</v>
      </c>
      <c r="Y63" s="139"/>
      <c r="Z63" s="330">
        <f>'イ 排出 総括表'!K61</f>
        <v>0</v>
      </c>
      <c r="AA63" s="139"/>
      <c r="AB63" s="330">
        <f>'イ 排出 総括表'!L61</f>
        <v>584</v>
      </c>
    </row>
    <row r="64" spans="1:28" s="67" customFormat="1" ht="36" customHeight="1">
      <c r="A64" s="293" t="s">
        <v>1204</v>
      </c>
      <c r="B64" s="353">
        <f t="shared" si="7"/>
        <v>16067</v>
      </c>
      <c r="C64" s="330">
        <f t="shared" si="8"/>
        <v>14296</v>
      </c>
      <c r="D64" s="347">
        <f t="shared" si="2"/>
        <v>10691</v>
      </c>
      <c r="E64" s="792">
        <v>0</v>
      </c>
      <c r="F64" s="793">
        <v>7660</v>
      </c>
      <c r="G64" s="794">
        <v>3031</v>
      </c>
      <c r="H64" s="355">
        <f t="shared" si="9"/>
        <v>496</v>
      </c>
      <c r="I64" s="792">
        <v>0</v>
      </c>
      <c r="J64" s="793">
        <v>414</v>
      </c>
      <c r="K64" s="794">
        <v>82</v>
      </c>
      <c r="L64" s="356">
        <f t="shared" si="10"/>
        <v>2976</v>
      </c>
      <c r="M64" s="792">
        <v>0</v>
      </c>
      <c r="N64" s="793">
        <v>2976</v>
      </c>
      <c r="O64" s="794">
        <v>0</v>
      </c>
      <c r="P64" s="355">
        <f t="shared" si="11"/>
        <v>13</v>
      </c>
      <c r="Q64" s="792">
        <v>0</v>
      </c>
      <c r="R64" s="793">
        <v>13</v>
      </c>
      <c r="S64" s="794">
        <v>0</v>
      </c>
      <c r="T64" s="355">
        <f t="shared" si="12"/>
        <v>120</v>
      </c>
      <c r="U64" s="792">
        <v>0</v>
      </c>
      <c r="V64" s="793">
        <v>120</v>
      </c>
      <c r="W64" s="795">
        <v>0</v>
      </c>
      <c r="X64" s="330">
        <f>'イ 排出 総括表'!J62</f>
        <v>1771</v>
      </c>
      <c r="Y64" s="139"/>
      <c r="Z64" s="330">
        <f>'イ 排出 総括表'!K62</f>
        <v>0</v>
      </c>
      <c r="AA64" s="139"/>
      <c r="AB64" s="330">
        <f>'イ 排出 総括表'!L62</f>
        <v>667</v>
      </c>
    </row>
    <row r="65" spans="1:28" s="67" customFormat="1" ht="36" customHeight="1">
      <c r="A65" s="139" t="s">
        <v>1205</v>
      </c>
      <c r="B65" s="374">
        <f t="shared" si="7"/>
        <v>10334</v>
      </c>
      <c r="C65" s="330">
        <f t="shared" si="8"/>
        <v>8599</v>
      </c>
      <c r="D65" s="348">
        <f t="shared" si="2"/>
        <v>7207</v>
      </c>
      <c r="E65" s="792">
        <v>0</v>
      </c>
      <c r="F65" s="793">
        <v>4435</v>
      </c>
      <c r="G65" s="794">
        <v>2772</v>
      </c>
      <c r="H65" s="355">
        <f t="shared" si="9"/>
        <v>14</v>
      </c>
      <c r="I65" s="792">
        <v>0</v>
      </c>
      <c r="J65" s="793">
        <v>0</v>
      </c>
      <c r="K65" s="794">
        <v>14</v>
      </c>
      <c r="L65" s="356">
        <f t="shared" si="10"/>
        <v>1288</v>
      </c>
      <c r="M65" s="792">
        <v>10</v>
      </c>
      <c r="N65" s="793">
        <v>1278</v>
      </c>
      <c r="O65" s="794">
        <v>0</v>
      </c>
      <c r="P65" s="355">
        <f t="shared" si="11"/>
        <v>13</v>
      </c>
      <c r="Q65" s="792">
        <v>0</v>
      </c>
      <c r="R65" s="793">
        <v>13</v>
      </c>
      <c r="S65" s="794">
        <v>0</v>
      </c>
      <c r="T65" s="355">
        <f t="shared" si="12"/>
        <v>77</v>
      </c>
      <c r="U65" s="792">
        <v>5</v>
      </c>
      <c r="V65" s="793">
        <v>0</v>
      </c>
      <c r="W65" s="808">
        <v>72</v>
      </c>
      <c r="X65" s="330">
        <f>'イ 排出 総括表'!J63</f>
        <v>1735</v>
      </c>
      <c r="Y65" s="139"/>
      <c r="Z65" s="330">
        <f>'イ 排出 総括表'!K63</f>
        <v>0</v>
      </c>
      <c r="AA65" s="139"/>
      <c r="AB65" s="330">
        <f>'イ 排出 総括表'!L63</f>
        <v>841</v>
      </c>
    </row>
    <row r="66" spans="1:28" s="67" customFormat="1" ht="36" customHeight="1">
      <c r="A66" s="293" t="s">
        <v>1206</v>
      </c>
      <c r="B66" s="353">
        <f t="shared" si="7"/>
        <v>8370</v>
      </c>
      <c r="C66" s="330">
        <f t="shared" si="8"/>
        <v>7889</v>
      </c>
      <c r="D66" s="347">
        <f t="shared" si="2"/>
        <v>7242</v>
      </c>
      <c r="E66" s="792">
        <v>0</v>
      </c>
      <c r="F66" s="793">
        <v>4651</v>
      </c>
      <c r="G66" s="794">
        <v>2591</v>
      </c>
      <c r="H66" s="355">
        <f t="shared" si="9"/>
        <v>418</v>
      </c>
      <c r="I66" s="792">
        <v>342</v>
      </c>
      <c r="J66" s="793">
        <v>0</v>
      </c>
      <c r="K66" s="794">
        <v>76</v>
      </c>
      <c r="L66" s="356">
        <f t="shared" si="10"/>
        <v>223</v>
      </c>
      <c r="M66" s="792">
        <v>41</v>
      </c>
      <c r="N66" s="793">
        <v>182</v>
      </c>
      <c r="O66" s="794">
        <v>0</v>
      </c>
      <c r="P66" s="355">
        <f t="shared" si="11"/>
        <v>0</v>
      </c>
      <c r="Q66" s="792">
        <v>0</v>
      </c>
      <c r="R66" s="793">
        <v>0</v>
      </c>
      <c r="S66" s="794">
        <v>0</v>
      </c>
      <c r="T66" s="355">
        <f t="shared" si="12"/>
        <v>6</v>
      </c>
      <c r="U66" s="792">
        <v>6</v>
      </c>
      <c r="V66" s="793">
        <v>0</v>
      </c>
      <c r="W66" s="795">
        <v>0</v>
      </c>
      <c r="X66" s="330">
        <f>'イ 排出 総括表'!J64</f>
        <v>481</v>
      </c>
      <c r="Y66" s="139"/>
      <c r="Z66" s="330">
        <f>'イ 排出 総括表'!K64</f>
        <v>76</v>
      </c>
      <c r="AA66" s="139"/>
      <c r="AB66" s="330">
        <f>'イ 排出 総括表'!L64</f>
        <v>1283</v>
      </c>
    </row>
    <row r="67" spans="1:28" s="67" customFormat="1" ht="36" customHeight="1">
      <c r="A67" s="291" t="s">
        <v>1207</v>
      </c>
      <c r="B67" s="365">
        <f t="shared" si="7"/>
        <v>4945</v>
      </c>
      <c r="C67" s="331">
        <f t="shared" si="8"/>
        <v>3996</v>
      </c>
      <c r="D67" s="371">
        <f t="shared" si="2"/>
        <v>2931</v>
      </c>
      <c r="E67" s="796">
        <v>0</v>
      </c>
      <c r="F67" s="797">
        <v>2100</v>
      </c>
      <c r="G67" s="798">
        <v>831</v>
      </c>
      <c r="H67" s="358">
        <f t="shared" si="9"/>
        <v>70</v>
      </c>
      <c r="I67" s="796">
        <v>0</v>
      </c>
      <c r="J67" s="797">
        <v>64</v>
      </c>
      <c r="K67" s="798">
        <v>6</v>
      </c>
      <c r="L67" s="359">
        <f t="shared" si="10"/>
        <v>934</v>
      </c>
      <c r="M67" s="796">
        <v>0</v>
      </c>
      <c r="N67" s="797">
        <v>934</v>
      </c>
      <c r="O67" s="798">
        <v>0</v>
      </c>
      <c r="P67" s="358">
        <f t="shared" si="11"/>
        <v>0</v>
      </c>
      <c r="Q67" s="796">
        <v>0</v>
      </c>
      <c r="R67" s="797">
        <v>0</v>
      </c>
      <c r="S67" s="798">
        <v>0</v>
      </c>
      <c r="T67" s="358">
        <f t="shared" si="12"/>
        <v>61</v>
      </c>
      <c r="U67" s="796">
        <v>0</v>
      </c>
      <c r="V67" s="797">
        <v>1</v>
      </c>
      <c r="W67" s="809">
        <v>60</v>
      </c>
      <c r="X67" s="331">
        <f>'イ 排出 総括表'!J65</f>
        <v>949</v>
      </c>
      <c r="Y67" s="139"/>
      <c r="Z67" s="331">
        <f>'イ 排出 総括表'!K65</f>
        <v>0</v>
      </c>
      <c r="AA67" s="139"/>
      <c r="AB67" s="331">
        <f>'イ 排出 総括表'!L65</f>
        <v>0</v>
      </c>
    </row>
    <row r="68" spans="1:28" s="67" customFormat="1" ht="36" customHeight="1">
      <c r="A68" s="293" t="s">
        <v>1208</v>
      </c>
      <c r="B68" s="353">
        <f t="shared" si="7"/>
        <v>8527</v>
      </c>
      <c r="C68" s="330">
        <f t="shared" si="8"/>
        <v>8525</v>
      </c>
      <c r="D68" s="347">
        <f t="shared" si="2"/>
        <v>6463</v>
      </c>
      <c r="E68" s="792">
        <v>0</v>
      </c>
      <c r="F68" s="793">
        <v>4752</v>
      </c>
      <c r="G68" s="794">
        <v>1711</v>
      </c>
      <c r="H68" s="355">
        <f t="shared" si="9"/>
        <v>100</v>
      </c>
      <c r="I68" s="792">
        <v>0</v>
      </c>
      <c r="J68" s="793">
        <v>79</v>
      </c>
      <c r="K68" s="794">
        <v>21</v>
      </c>
      <c r="L68" s="356">
        <f t="shared" si="10"/>
        <v>1516</v>
      </c>
      <c r="M68" s="792">
        <v>0</v>
      </c>
      <c r="N68" s="793">
        <v>1462</v>
      </c>
      <c r="O68" s="794">
        <v>54</v>
      </c>
      <c r="P68" s="355">
        <f t="shared" si="11"/>
        <v>5</v>
      </c>
      <c r="Q68" s="792">
        <v>0</v>
      </c>
      <c r="R68" s="793">
        <v>5</v>
      </c>
      <c r="S68" s="794">
        <v>0</v>
      </c>
      <c r="T68" s="355">
        <f t="shared" si="12"/>
        <v>441</v>
      </c>
      <c r="U68" s="792">
        <v>0</v>
      </c>
      <c r="V68" s="793">
        <v>441</v>
      </c>
      <c r="W68" s="795">
        <v>0</v>
      </c>
      <c r="X68" s="330">
        <f>'イ 排出 総括表'!J66</f>
        <v>2</v>
      </c>
      <c r="Y68" s="139"/>
      <c r="Z68" s="330">
        <f>'イ 排出 総括表'!K66</f>
        <v>0</v>
      </c>
      <c r="AA68" s="139"/>
      <c r="AB68" s="330">
        <f>'イ 排出 総括表'!L66</f>
        <v>2037</v>
      </c>
    </row>
    <row r="69" spans="1:28" s="67" customFormat="1" ht="36" customHeight="1">
      <c r="A69" s="293" t="s">
        <v>1209</v>
      </c>
      <c r="B69" s="353">
        <f t="shared" si="7"/>
        <v>18359</v>
      </c>
      <c r="C69" s="330">
        <f t="shared" si="8"/>
        <v>14067</v>
      </c>
      <c r="D69" s="347">
        <f t="shared" si="2"/>
        <v>10416</v>
      </c>
      <c r="E69" s="792">
        <v>0</v>
      </c>
      <c r="F69" s="793">
        <v>10416</v>
      </c>
      <c r="G69" s="794">
        <v>0</v>
      </c>
      <c r="H69" s="355">
        <f t="shared" si="9"/>
        <v>985</v>
      </c>
      <c r="I69" s="792">
        <v>0</v>
      </c>
      <c r="J69" s="793">
        <v>985</v>
      </c>
      <c r="K69" s="794">
        <v>0</v>
      </c>
      <c r="L69" s="356">
        <f t="shared" si="10"/>
        <v>2555</v>
      </c>
      <c r="M69" s="792">
        <v>6</v>
      </c>
      <c r="N69" s="793">
        <v>2549</v>
      </c>
      <c r="O69" s="794">
        <v>0</v>
      </c>
      <c r="P69" s="355">
        <f t="shared" si="11"/>
        <v>20</v>
      </c>
      <c r="Q69" s="792">
        <v>20</v>
      </c>
      <c r="R69" s="793">
        <v>0</v>
      </c>
      <c r="S69" s="794">
        <v>0</v>
      </c>
      <c r="T69" s="355">
        <f t="shared" si="12"/>
        <v>91</v>
      </c>
      <c r="U69" s="792">
        <v>0</v>
      </c>
      <c r="V69" s="793">
        <v>91</v>
      </c>
      <c r="W69" s="795">
        <v>0</v>
      </c>
      <c r="X69" s="330">
        <f>'イ 排出 総括表'!J67</f>
        <v>4292</v>
      </c>
      <c r="Y69" s="139"/>
      <c r="Z69" s="330">
        <f>'イ 排出 総括表'!K67</f>
        <v>0</v>
      </c>
      <c r="AA69" s="139"/>
      <c r="AB69" s="330">
        <f>'イ 排出 総括表'!L67</f>
        <v>574</v>
      </c>
    </row>
    <row r="70" spans="1:28" s="67" customFormat="1" ht="36" customHeight="1">
      <c r="A70" s="139" t="s">
        <v>1210</v>
      </c>
      <c r="B70" s="374">
        <f t="shared" si="7"/>
        <v>1577</v>
      </c>
      <c r="C70" s="330">
        <f t="shared" si="8"/>
        <v>1266</v>
      </c>
      <c r="D70" s="348">
        <f t="shared" si="2"/>
        <v>1118</v>
      </c>
      <c r="E70" s="792">
        <v>0</v>
      </c>
      <c r="F70" s="793">
        <v>1118</v>
      </c>
      <c r="G70" s="794">
        <v>0</v>
      </c>
      <c r="H70" s="355">
        <f t="shared" si="9"/>
        <v>5</v>
      </c>
      <c r="I70" s="792">
        <v>0</v>
      </c>
      <c r="J70" s="793">
        <v>5</v>
      </c>
      <c r="K70" s="794">
        <v>0</v>
      </c>
      <c r="L70" s="356">
        <f t="shared" si="10"/>
        <v>106</v>
      </c>
      <c r="M70" s="792">
        <v>0</v>
      </c>
      <c r="N70" s="793">
        <v>106</v>
      </c>
      <c r="O70" s="794">
        <v>0</v>
      </c>
      <c r="P70" s="355">
        <f t="shared" si="11"/>
        <v>4</v>
      </c>
      <c r="Q70" s="792">
        <v>0</v>
      </c>
      <c r="R70" s="793">
        <v>4</v>
      </c>
      <c r="S70" s="794">
        <v>0</v>
      </c>
      <c r="T70" s="355">
        <f t="shared" si="12"/>
        <v>33</v>
      </c>
      <c r="U70" s="792">
        <v>0</v>
      </c>
      <c r="V70" s="793">
        <v>33</v>
      </c>
      <c r="W70" s="808">
        <v>0</v>
      </c>
      <c r="X70" s="330">
        <f>'イ 排出 総括表'!J68</f>
        <v>311</v>
      </c>
      <c r="Y70" s="139"/>
      <c r="Z70" s="330">
        <f>'イ 排出 総括表'!K68</f>
        <v>0</v>
      </c>
      <c r="AA70" s="139"/>
      <c r="AB70" s="330">
        <f>'イ 排出 総括表'!L68</f>
        <v>85</v>
      </c>
    </row>
    <row r="71" spans="1:28" s="67" customFormat="1" ht="36" customHeight="1">
      <c r="A71" s="293" t="s">
        <v>1211</v>
      </c>
      <c r="B71" s="353">
        <f t="shared" si="7"/>
        <v>1274</v>
      </c>
      <c r="C71" s="330">
        <f t="shared" si="8"/>
        <v>960</v>
      </c>
      <c r="D71" s="347">
        <f t="shared" si="2"/>
        <v>839</v>
      </c>
      <c r="E71" s="792">
        <v>0</v>
      </c>
      <c r="F71" s="793">
        <v>839</v>
      </c>
      <c r="G71" s="794">
        <v>0</v>
      </c>
      <c r="H71" s="355">
        <f t="shared" si="9"/>
        <v>3</v>
      </c>
      <c r="I71" s="792">
        <v>0</v>
      </c>
      <c r="J71" s="793">
        <v>3</v>
      </c>
      <c r="K71" s="794">
        <v>0</v>
      </c>
      <c r="L71" s="356">
        <f t="shared" si="10"/>
        <v>115</v>
      </c>
      <c r="M71" s="792">
        <v>0</v>
      </c>
      <c r="N71" s="793">
        <v>115</v>
      </c>
      <c r="O71" s="794">
        <v>0</v>
      </c>
      <c r="P71" s="355">
        <f t="shared" si="11"/>
        <v>3</v>
      </c>
      <c r="Q71" s="792">
        <v>0</v>
      </c>
      <c r="R71" s="793">
        <v>3</v>
      </c>
      <c r="S71" s="794">
        <v>0</v>
      </c>
      <c r="T71" s="355">
        <f t="shared" si="12"/>
        <v>0</v>
      </c>
      <c r="U71" s="792">
        <v>0</v>
      </c>
      <c r="V71" s="793">
        <v>0</v>
      </c>
      <c r="W71" s="795">
        <v>0</v>
      </c>
      <c r="X71" s="330">
        <f>'イ 排出 総括表'!J69</f>
        <v>314</v>
      </c>
      <c r="Y71" s="139"/>
      <c r="Z71" s="330">
        <f>'イ 排出 総括表'!K69</f>
        <v>16</v>
      </c>
      <c r="AA71" s="139"/>
      <c r="AB71" s="330">
        <f>'イ 排出 総括表'!L69</f>
        <v>0</v>
      </c>
    </row>
    <row r="72" spans="1:28" s="67" customFormat="1" ht="36" customHeight="1">
      <c r="A72" s="291" t="s">
        <v>1212</v>
      </c>
      <c r="B72" s="365">
        <f t="shared" si="7"/>
        <v>377</v>
      </c>
      <c r="C72" s="331">
        <f t="shared" si="8"/>
        <v>285</v>
      </c>
      <c r="D72" s="371">
        <f t="shared" si="2"/>
        <v>238</v>
      </c>
      <c r="E72" s="796">
        <v>0</v>
      </c>
      <c r="F72" s="797">
        <v>238</v>
      </c>
      <c r="G72" s="798">
        <v>0</v>
      </c>
      <c r="H72" s="358">
        <f t="shared" si="9"/>
        <v>2</v>
      </c>
      <c r="I72" s="796">
        <v>0</v>
      </c>
      <c r="J72" s="797">
        <v>2</v>
      </c>
      <c r="K72" s="798">
        <v>0</v>
      </c>
      <c r="L72" s="359">
        <f t="shared" si="10"/>
        <v>29</v>
      </c>
      <c r="M72" s="796">
        <v>0</v>
      </c>
      <c r="N72" s="797">
        <v>29</v>
      </c>
      <c r="O72" s="798">
        <v>0</v>
      </c>
      <c r="P72" s="358">
        <f t="shared" si="11"/>
        <v>1</v>
      </c>
      <c r="Q72" s="796">
        <v>0</v>
      </c>
      <c r="R72" s="797">
        <v>1</v>
      </c>
      <c r="S72" s="798">
        <v>0</v>
      </c>
      <c r="T72" s="358">
        <f t="shared" si="12"/>
        <v>15</v>
      </c>
      <c r="U72" s="796">
        <v>0</v>
      </c>
      <c r="V72" s="797">
        <v>15</v>
      </c>
      <c r="W72" s="809">
        <v>0</v>
      </c>
      <c r="X72" s="331">
        <f>'イ 排出 総括表'!J70</f>
        <v>92</v>
      </c>
      <c r="Y72" s="139"/>
      <c r="Z72" s="331">
        <f>'イ 排出 総括表'!K70</f>
        <v>0</v>
      </c>
      <c r="AA72" s="139"/>
      <c r="AB72" s="331">
        <f>'イ 排出 総括表'!L70</f>
        <v>31</v>
      </c>
    </row>
    <row r="73" spans="1:28" s="67" customFormat="1" ht="36" customHeight="1" thickBot="1">
      <c r="A73" s="162" t="s">
        <v>1213</v>
      </c>
      <c r="B73" s="375">
        <f t="shared" si="7"/>
        <v>7498</v>
      </c>
      <c r="C73" s="334">
        <f t="shared" si="8"/>
        <v>7045</v>
      </c>
      <c r="D73" s="376">
        <f t="shared" si="2"/>
        <v>4938</v>
      </c>
      <c r="E73" s="810">
        <v>0</v>
      </c>
      <c r="F73" s="811">
        <v>4201</v>
      </c>
      <c r="G73" s="812">
        <v>737</v>
      </c>
      <c r="H73" s="377">
        <f t="shared" si="9"/>
        <v>141</v>
      </c>
      <c r="I73" s="810">
        <v>0</v>
      </c>
      <c r="J73" s="811">
        <v>141</v>
      </c>
      <c r="K73" s="812">
        <v>0</v>
      </c>
      <c r="L73" s="378">
        <f t="shared" si="10"/>
        <v>1939</v>
      </c>
      <c r="M73" s="810">
        <v>0</v>
      </c>
      <c r="N73" s="811">
        <v>1939</v>
      </c>
      <c r="O73" s="812">
        <v>0</v>
      </c>
      <c r="P73" s="377">
        <f t="shared" si="11"/>
        <v>24</v>
      </c>
      <c r="Q73" s="810">
        <v>13</v>
      </c>
      <c r="R73" s="811">
        <v>11</v>
      </c>
      <c r="S73" s="812">
        <v>0</v>
      </c>
      <c r="T73" s="377">
        <f t="shared" si="12"/>
        <v>3</v>
      </c>
      <c r="U73" s="810">
        <v>0</v>
      </c>
      <c r="V73" s="811">
        <v>3</v>
      </c>
      <c r="W73" s="813">
        <v>0</v>
      </c>
      <c r="X73" s="334">
        <f>'イ 排出 総括表'!J71</f>
        <v>453</v>
      </c>
      <c r="Y73" s="139"/>
      <c r="Z73" s="334">
        <f>'イ 排出 総括表'!K71</f>
        <v>341</v>
      </c>
      <c r="AA73" s="139"/>
      <c r="AB73" s="334">
        <f>'イ 排出 総括表'!L71</f>
        <v>16</v>
      </c>
    </row>
    <row r="74" spans="1:28" s="67" customFormat="1" ht="50.25" customHeight="1">
      <c r="A74" s="470" t="s">
        <v>213</v>
      </c>
      <c r="B74" s="374">
        <f>SUM(B7:B41)</f>
        <v>2409146</v>
      </c>
      <c r="C74" s="374">
        <f>SUM(C7:C41)</f>
        <v>2232416</v>
      </c>
      <c r="D74" s="379">
        <f aca="true" t="shared" si="13" ref="D74:AB74">SUM(D7:D41)</f>
        <v>1737474</v>
      </c>
      <c r="E74" s="380">
        <f t="shared" si="13"/>
        <v>801807</v>
      </c>
      <c r="F74" s="381">
        <f t="shared" si="13"/>
        <v>411856</v>
      </c>
      <c r="G74" s="382">
        <f t="shared" si="13"/>
        <v>523811</v>
      </c>
      <c r="H74" s="383">
        <f t="shared" si="13"/>
        <v>164627</v>
      </c>
      <c r="I74" s="380">
        <f t="shared" si="13"/>
        <v>84389</v>
      </c>
      <c r="J74" s="381">
        <f t="shared" si="13"/>
        <v>52649</v>
      </c>
      <c r="K74" s="382">
        <f t="shared" si="13"/>
        <v>27589</v>
      </c>
      <c r="L74" s="384">
        <f t="shared" si="13"/>
        <v>291160</v>
      </c>
      <c r="M74" s="380">
        <f t="shared" si="13"/>
        <v>35628</v>
      </c>
      <c r="N74" s="381">
        <f t="shared" si="13"/>
        <v>251450</v>
      </c>
      <c r="O74" s="382">
        <f t="shared" si="13"/>
        <v>4082</v>
      </c>
      <c r="P74" s="383">
        <f t="shared" si="13"/>
        <v>18560</v>
      </c>
      <c r="Q74" s="380">
        <f t="shared" si="13"/>
        <v>7801</v>
      </c>
      <c r="R74" s="381">
        <f t="shared" si="13"/>
        <v>10758</v>
      </c>
      <c r="S74" s="382">
        <f t="shared" si="13"/>
        <v>1</v>
      </c>
      <c r="T74" s="383">
        <f t="shared" si="13"/>
        <v>20595</v>
      </c>
      <c r="U74" s="380">
        <f t="shared" si="13"/>
        <v>14240</v>
      </c>
      <c r="V74" s="381">
        <f t="shared" si="13"/>
        <v>5047</v>
      </c>
      <c r="W74" s="385">
        <f t="shared" si="13"/>
        <v>1308</v>
      </c>
      <c r="X74" s="374">
        <f t="shared" si="13"/>
        <v>176730</v>
      </c>
      <c r="Y74" s="144"/>
      <c r="Z74" s="374">
        <f t="shared" si="13"/>
        <v>633</v>
      </c>
      <c r="AA74" s="144"/>
      <c r="AB74" s="374">
        <f t="shared" si="13"/>
        <v>236949</v>
      </c>
    </row>
    <row r="75" spans="1:28" s="67" customFormat="1" ht="50.25" customHeight="1">
      <c r="A75" s="470" t="s">
        <v>212</v>
      </c>
      <c r="B75" s="374">
        <f aca="true" t="shared" si="14" ref="B75:X75">SUM(B47:B73)</f>
        <v>234159</v>
      </c>
      <c r="C75" s="374">
        <f t="shared" si="14"/>
        <v>211282</v>
      </c>
      <c r="D75" s="379">
        <f t="shared" si="14"/>
        <v>166341</v>
      </c>
      <c r="E75" s="380">
        <f t="shared" si="14"/>
        <v>610</v>
      </c>
      <c r="F75" s="381">
        <f t="shared" si="14"/>
        <v>122143</v>
      </c>
      <c r="G75" s="382">
        <f t="shared" si="14"/>
        <v>43588</v>
      </c>
      <c r="H75" s="383">
        <f t="shared" si="14"/>
        <v>8792</v>
      </c>
      <c r="I75" s="380">
        <f t="shared" si="14"/>
        <v>985</v>
      </c>
      <c r="J75" s="381">
        <f t="shared" si="14"/>
        <v>7428</v>
      </c>
      <c r="K75" s="382">
        <f t="shared" si="14"/>
        <v>379</v>
      </c>
      <c r="L75" s="384">
        <f t="shared" si="14"/>
        <v>29745</v>
      </c>
      <c r="M75" s="380">
        <f t="shared" si="14"/>
        <v>1281</v>
      </c>
      <c r="N75" s="381">
        <f t="shared" si="14"/>
        <v>27667</v>
      </c>
      <c r="O75" s="382">
        <f t="shared" si="14"/>
        <v>797</v>
      </c>
      <c r="P75" s="383">
        <f t="shared" si="14"/>
        <v>2394</v>
      </c>
      <c r="Q75" s="380">
        <f t="shared" si="14"/>
        <v>49</v>
      </c>
      <c r="R75" s="381">
        <f t="shared" si="14"/>
        <v>2342</v>
      </c>
      <c r="S75" s="382">
        <f t="shared" si="14"/>
        <v>3</v>
      </c>
      <c r="T75" s="383">
        <f t="shared" si="14"/>
        <v>4010</v>
      </c>
      <c r="U75" s="380">
        <f t="shared" si="14"/>
        <v>183</v>
      </c>
      <c r="V75" s="381">
        <f t="shared" si="14"/>
        <v>3653</v>
      </c>
      <c r="W75" s="385">
        <f t="shared" si="14"/>
        <v>174</v>
      </c>
      <c r="X75" s="374">
        <f t="shared" si="14"/>
        <v>22877</v>
      </c>
      <c r="Y75" s="144"/>
      <c r="Z75" s="374">
        <f>SUM(Z47:Z73)</f>
        <v>860</v>
      </c>
      <c r="AA75" s="144"/>
      <c r="AB75" s="374">
        <f>SUM(AB47:AB73)</f>
        <v>13286</v>
      </c>
    </row>
    <row r="76" spans="1:28" s="67" customFormat="1" ht="50.25" customHeight="1" thickBot="1">
      <c r="A76" s="469" t="s">
        <v>222</v>
      </c>
      <c r="B76" s="386">
        <f>SUM(B74:B75)</f>
        <v>2643305</v>
      </c>
      <c r="C76" s="386">
        <f>SUM(C74:C75)</f>
        <v>2443698</v>
      </c>
      <c r="D76" s="387">
        <f aca="true" t="shared" si="15" ref="D76:AB76">SUM(D74:D75)</f>
        <v>1903815</v>
      </c>
      <c r="E76" s="388">
        <f t="shared" si="15"/>
        <v>802417</v>
      </c>
      <c r="F76" s="389">
        <f t="shared" si="15"/>
        <v>533999</v>
      </c>
      <c r="G76" s="390">
        <f t="shared" si="15"/>
        <v>567399</v>
      </c>
      <c r="H76" s="391">
        <f t="shared" si="15"/>
        <v>173419</v>
      </c>
      <c r="I76" s="388">
        <f t="shared" si="15"/>
        <v>85374</v>
      </c>
      <c r="J76" s="389">
        <f t="shared" si="15"/>
        <v>60077</v>
      </c>
      <c r="K76" s="390">
        <f t="shared" si="15"/>
        <v>27968</v>
      </c>
      <c r="L76" s="392">
        <f t="shared" si="15"/>
        <v>320905</v>
      </c>
      <c r="M76" s="388">
        <f t="shared" si="15"/>
        <v>36909</v>
      </c>
      <c r="N76" s="389">
        <f t="shared" si="15"/>
        <v>279117</v>
      </c>
      <c r="O76" s="390">
        <f t="shared" si="15"/>
        <v>4879</v>
      </c>
      <c r="P76" s="391">
        <f t="shared" si="15"/>
        <v>20954</v>
      </c>
      <c r="Q76" s="388">
        <f t="shared" si="15"/>
        <v>7850</v>
      </c>
      <c r="R76" s="389">
        <f t="shared" si="15"/>
        <v>13100</v>
      </c>
      <c r="S76" s="390">
        <f t="shared" si="15"/>
        <v>4</v>
      </c>
      <c r="T76" s="391">
        <f t="shared" si="15"/>
        <v>24605</v>
      </c>
      <c r="U76" s="388">
        <f t="shared" si="15"/>
        <v>14423</v>
      </c>
      <c r="V76" s="389">
        <f t="shared" si="15"/>
        <v>8700</v>
      </c>
      <c r="W76" s="393">
        <f t="shared" si="15"/>
        <v>1482</v>
      </c>
      <c r="X76" s="386">
        <f t="shared" si="15"/>
        <v>199607</v>
      </c>
      <c r="Y76" s="144"/>
      <c r="Z76" s="386">
        <f t="shared" si="15"/>
        <v>1493</v>
      </c>
      <c r="AA76" s="144"/>
      <c r="AB76" s="386">
        <f t="shared" si="15"/>
        <v>250235</v>
      </c>
    </row>
  </sheetData>
  <mergeCells count="32">
    <mergeCell ref="X4:X6"/>
    <mergeCell ref="U5:W5"/>
    <mergeCell ref="C5:C6"/>
    <mergeCell ref="P5:P6"/>
    <mergeCell ref="L5:L6"/>
    <mergeCell ref="Q5:S5"/>
    <mergeCell ref="M5:O5"/>
    <mergeCell ref="I5:K5"/>
    <mergeCell ref="A3:A6"/>
    <mergeCell ref="H5:H6"/>
    <mergeCell ref="D5:D6"/>
    <mergeCell ref="E5:G5"/>
    <mergeCell ref="B4:B6"/>
    <mergeCell ref="U46:W46"/>
    <mergeCell ref="A44:A47"/>
    <mergeCell ref="P46:P47"/>
    <mergeCell ref="Q46:S46"/>
    <mergeCell ref="T46:T47"/>
    <mergeCell ref="B45:B47"/>
    <mergeCell ref="C46:C47"/>
    <mergeCell ref="D46:D47"/>
    <mergeCell ref="E46:G46"/>
    <mergeCell ref="AB3:AB6"/>
    <mergeCell ref="T5:T6"/>
    <mergeCell ref="Z3:Z6"/>
    <mergeCell ref="H46:H47"/>
    <mergeCell ref="I46:K46"/>
    <mergeCell ref="L46:L47"/>
    <mergeCell ref="M46:O46"/>
    <mergeCell ref="AB44:AB47"/>
    <mergeCell ref="X45:X47"/>
    <mergeCell ref="Z44:Z47"/>
  </mergeCells>
  <printOptions/>
  <pageMargins left="0.5905511811023623" right="0.5905511811023623" top="0.5905511811023623" bottom="0.5905511811023623" header="0.3937007874015748" footer="0.3937007874015748"/>
  <pageSetup firstPageNumber="23" useFirstPageNumber="1" fitToHeight="2" fitToWidth="2" horizontalDpi="600" verticalDpi="600" orientation="portrait" pageOrder="overThenDown" paperSize="9" scale="55" r:id="rId2"/>
  <headerFooter alignWithMargins="0">
    <oddFooter>&amp;C&amp;P</oddFooter>
  </headerFooter>
  <rowBreaks count="1" manualBreakCount="1">
    <brk id="41" max="27" man="1"/>
  </rowBreaks>
  <colBreaks count="1" manualBreakCount="1">
    <brk id="11" max="7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I52"/>
  <sheetViews>
    <sheetView view="pageBreakPreview" zoomScale="75" zoomScaleNormal="75" zoomScaleSheetLayoutView="75" workbookViewId="0" topLeftCell="A1">
      <pane ySplit="5" topLeftCell="BM22" activePane="bottomLeft" state="frozen"/>
      <selection pane="topLeft" activeCell="A2" sqref="A2"/>
      <selection pane="bottomLeft" activeCell="A1" sqref="A1"/>
    </sheetView>
  </sheetViews>
  <sheetFormatPr defaultColWidth="8.796875" defaultRowHeight="27.75" customHeight="1"/>
  <cols>
    <col min="1" max="1" width="13.59765625" style="9" customWidth="1"/>
    <col min="2" max="2" width="14.59765625" style="9" customWidth="1"/>
    <col min="3" max="4" width="13.59765625" style="9" customWidth="1"/>
    <col min="5" max="5" width="3.19921875" style="9" customWidth="1"/>
    <col min="6" max="6" width="13.59765625" style="9" customWidth="1"/>
    <col min="7" max="7" width="14.59765625" style="9" customWidth="1"/>
    <col min="8" max="8" width="14.09765625" style="9" customWidth="1"/>
    <col min="9" max="9" width="13.59765625" style="9" customWidth="1"/>
    <col min="10" max="16384" width="11" style="9" customWidth="1"/>
  </cols>
  <sheetData>
    <row r="1" s="12" customFormat="1" ht="24" customHeight="1">
      <c r="A1" s="13" t="s">
        <v>972</v>
      </c>
    </row>
    <row r="2" spans="1:9" s="12" customFormat="1" ht="30" customHeight="1" thickBot="1">
      <c r="A2" s="13" t="s">
        <v>301</v>
      </c>
      <c r="E2" s="17"/>
      <c r="I2" s="146" t="s">
        <v>428</v>
      </c>
    </row>
    <row r="3" spans="1:9" s="25" customFormat="1" ht="21" customHeight="1">
      <c r="A3" s="897" t="s">
        <v>211</v>
      </c>
      <c r="B3" s="923" t="s">
        <v>958</v>
      </c>
      <c r="C3" s="924"/>
      <c r="D3" s="896"/>
      <c r="E3" s="24"/>
      <c r="F3" s="897" t="s">
        <v>211</v>
      </c>
      <c r="G3" s="923" t="s">
        <v>958</v>
      </c>
      <c r="H3" s="924"/>
      <c r="I3" s="896"/>
    </row>
    <row r="4" spans="1:9" s="25" customFormat="1" ht="21" customHeight="1">
      <c r="A4" s="898"/>
      <c r="B4" s="901" t="s">
        <v>303</v>
      </c>
      <c r="C4" s="903" t="s">
        <v>557</v>
      </c>
      <c r="D4" s="899" t="s">
        <v>558</v>
      </c>
      <c r="E4" s="24"/>
      <c r="F4" s="898"/>
      <c r="G4" s="901" t="s">
        <v>303</v>
      </c>
      <c r="H4" s="903" t="s">
        <v>557</v>
      </c>
      <c r="I4" s="899" t="s">
        <v>558</v>
      </c>
    </row>
    <row r="5" spans="1:9" s="25" customFormat="1" ht="15.75" thickBot="1">
      <c r="A5" s="898"/>
      <c r="B5" s="902"/>
      <c r="C5" s="904"/>
      <c r="D5" s="900"/>
      <c r="E5" s="24"/>
      <c r="F5" s="898"/>
      <c r="G5" s="902"/>
      <c r="H5" s="904"/>
      <c r="I5" s="900"/>
    </row>
    <row r="6" spans="1:9" s="26" customFormat="1" ht="27" customHeight="1">
      <c r="A6" s="245" t="s">
        <v>1154</v>
      </c>
      <c r="B6" s="345">
        <f>SUM(C6,D6)</f>
        <v>758854</v>
      </c>
      <c r="C6" s="460">
        <v>536132</v>
      </c>
      <c r="D6" s="775">
        <v>222722</v>
      </c>
      <c r="E6" s="68"/>
      <c r="F6" s="245" t="s">
        <v>1188</v>
      </c>
      <c r="G6" s="345">
        <f aca="true" t="shared" si="0" ref="G6:G31">SUM(H6,I6)</f>
        <v>12567</v>
      </c>
      <c r="H6" s="460">
        <v>11567</v>
      </c>
      <c r="I6" s="775">
        <v>1000</v>
      </c>
    </row>
    <row r="7" spans="1:9" s="26" customFormat="1" ht="27" customHeight="1">
      <c r="A7" s="776" t="s">
        <v>1155</v>
      </c>
      <c r="B7" s="348">
        <f aca="true" t="shared" si="1" ref="B7:B40">SUM(C7,D7)</f>
        <v>146476</v>
      </c>
      <c r="C7" s="347">
        <v>103334</v>
      </c>
      <c r="D7" s="777">
        <v>43142</v>
      </c>
      <c r="E7" s="68"/>
      <c r="F7" s="776" t="s">
        <v>1189</v>
      </c>
      <c r="G7" s="348">
        <f t="shared" si="0"/>
        <v>17952</v>
      </c>
      <c r="H7" s="347">
        <v>12243</v>
      </c>
      <c r="I7" s="777">
        <v>5709</v>
      </c>
    </row>
    <row r="8" spans="1:9" s="26" customFormat="1" ht="27" customHeight="1">
      <c r="A8" s="776" t="s">
        <v>1156</v>
      </c>
      <c r="B8" s="348">
        <f t="shared" si="1"/>
        <v>127694</v>
      </c>
      <c r="C8" s="347">
        <v>88299</v>
      </c>
      <c r="D8" s="777">
        <v>39395</v>
      </c>
      <c r="E8" s="68"/>
      <c r="F8" s="776" t="s">
        <v>1190</v>
      </c>
      <c r="G8" s="348">
        <f t="shared" si="0"/>
        <v>7845</v>
      </c>
      <c r="H8" s="347">
        <v>3875</v>
      </c>
      <c r="I8" s="777">
        <v>3970</v>
      </c>
    </row>
    <row r="9" spans="1:9" s="26" customFormat="1" ht="27" customHeight="1">
      <c r="A9" s="776" t="s">
        <v>1157</v>
      </c>
      <c r="B9" s="348">
        <f t="shared" si="1"/>
        <v>151041</v>
      </c>
      <c r="C9" s="347">
        <v>116938</v>
      </c>
      <c r="D9" s="777">
        <v>34103</v>
      </c>
      <c r="E9" s="68"/>
      <c r="F9" s="776" t="s">
        <v>1191</v>
      </c>
      <c r="G9" s="348">
        <f t="shared" si="0"/>
        <v>2015</v>
      </c>
      <c r="H9" s="347">
        <v>1678</v>
      </c>
      <c r="I9" s="777">
        <v>337</v>
      </c>
    </row>
    <row r="10" spans="1:9" s="26" customFormat="1" ht="27" customHeight="1">
      <c r="A10" s="778" t="s">
        <v>1158</v>
      </c>
      <c r="B10" s="366">
        <f t="shared" si="1"/>
        <v>48911</v>
      </c>
      <c r="C10" s="371">
        <v>37276</v>
      </c>
      <c r="D10" s="779">
        <v>11635</v>
      </c>
      <c r="E10" s="68"/>
      <c r="F10" s="778" t="s">
        <v>1192</v>
      </c>
      <c r="G10" s="366">
        <f t="shared" si="0"/>
        <v>7052</v>
      </c>
      <c r="H10" s="371">
        <v>4525</v>
      </c>
      <c r="I10" s="779">
        <v>2527</v>
      </c>
    </row>
    <row r="11" spans="1:9" s="26" customFormat="1" ht="27" customHeight="1">
      <c r="A11" s="466" t="s">
        <v>1159</v>
      </c>
      <c r="B11" s="361">
        <f t="shared" si="1"/>
        <v>41003</v>
      </c>
      <c r="C11" s="372">
        <v>31459</v>
      </c>
      <c r="D11" s="780">
        <v>9544</v>
      </c>
      <c r="E11" s="68"/>
      <c r="F11" s="466" t="s">
        <v>1193</v>
      </c>
      <c r="G11" s="361">
        <f t="shared" si="0"/>
        <v>9546</v>
      </c>
      <c r="H11" s="372">
        <v>7159</v>
      </c>
      <c r="I11" s="780">
        <v>2387</v>
      </c>
    </row>
    <row r="12" spans="1:9" s="26" customFormat="1" ht="27" customHeight="1">
      <c r="A12" s="776" t="s">
        <v>1160</v>
      </c>
      <c r="B12" s="348">
        <f t="shared" si="1"/>
        <v>138434</v>
      </c>
      <c r="C12" s="347">
        <v>85994</v>
      </c>
      <c r="D12" s="777">
        <v>52440</v>
      </c>
      <c r="E12" s="68"/>
      <c r="F12" s="776" t="s">
        <v>1194</v>
      </c>
      <c r="G12" s="348">
        <f t="shared" si="0"/>
        <v>6208</v>
      </c>
      <c r="H12" s="347">
        <v>5710</v>
      </c>
      <c r="I12" s="777">
        <v>498</v>
      </c>
    </row>
    <row r="13" spans="1:9" s="26" customFormat="1" ht="27" customHeight="1">
      <c r="A13" s="776" t="s">
        <v>1161</v>
      </c>
      <c r="B13" s="348">
        <f t="shared" si="1"/>
        <v>66405</v>
      </c>
      <c r="C13" s="347">
        <v>49514</v>
      </c>
      <c r="D13" s="777">
        <v>16891</v>
      </c>
      <c r="E13" s="68"/>
      <c r="F13" s="776" t="s">
        <v>1195</v>
      </c>
      <c r="G13" s="348">
        <f t="shared" si="0"/>
        <v>6594</v>
      </c>
      <c r="H13" s="347">
        <v>5983</v>
      </c>
      <c r="I13" s="777">
        <v>611</v>
      </c>
    </row>
    <row r="14" spans="1:9" s="26" customFormat="1" ht="27" customHeight="1">
      <c r="A14" s="776" t="s">
        <v>1162</v>
      </c>
      <c r="B14" s="348">
        <f t="shared" si="1"/>
        <v>23827</v>
      </c>
      <c r="C14" s="347">
        <v>17031</v>
      </c>
      <c r="D14" s="777">
        <v>6796</v>
      </c>
      <c r="E14" s="68"/>
      <c r="F14" s="776" t="s">
        <v>1196</v>
      </c>
      <c r="G14" s="348">
        <f t="shared" si="0"/>
        <v>14195</v>
      </c>
      <c r="H14" s="347">
        <v>13719</v>
      </c>
      <c r="I14" s="777">
        <v>476</v>
      </c>
    </row>
    <row r="15" spans="1:9" s="26" customFormat="1" ht="27" customHeight="1">
      <c r="A15" s="778" t="s">
        <v>1163</v>
      </c>
      <c r="B15" s="366">
        <f t="shared" si="1"/>
        <v>29566</v>
      </c>
      <c r="C15" s="371">
        <v>19575</v>
      </c>
      <c r="D15" s="779">
        <v>9991</v>
      </c>
      <c r="E15" s="68"/>
      <c r="F15" s="778" t="s">
        <v>1197</v>
      </c>
      <c r="G15" s="366">
        <f t="shared" si="0"/>
        <v>7652</v>
      </c>
      <c r="H15" s="371">
        <v>6555</v>
      </c>
      <c r="I15" s="779">
        <v>1097</v>
      </c>
    </row>
    <row r="16" spans="1:9" s="26" customFormat="1" ht="27" customHeight="1">
      <c r="A16" s="466" t="s">
        <v>1164</v>
      </c>
      <c r="B16" s="361">
        <f t="shared" si="1"/>
        <v>55840</v>
      </c>
      <c r="C16" s="372">
        <v>38492</v>
      </c>
      <c r="D16" s="780">
        <v>17348</v>
      </c>
      <c r="E16" s="68"/>
      <c r="F16" s="466" t="s">
        <v>1198</v>
      </c>
      <c r="G16" s="361">
        <f t="shared" si="0"/>
        <v>13613</v>
      </c>
      <c r="H16" s="372">
        <v>11060</v>
      </c>
      <c r="I16" s="780">
        <v>2553</v>
      </c>
    </row>
    <row r="17" spans="1:9" s="26" customFormat="1" ht="27" customHeight="1">
      <c r="A17" s="776" t="s">
        <v>1165</v>
      </c>
      <c r="B17" s="348">
        <f t="shared" si="1"/>
        <v>150243</v>
      </c>
      <c r="C17" s="347">
        <v>108731</v>
      </c>
      <c r="D17" s="777">
        <v>41512</v>
      </c>
      <c r="E17" s="68"/>
      <c r="F17" s="776" t="s">
        <v>1199</v>
      </c>
      <c r="G17" s="348">
        <f t="shared" si="0"/>
        <v>2240</v>
      </c>
      <c r="H17" s="347">
        <v>1800</v>
      </c>
      <c r="I17" s="777">
        <v>440</v>
      </c>
    </row>
    <row r="18" spans="1:9" s="26" customFormat="1" ht="27" customHeight="1">
      <c r="A18" s="776" t="s">
        <v>1166</v>
      </c>
      <c r="B18" s="348">
        <f t="shared" si="1"/>
        <v>63664</v>
      </c>
      <c r="C18" s="347">
        <v>44998</v>
      </c>
      <c r="D18" s="777">
        <v>18666</v>
      </c>
      <c r="E18" s="68"/>
      <c r="F18" s="776" t="s">
        <v>1200</v>
      </c>
      <c r="G18" s="348">
        <f t="shared" si="0"/>
        <v>9307</v>
      </c>
      <c r="H18" s="347">
        <v>7431</v>
      </c>
      <c r="I18" s="777">
        <v>1876</v>
      </c>
    </row>
    <row r="19" spans="1:9" s="26" customFormat="1" ht="27" customHeight="1">
      <c r="A19" s="776" t="s">
        <v>1167</v>
      </c>
      <c r="B19" s="348">
        <f t="shared" si="1"/>
        <v>41116</v>
      </c>
      <c r="C19" s="347">
        <v>29184</v>
      </c>
      <c r="D19" s="777">
        <v>11932</v>
      </c>
      <c r="E19" s="68"/>
      <c r="F19" s="776" t="s">
        <v>1201</v>
      </c>
      <c r="G19" s="348">
        <f t="shared" si="0"/>
        <v>16290</v>
      </c>
      <c r="H19" s="347">
        <v>13461</v>
      </c>
      <c r="I19" s="777">
        <v>2829</v>
      </c>
    </row>
    <row r="20" spans="1:9" s="26" customFormat="1" ht="27" customHeight="1">
      <c r="A20" s="778" t="s">
        <v>1168</v>
      </c>
      <c r="B20" s="366">
        <f t="shared" si="1"/>
        <v>35834</v>
      </c>
      <c r="C20" s="371">
        <v>25976</v>
      </c>
      <c r="D20" s="779">
        <v>9858</v>
      </c>
      <c r="E20" s="68"/>
      <c r="F20" s="778" t="s">
        <v>1202</v>
      </c>
      <c r="G20" s="366">
        <f t="shared" si="0"/>
        <v>12295</v>
      </c>
      <c r="H20" s="371">
        <v>7005</v>
      </c>
      <c r="I20" s="779">
        <v>5290</v>
      </c>
    </row>
    <row r="21" spans="1:9" s="26" customFormat="1" ht="27" customHeight="1">
      <c r="A21" s="466" t="s">
        <v>1169</v>
      </c>
      <c r="B21" s="361">
        <f t="shared" si="1"/>
        <v>24984</v>
      </c>
      <c r="C21" s="372">
        <v>18672</v>
      </c>
      <c r="D21" s="780">
        <v>6312</v>
      </c>
      <c r="E21" s="68"/>
      <c r="F21" s="466" t="s">
        <v>1203</v>
      </c>
      <c r="G21" s="361">
        <f t="shared" si="0"/>
        <v>11460</v>
      </c>
      <c r="H21" s="372">
        <v>7188</v>
      </c>
      <c r="I21" s="780">
        <v>4272</v>
      </c>
    </row>
    <row r="22" spans="1:9" s="26" customFormat="1" ht="27" customHeight="1">
      <c r="A22" s="776" t="s">
        <v>1170</v>
      </c>
      <c r="B22" s="348">
        <f t="shared" si="1"/>
        <v>22932</v>
      </c>
      <c r="C22" s="347">
        <v>15939</v>
      </c>
      <c r="D22" s="777">
        <v>6993</v>
      </c>
      <c r="E22" s="68"/>
      <c r="F22" s="776" t="s">
        <v>1204</v>
      </c>
      <c r="G22" s="348">
        <f t="shared" si="0"/>
        <v>16067</v>
      </c>
      <c r="H22" s="347">
        <v>12404</v>
      </c>
      <c r="I22" s="777">
        <v>3663</v>
      </c>
    </row>
    <row r="23" spans="1:9" s="26" customFormat="1" ht="27" customHeight="1">
      <c r="A23" s="776" t="s">
        <v>1171</v>
      </c>
      <c r="B23" s="348">
        <f t="shared" si="1"/>
        <v>29378</v>
      </c>
      <c r="C23" s="347">
        <v>22683</v>
      </c>
      <c r="D23" s="777">
        <v>6695</v>
      </c>
      <c r="E23" s="68"/>
      <c r="F23" s="776" t="s">
        <v>1205</v>
      </c>
      <c r="G23" s="348">
        <f t="shared" si="0"/>
        <v>10334</v>
      </c>
      <c r="H23" s="347">
        <v>6539</v>
      </c>
      <c r="I23" s="777">
        <v>3795</v>
      </c>
    </row>
    <row r="24" spans="1:9" s="26" customFormat="1" ht="27" customHeight="1">
      <c r="A24" s="776" t="s">
        <v>1172</v>
      </c>
      <c r="B24" s="348">
        <f t="shared" si="1"/>
        <v>55378</v>
      </c>
      <c r="C24" s="347">
        <v>37590</v>
      </c>
      <c r="D24" s="777">
        <v>17788</v>
      </c>
      <c r="E24" s="68"/>
      <c r="F24" s="776" t="s">
        <v>1206</v>
      </c>
      <c r="G24" s="348">
        <f t="shared" si="0"/>
        <v>8370</v>
      </c>
      <c r="H24" s="347">
        <v>5753</v>
      </c>
      <c r="I24" s="777">
        <v>2617</v>
      </c>
    </row>
    <row r="25" spans="1:9" s="26" customFormat="1" ht="27" customHeight="1">
      <c r="A25" s="778" t="s">
        <v>1173</v>
      </c>
      <c r="B25" s="366">
        <f t="shared" si="1"/>
        <v>45319</v>
      </c>
      <c r="C25" s="371">
        <v>37033</v>
      </c>
      <c r="D25" s="779">
        <v>8286</v>
      </c>
      <c r="E25" s="68"/>
      <c r="F25" s="778" t="s">
        <v>1207</v>
      </c>
      <c r="G25" s="366">
        <f t="shared" si="0"/>
        <v>4945</v>
      </c>
      <c r="H25" s="371">
        <v>3818</v>
      </c>
      <c r="I25" s="779">
        <v>1127</v>
      </c>
    </row>
    <row r="26" spans="1:9" s="26" customFormat="1" ht="27" customHeight="1">
      <c r="A26" s="466" t="s">
        <v>1174</v>
      </c>
      <c r="B26" s="361">
        <f t="shared" si="1"/>
        <v>15992</v>
      </c>
      <c r="C26" s="372">
        <v>12859</v>
      </c>
      <c r="D26" s="780">
        <v>3133</v>
      </c>
      <c r="E26" s="68"/>
      <c r="F26" s="466" t="s">
        <v>1208</v>
      </c>
      <c r="G26" s="361">
        <f t="shared" si="0"/>
        <v>8527</v>
      </c>
      <c r="H26" s="372">
        <v>6620</v>
      </c>
      <c r="I26" s="780">
        <v>1907</v>
      </c>
    </row>
    <row r="27" spans="1:9" s="26" customFormat="1" ht="27" customHeight="1">
      <c r="A27" s="776" t="s">
        <v>1175</v>
      </c>
      <c r="B27" s="348">
        <f t="shared" si="1"/>
        <v>39182</v>
      </c>
      <c r="C27" s="347">
        <v>27447</v>
      </c>
      <c r="D27" s="777">
        <v>11735</v>
      </c>
      <c r="E27" s="68"/>
      <c r="F27" s="776" t="s">
        <v>1209</v>
      </c>
      <c r="G27" s="348">
        <f t="shared" si="0"/>
        <v>18359</v>
      </c>
      <c r="H27" s="347">
        <v>16020</v>
      </c>
      <c r="I27" s="777">
        <v>2339</v>
      </c>
    </row>
    <row r="28" spans="1:9" s="26" customFormat="1" ht="27" customHeight="1">
      <c r="A28" s="776" t="s">
        <v>1176</v>
      </c>
      <c r="B28" s="348">
        <f t="shared" si="1"/>
        <v>30964</v>
      </c>
      <c r="C28" s="347">
        <v>24020</v>
      </c>
      <c r="D28" s="777">
        <v>6944</v>
      </c>
      <c r="E28" s="68"/>
      <c r="F28" s="776" t="s">
        <v>1210</v>
      </c>
      <c r="G28" s="348">
        <f t="shared" si="0"/>
        <v>1577</v>
      </c>
      <c r="H28" s="347">
        <v>1441</v>
      </c>
      <c r="I28" s="777">
        <v>136</v>
      </c>
    </row>
    <row r="29" spans="1:9" s="26" customFormat="1" ht="27" customHeight="1">
      <c r="A29" s="776" t="s">
        <v>1177</v>
      </c>
      <c r="B29" s="348">
        <f t="shared" si="1"/>
        <v>32229</v>
      </c>
      <c r="C29" s="347">
        <v>25268</v>
      </c>
      <c r="D29" s="777">
        <v>6961</v>
      </c>
      <c r="E29" s="68"/>
      <c r="F29" s="776" t="s">
        <v>1211</v>
      </c>
      <c r="G29" s="348">
        <f t="shared" si="0"/>
        <v>1274</v>
      </c>
      <c r="H29" s="347">
        <v>1129</v>
      </c>
      <c r="I29" s="777">
        <v>145</v>
      </c>
    </row>
    <row r="30" spans="1:9" s="26" customFormat="1" ht="27" customHeight="1">
      <c r="A30" s="778" t="s">
        <v>1178</v>
      </c>
      <c r="B30" s="366">
        <f t="shared" si="1"/>
        <v>24114</v>
      </c>
      <c r="C30" s="371">
        <v>17507</v>
      </c>
      <c r="D30" s="779">
        <v>6607</v>
      </c>
      <c r="E30" s="68"/>
      <c r="F30" s="778" t="s">
        <v>1212</v>
      </c>
      <c r="G30" s="366">
        <f t="shared" si="0"/>
        <v>377</v>
      </c>
      <c r="H30" s="371">
        <v>310</v>
      </c>
      <c r="I30" s="777">
        <v>67</v>
      </c>
    </row>
    <row r="31" spans="1:9" s="26" customFormat="1" ht="27" customHeight="1" thickBot="1">
      <c r="A31" s="466" t="s">
        <v>1179</v>
      </c>
      <c r="B31" s="361">
        <f t="shared" si="1"/>
        <v>27356</v>
      </c>
      <c r="C31" s="372">
        <v>20437</v>
      </c>
      <c r="D31" s="780">
        <v>6919</v>
      </c>
      <c r="E31" s="68"/>
      <c r="F31" s="781" t="s">
        <v>1213</v>
      </c>
      <c r="G31" s="394">
        <f t="shared" si="0"/>
        <v>7498</v>
      </c>
      <c r="H31" s="376">
        <v>6592</v>
      </c>
      <c r="I31" s="782">
        <v>906</v>
      </c>
    </row>
    <row r="32" spans="1:9" s="26" customFormat="1" ht="27" customHeight="1">
      <c r="A32" s="776" t="s">
        <v>1180</v>
      </c>
      <c r="B32" s="348">
        <f t="shared" si="1"/>
        <v>16563</v>
      </c>
      <c r="C32" s="347">
        <v>10054</v>
      </c>
      <c r="D32" s="777">
        <v>6509</v>
      </c>
      <c r="E32" s="335"/>
      <c r="F32" s="918" t="s">
        <v>213</v>
      </c>
      <c r="G32" s="921">
        <f>SUM(B6:B40)</f>
        <v>2409146</v>
      </c>
      <c r="H32" s="916">
        <f>SUM(C6:C40)</f>
        <v>1737721</v>
      </c>
      <c r="I32" s="917">
        <f>SUM(D6:D40)</f>
        <v>671425</v>
      </c>
    </row>
    <row r="33" spans="1:9" s="26" customFormat="1" ht="27" customHeight="1">
      <c r="A33" s="776" t="s">
        <v>1181</v>
      </c>
      <c r="B33" s="348">
        <f t="shared" si="1"/>
        <v>13259</v>
      </c>
      <c r="C33" s="347">
        <v>11694</v>
      </c>
      <c r="D33" s="777">
        <v>1565</v>
      </c>
      <c r="E33" s="335"/>
      <c r="F33" s="919"/>
      <c r="G33" s="913"/>
      <c r="H33" s="932"/>
      <c r="I33" s="914"/>
    </row>
    <row r="34" spans="1:9" s="26" customFormat="1" ht="27" customHeight="1">
      <c r="A34" s="776" t="s">
        <v>1182</v>
      </c>
      <c r="B34" s="348">
        <f t="shared" si="1"/>
        <v>22804</v>
      </c>
      <c r="C34" s="347">
        <v>18834</v>
      </c>
      <c r="D34" s="777">
        <v>3970</v>
      </c>
      <c r="E34" s="335"/>
      <c r="F34" s="919" t="s">
        <v>212</v>
      </c>
      <c r="G34" s="913">
        <f>SUM(G6:G31)</f>
        <v>234159</v>
      </c>
      <c r="H34" s="932">
        <f>SUM(H6:H31)</f>
        <v>181585</v>
      </c>
      <c r="I34" s="914">
        <f>SUM(I6:I31)</f>
        <v>52574</v>
      </c>
    </row>
    <row r="35" spans="1:9" s="26" customFormat="1" ht="27" customHeight="1">
      <c r="A35" s="778" t="s">
        <v>1183</v>
      </c>
      <c r="B35" s="366">
        <f t="shared" si="1"/>
        <v>26690</v>
      </c>
      <c r="C35" s="371">
        <v>21737</v>
      </c>
      <c r="D35" s="779">
        <v>4953</v>
      </c>
      <c r="E35" s="335"/>
      <c r="F35" s="919"/>
      <c r="G35" s="913"/>
      <c r="H35" s="932"/>
      <c r="I35" s="914"/>
    </row>
    <row r="36" spans="1:9" s="26" customFormat="1" ht="27" customHeight="1">
      <c r="A36" s="466" t="s">
        <v>1184</v>
      </c>
      <c r="B36" s="361">
        <f t="shared" si="1"/>
        <v>26434</v>
      </c>
      <c r="C36" s="372">
        <v>19220</v>
      </c>
      <c r="D36" s="780">
        <v>7214</v>
      </c>
      <c r="E36" s="218"/>
      <c r="F36" s="919" t="s">
        <v>222</v>
      </c>
      <c r="G36" s="913">
        <f>SUM(G32:G34)</f>
        <v>2643305</v>
      </c>
      <c r="H36" s="932">
        <f>SUM(H32:H34)</f>
        <v>1919306</v>
      </c>
      <c r="I36" s="914">
        <f>SUM(I32:I34)</f>
        <v>723999</v>
      </c>
    </row>
    <row r="37" spans="1:9" ht="27" customHeight="1" thickBot="1">
      <c r="A37" s="776" t="s">
        <v>1185</v>
      </c>
      <c r="B37" s="348">
        <f t="shared" si="1"/>
        <v>19141</v>
      </c>
      <c r="C37" s="347">
        <v>16380</v>
      </c>
      <c r="D37" s="777">
        <v>2761</v>
      </c>
      <c r="E37" s="218"/>
      <c r="F37" s="920"/>
      <c r="G37" s="922"/>
      <c r="H37" s="912"/>
      <c r="I37" s="915"/>
    </row>
    <row r="38" spans="1:9" ht="27" customHeight="1">
      <c r="A38" s="776" t="s">
        <v>1186</v>
      </c>
      <c r="B38" s="348">
        <f t="shared" si="1"/>
        <v>16101</v>
      </c>
      <c r="C38" s="347">
        <v>14883</v>
      </c>
      <c r="D38" s="777">
        <v>1218</v>
      </c>
      <c r="E38" s="218"/>
      <c r="F38" s="10"/>
      <c r="G38" s="10"/>
      <c r="H38" s="10"/>
      <c r="I38" s="10"/>
    </row>
    <row r="39" spans="1:9" ht="27" customHeight="1">
      <c r="A39" s="776" t="s">
        <v>1187</v>
      </c>
      <c r="B39" s="348">
        <f t="shared" si="1"/>
        <v>28034</v>
      </c>
      <c r="C39" s="347">
        <v>21346</v>
      </c>
      <c r="D39" s="777">
        <v>6688</v>
      </c>
      <c r="E39" s="217"/>
      <c r="F39" s="785"/>
      <c r="G39" s="143"/>
      <c r="H39" s="143"/>
      <c r="I39" s="143"/>
    </row>
    <row r="40" spans="1:9" ht="27" customHeight="1" thickBot="1">
      <c r="A40" s="783" t="s">
        <v>967</v>
      </c>
      <c r="B40" s="346">
        <f t="shared" si="1"/>
        <v>13384</v>
      </c>
      <c r="C40" s="459">
        <v>11185</v>
      </c>
      <c r="D40" s="784">
        <v>2199</v>
      </c>
      <c r="E40" s="145"/>
      <c r="F40" s="67"/>
      <c r="G40" s="67"/>
      <c r="H40" s="67"/>
      <c r="I40" s="67"/>
    </row>
    <row r="41" ht="27.75" customHeight="1">
      <c r="E41" s="16"/>
    </row>
    <row r="42" ht="27.75" customHeight="1">
      <c r="E42" s="16"/>
    </row>
    <row r="43" ht="27.75" customHeight="1">
      <c r="E43" s="16"/>
    </row>
    <row r="44" ht="27.75" customHeight="1">
      <c r="E44" s="8"/>
    </row>
    <row r="45" spans="4:5" ht="27.75" customHeight="1">
      <c r="D45" s="10"/>
      <c r="E45" s="8"/>
    </row>
    <row r="46" ht="27.75" customHeight="1">
      <c r="E46" s="8"/>
    </row>
    <row r="47" ht="27.75" customHeight="1">
      <c r="E47" s="16"/>
    </row>
    <row r="48" ht="27.75" customHeight="1">
      <c r="E48" s="16"/>
    </row>
    <row r="49" ht="27.75" customHeight="1">
      <c r="E49" s="16"/>
    </row>
    <row r="50" ht="27.75" customHeight="1">
      <c r="E50" s="16"/>
    </row>
    <row r="51" ht="27.75" customHeight="1">
      <c r="E51" s="16"/>
    </row>
    <row r="52" ht="27.75" customHeight="1">
      <c r="E52" s="16"/>
    </row>
  </sheetData>
  <mergeCells count="22">
    <mergeCell ref="G3:I3"/>
    <mergeCell ref="A3:A5"/>
    <mergeCell ref="F3:F5"/>
    <mergeCell ref="D4:D5"/>
    <mergeCell ref="B4:B5"/>
    <mergeCell ref="B3:D3"/>
    <mergeCell ref="C4:C5"/>
    <mergeCell ref="G4:G5"/>
    <mergeCell ref="H4:H5"/>
    <mergeCell ref="I4:I5"/>
    <mergeCell ref="F32:F33"/>
    <mergeCell ref="F34:F35"/>
    <mergeCell ref="F36:F37"/>
    <mergeCell ref="G32:G33"/>
    <mergeCell ref="G36:G37"/>
    <mergeCell ref="H36:H37"/>
    <mergeCell ref="G34:G35"/>
    <mergeCell ref="I36:I37"/>
    <mergeCell ref="H32:H33"/>
    <mergeCell ref="I32:I33"/>
    <mergeCell ref="H34:H35"/>
    <mergeCell ref="I34:I35"/>
  </mergeCells>
  <printOptions/>
  <pageMargins left="0.5905511811023623" right="0.5905511811023623" top="0.5905511811023623" bottom="0.5905511811023623" header="0.3937007874015748" footer="0.3937007874015748"/>
  <pageSetup firstPageNumber="27" useFirstPageNumber="1" fitToWidth="2" horizontalDpi="600" verticalDpi="600" orientation="portrait" paperSize="9" scale="68" r:id="rId2"/>
  <headerFooter alignWithMargins="0">
    <oddFooter>&amp;C&amp;P</oddFooter>
  </headerFooter>
  <rowBreaks count="1" manualBreakCount="1">
    <brk id="40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Q81"/>
  <sheetViews>
    <sheetView view="pageBreakPreview" zoomScale="75" zoomScaleNormal="75" zoomScaleSheetLayoutView="75" workbookViewId="0" topLeftCell="A1">
      <pane xSplit="1" ySplit="6" topLeftCell="B6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81" sqref="H81"/>
    </sheetView>
  </sheetViews>
  <sheetFormatPr defaultColWidth="8.796875" defaultRowHeight="27.75" customHeight="1"/>
  <cols>
    <col min="1" max="1" width="11.59765625" style="9" customWidth="1"/>
    <col min="2" max="3" width="12.59765625" style="9" customWidth="1"/>
    <col min="4" max="4" width="10.09765625" style="9" customWidth="1"/>
    <col min="5" max="5" width="10.59765625" style="9" customWidth="1"/>
    <col min="6" max="6" width="8.59765625" style="9" customWidth="1"/>
    <col min="7" max="7" width="7.59765625" style="9" customWidth="1"/>
    <col min="8" max="8" width="10.59765625" style="9" customWidth="1"/>
    <col min="9" max="9" width="8.59765625" style="9" customWidth="1"/>
    <col min="10" max="12" width="12.59765625" style="9" customWidth="1"/>
    <col min="13" max="14" width="11.59765625" style="9" customWidth="1"/>
    <col min="15" max="15" width="9.59765625" style="9" customWidth="1"/>
    <col min="16" max="16" width="11.59765625" style="9" customWidth="1"/>
    <col min="17" max="17" width="10.59765625" style="9" customWidth="1"/>
    <col min="18" max="18" width="4.09765625" style="9" customWidth="1"/>
    <col min="19" max="16384" width="11" style="9" customWidth="1"/>
  </cols>
  <sheetData>
    <row r="1" s="12" customFormat="1" ht="21" customHeight="1">
      <c r="A1" s="31" t="s">
        <v>304</v>
      </c>
    </row>
    <row r="2" spans="1:17" s="12" customFormat="1" ht="21" customHeight="1" thickBot="1">
      <c r="A2" s="31" t="s">
        <v>1247</v>
      </c>
      <c r="Q2" s="23" t="s">
        <v>428</v>
      </c>
    </row>
    <row r="3" spans="1:17" s="14" customFormat="1" ht="18.75" customHeight="1">
      <c r="A3" s="911" t="s">
        <v>211</v>
      </c>
      <c r="B3" s="240" t="s">
        <v>1242</v>
      </c>
      <c r="C3" s="241"/>
      <c r="D3" s="241"/>
      <c r="E3" s="241"/>
      <c r="F3" s="241"/>
      <c r="G3" s="241"/>
      <c r="H3" s="241"/>
      <c r="I3" s="242"/>
      <c r="J3" s="240" t="s">
        <v>1246</v>
      </c>
      <c r="K3" s="34"/>
      <c r="L3" s="34"/>
      <c r="M3" s="34"/>
      <c r="N3" s="34"/>
      <c r="O3" s="34"/>
      <c r="P3" s="34"/>
      <c r="Q3" s="35"/>
    </row>
    <row r="4" spans="1:17" s="14" customFormat="1" ht="18.75" customHeight="1">
      <c r="A4" s="886"/>
      <c r="B4" s="894" t="s">
        <v>1243</v>
      </c>
      <c r="C4" s="888" t="s">
        <v>1241</v>
      </c>
      <c r="D4" s="891" t="s">
        <v>1250</v>
      </c>
      <c r="E4" s="892"/>
      <c r="F4" s="892"/>
      <c r="G4" s="892"/>
      <c r="H4" s="892"/>
      <c r="I4" s="893"/>
      <c r="J4" s="894" t="s">
        <v>1243</v>
      </c>
      <c r="K4" s="888" t="s">
        <v>1241</v>
      </c>
      <c r="L4" s="891" t="s">
        <v>1251</v>
      </c>
      <c r="M4" s="892"/>
      <c r="N4" s="892"/>
      <c r="O4" s="892"/>
      <c r="P4" s="892"/>
      <c r="Q4" s="893"/>
    </row>
    <row r="5" spans="1:17" s="14" customFormat="1" ht="18.75" customHeight="1">
      <c r="A5" s="886"/>
      <c r="B5" s="894"/>
      <c r="C5" s="889"/>
      <c r="D5" s="889" t="s">
        <v>554</v>
      </c>
      <c r="E5" s="907" t="s">
        <v>941</v>
      </c>
      <c r="F5" s="909" t="s">
        <v>939</v>
      </c>
      <c r="G5" s="909" t="s">
        <v>940</v>
      </c>
      <c r="H5" s="909" t="s">
        <v>943</v>
      </c>
      <c r="I5" s="905" t="s">
        <v>1240</v>
      </c>
      <c r="J5" s="894"/>
      <c r="K5" s="889"/>
      <c r="L5" s="889" t="s">
        <v>554</v>
      </c>
      <c r="M5" s="907" t="s">
        <v>941</v>
      </c>
      <c r="N5" s="909" t="s">
        <v>939</v>
      </c>
      <c r="O5" s="909" t="s">
        <v>940</v>
      </c>
      <c r="P5" s="909" t="s">
        <v>943</v>
      </c>
      <c r="Q5" s="905" t="s">
        <v>942</v>
      </c>
    </row>
    <row r="6" spans="1:17" s="14" customFormat="1" ht="39" customHeight="1" thickBot="1">
      <c r="A6" s="887"/>
      <c r="B6" s="895"/>
      <c r="C6" s="890"/>
      <c r="D6" s="890"/>
      <c r="E6" s="908"/>
      <c r="F6" s="910"/>
      <c r="G6" s="910"/>
      <c r="H6" s="910"/>
      <c r="I6" s="906"/>
      <c r="J6" s="895"/>
      <c r="K6" s="890"/>
      <c r="L6" s="890"/>
      <c r="M6" s="908"/>
      <c r="N6" s="910"/>
      <c r="O6" s="910"/>
      <c r="P6" s="910"/>
      <c r="Q6" s="906"/>
    </row>
    <row r="7" spans="1:17" ht="21.75" customHeight="1">
      <c r="A7" s="253" t="s">
        <v>1154</v>
      </c>
      <c r="B7" s="395">
        <f>SUM(C7:D7)</f>
        <v>755111</v>
      </c>
      <c r="C7" s="396">
        <v>570380</v>
      </c>
      <c r="D7" s="300">
        <f>SUM(E7:I7)</f>
        <v>184731</v>
      </c>
      <c r="E7" s="312">
        <v>98393</v>
      </c>
      <c r="F7" s="313">
        <v>923</v>
      </c>
      <c r="G7" s="313">
        <v>0</v>
      </c>
      <c r="H7" s="313">
        <v>85415</v>
      </c>
      <c r="I7" s="314">
        <v>0</v>
      </c>
      <c r="J7" s="395">
        <f>SUM(K7,L7)</f>
        <v>650492</v>
      </c>
      <c r="K7" s="396">
        <f>C7</f>
        <v>570380</v>
      </c>
      <c r="L7" s="397">
        <f>SUM(M7:Q7)</f>
        <v>80112</v>
      </c>
      <c r="M7" s="309">
        <v>70681</v>
      </c>
      <c r="N7" s="310">
        <v>88</v>
      </c>
      <c r="O7" s="310">
        <v>0</v>
      </c>
      <c r="P7" s="310">
        <v>9343</v>
      </c>
      <c r="Q7" s="311">
        <v>0</v>
      </c>
    </row>
    <row r="8" spans="1:17" ht="21.75" customHeight="1">
      <c r="A8" s="148" t="s">
        <v>1155</v>
      </c>
      <c r="B8" s="398">
        <f aca="true" t="shared" si="0" ref="B8:B41">SUM(C8:D8)</f>
        <v>141506</v>
      </c>
      <c r="C8" s="399">
        <v>112108</v>
      </c>
      <c r="D8" s="300">
        <f aca="true" t="shared" si="1" ref="D8:D41">SUM(E8:I8)</f>
        <v>29398</v>
      </c>
      <c r="E8" s="312">
        <v>17571</v>
      </c>
      <c r="F8" s="313">
        <v>0</v>
      </c>
      <c r="G8" s="313">
        <v>0</v>
      </c>
      <c r="H8" s="313">
        <v>11827</v>
      </c>
      <c r="I8" s="314">
        <v>0</v>
      </c>
      <c r="J8" s="398">
        <f aca="true" t="shared" si="2" ref="J8:J41">SUM(K8,L8)</f>
        <v>130402</v>
      </c>
      <c r="K8" s="399">
        <f aca="true" t="shared" si="3" ref="K8:K41">C8</f>
        <v>112108</v>
      </c>
      <c r="L8" s="400">
        <f aca="true" t="shared" si="4" ref="L8:L41">SUM(M8:Q8)</f>
        <v>18294</v>
      </c>
      <c r="M8" s="312">
        <v>15479</v>
      </c>
      <c r="N8" s="313">
        <v>0</v>
      </c>
      <c r="O8" s="313">
        <v>0</v>
      </c>
      <c r="P8" s="313">
        <v>2815</v>
      </c>
      <c r="Q8" s="314">
        <v>0</v>
      </c>
    </row>
    <row r="9" spans="1:17" ht="21.75" customHeight="1">
      <c r="A9" s="148" t="s">
        <v>1156</v>
      </c>
      <c r="B9" s="398">
        <f t="shared" si="0"/>
        <v>119455</v>
      </c>
      <c r="C9" s="399">
        <v>108570</v>
      </c>
      <c r="D9" s="300">
        <f t="shared" si="1"/>
        <v>10885</v>
      </c>
      <c r="E9" s="312">
        <v>0</v>
      </c>
      <c r="F9" s="313">
        <v>0</v>
      </c>
      <c r="G9" s="313">
        <v>0</v>
      </c>
      <c r="H9" s="313">
        <v>10710</v>
      </c>
      <c r="I9" s="314">
        <v>175</v>
      </c>
      <c r="J9" s="398">
        <f t="shared" si="2"/>
        <v>110895</v>
      </c>
      <c r="K9" s="399">
        <f t="shared" si="3"/>
        <v>108570</v>
      </c>
      <c r="L9" s="400">
        <f t="shared" si="4"/>
        <v>2325</v>
      </c>
      <c r="M9" s="312">
        <v>0</v>
      </c>
      <c r="N9" s="313">
        <v>0</v>
      </c>
      <c r="O9" s="313">
        <v>0</v>
      </c>
      <c r="P9" s="313">
        <v>2325</v>
      </c>
      <c r="Q9" s="314">
        <v>0</v>
      </c>
    </row>
    <row r="10" spans="1:17" ht="21.75" customHeight="1">
      <c r="A10" s="148" t="s">
        <v>1157</v>
      </c>
      <c r="B10" s="398">
        <f t="shared" si="0"/>
        <v>128288</v>
      </c>
      <c r="C10" s="399">
        <v>108156</v>
      </c>
      <c r="D10" s="300">
        <f t="shared" si="1"/>
        <v>20132</v>
      </c>
      <c r="E10" s="312">
        <v>19011</v>
      </c>
      <c r="F10" s="313">
        <v>0</v>
      </c>
      <c r="G10" s="313">
        <v>0</v>
      </c>
      <c r="H10" s="313">
        <v>1121</v>
      </c>
      <c r="I10" s="314">
        <v>0</v>
      </c>
      <c r="J10" s="398">
        <f t="shared" si="2"/>
        <v>121652</v>
      </c>
      <c r="K10" s="399">
        <f t="shared" si="3"/>
        <v>108156</v>
      </c>
      <c r="L10" s="400">
        <f t="shared" si="4"/>
        <v>13496</v>
      </c>
      <c r="M10" s="312">
        <v>13496</v>
      </c>
      <c r="N10" s="313">
        <v>0</v>
      </c>
      <c r="O10" s="313">
        <v>0</v>
      </c>
      <c r="P10" s="313">
        <v>0</v>
      </c>
      <c r="Q10" s="314">
        <v>0</v>
      </c>
    </row>
    <row r="11" spans="1:17" ht="21.75" customHeight="1">
      <c r="A11" s="250" t="s">
        <v>1158</v>
      </c>
      <c r="B11" s="401">
        <f t="shared" si="0"/>
        <v>41994</v>
      </c>
      <c r="C11" s="402">
        <v>39396</v>
      </c>
      <c r="D11" s="301">
        <f t="shared" si="1"/>
        <v>2598</v>
      </c>
      <c r="E11" s="315">
        <v>2560</v>
      </c>
      <c r="F11" s="316">
        <v>0</v>
      </c>
      <c r="G11" s="316">
        <v>0</v>
      </c>
      <c r="H11" s="316">
        <v>4</v>
      </c>
      <c r="I11" s="317">
        <v>34</v>
      </c>
      <c r="J11" s="401">
        <f t="shared" si="2"/>
        <v>40522</v>
      </c>
      <c r="K11" s="402">
        <f t="shared" si="3"/>
        <v>39396</v>
      </c>
      <c r="L11" s="403">
        <f t="shared" si="4"/>
        <v>1126</v>
      </c>
      <c r="M11" s="315">
        <v>1126</v>
      </c>
      <c r="N11" s="316">
        <v>0</v>
      </c>
      <c r="O11" s="316">
        <v>0</v>
      </c>
      <c r="P11" s="316">
        <v>0</v>
      </c>
      <c r="Q11" s="317">
        <v>0</v>
      </c>
    </row>
    <row r="12" spans="1:17" ht="21.75" customHeight="1">
      <c r="A12" s="251" t="s">
        <v>1159</v>
      </c>
      <c r="B12" s="404">
        <f t="shared" si="0"/>
        <v>39081</v>
      </c>
      <c r="C12" s="405">
        <v>33884</v>
      </c>
      <c r="D12" s="302">
        <f t="shared" si="1"/>
        <v>5197</v>
      </c>
      <c r="E12" s="318">
        <v>5197</v>
      </c>
      <c r="F12" s="319">
        <v>0</v>
      </c>
      <c r="G12" s="319">
        <v>0</v>
      </c>
      <c r="H12" s="319">
        <v>0</v>
      </c>
      <c r="I12" s="320">
        <v>0</v>
      </c>
      <c r="J12" s="404">
        <f t="shared" si="2"/>
        <v>38160</v>
      </c>
      <c r="K12" s="405">
        <f t="shared" si="3"/>
        <v>33884</v>
      </c>
      <c r="L12" s="406">
        <f t="shared" si="4"/>
        <v>4276</v>
      </c>
      <c r="M12" s="318">
        <v>4276</v>
      </c>
      <c r="N12" s="319">
        <v>0</v>
      </c>
      <c r="O12" s="319">
        <v>0</v>
      </c>
      <c r="P12" s="319">
        <v>0</v>
      </c>
      <c r="Q12" s="320">
        <v>0</v>
      </c>
    </row>
    <row r="13" spans="1:17" ht="21.75" customHeight="1">
      <c r="A13" s="148" t="s">
        <v>1160</v>
      </c>
      <c r="B13" s="398">
        <f t="shared" si="0"/>
        <v>126285</v>
      </c>
      <c r="C13" s="399">
        <v>106353</v>
      </c>
      <c r="D13" s="300">
        <f t="shared" si="1"/>
        <v>19932</v>
      </c>
      <c r="E13" s="312">
        <v>17836</v>
      </c>
      <c r="F13" s="313">
        <v>0</v>
      </c>
      <c r="G13" s="313">
        <v>0</v>
      </c>
      <c r="H13" s="313">
        <v>2096</v>
      </c>
      <c r="I13" s="314">
        <v>0</v>
      </c>
      <c r="J13" s="398">
        <f t="shared" si="2"/>
        <v>121471</v>
      </c>
      <c r="K13" s="399">
        <f t="shared" si="3"/>
        <v>106353</v>
      </c>
      <c r="L13" s="400">
        <f t="shared" si="4"/>
        <v>15118</v>
      </c>
      <c r="M13" s="312">
        <v>14834</v>
      </c>
      <c r="N13" s="313">
        <v>0</v>
      </c>
      <c r="O13" s="313">
        <v>0</v>
      </c>
      <c r="P13" s="313">
        <v>284</v>
      </c>
      <c r="Q13" s="314">
        <v>0</v>
      </c>
    </row>
    <row r="14" spans="1:17" ht="21.75" customHeight="1">
      <c r="A14" s="148" t="s">
        <v>1161</v>
      </c>
      <c r="B14" s="398">
        <f t="shared" si="0"/>
        <v>55995</v>
      </c>
      <c r="C14" s="399">
        <v>50657</v>
      </c>
      <c r="D14" s="300">
        <f t="shared" si="1"/>
        <v>5338</v>
      </c>
      <c r="E14" s="312">
        <v>1260</v>
      </c>
      <c r="F14" s="313">
        <v>0</v>
      </c>
      <c r="G14" s="313">
        <v>0</v>
      </c>
      <c r="H14" s="313">
        <v>4078</v>
      </c>
      <c r="I14" s="314">
        <v>0</v>
      </c>
      <c r="J14" s="398">
        <f t="shared" si="2"/>
        <v>52409</v>
      </c>
      <c r="K14" s="399">
        <f t="shared" si="3"/>
        <v>50657</v>
      </c>
      <c r="L14" s="400">
        <f t="shared" si="4"/>
        <v>1752</v>
      </c>
      <c r="M14" s="312">
        <v>1260</v>
      </c>
      <c r="N14" s="313">
        <v>0</v>
      </c>
      <c r="O14" s="313">
        <v>0</v>
      </c>
      <c r="P14" s="313">
        <v>492</v>
      </c>
      <c r="Q14" s="314">
        <v>0</v>
      </c>
    </row>
    <row r="15" spans="1:17" ht="21.75" customHeight="1">
      <c r="A15" s="148" t="s">
        <v>1162</v>
      </c>
      <c r="B15" s="398">
        <f t="shared" si="0"/>
        <v>21621</v>
      </c>
      <c r="C15" s="399">
        <v>19059</v>
      </c>
      <c r="D15" s="300">
        <f t="shared" si="1"/>
        <v>2562</v>
      </c>
      <c r="E15" s="312">
        <v>1219</v>
      </c>
      <c r="F15" s="313">
        <v>10</v>
      </c>
      <c r="G15" s="313">
        <v>0</v>
      </c>
      <c r="H15" s="313">
        <v>1333</v>
      </c>
      <c r="I15" s="314">
        <v>0</v>
      </c>
      <c r="J15" s="398">
        <f t="shared" si="2"/>
        <v>19827</v>
      </c>
      <c r="K15" s="399">
        <f t="shared" si="3"/>
        <v>19059</v>
      </c>
      <c r="L15" s="400">
        <f t="shared" si="4"/>
        <v>768</v>
      </c>
      <c r="M15" s="312">
        <v>768</v>
      </c>
      <c r="N15" s="313">
        <v>0</v>
      </c>
      <c r="O15" s="313">
        <v>0</v>
      </c>
      <c r="P15" s="313">
        <v>0</v>
      </c>
      <c r="Q15" s="314">
        <v>0</v>
      </c>
    </row>
    <row r="16" spans="1:17" ht="21.75" customHeight="1">
      <c r="A16" s="250" t="s">
        <v>1163</v>
      </c>
      <c r="B16" s="401">
        <f t="shared" si="0"/>
        <v>25975</v>
      </c>
      <c r="C16" s="402">
        <v>21024</v>
      </c>
      <c r="D16" s="301">
        <f t="shared" si="1"/>
        <v>4951</v>
      </c>
      <c r="E16" s="315">
        <v>4916</v>
      </c>
      <c r="F16" s="316">
        <v>0</v>
      </c>
      <c r="G16" s="316">
        <v>0</v>
      </c>
      <c r="H16" s="316">
        <v>35</v>
      </c>
      <c r="I16" s="317">
        <v>0</v>
      </c>
      <c r="J16" s="401">
        <f t="shared" si="2"/>
        <v>25115</v>
      </c>
      <c r="K16" s="402">
        <f t="shared" si="3"/>
        <v>21024</v>
      </c>
      <c r="L16" s="403">
        <f t="shared" si="4"/>
        <v>4091</v>
      </c>
      <c r="M16" s="315">
        <v>4091</v>
      </c>
      <c r="N16" s="316">
        <v>0</v>
      </c>
      <c r="O16" s="316">
        <v>0</v>
      </c>
      <c r="P16" s="316">
        <v>0</v>
      </c>
      <c r="Q16" s="317">
        <v>0</v>
      </c>
    </row>
    <row r="17" spans="1:17" ht="21.75" customHeight="1">
      <c r="A17" s="251" t="s">
        <v>1164</v>
      </c>
      <c r="B17" s="404">
        <f t="shared" si="0"/>
        <v>49677</v>
      </c>
      <c r="C17" s="405">
        <v>48402</v>
      </c>
      <c r="D17" s="302">
        <f t="shared" si="1"/>
        <v>1275</v>
      </c>
      <c r="E17" s="318">
        <v>1275</v>
      </c>
      <c r="F17" s="319">
        <v>0</v>
      </c>
      <c r="G17" s="319">
        <v>0</v>
      </c>
      <c r="H17" s="319">
        <v>0</v>
      </c>
      <c r="I17" s="320">
        <v>0</v>
      </c>
      <c r="J17" s="404">
        <f t="shared" si="2"/>
        <v>48886</v>
      </c>
      <c r="K17" s="405">
        <f t="shared" si="3"/>
        <v>48402</v>
      </c>
      <c r="L17" s="406">
        <f t="shared" si="4"/>
        <v>484</v>
      </c>
      <c r="M17" s="318">
        <v>484</v>
      </c>
      <c r="N17" s="319">
        <v>0</v>
      </c>
      <c r="O17" s="319">
        <v>0</v>
      </c>
      <c r="P17" s="319">
        <v>0</v>
      </c>
      <c r="Q17" s="320">
        <v>0</v>
      </c>
    </row>
    <row r="18" spans="1:17" ht="21.75" customHeight="1">
      <c r="A18" s="148" t="s">
        <v>1165</v>
      </c>
      <c r="B18" s="398">
        <f t="shared" si="0"/>
        <v>148589</v>
      </c>
      <c r="C18" s="399">
        <v>115729</v>
      </c>
      <c r="D18" s="300">
        <f t="shared" si="1"/>
        <v>32860</v>
      </c>
      <c r="E18" s="312">
        <v>0</v>
      </c>
      <c r="F18" s="313">
        <v>2411</v>
      </c>
      <c r="G18" s="313">
        <v>0</v>
      </c>
      <c r="H18" s="313">
        <v>30282</v>
      </c>
      <c r="I18" s="314">
        <v>167</v>
      </c>
      <c r="J18" s="398">
        <f t="shared" si="2"/>
        <v>116957</v>
      </c>
      <c r="K18" s="399">
        <f t="shared" si="3"/>
        <v>115729</v>
      </c>
      <c r="L18" s="400">
        <f t="shared" si="4"/>
        <v>1228</v>
      </c>
      <c r="M18" s="312">
        <v>0</v>
      </c>
      <c r="N18" s="313">
        <v>0</v>
      </c>
      <c r="O18" s="313">
        <v>0</v>
      </c>
      <c r="P18" s="313">
        <v>1228</v>
      </c>
      <c r="Q18" s="314">
        <v>0</v>
      </c>
    </row>
    <row r="19" spans="1:17" ht="21.75" customHeight="1">
      <c r="A19" s="148" t="s">
        <v>1166</v>
      </c>
      <c r="B19" s="398">
        <f t="shared" si="0"/>
        <v>59878</v>
      </c>
      <c r="C19" s="399">
        <v>51344</v>
      </c>
      <c r="D19" s="300">
        <f t="shared" si="1"/>
        <v>8534</v>
      </c>
      <c r="E19" s="312">
        <v>0</v>
      </c>
      <c r="F19" s="313">
        <v>1491</v>
      </c>
      <c r="G19" s="313">
        <v>0</v>
      </c>
      <c r="H19" s="313">
        <v>7043</v>
      </c>
      <c r="I19" s="314">
        <v>0</v>
      </c>
      <c r="J19" s="398">
        <f t="shared" si="2"/>
        <v>52990</v>
      </c>
      <c r="K19" s="399">
        <f t="shared" si="3"/>
        <v>51344</v>
      </c>
      <c r="L19" s="400">
        <f t="shared" si="4"/>
        <v>1646</v>
      </c>
      <c r="M19" s="312">
        <v>0</v>
      </c>
      <c r="N19" s="313">
        <v>0</v>
      </c>
      <c r="O19" s="313">
        <v>0</v>
      </c>
      <c r="P19" s="313">
        <v>1646</v>
      </c>
      <c r="Q19" s="314">
        <v>0</v>
      </c>
    </row>
    <row r="20" spans="1:17" ht="21.75" customHeight="1">
      <c r="A20" s="148" t="s">
        <v>1167</v>
      </c>
      <c r="B20" s="398">
        <f t="shared" si="0"/>
        <v>38948</v>
      </c>
      <c r="C20" s="399">
        <v>34949</v>
      </c>
      <c r="D20" s="300">
        <f t="shared" si="1"/>
        <v>3999</v>
      </c>
      <c r="E20" s="312">
        <v>0</v>
      </c>
      <c r="F20" s="313">
        <v>0</v>
      </c>
      <c r="G20" s="313">
        <v>0</v>
      </c>
      <c r="H20" s="313">
        <v>3999</v>
      </c>
      <c r="I20" s="314">
        <v>0</v>
      </c>
      <c r="J20" s="398">
        <f t="shared" si="2"/>
        <v>35382</v>
      </c>
      <c r="K20" s="399">
        <f t="shared" si="3"/>
        <v>34949</v>
      </c>
      <c r="L20" s="400">
        <f t="shared" si="4"/>
        <v>433</v>
      </c>
      <c r="M20" s="312">
        <v>0</v>
      </c>
      <c r="N20" s="313">
        <v>0</v>
      </c>
      <c r="O20" s="313">
        <v>0</v>
      </c>
      <c r="P20" s="313">
        <v>433</v>
      </c>
      <c r="Q20" s="314">
        <v>0</v>
      </c>
    </row>
    <row r="21" spans="1:17" ht="21.75" customHeight="1">
      <c r="A21" s="250" t="s">
        <v>1168</v>
      </c>
      <c r="B21" s="401">
        <f t="shared" si="0"/>
        <v>35731</v>
      </c>
      <c r="C21" s="402">
        <v>26734</v>
      </c>
      <c r="D21" s="301">
        <f t="shared" si="1"/>
        <v>8997</v>
      </c>
      <c r="E21" s="315">
        <v>0</v>
      </c>
      <c r="F21" s="316">
        <v>0</v>
      </c>
      <c r="G21" s="316">
        <v>0</v>
      </c>
      <c r="H21" s="316">
        <v>8997</v>
      </c>
      <c r="I21" s="317">
        <v>0</v>
      </c>
      <c r="J21" s="401">
        <f t="shared" si="2"/>
        <v>27643</v>
      </c>
      <c r="K21" s="402">
        <f t="shared" si="3"/>
        <v>26734</v>
      </c>
      <c r="L21" s="403">
        <f t="shared" si="4"/>
        <v>909</v>
      </c>
      <c r="M21" s="315">
        <v>0</v>
      </c>
      <c r="N21" s="316">
        <v>0</v>
      </c>
      <c r="O21" s="316">
        <v>0</v>
      </c>
      <c r="P21" s="316">
        <v>909</v>
      </c>
      <c r="Q21" s="317">
        <v>0</v>
      </c>
    </row>
    <row r="22" spans="1:17" ht="21.75" customHeight="1">
      <c r="A22" s="251" t="s">
        <v>1169</v>
      </c>
      <c r="B22" s="404">
        <f t="shared" si="0"/>
        <v>20136</v>
      </c>
      <c r="C22" s="405">
        <v>18260</v>
      </c>
      <c r="D22" s="302">
        <f t="shared" si="1"/>
        <v>1876</v>
      </c>
      <c r="E22" s="318">
        <v>1836</v>
      </c>
      <c r="F22" s="319">
        <v>0</v>
      </c>
      <c r="G22" s="319">
        <v>0</v>
      </c>
      <c r="H22" s="319">
        <v>0</v>
      </c>
      <c r="I22" s="320">
        <v>40</v>
      </c>
      <c r="J22" s="404">
        <f t="shared" si="2"/>
        <v>19420</v>
      </c>
      <c r="K22" s="405">
        <f t="shared" si="3"/>
        <v>18260</v>
      </c>
      <c r="L22" s="406">
        <f t="shared" si="4"/>
        <v>1160</v>
      </c>
      <c r="M22" s="318">
        <v>1160</v>
      </c>
      <c r="N22" s="319">
        <v>0</v>
      </c>
      <c r="O22" s="319">
        <v>0</v>
      </c>
      <c r="P22" s="319">
        <v>0</v>
      </c>
      <c r="Q22" s="320">
        <v>0</v>
      </c>
    </row>
    <row r="23" spans="1:17" ht="21.75" customHeight="1">
      <c r="A23" s="148" t="s">
        <v>1170</v>
      </c>
      <c r="B23" s="398">
        <f t="shared" si="0"/>
        <v>20572</v>
      </c>
      <c r="C23" s="399">
        <v>18333</v>
      </c>
      <c r="D23" s="300">
        <f t="shared" si="1"/>
        <v>2239</v>
      </c>
      <c r="E23" s="312">
        <v>1198</v>
      </c>
      <c r="F23" s="313">
        <v>0</v>
      </c>
      <c r="G23" s="313">
        <v>0</v>
      </c>
      <c r="H23" s="313">
        <v>1041</v>
      </c>
      <c r="I23" s="314">
        <v>0</v>
      </c>
      <c r="J23" s="398">
        <f t="shared" si="2"/>
        <v>18786</v>
      </c>
      <c r="K23" s="399">
        <f t="shared" si="3"/>
        <v>18333</v>
      </c>
      <c r="L23" s="400">
        <f t="shared" si="4"/>
        <v>453</v>
      </c>
      <c r="M23" s="312">
        <v>453</v>
      </c>
      <c r="N23" s="313">
        <v>0</v>
      </c>
      <c r="O23" s="313">
        <v>0</v>
      </c>
      <c r="P23" s="313">
        <v>0</v>
      </c>
      <c r="Q23" s="314">
        <v>0</v>
      </c>
    </row>
    <row r="24" spans="1:17" ht="21.75" customHeight="1">
      <c r="A24" s="148" t="s">
        <v>1171</v>
      </c>
      <c r="B24" s="398">
        <f t="shared" si="0"/>
        <v>23437</v>
      </c>
      <c r="C24" s="399">
        <v>21522</v>
      </c>
      <c r="D24" s="300">
        <f t="shared" si="1"/>
        <v>1915</v>
      </c>
      <c r="E24" s="312">
        <v>1214</v>
      </c>
      <c r="F24" s="313">
        <v>0</v>
      </c>
      <c r="G24" s="313">
        <v>188</v>
      </c>
      <c r="H24" s="313">
        <v>513</v>
      </c>
      <c r="I24" s="314">
        <v>0</v>
      </c>
      <c r="J24" s="398">
        <f t="shared" si="2"/>
        <v>21883</v>
      </c>
      <c r="K24" s="399">
        <f t="shared" si="3"/>
        <v>21522</v>
      </c>
      <c r="L24" s="400">
        <f t="shared" si="4"/>
        <v>361</v>
      </c>
      <c r="M24" s="312">
        <v>361</v>
      </c>
      <c r="N24" s="313">
        <v>0</v>
      </c>
      <c r="O24" s="313">
        <v>0</v>
      </c>
      <c r="P24" s="313">
        <v>0</v>
      </c>
      <c r="Q24" s="314">
        <v>0</v>
      </c>
    </row>
    <row r="25" spans="1:17" ht="21.75" customHeight="1">
      <c r="A25" s="148" t="s">
        <v>1172</v>
      </c>
      <c r="B25" s="398">
        <f t="shared" si="0"/>
        <v>48164</v>
      </c>
      <c r="C25" s="399">
        <v>40075</v>
      </c>
      <c r="D25" s="300">
        <f t="shared" si="1"/>
        <v>8089</v>
      </c>
      <c r="E25" s="312">
        <v>4222</v>
      </c>
      <c r="F25" s="313">
        <v>0</v>
      </c>
      <c r="G25" s="313">
        <v>0</v>
      </c>
      <c r="H25" s="313">
        <v>3862</v>
      </c>
      <c r="I25" s="314">
        <v>5</v>
      </c>
      <c r="J25" s="398">
        <f t="shared" si="2"/>
        <v>41412</v>
      </c>
      <c r="K25" s="399">
        <f t="shared" si="3"/>
        <v>40075</v>
      </c>
      <c r="L25" s="400">
        <f t="shared" si="4"/>
        <v>1337</v>
      </c>
      <c r="M25" s="312">
        <v>1337</v>
      </c>
      <c r="N25" s="313">
        <v>0</v>
      </c>
      <c r="O25" s="313">
        <v>0</v>
      </c>
      <c r="P25" s="313">
        <v>0</v>
      </c>
      <c r="Q25" s="314">
        <v>0</v>
      </c>
    </row>
    <row r="26" spans="1:17" ht="21.75" customHeight="1">
      <c r="A26" s="250" t="s">
        <v>1173</v>
      </c>
      <c r="B26" s="401">
        <f t="shared" si="0"/>
        <v>38050</v>
      </c>
      <c r="C26" s="402">
        <v>33789</v>
      </c>
      <c r="D26" s="301">
        <f t="shared" si="1"/>
        <v>4261</v>
      </c>
      <c r="E26" s="315">
        <v>4230</v>
      </c>
      <c r="F26" s="316">
        <v>0</v>
      </c>
      <c r="G26" s="316">
        <v>0</v>
      </c>
      <c r="H26" s="316">
        <v>0</v>
      </c>
      <c r="I26" s="317">
        <v>31</v>
      </c>
      <c r="J26" s="401">
        <f t="shared" si="2"/>
        <v>36738</v>
      </c>
      <c r="K26" s="402">
        <f t="shared" si="3"/>
        <v>33789</v>
      </c>
      <c r="L26" s="403">
        <f t="shared" si="4"/>
        <v>2949</v>
      </c>
      <c r="M26" s="315">
        <v>2949</v>
      </c>
      <c r="N26" s="316">
        <v>0</v>
      </c>
      <c r="O26" s="316">
        <v>0</v>
      </c>
      <c r="P26" s="316">
        <v>0</v>
      </c>
      <c r="Q26" s="317">
        <v>0</v>
      </c>
    </row>
    <row r="27" spans="1:17" ht="21.75" customHeight="1">
      <c r="A27" s="251" t="s">
        <v>1174</v>
      </c>
      <c r="B27" s="404">
        <f t="shared" si="0"/>
        <v>12851</v>
      </c>
      <c r="C27" s="405">
        <v>12236</v>
      </c>
      <c r="D27" s="302">
        <f t="shared" si="1"/>
        <v>615</v>
      </c>
      <c r="E27" s="318">
        <v>0</v>
      </c>
      <c r="F27" s="319">
        <v>0</v>
      </c>
      <c r="G27" s="319">
        <v>0</v>
      </c>
      <c r="H27" s="319">
        <v>32</v>
      </c>
      <c r="I27" s="320">
        <v>583</v>
      </c>
      <c r="J27" s="404">
        <f t="shared" si="2"/>
        <v>12450</v>
      </c>
      <c r="K27" s="405">
        <f t="shared" si="3"/>
        <v>12236</v>
      </c>
      <c r="L27" s="406">
        <f t="shared" si="4"/>
        <v>214</v>
      </c>
      <c r="M27" s="318">
        <v>0</v>
      </c>
      <c r="N27" s="319">
        <v>0</v>
      </c>
      <c r="O27" s="319">
        <v>0</v>
      </c>
      <c r="P27" s="319">
        <v>0</v>
      </c>
      <c r="Q27" s="320">
        <v>214</v>
      </c>
    </row>
    <row r="28" spans="1:17" ht="21.75" customHeight="1">
      <c r="A28" s="148" t="s">
        <v>1175</v>
      </c>
      <c r="B28" s="398">
        <f t="shared" si="0"/>
        <v>36517</v>
      </c>
      <c r="C28" s="399">
        <v>33721</v>
      </c>
      <c r="D28" s="300">
        <f t="shared" si="1"/>
        <v>2796</v>
      </c>
      <c r="E28" s="312">
        <v>2387</v>
      </c>
      <c r="F28" s="313">
        <v>0</v>
      </c>
      <c r="G28" s="313">
        <v>0</v>
      </c>
      <c r="H28" s="313">
        <v>409</v>
      </c>
      <c r="I28" s="314">
        <v>0</v>
      </c>
      <c r="J28" s="398">
        <f t="shared" si="2"/>
        <v>34942</v>
      </c>
      <c r="K28" s="399">
        <f t="shared" si="3"/>
        <v>33721</v>
      </c>
      <c r="L28" s="400">
        <f t="shared" si="4"/>
        <v>1221</v>
      </c>
      <c r="M28" s="312">
        <v>1221</v>
      </c>
      <c r="N28" s="313">
        <v>0</v>
      </c>
      <c r="O28" s="313">
        <v>0</v>
      </c>
      <c r="P28" s="313">
        <v>0</v>
      </c>
      <c r="Q28" s="314">
        <v>0</v>
      </c>
    </row>
    <row r="29" spans="1:17" ht="21.75" customHeight="1">
      <c r="A29" s="148" t="s">
        <v>1176</v>
      </c>
      <c r="B29" s="398">
        <f t="shared" si="0"/>
        <v>23519</v>
      </c>
      <c r="C29" s="399">
        <v>22306</v>
      </c>
      <c r="D29" s="300">
        <f t="shared" si="1"/>
        <v>1213</v>
      </c>
      <c r="E29" s="312">
        <v>1213</v>
      </c>
      <c r="F29" s="313">
        <v>0</v>
      </c>
      <c r="G29" s="313">
        <v>0</v>
      </c>
      <c r="H29" s="313">
        <v>0</v>
      </c>
      <c r="I29" s="314">
        <v>0</v>
      </c>
      <c r="J29" s="398">
        <f t="shared" si="2"/>
        <v>22736</v>
      </c>
      <c r="K29" s="399">
        <f t="shared" si="3"/>
        <v>22306</v>
      </c>
      <c r="L29" s="400">
        <f t="shared" si="4"/>
        <v>430</v>
      </c>
      <c r="M29" s="312">
        <v>430</v>
      </c>
      <c r="N29" s="313">
        <v>0</v>
      </c>
      <c r="O29" s="313">
        <v>0</v>
      </c>
      <c r="P29" s="313">
        <v>0</v>
      </c>
      <c r="Q29" s="314">
        <v>0</v>
      </c>
    </row>
    <row r="30" spans="1:17" ht="21.75" customHeight="1">
      <c r="A30" s="148" t="s">
        <v>1177</v>
      </c>
      <c r="B30" s="398">
        <f t="shared" si="0"/>
        <v>32229</v>
      </c>
      <c r="C30" s="399">
        <v>24159</v>
      </c>
      <c r="D30" s="300">
        <f t="shared" si="1"/>
        <v>8070</v>
      </c>
      <c r="E30" s="312">
        <v>4256</v>
      </c>
      <c r="F30" s="313">
        <v>0</v>
      </c>
      <c r="G30" s="313">
        <v>0</v>
      </c>
      <c r="H30" s="313">
        <v>3814</v>
      </c>
      <c r="I30" s="314">
        <v>0</v>
      </c>
      <c r="J30" s="398">
        <f t="shared" si="2"/>
        <v>27692</v>
      </c>
      <c r="K30" s="399">
        <f t="shared" si="3"/>
        <v>24159</v>
      </c>
      <c r="L30" s="400">
        <f t="shared" si="4"/>
        <v>3533</v>
      </c>
      <c r="M30" s="312">
        <v>3533</v>
      </c>
      <c r="N30" s="313">
        <v>0</v>
      </c>
      <c r="O30" s="313">
        <v>0</v>
      </c>
      <c r="P30" s="313">
        <v>0</v>
      </c>
      <c r="Q30" s="314">
        <v>0</v>
      </c>
    </row>
    <row r="31" spans="1:17" ht="21.75" customHeight="1">
      <c r="A31" s="250" t="s">
        <v>1178</v>
      </c>
      <c r="B31" s="401">
        <f t="shared" si="0"/>
        <v>21797</v>
      </c>
      <c r="C31" s="402">
        <v>20285</v>
      </c>
      <c r="D31" s="301">
        <f t="shared" si="1"/>
        <v>1512</v>
      </c>
      <c r="E31" s="315">
        <v>832</v>
      </c>
      <c r="F31" s="316">
        <v>0</v>
      </c>
      <c r="G31" s="316">
        <v>0</v>
      </c>
      <c r="H31" s="316">
        <v>680</v>
      </c>
      <c r="I31" s="317">
        <v>0</v>
      </c>
      <c r="J31" s="401">
        <f t="shared" si="2"/>
        <v>20609</v>
      </c>
      <c r="K31" s="402">
        <f t="shared" si="3"/>
        <v>20285</v>
      </c>
      <c r="L31" s="403">
        <f t="shared" si="4"/>
        <v>324</v>
      </c>
      <c r="M31" s="315">
        <v>324</v>
      </c>
      <c r="N31" s="316">
        <v>0</v>
      </c>
      <c r="O31" s="316">
        <v>0</v>
      </c>
      <c r="P31" s="316">
        <v>0</v>
      </c>
      <c r="Q31" s="317">
        <v>0</v>
      </c>
    </row>
    <row r="32" spans="1:17" ht="21.75" customHeight="1">
      <c r="A32" s="251" t="s">
        <v>1179</v>
      </c>
      <c r="B32" s="404">
        <f t="shared" si="0"/>
        <v>23812</v>
      </c>
      <c r="C32" s="405">
        <v>22549</v>
      </c>
      <c r="D32" s="302">
        <f t="shared" si="1"/>
        <v>1263</v>
      </c>
      <c r="E32" s="318">
        <v>1263</v>
      </c>
      <c r="F32" s="319">
        <v>0</v>
      </c>
      <c r="G32" s="319">
        <v>0</v>
      </c>
      <c r="H32" s="319">
        <v>0</v>
      </c>
      <c r="I32" s="320">
        <v>0</v>
      </c>
      <c r="J32" s="404">
        <f t="shared" si="2"/>
        <v>23105</v>
      </c>
      <c r="K32" s="405">
        <f t="shared" si="3"/>
        <v>22549</v>
      </c>
      <c r="L32" s="406">
        <f t="shared" si="4"/>
        <v>556</v>
      </c>
      <c r="M32" s="318">
        <v>556</v>
      </c>
      <c r="N32" s="319">
        <v>0</v>
      </c>
      <c r="O32" s="319">
        <v>0</v>
      </c>
      <c r="P32" s="319">
        <v>0</v>
      </c>
      <c r="Q32" s="320">
        <v>0</v>
      </c>
    </row>
    <row r="33" spans="1:17" ht="21.75" customHeight="1">
      <c r="A33" s="148" t="s">
        <v>1180</v>
      </c>
      <c r="B33" s="398">
        <f t="shared" si="0"/>
        <v>14640</v>
      </c>
      <c r="C33" s="399">
        <v>11722</v>
      </c>
      <c r="D33" s="300">
        <f t="shared" si="1"/>
        <v>2918</v>
      </c>
      <c r="E33" s="312">
        <v>2889</v>
      </c>
      <c r="F33" s="313">
        <v>0</v>
      </c>
      <c r="G33" s="313">
        <v>0</v>
      </c>
      <c r="H33" s="313">
        <v>29</v>
      </c>
      <c r="I33" s="314">
        <v>0</v>
      </c>
      <c r="J33" s="398">
        <f t="shared" si="2"/>
        <v>13883</v>
      </c>
      <c r="K33" s="399">
        <f t="shared" si="3"/>
        <v>11722</v>
      </c>
      <c r="L33" s="400">
        <f t="shared" si="4"/>
        <v>2161</v>
      </c>
      <c r="M33" s="312">
        <v>2161</v>
      </c>
      <c r="N33" s="313">
        <v>0</v>
      </c>
      <c r="O33" s="313">
        <v>0</v>
      </c>
      <c r="P33" s="313">
        <v>0</v>
      </c>
      <c r="Q33" s="314">
        <v>0</v>
      </c>
    </row>
    <row r="34" spans="1:17" ht="21.75" customHeight="1">
      <c r="A34" s="148" t="s">
        <v>1181</v>
      </c>
      <c r="B34" s="398">
        <f t="shared" si="0"/>
        <v>10745</v>
      </c>
      <c r="C34" s="399">
        <v>9573</v>
      </c>
      <c r="D34" s="300">
        <f t="shared" si="1"/>
        <v>1172</v>
      </c>
      <c r="E34" s="312">
        <v>1172</v>
      </c>
      <c r="F34" s="313">
        <v>0</v>
      </c>
      <c r="G34" s="313">
        <v>0</v>
      </c>
      <c r="H34" s="313">
        <v>0</v>
      </c>
      <c r="I34" s="314">
        <v>0</v>
      </c>
      <c r="J34" s="398">
        <f t="shared" si="2"/>
        <v>9835</v>
      </c>
      <c r="K34" s="399">
        <f t="shared" si="3"/>
        <v>9573</v>
      </c>
      <c r="L34" s="400">
        <f t="shared" si="4"/>
        <v>262</v>
      </c>
      <c r="M34" s="312">
        <v>262</v>
      </c>
      <c r="N34" s="313">
        <v>0</v>
      </c>
      <c r="O34" s="313">
        <v>0</v>
      </c>
      <c r="P34" s="313">
        <v>0</v>
      </c>
      <c r="Q34" s="314">
        <v>0</v>
      </c>
    </row>
    <row r="35" spans="1:17" ht="21.75" customHeight="1">
      <c r="A35" s="148" t="s">
        <v>1182</v>
      </c>
      <c r="B35" s="398">
        <f t="shared" si="0"/>
        <v>19506</v>
      </c>
      <c r="C35" s="399">
        <v>16389</v>
      </c>
      <c r="D35" s="300">
        <f t="shared" si="1"/>
        <v>3117</v>
      </c>
      <c r="E35" s="312">
        <v>760</v>
      </c>
      <c r="F35" s="313">
        <v>180</v>
      </c>
      <c r="G35" s="313">
        <v>0</v>
      </c>
      <c r="H35" s="313">
        <v>2177</v>
      </c>
      <c r="I35" s="314">
        <v>0</v>
      </c>
      <c r="J35" s="398">
        <f t="shared" si="2"/>
        <v>16658</v>
      </c>
      <c r="K35" s="399">
        <f t="shared" si="3"/>
        <v>16389</v>
      </c>
      <c r="L35" s="400">
        <f t="shared" si="4"/>
        <v>269</v>
      </c>
      <c r="M35" s="312">
        <v>269</v>
      </c>
      <c r="N35" s="313">
        <v>0</v>
      </c>
      <c r="O35" s="313">
        <v>0</v>
      </c>
      <c r="P35" s="313">
        <v>0</v>
      </c>
      <c r="Q35" s="314">
        <v>0</v>
      </c>
    </row>
    <row r="36" spans="1:17" ht="21.75" customHeight="1">
      <c r="A36" s="250" t="s">
        <v>1183</v>
      </c>
      <c r="B36" s="401">
        <f t="shared" si="0"/>
        <v>25673</v>
      </c>
      <c r="C36" s="402">
        <v>19299</v>
      </c>
      <c r="D36" s="301">
        <f t="shared" si="1"/>
        <v>6374</v>
      </c>
      <c r="E36" s="315">
        <v>2448</v>
      </c>
      <c r="F36" s="316">
        <v>0</v>
      </c>
      <c r="G36" s="316">
        <v>0</v>
      </c>
      <c r="H36" s="316">
        <v>3926</v>
      </c>
      <c r="I36" s="317">
        <v>0</v>
      </c>
      <c r="J36" s="401">
        <f t="shared" si="2"/>
        <v>20297</v>
      </c>
      <c r="K36" s="402">
        <f t="shared" si="3"/>
        <v>19299</v>
      </c>
      <c r="L36" s="403">
        <f t="shared" si="4"/>
        <v>998</v>
      </c>
      <c r="M36" s="315">
        <v>998</v>
      </c>
      <c r="N36" s="316">
        <v>0</v>
      </c>
      <c r="O36" s="316">
        <v>0</v>
      </c>
      <c r="P36" s="316">
        <v>0</v>
      </c>
      <c r="Q36" s="317">
        <v>0</v>
      </c>
    </row>
    <row r="37" spans="1:17" ht="21.75" customHeight="1">
      <c r="A37" s="251" t="s">
        <v>1184</v>
      </c>
      <c r="B37" s="404">
        <f t="shared" si="0"/>
        <v>18519</v>
      </c>
      <c r="C37" s="405">
        <v>18518</v>
      </c>
      <c r="D37" s="302">
        <f t="shared" si="1"/>
        <v>1</v>
      </c>
      <c r="E37" s="318">
        <v>0</v>
      </c>
      <c r="F37" s="319">
        <v>0</v>
      </c>
      <c r="G37" s="319">
        <v>0</v>
      </c>
      <c r="H37" s="319">
        <v>1</v>
      </c>
      <c r="I37" s="320">
        <v>0</v>
      </c>
      <c r="J37" s="404">
        <f t="shared" si="2"/>
        <v>18518</v>
      </c>
      <c r="K37" s="405">
        <f t="shared" si="3"/>
        <v>18518</v>
      </c>
      <c r="L37" s="406">
        <f t="shared" si="4"/>
        <v>0</v>
      </c>
      <c r="M37" s="318">
        <v>0</v>
      </c>
      <c r="N37" s="319">
        <v>0</v>
      </c>
      <c r="O37" s="319">
        <v>0</v>
      </c>
      <c r="P37" s="319">
        <v>0</v>
      </c>
      <c r="Q37" s="320">
        <v>0</v>
      </c>
    </row>
    <row r="38" spans="1:17" ht="21.75" customHeight="1">
      <c r="A38" s="148" t="s">
        <v>1185</v>
      </c>
      <c r="B38" s="398">
        <f t="shared" si="0"/>
        <v>16113</v>
      </c>
      <c r="C38" s="399">
        <v>14511</v>
      </c>
      <c r="D38" s="300">
        <f t="shared" si="1"/>
        <v>1602</v>
      </c>
      <c r="E38" s="312">
        <v>1432</v>
      </c>
      <c r="F38" s="313">
        <v>0</v>
      </c>
      <c r="G38" s="313">
        <v>0</v>
      </c>
      <c r="H38" s="313">
        <v>170</v>
      </c>
      <c r="I38" s="314">
        <v>0</v>
      </c>
      <c r="J38" s="398">
        <f t="shared" si="2"/>
        <v>15446</v>
      </c>
      <c r="K38" s="399">
        <f t="shared" si="3"/>
        <v>14511</v>
      </c>
      <c r="L38" s="400">
        <f t="shared" si="4"/>
        <v>935</v>
      </c>
      <c r="M38" s="312">
        <v>935</v>
      </c>
      <c r="N38" s="313">
        <v>0</v>
      </c>
      <c r="O38" s="313">
        <v>0</v>
      </c>
      <c r="P38" s="313">
        <v>0</v>
      </c>
      <c r="Q38" s="314">
        <v>0</v>
      </c>
    </row>
    <row r="39" spans="1:17" ht="21.75" customHeight="1">
      <c r="A39" s="148" t="s">
        <v>1186</v>
      </c>
      <c r="B39" s="398">
        <f t="shared" si="0"/>
        <v>14093</v>
      </c>
      <c r="C39" s="399">
        <v>11836</v>
      </c>
      <c r="D39" s="300">
        <f t="shared" si="1"/>
        <v>2257</v>
      </c>
      <c r="E39" s="312">
        <v>0</v>
      </c>
      <c r="F39" s="313">
        <v>0</v>
      </c>
      <c r="G39" s="313">
        <v>0</v>
      </c>
      <c r="H39" s="313">
        <v>339</v>
      </c>
      <c r="I39" s="314">
        <v>1918</v>
      </c>
      <c r="J39" s="398">
        <f t="shared" si="2"/>
        <v>13542</v>
      </c>
      <c r="K39" s="399">
        <f t="shared" si="3"/>
        <v>11836</v>
      </c>
      <c r="L39" s="400">
        <f t="shared" si="4"/>
        <v>1706</v>
      </c>
      <c r="M39" s="312">
        <v>0</v>
      </c>
      <c r="N39" s="313">
        <v>0</v>
      </c>
      <c r="O39" s="313">
        <v>0</v>
      </c>
      <c r="P39" s="313">
        <v>0</v>
      </c>
      <c r="Q39" s="314">
        <v>1706</v>
      </c>
    </row>
    <row r="40" spans="1:17" ht="21.75" customHeight="1">
      <c r="A40" s="148" t="s">
        <v>1187</v>
      </c>
      <c r="B40" s="398">
        <f t="shared" si="0"/>
        <v>24355</v>
      </c>
      <c r="C40" s="399">
        <v>22060</v>
      </c>
      <c r="D40" s="300">
        <f t="shared" si="1"/>
        <v>2295</v>
      </c>
      <c r="E40" s="312">
        <v>1825</v>
      </c>
      <c r="F40" s="313">
        <v>0</v>
      </c>
      <c r="G40" s="313">
        <v>0</v>
      </c>
      <c r="H40" s="313">
        <v>470</v>
      </c>
      <c r="I40" s="314">
        <v>0</v>
      </c>
      <c r="J40" s="398">
        <f t="shared" si="2"/>
        <v>23650</v>
      </c>
      <c r="K40" s="399">
        <f t="shared" si="3"/>
        <v>22060</v>
      </c>
      <c r="L40" s="400">
        <f t="shared" si="4"/>
        <v>1590</v>
      </c>
      <c r="M40" s="312">
        <v>1530</v>
      </c>
      <c r="N40" s="313">
        <v>0</v>
      </c>
      <c r="O40" s="313">
        <v>0</v>
      </c>
      <c r="P40" s="313">
        <v>60</v>
      </c>
      <c r="Q40" s="314">
        <v>0</v>
      </c>
    </row>
    <row r="41" spans="1:17" ht="21.75" customHeight="1" thickBot="1">
      <c r="A41" s="252" t="s">
        <v>560</v>
      </c>
      <c r="B41" s="407">
        <f t="shared" si="0"/>
        <v>13062</v>
      </c>
      <c r="C41" s="408">
        <v>11934</v>
      </c>
      <c r="D41" s="303">
        <f t="shared" si="1"/>
        <v>1128</v>
      </c>
      <c r="E41" s="321">
        <v>0</v>
      </c>
      <c r="F41" s="322">
        <v>0</v>
      </c>
      <c r="G41" s="322">
        <v>9</v>
      </c>
      <c r="H41" s="322">
        <v>1119</v>
      </c>
      <c r="I41" s="323">
        <v>0</v>
      </c>
      <c r="J41" s="407">
        <f t="shared" si="2"/>
        <v>11934</v>
      </c>
      <c r="K41" s="408">
        <f t="shared" si="3"/>
        <v>11934</v>
      </c>
      <c r="L41" s="409">
        <f t="shared" si="4"/>
        <v>0</v>
      </c>
      <c r="M41" s="321">
        <v>0</v>
      </c>
      <c r="N41" s="322">
        <v>0</v>
      </c>
      <c r="O41" s="322">
        <v>0</v>
      </c>
      <c r="P41" s="322">
        <v>0</v>
      </c>
      <c r="Q41" s="323">
        <v>0</v>
      </c>
    </row>
    <row r="42" spans="1:17" ht="21" customHeight="1">
      <c r="A42" s="31" t="s">
        <v>304</v>
      </c>
      <c r="B42" s="147"/>
      <c r="C42" s="147"/>
      <c r="D42" s="147"/>
      <c r="E42" s="147"/>
      <c r="F42" s="84"/>
      <c r="G42" s="84"/>
      <c r="H42" s="84"/>
      <c r="I42" s="84"/>
      <c r="J42" s="16"/>
      <c r="K42" s="16"/>
      <c r="L42" s="147"/>
      <c r="M42" s="147"/>
      <c r="N42" s="84"/>
      <c r="O42" s="84"/>
      <c r="P42" s="84"/>
      <c r="Q42" s="84"/>
    </row>
    <row r="43" spans="1:17" s="12" customFormat="1" ht="21" customHeight="1" thickBot="1">
      <c r="A43" s="31" t="s">
        <v>1249</v>
      </c>
      <c r="Q43" s="23" t="s">
        <v>428</v>
      </c>
    </row>
    <row r="44" spans="1:17" s="14" customFormat="1" ht="18.75" customHeight="1">
      <c r="A44" s="911" t="s">
        <v>211</v>
      </c>
      <c r="B44" s="240" t="s">
        <v>1242</v>
      </c>
      <c r="C44" s="241"/>
      <c r="D44" s="241"/>
      <c r="E44" s="241"/>
      <c r="F44" s="241"/>
      <c r="G44" s="241"/>
      <c r="H44" s="241"/>
      <c r="I44" s="242"/>
      <c r="J44" s="240" t="s">
        <v>1246</v>
      </c>
      <c r="K44" s="34"/>
      <c r="L44" s="34"/>
      <c r="M44" s="34"/>
      <c r="N44" s="34"/>
      <c r="O44" s="34"/>
      <c r="P44" s="34"/>
      <c r="Q44" s="35"/>
    </row>
    <row r="45" spans="1:17" s="14" customFormat="1" ht="18.75" customHeight="1">
      <c r="A45" s="886"/>
      <c r="B45" s="894" t="s">
        <v>1243</v>
      </c>
      <c r="C45" s="888" t="s">
        <v>1241</v>
      </c>
      <c r="D45" s="891" t="s">
        <v>1250</v>
      </c>
      <c r="E45" s="892"/>
      <c r="F45" s="892"/>
      <c r="G45" s="892"/>
      <c r="H45" s="892"/>
      <c r="I45" s="893"/>
      <c r="J45" s="894" t="s">
        <v>1243</v>
      </c>
      <c r="K45" s="888" t="s">
        <v>1241</v>
      </c>
      <c r="L45" s="891" t="s">
        <v>1251</v>
      </c>
      <c r="M45" s="892"/>
      <c r="N45" s="892"/>
      <c r="O45" s="892"/>
      <c r="P45" s="892"/>
      <c r="Q45" s="893"/>
    </row>
    <row r="46" spans="1:17" s="14" customFormat="1" ht="18.75" customHeight="1">
      <c r="A46" s="886"/>
      <c r="B46" s="894"/>
      <c r="C46" s="889"/>
      <c r="D46" s="889" t="s">
        <v>554</v>
      </c>
      <c r="E46" s="907" t="s">
        <v>941</v>
      </c>
      <c r="F46" s="909" t="s">
        <v>939</v>
      </c>
      <c r="G46" s="909" t="s">
        <v>940</v>
      </c>
      <c r="H46" s="909" t="s">
        <v>943</v>
      </c>
      <c r="I46" s="905" t="s">
        <v>1240</v>
      </c>
      <c r="J46" s="894"/>
      <c r="K46" s="889"/>
      <c r="L46" s="889" t="s">
        <v>554</v>
      </c>
      <c r="M46" s="907" t="s">
        <v>941</v>
      </c>
      <c r="N46" s="909" t="s">
        <v>939</v>
      </c>
      <c r="O46" s="909" t="s">
        <v>940</v>
      </c>
      <c r="P46" s="909" t="s">
        <v>943</v>
      </c>
      <c r="Q46" s="905" t="s">
        <v>942</v>
      </c>
    </row>
    <row r="47" spans="1:17" s="14" customFormat="1" ht="39" customHeight="1" thickBot="1">
      <c r="A47" s="887"/>
      <c r="B47" s="895"/>
      <c r="C47" s="890"/>
      <c r="D47" s="890"/>
      <c r="E47" s="908"/>
      <c r="F47" s="910"/>
      <c r="G47" s="910"/>
      <c r="H47" s="910"/>
      <c r="I47" s="906"/>
      <c r="J47" s="895"/>
      <c r="K47" s="890"/>
      <c r="L47" s="890"/>
      <c r="M47" s="908"/>
      <c r="N47" s="910"/>
      <c r="O47" s="910"/>
      <c r="P47" s="910"/>
      <c r="Q47" s="906"/>
    </row>
    <row r="48" spans="1:17" ht="21.75" customHeight="1">
      <c r="A48" s="253" t="s">
        <v>1188</v>
      </c>
      <c r="B48" s="395">
        <f aca="true" t="shared" si="5" ref="B48:B73">SUM(C48:D48)</f>
        <v>12567</v>
      </c>
      <c r="C48" s="396">
        <v>9796</v>
      </c>
      <c r="D48" s="299">
        <f aca="true" t="shared" si="6" ref="D48:D73">SUM(E48:I48)</f>
        <v>2771</v>
      </c>
      <c r="E48" s="309">
        <v>1704</v>
      </c>
      <c r="F48" s="310">
        <v>0</v>
      </c>
      <c r="G48" s="310">
        <v>0</v>
      </c>
      <c r="H48" s="310">
        <v>1067</v>
      </c>
      <c r="I48" s="311">
        <v>0</v>
      </c>
      <c r="J48" s="395">
        <f aca="true" t="shared" si="7" ref="J48:J73">SUM(K48,L48)</f>
        <v>10490</v>
      </c>
      <c r="K48" s="396">
        <f aca="true" t="shared" si="8" ref="K48:K73">C48</f>
        <v>9796</v>
      </c>
      <c r="L48" s="397">
        <f aca="true" t="shared" si="9" ref="L48:L73">SUM(M48:Q48)</f>
        <v>694</v>
      </c>
      <c r="M48" s="309">
        <v>694</v>
      </c>
      <c r="N48" s="310">
        <v>0</v>
      </c>
      <c r="O48" s="310">
        <v>0</v>
      </c>
      <c r="P48" s="310">
        <v>0</v>
      </c>
      <c r="Q48" s="311">
        <v>0</v>
      </c>
    </row>
    <row r="49" spans="1:17" ht="21.75" customHeight="1">
      <c r="A49" s="148" t="s">
        <v>1189</v>
      </c>
      <c r="B49" s="398">
        <f t="shared" si="5"/>
        <v>15213</v>
      </c>
      <c r="C49" s="399">
        <v>14338</v>
      </c>
      <c r="D49" s="300">
        <f t="shared" si="6"/>
        <v>875</v>
      </c>
      <c r="E49" s="312">
        <v>862</v>
      </c>
      <c r="F49" s="313">
        <v>0</v>
      </c>
      <c r="G49" s="313">
        <v>0</v>
      </c>
      <c r="H49" s="313">
        <v>13</v>
      </c>
      <c r="I49" s="314">
        <v>0</v>
      </c>
      <c r="J49" s="398">
        <f t="shared" si="7"/>
        <v>14717</v>
      </c>
      <c r="K49" s="399">
        <f t="shared" si="8"/>
        <v>14338</v>
      </c>
      <c r="L49" s="400">
        <f t="shared" si="9"/>
        <v>379</v>
      </c>
      <c r="M49" s="312">
        <v>379</v>
      </c>
      <c r="N49" s="313">
        <v>0</v>
      </c>
      <c r="O49" s="313">
        <v>0</v>
      </c>
      <c r="P49" s="313">
        <v>0</v>
      </c>
      <c r="Q49" s="314">
        <v>0</v>
      </c>
    </row>
    <row r="50" spans="1:17" ht="21.75" customHeight="1">
      <c r="A50" s="148" t="s">
        <v>1190</v>
      </c>
      <c r="B50" s="398">
        <f t="shared" si="5"/>
        <v>7294</v>
      </c>
      <c r="C50" s="399">
        <v>6002</v>
      </c>
      <c r="D50" s="300">
        <f t="shared" si="6"/>
        <v>1292</v>
      </c>
      <c r="E50" s="312">
        <v>383</v>
      </c>
      <c r="F50" s="313">
        <v>0</v>
      </c>
      <c r="G50" s="313">
        <v>0</v>
      </c>
      <c r="H50" s="313">
        <v>909</v>
      </c>
      <c r="I50" s="314">
        <v>0</v>
      </c>
      <c r="J50" s="398">
        <f t="shared" si="7"/>
        <v>6395</v>
      </c>
      <c r="K50" s="399">
        <f t="shared" si="8"/>
        <v>6002</v>
      </c>
      <c r="L50" s="400">
        <f t="shared" si="9"/>
        <v>393</v>
      </c>
      <c r="M50" s="312">
        <v>321</v>
      </c>
      <c r="N50" s="313">
        <v>0</v>
      </c>
      <c r="O50" s="313">
        <v>0</v>
      </c>
      <c r="P50" s="313">
        <v>72</v>
      </c>
      <c r="Q50" s="314">
        <v>0</v>
      </c>
    </row>
    <row r="51" spans="1:17" ht="21.75" customHeight="1">
      <c r="A51" s="148" t="s">
        <v>1191</v>
      </c>
      <c r="B51" s="398">
        <f t="shared" si="5"/>
        <v>1864</v>
      </c>
      <c r="C51" s="399">
        <v>1538</v>
      </c>
      <c r="D51" s="300">
        <f t="shared" si="6"/>
        <v>326</v>
      </c>
      <c r="E51" s="312">
        <v>0</v>
      </c>
      <c r="F51" s="313">
        <v>0</v>
      </c>
      <c r="G51" s="313">
        <v>0</v>
      </c>
      <c r="H51" s="313">
        <v>326</v>
      </c>
      <c r="I51" s="314">
        <v>0</v>
      </c>
      <c r="J51" s="398">
        <f t="shared" si="7"/>
        <v>1787</v>
      </c>
      <c r="K51" s="399">
        <f t="shared" si="8"/>
        <v>1538</v>
      </c>
      <c r="L51" s="400">
        <f t="shared" si="9"/>
        <v>249</v>
      </c>
      <c r="M51" s="312">
        <v>0</v>
      </c>
      <c r="N51" s="313">
        <v>0</v>
      </c>
      <c r="O51" s="313">
        <v>0</v>
      </c>
      <c r="P51" s="313">
        <v>249</v>
      </c>
      <c r="Q51" s="314">
        <v>0</v>
      </c>
    </row>
    <row r="52" spans="1:17" ht="21.75" customHeight="1">
      <c r="A52" s="250" t="s">
        <v>1192</v>
      </c>
      <c r="B52" s="401">
        <f t="shared" si="5"/>
        <v>6454</v>
      </c>
      <c r="C52" s="402">
        <v>6006</v>
      </c>
      <c r="D52" s="301">
        <f t="shared" si="6"/>
        <v>448</v>
      </c>
      <c r="E52" s="315">
        <v>129</v>
      </c>
      <c r="F52" s="316">
        <v>0</v>
      </c>
      <c r="G52" s="316">
        <v>30</v>
      </c>
      <c r="H52" s="316">
        <v>191</v>
      </c>
      <c r="I52" s="317">
        <v>98</v>
      </c>
      <c r="J52" s="401">
        <f t="shared" si="7"/>
        <v>6006</v>
      </c>
      <c r="K52" s="402">
        <f t="shared" si="8"/>
        <v>6006</v>
      </c>
      <c r="L52" s="403">
        <f t="shared" si="9"/>
        <v>0</v>
      </c>
      <c r="M52" s="315">
        <v>0</v>
      </c>
      <c r="N52" s="316">
        <v>0</v>
      </c>
      <c r="O52" s="316">
        <v>0</v>
      </c>
      <c r="P52" s="316">
        <v>0</v>
      </c>
      <c r="Q52" s="317">
        <v>0</v>
      </c>
    </row>
    <row r="53" spans="1:17" ht="21.75" customHeight="1">
      <c r="A53" s="251" t="s">
        <v>1193</v>
      </c>
      <c r="B53" s="404">
        <f t="shared" si="5"/>
        <v>8805</v>
      </c>
      <c r="C53" s="405">
        <v>8110</v>
      </c>
      <c r="D53" s="302">
        <f t="shared" si="6"/>
        <v>695</v>
      </c>
      <c r="E53" s="318">
        <v>553</v>
      </c>
      <c r="F53" s="319">
        <v>0</v>
      </c>
      <c r="G53" s="319">
        <v>29</v>
      </c>
      <c r="H53" s="319">
        <v>113</v>
      </c>
      <c r="I53" s="320">
        <v>0</v>
      </c>
      <c r="J53" s="404">
        <f t="shared" si="7"/>
        <v>8110</v>
      </c>
      <c r="K53" s="405">
        <f t="shared" si="8"/>
        <v>8110</v>
      </c>
      <c r="L53" s="406">
        <f t="shared" si="9"/>
        <v>0</v>
      </c>
      <c r="M53" s="318">
        <v>0</v>
      </c>
      <c r="N53" s="319">
        <v>0</v>
      </c>
      <c r="O53" s="319">
        <v>0</v>
      </c>
      <c r="P53" s="319">
        <v>0</v>
      </c>
      <c r="Q53" s="320">
        <v>0</v>
      </c>
    </row>
    <row r="54" spans="1:17" ht="21.75" customHeight="1">
      <c r="A54" s="148" t="s">
        <v>1194</v>
      </c>
      <c r="B54" s="398">
        <f t="shared" si="5"/>
        <v>6143</v>
      </c>
      <c r="C54" s="399">
        <v>5827</v>
      </c>
      <c r="D54" s="300">
        <f t="shared" si="6"/>
        <v>316</v>
      </c>
      <c r="E54" s="312">
        <v>0</v>
      </c>
      <c r="F54" s="313">
        <v>0</v>
      </c>
      <c r="G54" s="313">
        <v>0</v>
      </c>
      <c r="H54" s="313">
        <v>316</v>
      </c>
      <c r="I54" s="314">
        <v>0</v>
      </c>
      <c r="J54" s="398">
        <f t="shared" si="7"/>
        <v>5827</v>
      </c>
      <c r="K54" s="399">
        <f t="shared" si="8"/>
        <v>5827</v>
      </c>
      <c r="L54" s="400">
        <f t="shared" si="9"/>
        <v>0</v>
      </c>
      <c r="M54" s="312">
        <v>0</v>
      </c>
      <c r="N54" s="313">
        <v>0</v>
      </c>
      <c r="O54" s="313">
        <v>0</v>
      </c>
      <c r="P54" s="313">
        <v>0</v>
      </c>
      <c r="Q54" s="314">
        <v>0</v>
      </c>
    </row>
    <row r="55" spans="1:17" ht="21.75" customHeight="1">
      <c r="A55" s="148" t="s">
        <v>1195</v>
      </c>
      <c r="B55" s="398">
        <f t="shared" si="5"/>
        <v>5629</v>
      </c>
      <c r="C55" s="399">
        <v>5597</v>
      </c>
      <c r="D55" s="300">
        <f t="shared" si="6"/>
        <v>32</v>
      </c>
      <c r="E55" s="312">
        <v>0</v>
      </c>
      <c r="F55" s="313">
        <v>0</v>
      </c>
      <c r="G55" s="313">
        <v>0</v>
      </c>
      <c r="H55" s="313">
        <v>32</v>
      </c>
      <c r="I55" s="314">
        <v>0</v>
      </c>
      <c r="J55" s="398">
        <f t="shared" si="7"/>
        <v>5597</v>
      </c>
      <c r="K55" s="399">
        <f t="shared" si="8"/>
        <v>5597</v>
      </c>
      <c r="L55" s="400">
        <f t="shared" si="9"/>
        <v>0</v>
      </c>
      <c r="M55" s="312">
        <v>0</v>
      </c>
      <c r="N55" s="313">
        <v>0</v>
      </c>
      <c r="O55" s="313">
        <v>0</v>
      </c>
      <c r="P55" s="313">
        <v>0</v>
      </c>
      <c r="Q55" s="314">
        <v>0</v>
      </c>
    </row>
    <row r="56" spans="1:17" ht="21.75" customHeight="1">
      <c r="A56" s="148" t="s">
        <v>1196</v>
      </c>
      <c r="B56" s="398">
        <f t="shared" si="5"/>
        <v>12993</v>
      </c>
      <c r="C56" s="399">
        <v>12993</v>
      </c>
      <c r="D56" s="300">
        <f t="shared" si="6"/>
        <v>0</v>
      </c>
      <c r="E56" s="312">
        <v>0</v>
      </c>
      <c r="F56" s="313">
        <v>0</v>
      </c>
      <c r="G56" s="313">
        <v>0</v>
      </c>
      <c r="H56" s="313">
        <v>0</v>
      </c>
      <c r="I56" s="314">
        <v>0</v>
      </c>
      <c r="J56" s="398">
        <f t="shared" si="7"/>
        <v>12993</v>
      </c>
      <c r="K56" s="399">
        <f t="shared" si="8"/>
        <v>12993</v>
      </c>
      <c r="L56" s="400">
        <f t="shared" si="9"/>
        <v>0</v>
      </c>
      <c r="M56" s="312">
        <v>0</v>
      </c>
      <c r="N56" s="313">
        <v>0</v>
      </c>
      <c r="O56" s="313">
        <v>0</v>
      </c>
      <c r="P56" s="313">
        <v>0</v>
      </c>
      <c r="Q56" s="314">
        <v>0</v>
      </c>
    </row>
    <row r="57" spans="1:17" ht="21.75" customHeight="1">
      <c r="A57" s="250" t="s">
        <v>1197</v>
      </c>
      <c r="B57" s="401">
        <f t="shared" si="5"/>
        <v>7109</v>
      </c>
      <c r="C57" s="402">
        <v>7101</v>
      </c>
      <c r="D57" s="301">
        <f t="shared" si="6"/>
        <v>8</v>
      </c>
      <c r="E57" s="315">
        <v>0</v>
      </c>
      <c r="F57" s="316">
        <v>0</v>
      </c>
      <c r="G57" s="316">
        <v>0</v>
      </c>
      <c r="H57" s="316">
        <v>7</v>
      </c>
      <c r="I57" s="317">
        <v>1</v>
      </c>
      <c r="J57" s="401">
        <f t="shared" si="7"/>
        <v>7101</v>
      </c>
      <c r="K57" s="402">
        <f t="shared" si="8"/>
        <v>7101</v>
      </c>
      <c r="L57" s="403">
        <f t="shared" si="9"/>
        <v>0</v>
      </c>
      <c r="M57" s="315">
        <v>0</v>
      </c>
      <c r="N57" s="316">
        <v>0</v>
      </c>
      <c r="O57" s="316">
        <v>0</v>
      </c>
      <c r="P57" s="316">
        <v>0</v>
      </c>
      <c r="Q57" s="317">
        <v>0</v>
      </c>
    </row>
    <row r="58" spans="1:17" ht="21.75" customHeight="1">
      <c r="A58" s="251" t="s">
        <v>1198</v>
      </c>
      <c r="B58" s="404">
        <f t="shared" si="5"/>
        <v>11825</v>
      </c>
      <c r="C58" s="405">
        <v>11589</v>
      </c>
      <c r="D58" s="302">
        <f t="shared" si="6"/>
        <v>236</v>
      </c>
      <c r="E58" s="318">
        <v>236</v>
      </c>
      <c r="F58" s="319">
        <v>0</v>
      </c>
      <c r="G58" s="319">
        <v>0</v>
      </c>
      <c r="H58" s="319">
        <v>0</v>
      </c>
      <c r="I58" s="320">
        <v>0</v>
      </c>
      <c r="J58" s="404">
        <f t="shared" si="7"/>
        <v>11589</v>
      </c>
      <c r="K58" s="405">
        <f t="shared" si="8"/>
        <v>11589</v>
      </c>
      <c r="L58" s="406">
        <f t="shared" si="9"/>
        <v>0</v>
      </c>
      <c r="M58" s="318">
        <v>0</v>
      </c>
      <c r="N58" s="319">
        <v>0</v>
      </c>
      <c r="O58" s="319">
        <v>0</v>
      </c>
      <c r="P58" s="319">
        <v>0</v>
      </c>
      <c r="Q58" s="320">
        <v>0</v>
      </c>
    </row>
    <row r="59" spans="1:17" ht="21.75" customHeight="1">
      <c r="A59" s="148" t="s">
        <v>1199</v>
      </c>
      <c r="B59" s="398">
        <f t="shared" si="5"/>
        <v>2004</v>
      </c>
      <c r="C59" s="399">
        <v>1576</v>
      </c>
      <c r="D59" s="300">
        <f t="shared" si="6"/>
        <v>428</v>
      </c>
      <c r="E59" s="312">
        <v>0</v>
      </c>
      <c r="F59" s="313">
        <v>0</v>
      </c>
      <c r="G59" s="313">
        <v>0</v>
      </c>
      <c r="H59" s="313">
        <v>428</v>
      </c>
      <c r="I59" s="314">
        <v>0</v>
      </c>
      <c r="J59" s="398">
        <f t="shared" si="7"/>
        <v>1576</v>
      </c>
      <c r="K59" s="399">
        <f t="shared" si="8"/>
        <v>1576</v>
      </c>
      <c r="L59" s="400">
        <f t="shared" si="9"/>
        <v>0</v>
      </c>
      <c r="M59" s="312">
        <v>0</v>
      </c>
      <c r="N59" s="313">
        <v>0</v>
      </c>
      <c r="O59" s="313">
        <v>0</v>
      </c>
      <c r="P59" s="313">
        <v>0</v>
      </c>
      <c r="Q59" s="314">
        <v>0</v>
      </c>
    </row>
    <row r="60" spans="1:17" ht="21.75" customHeight="1">
      <c r="A60" s="148" t="s">
        <v>1200</v>
      </c>
      <c r="B60" s="398">
        <f t="shared" si="5"/>
        <v>7683</v>
      </c>
      <c r="C60" s="399">
        <v>6409</v>
      </c>
      <c r="D60" s="300">
        <f t="shared" si="6"/>
        <v>1274</v>
      </c>
      <c r="E60" s="312">
        <v>313</v>
      </c>
      <c r="F60" s="313">
        <v>444</v>
      </c>
      <c r="G60" s="313">
        <v>0</v>
      </c>
      <c r="H60" s="313">
        <v>517</v>
      </c>
      <c r="I60" s="314">
        <v>0</v>
      </c>
      <c r="J60" s="398">
        <f t="shared" si="7"/>
        <v>6520</v>
      </c>
      <c r="K60" s="399">
        <f t="shared" si="8"/>
        <v>6409</v>
      </c>
      <c r="L60" s="400">
        <f t="shared" si="9"/>
        <v>111</v>
      </c>
      <c r="M60" s="312">
        <v>111</v>
      </c>
      <c r="N60" s="313">
        <v>0</v>
      </c>
      <c r="O60" s="313">
        <v>0</v>
      </c>
      <c r="P60" s="313">
        <v>0</v>
      </c>
      <c r="Q60" s="314">
        <v>0</v>
      </c>
    </row>
    <row r="61" spans="1:17" ht="21.75" customHeight="1">
      <c r="A61" s="148" t="s">
        <v>1201</v>
      </c>
      <c r="B61" s="398">
        <f t="shared" si="5"/>
        <v>12486</v>
      </c>
      <c r="C61" s="399">
        <v>11908</v>
      </c>
      <c r="D61" s="300">
        <f t="shared" si="6"/>
        <v>578</v>
      </c>
      <c r="E61" s="312">
        <v>576</v>
      </c>
      <c r="F61" s="313">
        <v>0</v>
      </c>
      <c r="G61" s="313">
        <v>0</v>
      </c>
      <c r="H61" s="313">
        <v>2</v>
      </c>
      <c r="I61" s="314">
        <v>0</v>
      </c>
      <c r="J61" s="398">
        <f t="shared" si="7"/>
        <v>12112</v>
      </c>
      <c r="K61" s="399">
        <f t="shared" si="8"/>
        <v>11908</v>
      </c>
      <c r="L61" s="400">
        <f t="shared" si="9"/>
        <v>204</v>
      </c>
      <c r="M61" s="312">
        <v>204</v>
      </c>
      <c r="N61" s="313">
        <v>0</v>
      </c>
      <c r="O61" s="313">
        <v>0</v>
      </c>
      <c r="P61" s="313">
        <v>0</v>
      </c>
      <c r="Q61" s="314">
        <v>0</v>
      </c>
    </row>
    <row r="62" spans="1:17" ht="21.75" customHeight="1">
      <c r="A62" s="250" t="s">
        <v>1202</v>
      </c>
      <c r="B62" s="401">
        <f t="shared" si="5"/>
        <v>11204</v>
      </c>
      <c r="C62" s="402">
        <v>9825</v>
      </c>
      <c r="D62" s="301">
        <f t="shared" si="6"/>
        <v>1379</v>
      </c>
      <c r="E62" s="315">
        <v>748</v>
      </c>
      <c r="F62" s="316">
        <v>0</v>
      </c>
      <c r="G62" s="316">
        <v>0</v>
      </c>
      <c r="H62" s="316">
        <v>631</v>
      </c>
      <c r="I62" s="317">
        <v>0</v>
      </c>
      <c r="J62" s="401">
        <f t="shared" si="7"/>
        <v>10471</v>
      </c>
      <c r="K62" s="402">
        <f t="shared" si="8"/>
        <v>9825</v>
      </c>
      <c r="L62" s="403">
        <f t="shared" si="9"/>
        <v>646</v>
      </c>
      <c r="M62" s="315">
        <v>500</v>
      </c>
      <c r="N62" s="316">
        <v>0</v>
      </c>
      <c r="O62" s="316">
        <v>0</v>
      </c>
      <c r="P62" s="316">
        <v>146</v>
      </c>
      <c r="Q62" s="317">
        <v>0</v>
      </c>
    </row>
    <row r="63" spans="1:17" ht="21.75" customHeight="1">
      <c r="A63" s="251" t="s">
        <v>1203</v>
      </c>
      <c r="B63" s="404">
        <f t="shared" si="5"/>
        <v>10082</v>
      </c>
      <c r="C63" s="405">
        <v>8649</v>
      </c>
      <c r="D63" s="302">
        <f t="shared" si="6"/>
        <v>1433</v>
      </c>
      <c r="E63" s="318">
        <v>904</v>
      </c>
      <c r="F63" s="319">
        <v>0</v>
      </c>
      <c r="G63" s="319">
        <v>0</v>
      </c>
      <c r="H63" s="319">
        <v>529</v>
      </c>
      <c r="I63" s="320">
        <v>0</v>
      </c>
      <c r="J63" s="404">
        <f t="shared" si="7"/>
        <v>9403</v>
      </c>
      <c r="K63" s="405">
        <f t="shared" si="8"/>
        <v>8649</v>
      </c>
      <c r="L63" s="406">
        <f t="shared" si="9"/>
        <v>754</v>
      </c>
      <c r="M63" s="318">
        <v>630</v>
      </c>
      <c r="N63" s="319">
        <v>0</v>
      </c>
      <c r="O63" s="319">
        <v>0</v>
      </c>
      <c r="P63" s="319">
        <v>124</v>
      </c>
      <c r="Q63" s="320">
        <v>0</v>
      </c>
    </row>
    <row r="64" spans="1:17" ht="21.75" customHeight="1">
      <c r="A64" s="148" t="s">
        <v>1204</v>
      </c>
      <c r="B64" s="398">
        <f t="shared" si="5"/>
        <v>14310</v>
      </c>
      <c r="C64" s="399">
        <v>12046</v>
      </c>
      <c r="D64" s="300">
        <f t="shared" si="6"/>
        <v>2264</v>
      </c>
      <c r="E64" s="312">
        <v>799</v>
      </c>
      <c r="F64" s="313">
        <v>105</v>
      </c>
      <c r="G64" s="313">
        <v>0</v>
      </c>
      <c r="H64" s="313">
        <v>1360</v>
      </c>
      <c r="I64" s="314">
        <v>0</v>
      </c>
      <c r="J64" s="398">
        <f t="shared" si="7"/>
        <v>12366</v>
      </c>
      <c r="K64" s="399">
        <f t="shared" si="8"/>
        <v>12046</v>
      </c>
      <c r="L64" s="400">
        <f t="shared" si="9"/>
        <v>320</v>
      </c>
      <c r="M64" s="312">
        <v>314</v>
      </c>
      <c r="N64" s="313">
        <v>6</v>
      </c>
      <c r="O64" s="313">
        <v>0</v>
      </c>
      <c r="P64" s="313">
        <v>0</v>
      </c>
      <c r="Q64" s="314">
        <v>0</v>
      </c>
    </row>
    <row r="65" spans="1:17" ht="21.75" customHeight="1">
      <c r="A65" s="148" t="s">
        <v>1205</v>
      </c>
      <c r="B65" s="398">
        <f t="shared" si="5"/>
        <v>8812</v>
      </c>
      <c r="C65" s="399">
        <v>8109</v>
      </c>
      <c r="D65" s="300">
        <f t="shared" si="6"/>
        <v>703</v>
      </c>
      <c r="E65" s="312">
        <v>0</v>
      </c>
      <c r="F65" s="313">
        <v>0</v>
      </c>
      <c r="G65" s="313">
        <v>10</v>
      </c>
      <c r="H65" s="313">
        <v>693</v>
      </c>
      <c r="I65" s="314">
        <v>0</v>
      </c>
      <c r="J65" s="398">
        <f t="shared" si="7"/>
        <v>8147</v>
      </c>
      <c r="K65" s="399">
        <f t="shared" si="8"/>
        <v>8109</v>
      </c>
      <c r="L65" s="400">
        <f t="shared" si="9"/>
        <v>38</v>
      </c>
      <c r="M65" s="312">
        <v>0</v>
      </c>
      <c r="N65" s="313">
        <v>0</v>
      </c>
      <c r="O65" s="313">
        <v>0</v>
      </c>
      <c r="P65" s="313">
        <v>38</v>
      </c>
      <c r="Q65" s="314">
        <v>0</v>
      </c>
    </row>
    <row r="66" spans="1:17" ht="21.75" customHeight="1">
      <c r="A66" s="148" t="s">
        <v>1206</v>
      </c>
      <c r="B66" s="398">
        <f t="shared" si="5"/>
        <v>7839</v>
      </c>
      <c r="C66" s="399">
        <v>7242</v>
      </c>
      <c r="D66" s="300">
        <f t="shared" si="6"/>
        <v>597</v>
      </c>
      <c r="E66" s="312">
        <v>0</v>
      </c>
      <c r="F66" s="313">
        <v>0</v>
      </c>
      <c r="G66" s="313">
        <v>0</v>
      </c>
      <c r="H66" s="313">
        <v>597</v>
      </c>
      <c r="I66" s="314">
        <v>0</v>
      </c>
      <c r="J66" s="398">
        <f t="shared" si="7"/>
        <v>7280</v>
      </c>
      <c r="K66" s="399">
        <f t="shared" si="8"/>
        <v>7242</v>
      </c>
      <c r="L66" s="400">
        <f t="shared" si="9"/>
        <v>38</v>
      </c>
      <c r="M66" s="312">
        <v>0</v>
      </c>
      <c r="N66" s="313">
        <v>0</v>
      </c>
      <c r="O66" s="313">
        <v>0</v>
      </c>
      <c r="P66" s="313">
        <v>38</v>
      </c>
      <c r="Q66" s="314">
        <v>0</v>
      </c>
    </row>
    <row r="67" spans="1:17" ht="21.75" customHeight="1">
      <c r="A67" s="250" t="s">
        <v>1207</v>
      </c>
      <c r="B67" s="401">
        <f t="shared" si="5"/>
        <v>3742</v>
      </c>
      <c r="C67" s="402">
        <v>3510</v>
      </c>
      <c r="D67" s="301">
        <f t="shared" si="6"/>
        <v>232</v>
      </c>
      <c r="E67" s="315">
        <v>0</v>
      </c>
      <c r="F67" s="316">
        <v>0</v>
      </c>
      <c r="G67" s="316">
        <v>0</v>
      </c>
      <c r="H67" s="316">
        <v>232</v>
      </c>
      <c r="I67" s="317">
        <v>0</v>
      </c>
      <c r="J67" s="401">
        <f t="shared" si="7"/>
        <v>3531</v>
      </c>
      <c r="K67" s="402">
        <f t="shared" si="8"/>
        <v>3510</v>
      </c>
      <c r="L67" s="403">
        <f t="shared" si="9"/>
        <v>21</v>
      </c>
      <c r="M67" s="315">
        <v>0</v>
      </c>
      <c r="N67" s="316">
        <v>0</v>
      </c>
      <c r="O67" s="316">
        <v>0</v>
      </c>
      <c r="P67" s="316">
        <v>21</v>
      </c>
      <c r="Q67" s="317">
        <v>0</v>
      </c>
    </row>
    <row r="68" spans="1:17" ht="21.75" customHeight="1">
      <c r="A68" s="251" t="s">
        <v>1208</v>
      </c>
      <c r="B68" s="404">
        <f t="shared" si="5"/>
        <v>8353</v>
      </c>
      <c r="C68" s="405">
        <v>6698</v>
      </c>
      <c r="D68" s="302">
        <f t="shared" si="6"/>
        <v>1655</v>
      </c>
      <c r="E68" s="318">
        <v>139</v>
      </c>
      <c r="F68" s="319">
        <v>0</v>
      </c>
      <c r="G68" s="319">
        <v>0</v>
      </c>
      <c r="H68" s="319">
        <v>1516</v>
      </c>
      <c r="I68" s="320">
        <v>0</v>
      </c>
      <c r="J68" s="404">
        <f t="shared" si="7"/>
        <v>6811</v>
      </c>
      <c r="K68" s="405">
        <f t="shared" si="8"/>
        <v>6698</v>
      </c>
      <c r="L68" s="406">
        <f t="shared" si="9"/>
        <v>113</v>
      </c>
      <c r="M68" s="318">
        <v>0</v>
      </c>
      <c r="N68" s="319">
        <v>0</v>
      </c>
      <c r="O68" s="319">
        <v>0</v>
      </c>
      <c r="P68" s="319">
        <v>113</v>
      </c>
      <c r="Q68" s="320">
        <v>0</v>
      </c>
    </row>
    <row r="69" spans="1:17" ht="21.75" customHeight="1">
      <c r="A69" s="148" t="s">
        <v>1209</v>
      </c>
      <c r="B69" s="398">
        <f t="shared" si="5"/>
        <v>15948</v>
      </c>
      <c r="C69" s="399">
        <v>13981</v>
      </c>
      <c r="D69" s="300">
        <f t="shared" si="6"/>
        <v>1967</v>
      </c>
      <c r="E69" s="312">
        <v>1641</v>
      </c>
      <c r="F69" s="313">
        <v>0</v>
      </c>
      <c r="G69" s="313">
        <v>0</v>
      </c>
      <c r="H69" s="313">
        <v>326</v>
      </c>
      <c r="I69" s="314">
        <v>0</v>
      </c>
      <c r="J69" s="398">
        <f t="shared" si="7"/>
        <v>14657</v>
      </c>
      <c r="K69" s="399">
        <f t="shared" si="8"/>
        <v>13981</v>
      </c>
      <c r="L69" s="400">
        <f t="shared" si="9"/>
        <v>676</v>
      </c>
      <c r="M69" s="312">
        <v>676</v>
      </c>
      <c r="N69" s="313">
        <v>0</v>
      </c>
      <c r="O69" s="313">
        <v>0</v>
      </c>
      <c r="P69" s="313">
        <v>0</v>
      </c>
      <c r="Q69" s="314">
        <v>0</v>
      </c>
    </row>
    <row r="70" spans="1:17" ht="21.75" customHeight="1">
      <c r="A70" s="148" t="s">
        <v>1210</v>
      </c>
      <c r="B70" s="398">
        <f t="shared" si="5"/>
        <v>1577</v>
      </c>
      <c r="C70" s="399">
        <v>1333</v>
      </c>
      <c r="D70" s="300">
        <f t="shared" si="6"/>
        <v>244</v>
      </c>
      <c r="E70" s="312">
        <v>0</v>
      </c>
      <c r="F70" s="313">
        <v>0</v>
      </c>
      <c r="G70" s="313">
        <v>0</v>
      </c>
      <c r="H70" s="313">
        <v>227</v>
      </c>
      <c r="I70" s="314">
        <v>17</v>
      </c>
      <c r="J70" s="398">
        <f t="shared" si="7"/>
        <v>1333</v>
      </c>
      <c r="K70" s="399">
        <f t="shared" si="8"/>
        <v>1333</v>
      </c>
      <c r="L70" s="400">
        <f t="shared" si="9"/>
        <v>0</v>
      </c>
      <c r="M70" s="312">
        <v>0</v>
      </c>
      <c r="N70" s="313">
        <v>0</v>
      </c>
      <c r="O70" s="313">
        <v>0</v>
      </c>
      <c r="P70" s="313">
        <v>0</v>
      </c>
      <c r="Q70" s="314">
        <v>0</v>
      </c>
    </row>
    <row r="71" spans="1:17" ht="21.75" customHeight="1">
      <c r="A71" s="148" t="s">
        <v>1211</v>
      </c>
      <c r="B71" s="398">
        <f t="shared" si="5"/>
        <v>1230</v>
      </c>
      <c r="C71" s="399">
        <v>1035</v>
      </c>
      <c r="D71" s="300">
        <f t="shared" si="6"/>
        <v>195</v>
      </c>
      <c r="E71" s="312">
        <v>0</v>
      </c>
      <c r="F71" s="313">
        <v>0</v>
      </c>
      <c r="G71" s="313">
        <v>0</v>
      </c>
      <c r="H71" s="313">
        <v>185</v>
      </c>
      <c r="I71" s="314">
        <v>10</v>
      </c>
      <c r="J71" s="398">
        <f t="shared" si="7"/>
        <v>1035</v>
      </c>
      <c r="K71" s="399">
        <f t="shared" si="8"/>
        <v>1035</v>
      </c>
      <c r="L71" s="400">
        <f t="shared" si="9"/>
        <v>0</v>
      </c>
      <c r="M71" s="312">
        <v>0</v>
      </c>
      <c r="N71" s="313">
        <v>0</v>
      </c>
      <c r="O71" s="313">
        <v>0</v>
      </c>
      <c r="P71" s="313">
        <v>0</v>
      </c>
      <c r="Q71" s="314">
        <v>0</v>
      </c>
    </row>
    <row r="72" spans="1:17" ht="21.75" customHeight="1">
      <c r="A72" s="250" t="s">
        <v>1212</v>
      </c>
      <c r="B72" s="401">
        <f t="shared" si="5"/>
        <v>377</v>
      </c>
      <c r="C72" s="402">
        <v>301</v>
      </c>
      <c r="D72" s="301">
        <f t="shared" si="6"/>
        <v>76</v>
      </c>
      <c r="E72" s="315">
        <v>0</v>
      </c>
      <c r="F72" s="316">
        <v>0</v>
      </c>
      <c r="G72" s="316">
        <v>0</v>
      </c>
      <c r="H72" s="316">
        <v>72</v>
      </c>
      <c r="I72" s="317">
        <v>4</v>
      </c>
      <c r="J72" s="401">
        <f t="shared" si="7"/>
        <v>301</v>
      </c>
      <c r="K72" s="402">
        <f t="shared" si="8"/>
        <v>301</v>
      </c>
      <c r="L72" s="403">
        <f t="shared" si="9"/>
        <v>0</v>
      </c>
      <c r="M72" s="315">
        <v>0</v>
      </c>
      <c r="N72" s="316">
        <v>0</v>
      </c>
      <c r="O72" s="316">
        <v>0</v>
      </c>
      <c r="P72" s="316">
        <v>0</v>
      </c>
      <c r="Q72" s="317">
        <v>0</v>
      </c>
    </row>
    <row r="73" spans="1:17" ht="21.75" customHeight="1" thickBot="1">
      <c r="A73" s="770" t="s">
        <v>1213</v>
      </c>
      <c r="B73" s="410">
        <f t="shared" si="5"/>
        <v>5507</v>
      </c>
      <c r="C73" s="412">
        <v>5254</v>
      </c>
      <c r="D73" s="411">
        <f t="shared" si="6"/>
        <v>253</v>
      </c>
      <c r="E73" s="771">
        <v>140</v>
      </c>
      <c r="F73" s="772">
        <v>0</v>
      </c>
      <c r="G73" s="772">
        <v>0</v>
      </c>
      <c r="H73" s="772">
        <v>113</v>
      </c>
      <c r="I73" s="773">
        <v>0</v>
      </c>
      <c r="J73" s="410">
        <f t="shared" si="7"/>
        <v>5390</v>
      </c>
      <c r="K73" s="412">
        <f t="shared" si="8"/>
        <v>5254</v>
      </c>
      <c r="L73" s="413">
        <f t="shared" si="9"/>
        <v>136</v>
      </c>
      <c r="M73" s="771">
        <v>136</v>
      </c>
      <c r="N73" s="772">
        <v>0</v>
      </c>
      <c r="O73" s="772">
        <v>0</v>
      </c>
      <c r="P73" s="772">
        <v>0</v>
      </c>
      <c r="Q73" s="773">
        <v>0</v>
      </c>
    </row>
    <row r="74" spans="1:17" ht="36" customHeight="1">
      <c r="A74" s="457" t="s">
        <v>213</v>
      </c>
      <c r="B74" s="398">
        <f aca="true" t="shared" si="10" ref="B74:J74">SUM(B7:B41)</f>
        <v>2245924</v>
      </c>
      <c r="C74" s="399">
        <f t="shared" si="10"/>
        <v>1849822</v>
      </c>
      <c r="D74" s="399">
        <f t="shared" si="10"/>
        <v>396102</v>
      </c>
      <c r="E74" s="312">
        <f t="shared" si="10"/>
        <v>202415</v>
      </c>
      <c r="F74" s="313">
        <f t="shared" si="10"/>
        <v>5015</v>
      </c>
      <c r="G74" s="313">
        <f t="shared" si="10"/>
        <v>197</v>
      </c>
      <c r="H74" s="313">
        <f t="shared" si="10"/>
        <v>185522</v>
      </c>
      <c r="I74" s="314">
        <f t="shared" si="10"/>
        <v>2953</v>
      </c>
      <c r="J74" s="398">
        <f t="shared" si="10"/>
        <v>2016339</v>
      </c>
      <c r="K74" s="399">
        <f aca="true" t="shared" si="11" ref="K74:Q74">SUM(K7:K41)</f>
        <v>1849822</v>
      </c>
      <c r="L74" s="400">
        <f t="shared" si="11"/>
        <v>166517</v>
      </c>
      <c r="M74" s="312">
        <f t="shared" si="11"/>
        <v>144974</v>
      </c>
      <c r="N74" s="313">
        <f t="shared" si="11"/>
        <v>88</v>
      </c>
      <c r="O74" s="313">
        <f>SUM(O7:O41)</f>
        <v>0</v>
      </c>
      <c r="P74" s="313">
        <f>SUM(P7:P41)</f>
        <v>19535</v>
      </c>
      <c r="Q74" s="314">
        <f t="shared" si="11"/>
        <v>1920</v>
      </c>
    </row>
    <row r="75" spans="1:17" ht="36" customHeight="1">
      <c r="A75" s="457" t="s">
        <v>212</v>
      </c>
      <c r="B75" s="398">
        <f aca="true" t="shared" si="12" ref="B75:Q75">SUM(B48:B73)</f>
        <v>207050</v>
      </c>
      <c r="C75" s="399">
        <f t="shared" si="12"/>
        <v>186773</v>
      </c>
      <c r="D75" s="399">
        <f t="shared" si="12"/>
        <v>20277</v>
      </c>
      <c r="E75" s="312">
        <f t="shared" si="12"/>
        <v>9127</v>
      </c>
      <c r="F75" s="313">
        <f t="shared" si="12"/>
        <v>549</v>
      </c>
      <c r="G75" s="313">
        <f t="shared" si="12"/>
        <v>69</v>
      </c>
      <c r="H75" s="313">
        <f t="shared" si="12"/>
        <v>10402</v>
      </c>
      <c r="I75" s="314">
        <f t="shared" si="12"/>
        <v>130</v>
      </c>
      <c r="J75" s="398">
        <f t="shared" si="12"/>
        <v>191545</v>
      </c>
      <c r="K75" s="399">
        <f t="shared" si="12"/>
        <v>186773</v>
      </c>
      <c r="L75" s="400">
        <f t="shared" si="12"/>
        <v>4772</v>
      </c>
      <c r="M75" s="312">
        <f t="shared" si="12"/>
        <v>3965</v>
      </c>
      <c r="N75" s="313">
        <f t="shared" si="12"/>
        <v>6</v>
      </c>
      <c r="O75" s="313">
        <f t="shared" si="12"/>
        <v>0</v>
      </c>
      <c r="P75" s="313">
        <f t="shared" si="12"/>
        <v>801</v>
      </c>
      <c r="Q75" s="314">
        <f t="shared" si="12"/>
        <v>0</v>
      </c>
    </row>
    <row r="76" spans="1:17" ht="45" customHeight="1" thickBot="1">
      <c r="A76" s="458" t="s">
        <v>222</v>
      </c>
      <c r="B76" s="407">
        <f aca="true" t="shared" si="13" ref="B76:J76">SUM(B74:B75)</f>
        <v>2452974</v>
      </c>
      <c r="C76" s="408">
        <f t="shared" si="13"/>
        <v>2036595</v>
      </c>
      <c r="D76" s="408">
        <f>SUM(D74:D75)</f>
        <v>416379</v>
      </c>
      <c r="E76" s="321">
        <f t="shared" si="13"/>
        <v>211542</v>
      </c>
      <c r="F76" s="322">
        <f t="shared" si="13"/>
        <v>5564</v>
      </c>
      <c r="G76" s="322">
        <f t="shared" si="13"/>
        <v>266</v>
      </c>
      <c r="H76" s="322">
        <f t="shared" si="13"/>
        <v>195924</v>
      </c>
      <c r="I76" s="323">
        <f t="shared" si="13"/>
        <v>3083</v>
      </c>
      <c r="J76" s="407">
        <f t="shared" si="13"/>
        <v>2207884</v>
      </c>
      <c r="K76" s="408">
        <f aca="true" t="shared" si="14" ref="K76:Q76">SUM(K74:K75)</f>
        <v>2036595</v>
      </c>
      <c r="L76" s="409">
        <f t="shared" si="14"/>
        <v>171289</v>
      </c>
      <c r="M76" s="321">
        <f t="shared" si="14"/>
        <v>148939</v>
      </c>
      <c r="N76" s="322">
        <f t="shared" si="14"/>
        <v>94</v>
      </c>
      <c r="O76" s="322">
        <f>SUM(O74:O75)</f>
        <v>0</v>
      </c>
      <c r="P76" s="322">
        <f>SUM(P74:P75)</f>
        <v>20336</v>
      </c>
      <c r="Q76" s="323">
        <f t="shared" si="14"/>
        <v>1920</v>
      </c>
    </row>
    <row r="77" ht="19.5" customHeight="1">
      <c r="A77" s="774" t="s">
        <v>944</v>
      </c>
    </row>
    <row r="78" spans="1:12" ht="19.5" customHeight="1">
      <c r="A78" s="774" t="s">
        <v>946</v>
      </c>
      <c r="J78" s="15"/>
      <c r="L78" s="15"/>
    </row>
    <row r="79" spans="1:12" ht="19.5" customHeight="1">
      <c r="A79" s="774" t="s">
        <v>947</v>
      </c>
      <c r="J79" s="15"/>
      <c r="L79" s="15"/>
    </row>
    <row r="80" spans="1:12" ht="19.5" customHeight="1">
      <c r="A80" s="774" t="s">
        <v>945</v>
      </c>
      <c r="J80" s="15"/>
      <c r="L80" s="15"/>
    </row>
    <row r="81" spans="10:12" ht="27.75" customHeight="1">
      <c r="J81" s="15"/>
      <c r="L81" s="15"/>
    </row>
  </sheetData>
  <mergeCells count="38">
    <mergeCell ref="I5:I6"/>
    <mergeCell ref="L4:Q4"/>
    <mergeCell ref="L5:L6"/>
    <mergeCell ref="J4:J6"/>
    <mergeCell ref="K4:K6"/>
    <mergeCell ref="Q5:Q6"/>
    <mergeCell ref="O5:O6"/>
    <mergeCell ref="P5:P6"/>
    <mergeCell ref="J45:J47"/>
    <mergeCell ref="B4:B6"/>
    <mergeCell ref="D4:I4"/>
    <mergeCell ref="D5:D6"/>
    <mergeCell ref="B45:B47"/>
    <mergeCell ref="C45:C47"/>
    <mergeCell ref="D45:I45"/>
    <mergeCell ref="D46:D47"/>
    <mergeCell ref="E46:E47"/>
    <mergeCell ref="F46:F47"/>
    <mergeCell ref="L45:Q45"/>
    <mergeCell ref="L46:L47"/>
    <mergeCell ref="A3:A6"/>
    <mergeCell ref="M5:M6"/>
    <mergeCell ref="N5:N6"/>
    <mergeCell ref="E5:E6"/>
    <mergeCell ref="F5:F6"/>
    <mergeCell ref="G5:G6"/>
    <mergeCell ref="H5:H6"/>
    <mergeCell ref="C4:C6"/>
    <mergeCell ref="Q46:Q47"/>
    <mergeCell ref="M46:M47"/>
    <mergeCell ref="N46:N47"/>
    <mergeCell ref="A44:A47"/>
    <mergeCell ref="O46:O47"/>
    <mergeCell ref="P46:P47"/>
    <mergeCell ref="G46:G47"/>
    <mergeCell ref="H46:H47"/>
    <mergeCell ref="I46:I47"/>
    <mergeCell ref="K45:K47"/>
  </mergeCells>
  <printOptions horizontalCentered="1"/>
  <pageMargins left="0.5905511811023623" right="0.5905511811023623" top="0.5905511811023623" bottom="0.5905511811023623" header="0.3937007874015748" footer="0.3937007874015748"/>
  <pageSetup firstPageNumber="29" useFirstPageNumber="1" fitToHeight="2" fitToWidth="2" horizontalDpi="600" verticalDpi="600" orientation="portrait" pageOrder="overThenDown" paperSize="9" scale="90" r:id="rId2"/>
  <headerFooter alignWithMargins="0">
    <oddFooter>&amp;C&amp;P</oddFooter>
  </headerFooter>
  <rowBreaks count="1" manualBreakCount="1">
    <brk id="41" max="1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Q80"/>
  <sheetViews>
    <sheetView view="pageBreakPreview" zoomScale="65" zoomScaleSheetLayoutView="65" workbookViewId="0" topLeftCell="A1">
      <pane xSplit="1" ySplit="6" topLeftCell="B7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796875" defaultRowHeight="15"/>
  <cols>
    <col min="1" max="2" width="11.59765625" style="9" customWidth="1"/>
    <col min="3" max="5" width="10.59765625" style="9" customWidth="1"/>
    <col min="6" max="6" width="11.59765625" style="9" customWidth="1"/>
    <col min="7" max="9" width="10.5" style="9" customWidth="1"/>
    <col min="10" max="10" width="11.59765625" style="9" customWidth="1"/>
    <col min="11" max="13" width="10.59765625" style="9" customWidth="1"/>
    <col min="14" max="14" width="11.59765625" style="9" customWidth="1"/>
    <col min="15" max="17" width="10.59765625" style="9" customWidth="1"/>
    <col min="18" max="18" width="2.5" style="9" customWidth="1"/>
    <col min="19" max="16384" width="11" style="9" customWidth="1"/>
  </cols>
  <sheetData>
    <row r="1" s="14" customFormat="1" ht="18" customHeight="1">
      <c r="A1" s="31" t="s">
        <v>304</v>
      </c>
    </row>
    <row r="2" spans="1:17" s="14" customFormat="1" ht="24" customHeight="1" thickBot="1">
      <c r="A2" s="31" t="s">
        <v>1267</v>
      </c>
      <c r="Q2" s="23" t="s">
        <v>428</v>
      </c>
    </row>
    <row r="3" spans="1:17" s="14" customFormat="1" ht="19.5" customHeight="1" thickBot="1">
      <c r="A3" s="973" t="s">
        <v>211</v>
      </c>
      <c r="B3" s="876" t="s">
        <v>1275</v>
      </c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8"/>
    </row>
    <row r="4" spans="1:17" s="14" customFormat="1" ht="18.75" customHeight="1">
      <c r="A4" s="933"/>
      <c r="B4" s="873" t="s">
        <v>1243</v>
      </c>
      <c r="C4" s="999" t="s">
        <v>1276</v>
      </c>
      <c r="D4" s="1000"/>
      <c r="E4" s="875"/>
      <c r="F4" s="240" t="s">
        <v>1273</v>
      </c>
      <c r="G4" s="241"/>
      <c r="H4" s="241"/>
      <c r="I4" s="242"/>
      <c r="J4" s="240" t="s">
        <v>1274</v>
      </c>
      <c r="K4" s="241"/>
      <c r="L4" s="241"/>
      <c r="M4" s="242"/>
      <c r="N4" s="240" t="s">
        <v>906</v>
      </c>
      <c r="O4" s="241"/>
      <c r="P4" s="241"/>
      <c r="Q4" s="242"/>
    </row>
    <row r="5" spans="1:17" s="14" customFormat="1" ht="15.75" customHeight="1">
      <c r="A5" s="933"/>
      <c r="B5" s="873"/>
      <c r="C5" s="885" t="s">
        <v>1270</v>
      </c>
      <c r="D5" s="880" t="s">
        <v>1271</v>
      </c>
      <c r="E5" s="883" t="s">
        <v>1272</v>
      </c>
      <c r="F5" s="873" t="s">
        <v>554</v>
      </c>
      <c r="G5" s="885" t="s">
        <v>1270</v>
      </c>
      <c r="H5" s="880" t="s">
        <v>1271</v>
      </c>
      <c r="I5" s="883" t="s">
        <v>1272</v>
      </c>
      <c r="J5" s="873" t="s">
        <v>554</v>
      </c>
      <c r="K5" s="885" t="s">
        <v>1270</v>
      </c>
      <c r="L5" s="880" t="s">
        <v>1271</v>
      </c>
      <c r="M5" s="883" t="s">
        <v>1272</v>
      </c>
      <c r="N5" s="873" t="s">
        <v>554</v>
      </c>
      <c r="O5" s="885" t="s">
        <v>1270</v>
      </c>
      <c r="P5" s="880" t="s">
        <v>1271</v>
      </c>
      <c r="Q5" s="883" t="s">
        <v>1272</v>
      </c>
    </row>
    <row r="6" spans="1:17" s="14" customFormat="1" ht="21.75" customHeight="1" thickBot="1">
      <c r="A6" s="882"/>
      <c r="B6" s="874"/>
      <c r="C6" s="879"/>
      <c r="D6" s="881"/>
      <c r="E6" s="884"/>
      <c r="F6" s="874"/>
      <c r="G6" s="879"/>
      <c r="H6" s="881"/>
      <c r="I6" s="884"/>
      <c r="J6" s="874"/>
      <c r="K6" s="879"/>
      <c r="L6" s="881"/>
      <c r="M6" s="884"/>
      <c r="N6" s="874"/>
      <c r="O6" s="879"/>
      <c r="P6" s="881"/>
      <c r="Q6" s="884"/>
    </row>
    <row r="7" spans="1:17" ht="22.5" customHeight="1">
      <c r="A7" s="253" t="s">
        <v>1154</v>
      </c>
      <c r="B7" s="304">
        <f>SUM(C7:E7)</f>
        <v>101796</v>
      </c>
      <c r="C7" s="309">
        <f>SUM(G7,K7,O7)</f>
        <v>3312</v>
      </c>
      <c r="D7" s="310">
        <f>SUM(H7,L7,P7)</f>
        <v>80292</v>
      </c>
      <c r="E7" s="311">
        <f>SUM(I7,M7,Q7)</f>
        <v>18192</v>
      </c>
      <c r="F7" s="299">
        <f>SUM(G7:I7)</f>
        <v>15628</v>
      </c>
      <c r="G7" s="309">
        <v>0</v>
      </c>
      <c r="H7" s="310">
        <v>8504</v>
      </c>
      <c r="I7" s="311">
        <v>7124</v>
      </c>
      <c r="J7" s="304">
        <f aca="true" t="shared" si="0" ref="J7:J41">SUM(K7:M7)</f>
        <v>0</v>
      </c>
      <c r="K7" s="309">
        <v>0</v>
      </c>
      <c r="L7" s="310">
        <v>0</v>
      </c>
      <c r="M7" s="311">
        <v>0</v>
      </c>
      <c r="N7" s="299">
        <f>SUM(O7:Q7)</f>
        <v>86168</v>
      </c>
      <c r="O7" s="309">
        <v>3312</v>
      </c>
      <c r="P7" s="310">
        <v>71788</v>
      </c>
      <c r="Q7" s="311">
        <v>11068</v>
      </c>
    </row>
    <row r="8" spans="1:17" ht="22.5" customHeight="1">
      <c r="A8" s="148" t="s">
        <v>1155</v>
      </c>
      <c r="B8" s="305">
        <f aca="true" t="shared" si="1" ref="B8:B73">SUM(C8:E8)</f>
        <v>13423</v>
      </c>
      <c r="C8" s="312">
        <f aca="true" t="shared" si="2" ref="C8:C41">SUM(G8,K8,O8)</f>
        <v>2527</v>
      </c>
      <c r="D8" s="313">
        <f aca="true" t="shared" si="3" ref="D8:D41">SUM(H8,L8,P8)</f>
        <v>9452</v>
      </c>
      <c r="E8" s="314">
        <f aca="true" t="shared" si="4" ref="E8:E41">SUM(I8,M8,Q8)</f>
        <v>1444</v>
      </c>
      <c r="F8" s="300">
        <f aca="true" t="shared" si="5" ref="F8:F41">SUM(G8:I8)</f>
        <v>13423</v>
      </c>
      <c r="G8" s="312">
        <v>2527</v>
      </c>
      <c r="H8" s="313">
        <v>9452</v>
      </c>
      <c r="I8" s="314">
        <v>1444</v>
      </c>
      <c r="J8" s="305">
        <f t="shared" si="0"/>
        <v>0</v>
      </c>
      <c r="K8" s="312">
        <v>0</v>
      </c>
      <c r="L8" s="313">
        <v>0</v>
      </c>
      <c r="M8" s="314">
        <v>0</v>
      </c>
      <c r="N8" s="300">
        <f aca="true" t="shared" si="6" ref="N8:N41">SUM(O8:Q8)</f>
        <v>0</v>
      </c>
      <c r="O8" s="312">
        <v>0</v>
      </c>
      <c r="P8" s="313">
        <v>0</v>
      </c>
      <c r="Q8" s="314">
        <v>0</v>
      </c>
    </row>
    <row r="9" spans="1:17" ht="22.5" customHeight="1">
      <c r="A9" s="148" t="s">
        <v>1156</v>
      </c>
      <c r="B9" s="305">
        <f t="shared" si="1"/>
        <v>26563</v>
      </c>
      <c r="C9" s="312">
        <f t="shared" si="2"/>
        <v>2706</v>
      </c>
      <c r="D9" s="313">
        <f t="shared" si="3"/>
        <v>21201</v>
      </c>
      <c r="E9" s="314">
        <f t="shared" si="4"/>
        <v>2656</v>
      </c>
      <c r="F9" s="300">
        <f t="shared" si="5"/>
        <v>26563</v>
      </c>
      <c r="G9" s="312">
        <v>2706</v>
      </c>
      <c r="H9" s="313">
        <v>21201</v>
      </c>
      <c r="I9" s="314">
        <v>2656</v>
      </c>
      <c r="J9" s="305">
        <f t="shared" si="0"/>
        <v>0</v>
      </c>
      <c r="K9" s="312">
        <v>0</v>
      </c>
      <c r="L9" s="313">
        <v>0</v>
      </c>
      <c r="M9" s="314">
        <v>0</v>
      </c>
      <c r="N9" s="300">
        <f t="shared" si="6"/>
        <v>0</v>
      </c>
      <c r="O9" s="312">
        <v>0</v>
      </c>
      <c r="P9" s="313">
        <v>0</v>
      </c>
      <c r="Q9" s="314">
        <v>0</v>
      </c>
    </row>
    <row r="10" spans="1:17" ht="22.5" customHeight="1">
      <c r="A10" s="148" t="s">
        <v>1157</v>
      </c>
      <c r="B10" s="305">
        <f t="shared" si="1"/>
        <v>17494</v>
      </c>
      <c r="C10" s="312">
        <f t="shared" si="2"/>
        <v>5</v>
      </c>
      <c r="D10" s="313">
        <f t="shared" si="3"/>
        <v>14027</v>
      </c>
      <c r="E10" s="314">
        <f t="shared" si="4"/>
        <v>3462</v>
      </c>
      <c r="F10" s="300">
        <f t="shared" si="5"/>
        <v>8596</v>
      </c>
      <c r="G10" s="312">
        <v>5</v>
      </c>
      <c r="H10" s="313">
        <v>5129</v>
      </c>
      <c r="I10" s="314">
        <v>3462</v>
      </c>
      <c r="J10" s="305">
        <f t="shared" si="0"/>
        <v>8898</v>
      </c>
      <c r="K10" s="312">
        <v>0</v>
      </c>
      <c r="L10" s="313">
        <v>8898</v>
      </c>
      <c r="M10" s="314">
        <v>0</v>
      </c>
      <c r="N10" s="300">
        <f t="shared" si="6"/>
        <v>0</v>
      </c>
      <c r="O10" s="312">
        <v>0</v>
      </c>
      <c r="P10" s="313">
        <v>0</v>
      </c>
      <c r="Q10" s="314">
        <v>0</v>
      </c>
    </row>
    <row r="11" spans="1:17" ht="22.5" customHeight="1">
      <c r="A11" s="250" t="s">
        <v>1158</v>
      </c>
      <c r="B11" s="306">
        <f t="shared" si="1"/>
        <v>5965</v>
      </c>
      <c r="C11" s="315">
        <f t="shared" si="2"/>
        <v>0</v>
      </c>
      <c r="D11" s="316">
        <f t="shared" si="3"/>
        <v>5424</v>
      </c>
      <c r="E11" s="317">
        <f t="shared" si="4"/>
        <v>541</v>
      </c>
      <c r="F11" s="301">
        <f t="shared" si="5"/>
        <v>3638</v>
      </c>
      <c r="G11" s="315">
        <v>0</v>
      </c>
      <c r="H11" s="316">
        <v>3097</v>
      </c>
      <c r="I11" s="317">
        <v>541</v>
      </c>
      <c r="J11" s="306">
        <f t="shared" si="0"/>
        <v>2327</v>
      </c>
      <c r="K11" s="315">
        <v>0</v>
      </c>
      <c r="L11" s="316">
        <v>2327</v>
      </c>
      <c r="M11" s="317">
        <v>0</v>
      </c>
      <c r="N11" s="301">
        <f t="shared" si="6"/>
        <v>0</v>
      </c>
      <c r="O11" s="315">
        <v>0</v>
      </c>
      <c r="P11" s="316">
        <v>0</v>
      </c>
      <c r="Q11" s="317">
        <v>0</v>
      </c>
    </row>
    <row r="12" spans="1:17" ht="22.5" customHeight="1">
      <c r="A12" s="251" t="s">
        <v>1159</v>
      </c>
      <c r="B12" s="307">
        <f t="shared" si="1"/>
        <v>7504</v>
      </c>
      <c r="C12" s="318">
        <f t="shared" si="2"/>
        <v>96</v>
      </c>
      <c r="D12" s="319">
        <f t="shared" si="3"/>
        <v>7102</v>
      </c>
      <c r="E12" s="320">
        <f t="shared" si="4"/>
        <v>306</v>
      </c>
      <c r="F12" s="302">
        <f t="shared" si="5"/>
        <v>705</v>
      </c>
      <c r="G12" s="318">
        <v>96</v>
      </c>
      <c r="H12" s="319">
        <v>603</v>
      </c>
      <c r="I12" s="320">
        <v>6</v>
      </c>
      <c r="J12" s="307">
        <f t="shared" si="0"/>
        <v>6799</v>
      </c>
      <c r="K12" s="318">
        <v>0</v>
      </c>
      <c r="L12" s="319">
        <v>6499</v>
      </c>
      <c r="M12" s="320">
        <v>300</v>
      </c>
      <c r="N12" s="302">
        <f t="shared" si="6"/>
        <v>0</v>
      </c>
      <c r="O12" s="318">
        <v>0</v>
      </c>
      <c r="P12" s="319">
        <v>0</v>
      </c>
      <c r="Q12" s="320">
        <v>0</v>
      </c>
    </row>
    <row r="13" spans="1:17" ht="22.5" customHeight="1">
      <c r="A13" s="148" t="s">
        <v>1160</v>
      </c>
      <c r="B13" s="305">
        <f t="shared" si="1"/>
        <v>10754</v>
      </c>
      <c r="C13" s="312">
        <f t="shared" si="2"/>
        <v>504</v>
      </c>
      <c r="D13" s="313">
        <f t="shared" si="3"/>
        <v>10250</v>
      </c>
      <c r="E13" s="314">
        <f t="shared" si="4"/>
        <v>0</v>
      </c>
      <c r="F13" s="300">
        <f t="shared" si="5"/>
        <v>6767</v>
      </c>
      <c r="G13" s="312">
        <v>504</v>
      </c>
      <c r="H13" s="313">
        <v>6263</v>
      </c>
      <c r="I13" s="314">
        <v>0</v>
      </c>
      <c r="J13" s="305">
        <f t="shared" si="0"/>
        <v>3987</v>
      </c>
      <c r="K13" s="312">
        <v>0</v>
      </c>
      <c r="L13" s="313">
        <v>3987</v>
      </c>
      <c r="M13" s="314">
        <v>0</v>
      </c>
      <c r="N13" s="300">
        <f t="shared" si="6"/>
        <v>0</v>
      </c>
      <c r="O13" s="312">
        <v>0</v>
      </c>
      <c r="P13" s="313">
        <v>0</v>
      </c>
      <c r="Q13" s="314">
        <v>0</v>
      </c>
    </row>
    <row r="14" spans="1:17" ht="22.5" customHeight="1">
      <c r="A14" s="148" t="s">
        <v>1161</v>
      </c>
      <c r="B14" s="305">
        <f t="shared" si="1"/>
        <v>3039</v>
      </c>
      <c r="C14" s="312">
        <f t="shared" si="2"/>
        <v>618</v>
      </c>
      <c r="D14" s="313">
        <f t="shared" si="3"/>
        <v>1763</v>
      </c>
      <c r="E14" s="314">
        <f t="shared" si="4"/>
        <v>658</v>
      </c>
      <c r="F14" s="300">
        <f t="shared" si="5"/>
        <v>3039</v>
      </c>
      <c r="G14" s="312">
        <v>618</v>
      </c>
      <c r="H14" s="313">
        <v>1763</v>
      </c>
      <c r="I14" s="314">
        <v>658</v>
      </c>
      <c r="J14" s="305">
        <f t="shared" si="0"/>
        <v>0</v>
      </c>
      <c r="K14" s="312">
        <v>0</v>
      </c>
      <c r="L14" s="313">
        <v>0</v>
      </c>
      <c r="M14" s="314">
        <v>0</v>
      </c>
      <c r="N14" s="300">
        <f t="shared" si="6"/>
        <v>0</v>
      </c>
      <c r="O14" s="312">
        <v>0</v>
      </c>
      <c r="P14" s="313">
        <v>0</v>
      </c>
      <c r="Q14" s="314">
        <v>0</v>
      </c>
    </row>
    <row r="15" spans="1:17" ht="22.5" customHeight="1">
      <c r="A15" s="148" t="s">
        <v>1162</v>
      </c>
      <c r="B15" s="305">
        <f t="shared" si="1"/>
        <v>1335</v>
      </c>
      <c r="C15" s="312">
        <f t="shared" si="2"/>
        <v>42</v>
      </c>
      <c r="D15" s="313">
        <f t="shared" si="3"/>
        <v>1293</v>
      </c>
      <c r="E15" s="314">
        <f t="shared" si="4"/>
        <v>0</v>
      </c>
      <c r="F15" s="300">
        <f t="shared" si="5"/>
        <v>42</v>
      </c>
      <c r="G15" s="312">
        <v>42</v>
      </c>
      <c r="H15" s="313">
        <v>0</v>
      </c>
      <c r="I15" s="314">
        <v>0</v>
      </c>
      <c r="J15" s="305">
        <f t="shared" si="0"/>
        <v>567</v>
      </c>
      <c r="K15" s="312">
        <v>0</v>
      </c>
      <c r="L15" s="313">
        <v>567</v>
      </c>
      <c r="M15" s="314">
        <v>0</v>
      </c>
      <c r="N15" s="300">
        <f t="shared" si="6"/>
        <v>726</v>
      </c>
      <c r="O15" s="312">
        <v>0</v>
      </c>
      <c r="P15" s="313">
        <v>726</v>
      </c>
      <c r="Q15" s="314">
        <v>0</v>
      </c>
    </row>
    <row r="16" spans="1:17" ht="22.5" customHeight="1">
      <c r="A16" s="250" t="s">
        <v>1163</v>
      </c>
      <c r="B16" s="306">
        <f t="shared" si="1"/>
        <v>3712</v>
      </c>
      <c r="C16" s="315">
        <f t="shared" si="2"/>
        <v>334</v>
      </c>
      <c r="D16" s="316">
        <f t="shared" si="3"/>
        <v>3206</v>
      </c>
      <c r="E16" s="317">
        <f t="shared" si="4"/>
        <v>172</v>
      </c>
      <c r="F16" s="301">
        <f t="shared" si="5"/>
        <v>3074</v>
      </c>
      <c r="G16" s="315">
        <v>334</v>
      </c>
      <c r="H16" s="316">
        <v>2568</v>
      </c>
      <c r="I16" s="317">
        <v>172</v>
      </c>
      <c r="J16" s="306">
        <f t="shared" si="0"/>
        <v>0</v>
      </c>
      <c r="K16" s="315">
        <v>0</v>
      </c>
      <c r="L16" s="316">
        <v>0</v>
      </c>
      <c r="M16" s="317">
        <v>0</v>
      </c>
      <c r="N16" s="301">
        <f t="shared" si="6"/>
        <v>638</v>
      </c>
      <c r="O16" s="315">
        <v>0</v>
      </c>
      <c r="P16" s="316">
        <v>638</v>
      </c>
      <c r="Q16" s="317">
        <v>0</v>
      </c>
    </row>
    <row r="17" spans="1:17" ht="22.5" customHeight="1">
      <c r="A17" s="251" t="s">
        <v>1164</v>
      </c>
      <c r="B17" s="307">
        <f t="shared" si="1"/>
        <v>10367</v>
      </c>
      <c r="C17" s="318">
        <f t="shared" si="2"/>
        <v>1345</v>
      </c>
      <c r="D17" s="319">
        <f t="shared" si="3"/>
        <v>8767</v>
      </c>
      <c r="E17" s="320">
        <f t="shared" si="4"/>
        <v>255</v>
      </c>
      <c r="F17" s="302">
        <f t="shared" si="5"/>
        <v>1345</v>
      </c>
      <c r="G17" s="318">
        <v>1345</v>
      </c>
      <c r="H17" s="319">
        <v>0</v>
      </c>
      <c r="I17" s="320">
        <v>0</v>
      </c>
      <c r="J17" s="307">
        <f t="shared" si="0"/>
        <v>9022</v>
      </c>
      <c r="K17" s="318">
        <v>0</v>
      </c>
      <c r="L17" s="319">
        <v>8767</v>
      </c>
      <c r="M17" s="320">
        <v>255</v>
      </c>
      <c r="N17" s="302">
        <f t="shared" si="6"/>
        <v>0</v>
      </c>
      <c r="O17" s="318">
        <v>0</v>
      </c>
      <c r="P17" s="319">
        <v>0</v>
      </c>
      <c r="Q17" s="320">
        <v>0</v>
      </c>
    </row>
    <row r="18" spans="1:17" ht="22.5" customHeight="1">
      <c r="A18" s="148" t="s">
        <v>1165</v>
      </c>
      <c r="B18" s="305">
        <f t="shared" si="1"/>
        <v>13178</v>
      </c>
      <c r="C18" s="312">
        <f t="shared" si="2"/>
        <v>1654</v>
      </c>
      <c r="D18" s="313">
        <f t="shared" si="3"/>
        <v>11524</v>
      </c>
      <c r="E18" s="314">
        <f t="shared" si="4"/>
        <v>0</v>
      </c>
      <c r="F18" s="300">
        <f t="shared" si="5"/>
        <v>13178</v>
      </c>
      <c r="G18" s="312">
        <v>1654</v>
      </c>
      <c r="H18" s="313">
        <v>11524</v>
      </c>
      <c r="I18" s="314">
        <v>0</v>
      </c>
      <c r="J18" s="305">
        <f t="shared" si="0"/>
        <v>0</v>
      </c>
      <c r="K18" s="312">
        <v>0</v>
      </c>
      <c r="L18" s="313">
        <v>0</v>
      </c>
      <c r="M18" s="314">
        <v>0</v>
      </c>
      <c r="N18" s="300">
        <f t="shared" si="6"/>
        <v>0</v>
      </c>
      <c r="O18" s="312">
        <v>0</v>
      </c>
      <c r="P18" s="313">
        <v>0</v>
      </c>
      <c r="Q18" s="314">
        <v>0</v>
      </c>
    </row>
    <row r="19" spans="1:17" ht="22.5" customHeight="1">
      <c r="A19" s="148" t="s">
        <v>1166</v>
      </c>
      <c r="B19" s="305">
        <f t="shared" si="1"/>
        <v>4668</v>
      </c>
      <c r="C19" s="312">
        <f t="shared" si="2"/>
        <v>0</v>
      </c>
      <c r="D19" s="313">
        <f t="shared" si="3"/>
        <v>3463</v>
      </c>
      <c r="E19" s="314">
        <f t="shared" si="4"/>
        <v>1205</v>
      </c>
      <c r="F19" s="300">
        <f t="shared" si="5"/>
        <v>0</v>
      </c>
      <c r="G19" s="312">
        <v>0</v>
      </c>
      <c r="H19" s="313">
        <v>0</v>
      </c>
      <c r="I19" s="314">
        <v>0</v>
      </c>
      <c r="J19" s="305">
        <f t="shared" si="0"/>
        <v>4668</v>
      </c>
      <c r="K19" s="312">
        <v>0</v>
      </c>
      <c r="L19" s="313">
        <v>3463</v>
      </c>
      <c r="M19" s="314">
        <v>1205</v>
      </c>
      <c r="N19" s="300">
        <f t="shared" si="6"/>
        <v>0</v>
      </c>
      <c r="O19" s="312">
        <v>0</v>
      </c>
      <c r="P19" s="313">
        <v>0</v>
      </c>
      <c r="Q19" s="314">
        <v>0</v>
      </c>
    </row>
    <row r="20" spans="1:17" ht="22.5" customHeight="1">
      <c r="A20" s="148" t="s">
        <v>1167</v>
      </c>
      <c r="B20" s="305">
        <f t="shared" si="1"/>
        <v>4841</v>
      </c>
      <c r="C20" s="312">
        <f t="shared" si="2"/>
        <v>231</v>
      </c>
      <c r="D20" s="313">
        <f t="shared" si="3"/>
        <v>3951</v>
      </c>
      <c r="E20" s="314">
        <f t="shared" si="4"/>
        <v>659</v>
      </c>
      <c r="F20" s="300">
        <f t="shared" si="5"/>
        <v>751</v>
      </c>
      <c r="G20" s="312">
        <v>231</v>
      </c>
      <c r="H20" s="313">
        <v>0</v>
      </c>
      <c r="I20" s="314">
        <v>520</v>
      </c>
      <c r="J20" s="305">
        <f t="shared" si="0"/>
        <v>4090</v>
      </c>
      <c r="K20" s="312">
        <v>0</v>
      </c>
      <c r="L20" s="313">
        <v>3951</v>
      </c>
      <c r="M20" s="314">
        <v>139</v>
      </c>
      <c r="N20" s="300">
        <f t="shared" si="6"/>
        <v>0</v>
      </c>
      <c r="O20" s="312">
        <v>0</v>
      </c>
      <c r="P20" s="313">
        <v>0</v>
      </c>
      <c r="Q20" s="314">
        <v>0</v>
      </c>
    </row>
    <row r="21" spans="1:17" ht="22.5" customHeight="1">
      <c r="A21" s="250" t="s">
        <v>1168</v>
      </c>
      <c r="B21" s="306">
        <f t="shared" si="1"/>
        <v>3961</v>
      </c>
      <c r="C21" s="315">
        <f t="shared" si="2"/>
        <v>69</v>
      </c>
      <c r="D21" s="316">
        <f t="shared" si="3"/>
        <v>3416</v>
      </c>
      <c r="E21" s="314">
        <f t="shared" si="4"/>
        <v>476</v>
      </c>
      <c r="F21" s="301">
        <f t="shared" si="5"/>
        <v>3961</v>
      </c>
      <c r="G21" s="315">
        <v>69</v>
      </c>
      <c r="H21" s="316">
        <v>3416</v>
      </c>
      <c r="I21" s="317">
        <v>476</v>
      </c>
      <c r="J21" s="306">
        <f t="shared" si="0"/>
        <v>0</v>
      </c>
      <c r="K21" s="315">
        <v>0</v>
      </c>
      <c r="L21" s="316">
        <v>0</v>
      </c>
      <c r="M21" s="317">
        <v>0</v>
      </c>
      <c r="N21" s="301">
        <f t="shared" si="6"/>
        <v>0</v>
      </c>
      <c r="O21" s="315">
        <v>0</v>
      </c>
      <c r="P21" s="316">
        <v>0</v>
      </c>
      <c r="Q21" s="317">
        <v>0</v>
      </c>
    </row>
    <row r="22" spans="1:17" ht="22.5" customHeight="1">
      <c r="A22" s="251" t="s">
        <v>1169</v>
      </c>
      <c r="B22" s="307">
        <f t="shared" si="1"/>
        <v>2742</v>
      </c>
      <c r="C22" s="318">
        <f t="shared" si="2"/>
        <v>0</v>
      </c>
      <c r="D22" s="319">
        <f t="shared" si="3"/>
        <v>2573</v>
      </c>
      <c r="E22" s="320">
        <f t="shared" si="4"/>
        <v>169</v>
      </c>
      <c r="F22" s="302">
        <f t="shared" si="5"/>
        <v>940</v>
      </c>
      <c r="G22" s="318">
        <v>0</v>
      </c>
      <c r="H22" s="319">
        <v>771</v>
      </c>
      <c r="I22" s="320">
        <v>169</v>
      </c>
      <c r="J22" s="307">
        <f t="shared" si="0"/>
        <v>1200</v>
      </c>
      <c r="K22" s="318">
        <v>0</v>
      </c>
      <c r="L22" s="319">
        <v>1200</v>
      </c>
      <c r="M22" s="320">
        <v>0</v>
      </c>
      <c r="N22" s="302">
        <f t="shared" si="6"/>
        <v>602</v>
      </c>
      <c r="O22" s="318">
        <v>0</v>
      </c>
      <c r="P22" s="319">
        <v>602</v>
      </c>
      <c r="Q22" s="320">
        <v>0</v>
      </c>
    </row>
    <row r="23" spans="1:17" ht="22.5" customHeight="1">
      <c r="A23" s="148" t="s">
        <v>1170</v>
      </c>
      <c r="B23" s="305">
        <f t="shared" si="1"/>
        <v>3510</v>
      </c>
      <c r="C23" s="312">
        <f t="shared" si="2"/>
        <v>347</v>
      </c>
      <c r="D23" s="313">
        <f t="shared" si="3"/>
        <v>2836</v>
      </c>
      <c r="E23" s="314">
        <f t="shared" si="4"/>
        <v>327</v>
      </c>
      <c r="F23" s="300">
        <f t="shared" si="5"/>
        <v>347</v>
      </c>
      <c r="G23" s="312">
        <v>347</v>
      </c>
      <c r="H23" s="313">
        <v>0</v>
      </c>
      <c r="I23" s="314">
        <v>0</v>
      </c>
      <c r="J23" s="305">
        <f t="shared" si="0"/>
        <v>3163</v>
      </c>
      <c r="K23" s="312">
        <v>0</v>
      </c>
      <c r="L23" s="313">
        <v>2836</v>
      </c>
      <c r="M23" s="314">
        <v>327</v>
      </c>
      <c r="N23" s="300">
        <f t="shared" si="6"/>
        <v>0</v>
      </c>
      <c r="O23" s="312">
        <v>0</v>
      </c>
      <c r="P23" s="313">
        <v>0</v>
      </c>
      <c r="Q23" s="314">
        <v>0</v>
      </c>
    </row>
    <row r="24" spans="1:17" ht="22.5" customHeight="1">
      <c r="A24" s="148" t="s">
        <v>1171</v>
      </c>
      <c r="B24" s="305">
        <f t="shared" si="1"/>
        <v>2028</v>
      </c>
      <c r="C24" s="312">
        <f t="shared" si="2"/>
        <v>410</v>
      </c>
      <c r="D24" s="313">
        <f t="shared" si="3"/>
        <v>1217</v>
      </c>
      <c r="E24" s="314">
        <f t="shared" si="4"/>
        <v>401</v>
      </c>
      <c r="F24" s="300">
        <f t="shared" si="5"/>
        <v>811</v>
      </c>
      <c r="G24" s="312">
        <v>410</v>
      </c>
      <c r="H24" s="313">
        <v>0</v>
      </c>
      <c r="I24" s="314">
        <v>401</v>
      </c>
      <c r="J24" s="305">
        <f t="shared" si="0"/>
        <v>1217</v>
      </c>
      <c r="K24" s="312">
        <v>0</v>
      </c>
      <c r="L24" s="313">
        <v>1217</v>
      </c>
      <c r="M24" s="314">
        <v>0</v>
      </c>
      <c r="N24" s="300">
        <f t="shared" si="6"/>
        <v>0</v>
      </c>
      <c r="O24" s="312">
        <v>0</v>
      </c>
      <c r="P24" s="313">
        <v>0</v>
      </c>
      <c r="Q24" s="314">
        <v>0</v>
      </c>
    </row>
    <row r="25" spans="1:17" ht="22.5" customHeight="1">
      <c r="A25" s="148" t="s">
        <v>1172</v>
      </c>
      <c r="B25" s="305">
        <f t="shared" si="1"/>
        <v>5805</v>
      </c>
      <c r="C25" s="312">
        <f t="shared" si="2"/>
        <v>252</v>
      </c>
      <c r="D25" s="313">
        <f t="shared" si="3"/>
        <v>4625</v>
      </c>
      <c r="E25" s="314">
        <f t="shared" si="4"/>
        <v>928</v>
      </c>
      <c r="F25" s="300">
        <f t="shared" si="5"/>
        <v>4182</v>
      </c>
      <c r="G25" s="312">
        <v>252</v>
      </c>
      <c r="H25" s="313">
        <v>3393</v>
      </c>
      <c r="I25" s="314">
        <v>537</v>
      </c>
      <c r="J25" s="305">
        <f t="shared" si="0"/>
        <v>0</v>
      </c>
      <c r="K25" s="312">
        <v>0</v>
      </c>
      <c r="L25" s="313">
        <v>0</v>
      </c>
      <c r="M25" s="314">
        <v>0</v>
      </c>
      <c r="N25" s="300">
        <f t="shared" si="6"/>
        <v>1623</v>
      </c>
      <c r="O25" s="312">
        <v>0</v>
      </c>
      <c r="P25" s="313">
        <v>1232</v>
      </c>
      <c r="Q25" s="314">
        <v>391</v>
      </c>
    </row>
    <row r="26" spans="1:17" ht="22.5" customHeight="1">
      <c r="A26" s="250" t="s">
        <v>1173</v>
      </c>
      <c r="B26" s="306">
        <f t="shared" si="1"/>
        <v>5080</v>
      </c>
      <c r="C26" s="315">
        <f t="shared" si="2"/>
        <v>0</v>
      </c>
      <c r="D26" s="316">
        <f t="shared" si="3"/>
        <v>4472</v>
      </c>
      <c r="E26" s="317">
        <f t="shared" si="4"/>
        <v>608</v>
      </c>
      <c r="F26" s="301">
        <f t="shared" si="5"/>
        <v>0</v>
      </c>
      <c r="G26" s="315">
        <v>0</v>
      </c>
      <c r="H26" s="316">
        <v>0</v>
      </c>
      <c r="I26" s="317">
        <v>0</v>
      </c>
      <c r="J26" s="306">
        <f t="shared" si="0"/>
        <v>2987</v>
      </c>
      <c r="K26" s="315">
        <v>0</v>
      </c>
      <c r="L26" s="316">
        <v>2987</v>
      </c>
      <c r="M26" s="317">
        <v>0</v>
      </c>
      <c r="N26" s="301">
        <f t="shared" si="6"/>
        <v>2093</v>
      </c>
      <c r="O26" s="315">
        <v>0</v>
      </c>
      <c r="P26" s="316">
        <v>1485</v>
      </c>
      <c r="Q26" s="317">
        <v>608</v>
      </c>
    </row>
    <row r="27" spans="1:17" ht="22.5" customHeight="1">
      <c r="A27" s="251" t="s">
        <v>1174</v>
      </c>
      <c r="B27" s="307">
        <f t="shared" si="1"/>
        <v>1873</v>
      </c>
      <c r="C27" s="318">
        <f t="shared" si="2"/>
        <v>0</v>
      </c>
      <c r="D27" s="319">
        <f t="shared" si="3"/>
        <v>1486</v>
      </c>
      <c r="E27" s="320">
        <f t="shared" si="4"/>
        <v>387</v>
      </c>
      <c r="F27" s="302">
        <f t="shared" si="5"/>
        <v>1854</v>
      </c>
      <c r="G27" s="318">
        <v>0</v>
      </c>
      <c r="H27" s="319">
        <v>1486</v>
      </c>
      <c r="I27" s="320">
        <v>368</v>
      </c>
      <c r="J27" s="307">
        <f t="shared" si="0"/>
        <v>0</v>
      </c>
      <c r="K27" s="318">
        <v>0</v>
      </c>
      <c r="L27" s="319">
        <v>0</v>
      </c>
      <c r="M27" s="320">
        <v>0</v>
      </c>
      <c r="N27" s="302">
        <f t="shared" si="6"/>
        <v>19</v>
      </c>
      <c r="O27" s="318">
        <v>0</v>
      </c>
      <c r="P27" s="319">
        <v>0</v>
      </c>
      <c r="Q27" s="320">
        <v>19</v>
      </c>
    </row>
    <row r="28" spans="1:17" ht="22.5" customHeight="1">
      <c r="A28" s="148" t="s">
        <v>1175</v>
      </c>
      <c r="B28" s="305">
        <f t="shared" si="1"/>
        <v>1703</v>
      </c>
      <c r="C28" s="312">
        <f t="shared" si="2"/>
        <v>0</v>
      </c>
      <c r="D28" s="313">
        <f t="shared" si="3"/>
        <v>1703</v>
      </c>
      <c r="E28" s="314">
        <f t="shared" si="4"/>
        <v>0</v>
      </c>
      <c r="F28" s="300">
        <f t="shared" si="5"/>
        <v>1703</v>
      </c>
      <c r="G28" s="312">
        <v>0</v>
      </c>
      <c r="H28" s="313">
        <v>1703</v>
      </c>
      <c r="I28" s="314">
        <v>0</v>
      </c>
      <c r="J28" s="305">
        <f t="shared" si="0"/>
        <v>0</v>
      </c>
      <c r="K28" s="312">
        <v>0</v>
      </c>
      <c r="L28" s="313">
        <v>0</v>
      </c>
      <c r="M28" s="314">
        <v>0</v>
      </c>
      <c r="N28" s="300">
        <f t="shared" si="6"/>
        <v>0</v>
      </c>
      <c r="O28" s="312">
        <v>0</v>
      </c>
      <c r="P28" s="313">
        <v>0</v>
      </c>
      <c r="Q28" s="314">
        <v>0</v>
      </c>
    </row>
    <row r="29" spans="1:17" ht="22.5" customHeight="1">
      <c r="A29" s="148" t="s">
        <v>1176</v>
      </c>
      <c r="B29" s="305">
        <f t="shared" si="1"/>
        <v>3280</v>
      </c>
      <c r="C29" s="312">
        <f t="shared" si="2"/>
        <v>0</v>
      </c>
      <c r="D29" s="313">
        <f t="shared" si="3"/>
        <v>2923</v>
      </c>
      <c r="E29" s="314">
        <f t="shared" si="4"/>
        <v>357</v>
      </c>
      <c r="F29" s="300">
        <f t="shared" si="5"/>
        <v>0</v>
      </c>
      <c r="G29" s="312">
        <v>0</v>
      </c>
      <c r="H29" s="313">
        <v>0</v>
      </c>
      <c r="I29" s="314">
        <v>0</v>
      </c>
      <c r="J29" s="305">
        <f t="shared" si="0"/>
        <v>3280</v>
      </c>
      <c r="K29" s="312">
        <v>0</v>
      </c>
      <c r="L29" s="313">
        <v>2923</v>
      </c>
      <c r="M29" s="314">
        <v>357</v>
      </c>
      <c r="N29" s="300">
        <f t="shared" si="6"/>
        <v>0</v>
      </c>
      <c r="O29" s="312">
        <v>0</v>
      </c>
      <c r="P29" s="313">
        <v>0</v>
      </c>
      <c r="Q29" s="314">
        <v>0</v>
      </c>
    </row>
    <row r="30" spans="1:17" ht="22.5" customHeight="1">
      <c r="A30" s="148" t="s">
        <v>1177</v>
      </c>
      <c r="B30" s="305">
        <f t="shared" si="1"/>
        <v>3997</v>
      </c>
      <c r="C30" s="312">
        <f t="shared" si="2"/>
        <v>0</v>
      </c>
      <c r="D30" s="313">
        <f t="shared" si="3"/>
        <v>3997</v>
      </c>
      <c r="E30" s="314">
        <f t="shared" si="4"/>
        <v>0</v>
      </c>
      <c r="F30" s="300">
        <f t="shared" si="5"/>
        <v>3997</v>
      </c>
      <c r="G30" s="312">
        <v>0</v>
      </c>
      <c r="H30" s="313">
        <v>3997</v>
      </c>
      <c r="I30" s="314">
        <v>0</v>
      </c>
      <c r="J30" s="305">
        <f t="shared" si="0"/>
        <v>0</v>
      </c>
      <c r="K30" s="312">
        <v>0</v>
      </c>
      <c r="L30" s="313">
        <v>0</v>
      </c>
      <c r="M30" s="314">
        <v>0</v>
      </c>
      <c r="N30" s="300">
        <f t="shared" si="6"/>
        <v>0</v>
      </c>
      <c r="O30" s="312">
        <v>0</v>
      </c>
      <c r="P30" s="313">
        <v>0</v>
      </c>
      <c r="Q30" s="314">
        <v>0</v>
      </c>
    </row>
    <row r="31" spans="1:17" ht="22.5" customHeight="1">
      <c r="A31" s="250" t="s">
        <v>1178</v>
      </c>
      <c r="B31" s="306">
        <f t="shared" si="1"/>
        <v>4095</v>
      </c>
      <c r="C31" s="315">
        <f t="shared" si="2"/>
        <v>540</v>
      </c>
      <c r="D31" s="316">
        <f t="shared" si="3"/>
        <v>3369</v>
      </c>
      <c r="E31" s="317">
        <f t="shared" si="4"/>
        <v>186</v>
      </c>
      <c r="F31" s="301">
        <f t="shared" si="5"/>
        <v>540</v>
      </c>
      <c r="G31" s="315">
        <v>540</v>
      </c>
      <c r="H31" s="316">
        <v>0</v>
      </c>
      <c r="I31" s="317">
        <v>0</v>
      </c>
      <c r="J31" s="306">
        <f t="shared" si="0"/>
        <v>3535</v>
      </c>
      <c r="K31" s="315">
        <v>0</v>
      </c>
      <c r="L31" s="316">
        <v>3369</v>
      </c>
      <c r="M31" s="317">
        <v>166</v>
      </c>
      <c r="N31" s="301">
        <f t="shared" si="6"/>
        <v>20</v>
      </c>
      <c r="O31" s="315">
        <v>0</v>
      </c>
      <c r="P31" s="316">
        <v>0</v>
      </c>
      <c r="Q31" s="317">
        <v>20</v>
      </c>
    </row>
    <row r="32" spans="1:17" ht="22.5" customHeight="1">
      <c r="A32" s="251" t="s">
        <v>1179</v>
      </c>
      <c r="B32" s="307">
        <f t="shared" si="1"/>
        <v>3361</v>
      </c>
      <c r="C32" s="318">
        <f t="shared" si="2"/>
        <v>0</v>
      </c>
      <c r="D32" s="319">
        <f t="shared" si="3"/>
        <v>3094</v>
      </c>
      <c r="E32" s="320">
        <f t="shared" si="4"/>
        <v>267</v>
      </c>
      <c r="F32" s="302">
        <f t="shared" si="5"/>
        <v>2033</v>
      </c>
      <c r="G32" s="318">
        <v>0</v>
      </c>
      <c r="H32" s="319">
        <v>1766</v>
      </c>
      <c r="I32" s="320">
        <v>267</v>
      </c>
      <c r="J32" s="307">
        <f t="shared" si="0"/>
        <v>1328</v>
      </c>
      <c r="K32" s="318">
        <v>0</v>
      </c>
      <c r="L32" s="319">
        <v>1328</v>
      </c>
      <c r="M32" s="320">
        <v>0</v>
      </c>
      <c r="N32" s="302">
        <f t="shared" si="6"/>
        <v>0</v>
      </c>
      <c r="O32" s="318">
        <v>0</v>
      </c>
      <c r="P32" s="319">
        <v>0</v>
      </c>
      <c r="Q32" s="320">
        <v>0</v>
      </c>
    </row>
    <row r="33" spans="1:17" ht="22.5" customHeight="1">
      <c r="A33" s="148" t="s">
        <v>1180</v>
      </c>
      <c r="B33" s="305">
        <f t="shared" si="1"/>
        <v>1930</v>
      </c>
      <c r="C33" s="312">
        <f t="shared" si="2"/>
        <v>47</v>
      </c>
      <c r="D33" s="313">
        <f t="shared" si="3"/>
        <v>1787</v>
      </c>
      <c r="E33" s="314">
        <f t="shared" si="4"/>
        <v>96</v>
      </c>
      <c r="F33" s="300">
        <f t="shared" si="5"/>
        <v>47</v>
      </c>
      <c r="G33" s="312">
        <v>47</v>
      </c>
      <c r="H33" s="313">
        <v>0</v>
      </c>
      <c r="I33" s="314">
        <v>0</v>
      </c>
      <c r="J33" s="305">
        <f t="shared" si="0"/>
        <v>1528</v>
      </c>
      <c r="K33" s="312">
        <v>0</v>
      </c>
      <c r="L33" s="313">
        <v>1432</v>
      </c>
      <c r="M33" s="314">
        <v>96</v>
      </c>
      <c r="N33" s="300">
        <f t="shared" si="6"/>
        <v>355</v>
      </c>
      <c r="O33" s="312">
        <v>0</v>
      </c>
      <c r="P33" s="313">
        <v>355</v>
      </c>
      <c r="Q33" s="314">
        <v>0</v>
      </c>
    </row>
    <row r="34" spans="1:17" ht="22.5" customHeight="1">
      <c r="A34" s="148" t="s">
        <v>1181</v>
      </c>
      <c r="B34" s="305">
        <f t="shared" si="1"/>
        <v>1578</v>
      </c>
      <c r="C34" s="312">
        <f t="shared" si="2"/>
        <v>108</v>
      </c>
      <c r="D34" s="313">
        <f t="shared" si="3"/>
        <v>1103</v>
      </c>
      <c r="E34" s="314">
        <f t="shared" si="4"/>
        <v>367</v>
      </c>
      <c r="F34" s="300">
        <f t="shared" si="5"/>
        <v>1175</v>
      </c>
      <c r="G34" s="312">
        <v>108</v>
      </c>
      <c r="H34" s="313">
        <v>809</v>
      </c>
      <c r="I34" s="314">
        <v>258</v>
      </c>
      <c r="J34" s="305">
        <f t="shared" si="0"/>
        <v>0</v>
      </c>
      <c r="K34" s="312">
        <v>0</v>
      </c>
      <c r="L34" s="313">
        <v>0</v>
      </c>
      <c r="M34" s="314">
        <v>0</v>
      </c>
      <c r="N34" s="300">
        <f t="shared" si="6"/>
        <v>403</v>
      </c>
      <c r="O34" s="312">
        <v>0</v>
      </c>
      <c r="P34" s="313">
        <v>294</v>
      </c>
      <c r="Q34" s="314">
        <v>109</v>
      </c>
    </row>
    <row r="35" spans="1:17" ht="22.5" customHeight="1">
      <c r="A35" s="148" t="s">
        <v>1182</v>
      </c>
      <c r="B35" s="305">
        <f t="shared" si="1"/>
        <v>2340</v>
      </c>
      <c r="C35" s="312">
        <f t="shared" si="2"/>
        <v>0</v>
      </c>
      <c r="D35" s="313">
        <f t="shared" si="3"/>
        <v>2116</v>
      </c>
      <c r="E35" s="314">
        <f t="shared" si="4"/>
        <v>224</v>
      </c>
      <c r="F35" s="300">
        <f t="shared" si="5"/>
        <v>0</v>
      </c>
      <c r="G35" s="312">
        <v>0</v>
      </c>
      <c r="H35" s="313">
        <v>0</v>
      </c>
      <c r="I35" s="314">
        <v>0</v>
      </c>
      <c r="J35" s="305">
        <f t="shared" si="0"/>
        <v>2340</v>
      </c>
      <c r="K35" s="312">
        <v>0</v>
      </c>
      <c r="L35" s="313">
        <v>2116</v>
      </c>
      <c r="M35" s="314">
        <v>224</v>
      </c>
      <c r="N35" s="300">
        <f t="shared" si="6"/>
        <v>0</v>
      </c>
      <c r="O35" s="312">
        <v>0</v>
      </c>
      <c r="P35" s="313">
        <v>0</v>
      </c>
      <c r="Q35" s="314">
        <v>0</v>
      </c>
    </row>
    <row r="36" spans="1:17" ht="22.5" customHeight="1">
      <c r="A36" s="250" t="s">
        <v>1183</v>
      </c>
      <c r="B36" s="306">
        <f t="shared" si="1"/>
        <v>3473</v>
      </c>
      <c r="C36" s="315">
        <f t="shared" si="2"/>
        <v>0</v>
      </c>
      <c r="D36" s="316">
        <f t="shared" si="3"/>
        <v>2977</v>
      </c>
      <c r="E36" s="317">
        <f t="shared" si="4"/>
        <v>496</v>
      </c>
      <c r="F36" s="301">
        <f t="shared" si="5"/>
        <v>0</v>
      </c>
      <c r="G36" s="315">
        <v>0</v>
      </c>
      <c r="H36" s="316">
        <v>0</v>
      </c>
      <c r="I36" s="317">
        <v>0</v>
      </c>
      <c r="J36" s="306">
        <f t="shared" si="0"/>
        <v>2796</v>
      </c>
      <c r="K36" s="315">
        <v>0</v>
      </c>
      <c r="L36" s="316">
        <v>2796</v>
      </c>
      <c r="M36" s="317">
        <v>0</v>
      </c>
      <c r="N36" s="301">
        <f t="shared" si="6"/>
        <v>677</v>
      </c>
      <c r="O36" s="315">
        <v>0</v>
      </c>
      <c r="P36" s="316">
        <v>181</v>
      </c>
      <c r="Q36" s="317">
        <v>496</v>
      </c>
    </row>
    <row r="37" spans="1:17" ht="22.5" customHeight="1">
      <c r="A37" s="251" t="s">
        <v>1184</v>
      </c>
      <c r="B37" s="307">
        <f t="shared" si="1"/>
        <v>1800</v>
      </c>
      <c r="C37" s="318">
        <f t="shared" si="2"/>
        <v>379</v>
      </c>
      <c r="D37" s="319">
        <f t="shared" si="3"/>
        <v>1421</v>
      </c>
      <c r="E37" s="320">
        <f t="shared" si="4"/>
        <v>0</v>
      </c>
      <c r="F37" s="302">
        <f t="shared" si="5"/>
        <v>1800</v>
      </c>
      <c r="G37" s="318">
        <v>379</v>
      </c>
      <c r="H37" s="319">
        <v>1421</v>
      </c>
      <c r="I37" s="320">
        <v>0</v>
      </c>
      <c r="J37" s="307">
        <f t="shared" si="0"/>
        <v>0</v>
      </c>
      <c r="K37" s="318">
        <v>0</v>
      </c>
      <c r="L37" s="319">
        <v>0</v>
      </c>
      <c r="M37" s="320">
        <v>0</v>
      </c>
      <c r="N37" s="302">
        <f t="shared" si="6"/>
        <v>0</v>
      </c>
      <c r="O37" s="318">
        <v>0</v>
      </c>
      <c r="P37" s="319">
        <v>0</v>
      </c>
      <c r="Q37" s="320">
        <v>0</v>
      </c>
    </row>
    <row r="38" spans="1:17" ht="22.5" customHeight="1">
      <c r="A38" s="148" t="s">
        <v>1185</v>
      </c>
      <c r="B38" s="305">
        <f>SUM(C38:E38)</f>
        <v>979</v>
      </c>
      <c r="C38" s="312">
        <f t="shared" si="2"/>
        <v>0</v>
      </c>
      <c r="D38" s="313">
        <f t="shared" si="3"/>
        <v>979</v>
      </c>
      <c r="E38" s="314">
        <f t="shared" si="4"/>
        <v>0</v>
      </c>
      <c r="F38" s="300">
        <f t="shared" si="5"/>
        <v>0</v>
      </c>
      <c r="G38" s="312">
        <v>0</v>
      </c>
      <c r="H38" s="313">
        <v>0</v>
      </c>
      <c r="I38" s="314">
        <v>0</v>
      </c>
      <c r="J38" s="305">
        <f t="shared" si="0"/>
        <v>419</v>
      </c>
      <c r="K38" s="312">
        <v>0</v>
      </c>
      <c r="L38" s="313">
        <v>419</v>
      </c>
      <c r="M38" s="314">
        <v>0</v>
      </c>
      <c r="N38" s="300">
        <f t="shared" si="6"/>
        <v>560</v>
      </c>
      <c r="O38" s="312">
        <v>0</v>
      </c>
      <c r="P38" s="313">
        <v>560</v>
      </c>
      <c r="Q38" s="314">
        <v>0</v>
      </c>
    </row>
    <row r="39" spans="1:17" ht="22.5" customHeight="1">
      <c r="A39" s="148" t="s">
        <v>1186</v>
      </c>
      <c r="B39" s="305">
        <f>SUM(C39:E39)</f>
        <v>2155</v>
      </c>
      <c r="C39" s="312">
        <f t="shared" si="2"/>
        <v>0</v>
      </c>
      <c r="D39" s="313">
        <f t="shared" si="3"/>
        <v>1943</v>
      </c>
      <c r="E39" s="314">
        <f t="shared" si="4"/>
        <v>212</v>
      </c>
      <c r="F39" s="300">
        <f t="shared" si="5"/>
        <v>0</v>
      </c>
      <c r="G39" s="312">
        <v>0</v>
      </c>
      <c r="H39" s="313">
        <v>0</v>
      </c>
      <c r="I39" s="314">
        <v>0</v>
      </c>
      <c r="J39" s="305">
        <f t="shared" si="0"/>
        <v>346</v>
      </c>
      <c r="K39" s="312">
        <v>0</v>
      </c>
      <c r="L39" s="313">
        <v>244</v>
      </c>
      <c r="M39" s="314">
        <v>102</v>
      </c>
      <c r="N39" s="300">
        <f t="shared" si="6"/>
        <v>1809</v>
      </c>
      <c r="O39" s="312">
        <v>0</v>
      </c>
      <c r="P39" s="313">
        <v>1699</v>
      </c>
      <c r="Q39" s="314">
        <v>110</v>
      </c>
    </row>
    <row r="40" spans="1:17" ht="22.5" customHeight="1">
      <c r="A40" s="148" t="s">
        <v>1187</v>
      </c>
      <c r="B40" s="305">
        <f>SUM(C40:E40)</f>
        <v>3915</v>
      </c>
      <c r="C40" s="312">
        <f t="shared" si="2"/>
        <v>0</v>
      </c>
      <c r="D40" s="313">
        <f t="shared" si="3"/>
        <v>3915</v>
      </c>
      <c r="E40" s="314">
        <f t="shared" si="4"/>
        <v>0</v>
      </c>
      <c r="F40" s="300">
        <f t="shared" si="5"/>
        <v>0</v>
      </c>
      <c r="G40" s="312">
        <v>0</v>
      </c>
      <c r="H40" s="313">
        <v>0</v>
      </c>
      <c r="I40" s="314">
        <v>0</v>
      </c>
      <c r="J40" s="305">
        <f t="shared" si="0"/>
        <v>3915</v>
      </c>
      <c r="K40" s="312">
        <v>0</v>
      </c>
      <c r="L40" s="313">
        <v>3915</v>
      </c>
      <c r="M40" s="314">
        <v>0</v>
      </c>
      <c r="N40" s="300">
        <f t="shared" si="6"/>
        <v>0</v>
      </c>
      <c r="O40" s="312">
        <v>0</v>
      </c>
      <c r="P40" s="313">
        <v>0</v>
      </c>
      <c r="Q40" s="314">
        <v>0</v>
      </c>
    </row>
    <row r="41" spans="1:17" ht="22.5" customHeight="1" thickBot="1">
      <c r="A41" s="252" t="s">
        <v>560</v>
      </c>
      <c r="B41" s="308">
        <f>SUM(C41:E41)</f>
        <v>1404</v>
      </c>
      <c r="C41" s="321">
        <f t="shared" si="2"/>
        <v>0</v>
      </c>
      <c r="D41" s="322">
        <f t="shared" si="3"/>
        <v>1404</v>
      </c>
      <c r="E41" s="323">
        <f t="shared" si="4"/>
        <v>0</v>
      </c>
      <c r="F41" s="303">
        <f t="shared" si="5"/>
        <v>0</v>
      </c>
      <c r="G41" s="321">
        <v>0</v>
      </c>
      <c r="H41" s="322">
        <v>0</v>
      </c>
      <c r="I41" s="323">
        <v>0</v>
      </c>
      <c r="J41" s="308">
        <f t="shared" si="0"/>
        <v>987</v>
      </c>
      <c r="K41" s="321">
        <v>0</v>
      </c>
      <c r="L41" s="322">
        <v>987</v>
      </c>
      <c r="M41" s="323">
        <v>0</v>
      </c>
      <c r="N41" s="303">
        <f t="shared" si="6"/>
        <v>417</v>
      </c>
      <c r="O41" s="321">
        <v>0</v>
      </c>
      <c r="P41" s="322">
        <v>417</v>
      </c>
      <c r="Q41" s="323">
        <v>0</v>
      </c>
    </row>
    <row r="42" spans="1:17" ht="18" customHeight="1">
      <c r="A42" s="31" t="s">
        <v>304</v>
      </c>
      <c r="B42" s="147"/>
      <c r="C42" s="8"/>
      <c r="D42" s="158"/>
      <c r="E42" s="158"/>
      <c r="F42" s="8"/>
      <c r="G42" s="8"/>
      <c r="H42" s="8"/>
      <c r="I42" s="8"/>
      <c r="J42" s="147"/>
      <c r="K42" s="8"/>
      <c r="L42" s="147"/>
      <c r="M42" s="147"/>
      <c r="N42" s="8"/>
      <c r="O42" s="8"/>
      <c r="P42" s="8"/>
      <c r="Q42" s="8"/>
    </row>
    <row r="43" spans="1:17" s="14" customFormat="1" ht="24" customHeight="1" thickBot="1">
      <c r="A43" s="31" t="s">
        <v>1268</v>
      </c>
      <c r="Q43" s="23" t="s">
        <v>428</v>
      </c>
    </row>
    <row r="44" spans="1:17" s="14" customFormat="1" ht="19.5" customHeight="1" thickBot="1">
      <c r="A44" s="973" t="s">
        <v>211</v>
      </c>
      <c r="B44" s="876" t="s">
        <v>1275</v>
      </c>
      <c r="C44" s="877"/>
      <c r="D44" s="877"/>
      <c r="E44" s="877"/>
      <c r="F44" s="877"/>
      <c r="G44" s="877"/>
      <c r="H44" s="877"/>
      <c r="I44" s="877"/>
      <c r="J44" s="877"/>
      <c r="K44" s="877"/>
      <c r="L44" s="877"/>
      <c r="M44" s="877"/>
      <c r="N44" s="877"/>
      <c r="O44" s="877"/>
      <c r="P44" s="877"/>
      <c r="Q44" s="878"/>
    </row>
    <row r="45" spans="1:17" s="14" customFormat="1" ht="18.75" customHeight="1">
      <c r="A45" s="933"/>
      <c r="B45" s="873" t="s">
        <v>1243</v>
      </c>
      <c r="C45" s="999" t="s">
        <v>1276</v>
      </c>
      <c r="D45" s="1000"/>
      <c r="E45" s="875"/>
      <c r="F45" s="240" t="s">
        <v>1273</v>
      </c>
      <c r="G45" s="241"/>
      <c r="H45" s="241"/>
      <c r="I45" s="242"/>
      <c r="J45" s="240" t="s">
        <v>1274</v>
      </c>
      <c r="K45" s="241"/>
      <c r="L45" s="241"/>
      <c r="M45" s="242"/>
      <c r="N45" s="240" t="s">
        <v>906</v>
      </c>
      <c r="O45" s="241"/>
      <c r="P45" s="241"/>
      <c r="Q45" s="242"/>
    </row>
    <row r="46" spans="1:17" s="14" customFormat="1" ht="15.75" customHeight="1">
      <c r="A46" s="933"/>
      <c r="B46" s="873"/>
      <c r="C46" s="885" t="s">
        <v>1270</v>
      </c>
      <c r="D46" s="880" t="s">
        <v>1271</v>
      </c>
      <c r="E46" s="883" t="s">
        <v>1272</v>
      </c>
      <c r="F46" s="873" t="s">
        <v>554</v>
      </c>
      <c r="G46" s="885" t="s">
        <v>1270</v>
      </c>
      <c r="H46" s="880" t="s">
        <v>1271</v>
      </c>
      <c r="I46" s="883" t="s">
        <v>1272</v>
      </c>
      <c r="J46" s="873" t="s">
        <v>554</v>
      </c>
      <c r="K46" s="885" t="s">
        <v>1270</v>
      </c>
      <c r="L46" s="880" t="s">
        <v>1271</v>
      </c>
      <c r="M46" s="883" t="s">
        <v>1272</v>
      </c>
      <c r="N46" s="873" t="s">
        <v>554</v>
      </c>
      <c r="O46" s="885" t="s">
        <v>1270</v>
      </c>
      <c r="P46" s="880" t="s">
        <v>1271</v>
      </c>
      <c r="Q46" s="883" t="s">
        <v>1272</v>
      </c>
    </row>
    <row r="47" spans="1:17" s="14" customFormat="1" ht="21.75" customHeight="1" thickBot="1">
      <c r="A47" s="882"/>
      <c r="B47" s="874"/>
      <c r="C47" s="879"/>
      <c r="D47" s="881"/>
      <c r="E47" s="884"/>
      <c r="F47" s="874"/>
      <c r="G47" s="879"/>
      <c r="H47" s="881"/>
      <c r="I47" s="884"/>
      <c r="J47" s="874"/>
      <c r="K47" s="879"/>
      <c r="L47" s="881"/>
      <c r="M47" s="884"/>
      <c r="N47" s="874"/>
      <c r="O47" s="879"/>
      <c r="P47" s="881"/>
      <c r="Q47" s="884"/>
    </row>
    <row r="48" spans="1:17" ht="22.5" customHeight="1">
      <c r="A48" s="253" t="s">
        <v>1188</v>
      </c>
      <c r="B48" s="304">
        <f t="shared" si="1"/>
        <v>1919</v>
      </c>
      <c r="C48" s="309">
        <f aca="true" t="shared" si="7" ref="C48:C73">SUM(G48,K48,O48)</f>
        <v>0</v>
      </c>
      <c r="D48" s="310">
        <f aca="true" t="shared" si="8" ref="D48:D73">SUM(H48,L48,P48)</f>
        <v>1574</v>
      </c>
      <c r="E48" s="311">
        <f aca="true" t="shared" si="9" ref="E48:E73">SUM(I48,M48,Q48)</f>
        <v>345</v>
      </c>
      <c r="F48" s="299">
        <f aca="true" t="shared" si="10" ref="F48:F73">SUM(G48:I48)</f>
        <v>0</v>
      </c>
      <c r="G48" s="309">
        <v>0</v>
      </c>
      <c r="H48" s="310">
        <v>0</v>
      </c>
      <c r="I48" s="311">
        <v>0</v>
      </c>
      <c r="J48" s="304">
        <f aca="true" t="shared" si="11" ref="J48:J73">SUM(K48:M48)</f>
        <v>1479</v>
      </c>
      <c r="K48" s="309">
        <v>0</v>
      </c>
      <c r="L48" s="310">
        <v>1479</v>
      </c>
      <c r="M48" s="311">
        <v>0</v>
      </c>
      <c r="N48" s="299">
        <f aca="true" t="shared" si="12" ref="N48:N73">SUM(O48:Q48)</f>
        <v>440</v>
      </c>
      <c r="O48" s="309">
        <v>0</v>
      </c>
      <c r="P48" s="310">
        <v>95</v>
      </c>
      <c r="Q48" s="311">
        <v>345</v>
      </c>
    </row>
    <row r="49" spans="1:17" ht="22.5" customHeight="1">
      <c r="A49" s="148" t="s">
        <v>1189</v>
      </c>
      <c r="B49" s="305">
        <f t="shared" si="1"/>
        <v>2152</v>
      </c>
      <c r="C49" s="312">
        <f t="shared" si="7"/>
        <v>0</v>
      </c>
      <c r="D49" s="313">
        <f t="shared" si="8"/>
        <v>1970</v>
      </c>
      <c r="E49" s="314">
        <f t="shared" si="9"/>
        <v>182</v>
      </c>
      <c r="F49" s="300">
        <f t="shared" si="10"/>
        <v>0</v>
      </c>
      <c r="G49" s="312">
        <v>0</v>
      </c>
      <c r="H49" s="313">
        <v>0</v>
      </c>
      <c r="I49" s="314">
        <v>0</v>
      </c>
      <c r="J49" s="305">
        <f t="shared" si="11"/>
        <v>2152</v>
      </c>
      <c r="K49" s="312">
        <v>0</v>
      </c>
      <c r="L49" s="313">
        <v>1970</v>
      </c>
      <c r="M49" s="314">
        <v>182</v>
      </c>
      <c r="N49" s="300">
        <f t="shared" si="12"/>
        <v>0</v>
      </c>
      <c r="O49" s="312">
        <v>0</v>
      </c>
      <c r="P49" s="313">
        <v>0</v>
      </c>
      <c r="Q49" s="314">
        <v>0</v>
      </c>
    </row>
    <row r="50" spans="1:17" ht="22.5" customHeight="1">
      <c r="A50" s="148" t="s">
        <v>1190</v>
      </c>
      <c r="B50" s="305">
        <f t="shared" si="1"/>
        <v>1050</v>
      </c>
      <c r="C50" s="312">
        <f t="shared" si="7"/>
        <v>0</v>
      </c>
      <c r="D50" s="313">
        <f t="shared" si="8"/>
        <v>1050</v>
      </c>
      <c r="E50" s="314">
        <f t="shared" si="9"/>
        <v>0</v>
      </c>
      <c r="F50" s="300">
        <f t="shared" si="10"/>
        <v>0</v>
      </c>
      <c r="G50" s="312">
        <v>0</v>
      </c>
      <c r="H50" s="313">
        <v>0</v>
      </c>
      <c r="I50" s="314">
        <v>0</v>
      </c>
      <c r="J50" s="305">
        <f t="shared" si="11"/>
        <v>1050</v>
      </c>
      <c r="K50" s="312">
        <v>0</v>
      </c>
      <c r="L50" s="313">
        <v>1050</v>
      </c>
      <c r="M50" s="314">
        <v>0</v>
      </c>
      <c r="N50" s="300">
        <f t="shared" si="12"/>
        <v>0</v>
      </c>
      <c r="O50" s="312">
        <v>0</v>
      </c>
      <c r="P50" s="313">
        <v>0</v>
      </c>
      <c r="Q50" s="314">
        <v>0</v>
      </c>
    </row>
    <row r="51" spans="1:17" ht="22.5" customHeight="1">
      <c r="A51" s="148" t="s">
        <v>1191</v>
      </c>
      <c r="B51" s="305">
        <f t="shared" si="1"/>
        <v>340</v>
      </c>
      <c r="C51" s="312">
        <f t="shared" si="7"/>
        <v>0</v>
      </c>
      <c r="D51" s="313">
        <f t="shared" si="8"/>
        <v>313</v>
      </c>
      <c r="E51" s="314">
        <f t="shared" si="9"/>
        <v>27</v>
      </c>
      <c r="F51" s="300">
        <f t="shared" si="10"/>
        <v>0</v>
      </c>
      <c r="G51" s="312">
        <v>0</v>
      </c>
      <c r="H51" s="313">
        <v>0</v>
      </c>
      <c r="I51" s="314">
        <v>0</v>
      </c>
      <c r="J51" s="305">
        <f t="shared" si="11"/>
        <v>94</v>
      </c>
      <c r="K51" s="312">
        <v>0</v>
      </c>
      <c r="L51" s="313">
        <v>67</v>
      </c>
      <c r="M51" s="314">
        <v>27</v>
      </c>
      <c r="N51" s="300">
        <f t="shared" si="12"/>
        <v>246</v>
      </c>
      <c r="O51" s="312">
        <v>0</v>
      </c>
      <c r="P51" s="313">
        <v>246</v>
      </c>
      <c r="Q51" s="314">
        <v>0</v>
      </c>
    </row>
    <row r="52" spans="1:17" ht="22.5" customHeight="1">
      <c r="A52" s="250" t="s">
        <v>1192</v>
      </c>
      <c r="B52" s="306">
        <f t="shared" si="1"/>
        <v>392</v>
      </c>
      <c r="C52" s="315">
        <f t="shared" si="7"/>
        <v>55</v>
      </c>
      <c r="D52" s="316">
        <f t="shared" si="8"/>
        <v>337</v>
      </c>
      <c r="E52" s="317">
        <f t="shared" si="9"/>
        <v>0</v>
      </c>
      <c r="F52" s="301">
        <f t="shared" si="10"/>
        <v>0</v>
      </c>
      <c r="G52" s="315">
        <v>0</v>
      </c>
      <c r="H52" s="316">
        <v>0</v>
      </c>
      <c r="I52" s="317">
        <v>0</v>
      </c>
      <c r="J52" s="306">
        <f t="shared" si="11"/>
        <v>337</v>
      </c>
      <c r="K52" s="315">
        <v>0</v>
      </c>
      <c r="L52" s="316">
        <v>337</v>
      </c>
      <c r="M52" s="317">
        <v>0</v>
      </c>
      <c r="N52" s="301">
        <f t="shared" si="12"/>
        <v>55</v>
      </c>
      <c r="O52" s="315">
        <v>55</v>
      </c>
      <c r="P52" s="316">
        <v>0</v>
      </c>
      <c r="Q52" s="317">
        <v>0</v>
      </c>
    </row>
    <row r="53" spans="1:17" ht="22.5" customHeight="1">
      <c r="A53" s="251" t="s">
        <v>1193</v>
      </c>
      <c r="B53" s="307">
        <f t="shared" si="1"/>
        <v>534</v>
      </c>
      <c r="C53" s="318">
        <f t="shared" si="7"/>
        <v>93</v>
      </c>
      <c r="D53" s="319">
        <f t="shared" si="8"/>
        <v>441</v>
      </c>
      <c r="E53" s="320">
        <f t="shared" si="9"/>
        <v>0</v>
      </c>
      <c r="F53" s="302">
        <f t="shared" si="10"/>
        <v>0</v>
      </c>
      <c r="G53" s="318">
        <v>0</v>
      </c>
      <c r="H53" s="319">
        <v>0</v>
      </c>
      <c r="I53" s="320">
        <v>0</v>
      </c>
      <c r="J53" s="307">
        <f t="shared" si="11"/>
        <v>441</v>
      </c>
      <c r="K53" s="318">
        <v>0</v>
      </c>
      <c r="L53" s="319">
        <v>441</v>
      </c>
      <c r="M53" s="320">
        <v>0</v>
      </c>
      <c r="N53" s="302">
        <f t="shared" si="12"/>
        <v>93</v>
      </c>
      <c r="O53" s="318">
        <v>93</v>
      </c>
      <c r="P53" s="319">
        <v>0</v>
      </c>
      <c r="Q53" s="320">
        <v>0</v>
      </c>
    </row>
    <row r="54" spans="1:17" ht="22.5" customHeight="1">
      <c r="A54" s="148" t="s">
        <v>1194</v>
      </c>
      <c r="B54" s="305">
        <f t="shared" si="1"/>
        <v>743</v>
      </c>
      <c r="C54" s="312">
        <f t="shared" si="7"/>
        <v>65</v>
      </c>
      <c r="D54" s="313">
        <f t="shared" si="8"/>
        <v>678</v>
      </c>
      <c r="E54" s="314">
        <f t="shared" si="9"/>
        <v>0</v>
      </c>
      <c r="F54" s="300">
        <f t="shared" si="10"/>
        <v>65</v>
      </c>
      <c r="G54" s="312">
        <v>65</v>
      </c>
      <c r="H54" s="313">
        <v>0</v>
      </c>
      <c r="I54" s="314">
        <v>0</v>
      </c>
      <c r="J54" s="305">
        <f t="shared" si="11"/>
        <v>476</v>
      </c>
      <c r="K54" s="312">
        <v>0</v>
      </c>
      <c r="L54" s="313">
        <v>476</v>
      </c>
      <c r="M54" s="314">
        <v>0</v>
      </c>
      <c r="N54" s="300">
        <f t="shared" si="12"/>
        <v>202</v>
      </c>
      <c r="O54" s="312">
        <v>0</v>
      </c>
      <c r="P54" s="313">
        <v>202</v>
      </c>
      <c r="Q54" s="314">
        <v>0</v>
      </c>
    </row>
    <row r="55" spans="1:17" ht="22.5" customHeight="1">
      <c r="A55" s="148" t="s">
        <v>1195</v>
      </c>
      <c r="B55" s="305">
        <f t="shared" si="1"/>
        <v>688</v>
      </c>
      <c r="C55" s="312">
        <f t="shared" si="7"/>
        <v>20</v>
      </c>
      <c r="D55" s="313">
        <f t="shared" si="8"/>
        <v>668</v>
      </c>
      <c r="E55" s="314">
        <f t="shared" si="9"/>
        <v>0</v>
      </c>
      <c r="F55" s="300">
        <f t="shared" si="10"/>
        <v>324</v>
      </c>
      <c r="G55" s="312">
        <v>20</v>
      </c>
      <c r="H55" s="313">
        <v>304</v>
      </c>
      <c r="I55" s="314">
        <v>0</v>
      </c>
      <c r="J55" s="305">
        <f t="shared" si="11"/>
        <v>165</v>
      </c>
      <c r="K55" s="312">
        <v>0</v>
      </c>
      <c r="L55" s="313">
        <v>165</v>
      </c>
      <c r="M55" s="314">
        <v>0</v>
      </c>
      <c r="N55" s="300">
        <f t="shared" si="12"/>
        <v>199</v>
      </c>
      <c r="O55" s="312">
        <v>0</v>
      </c>
      <c r="P55" s="313">
        <v>199</v>
      </c>
      <c r="Q55" s="314">
        <v>0</v>
      </c>
    </row>
    <row r="56" spans="1:17" ht="22.5" customHeight="1">
      <c r="A56" s="148" t="s">
        <v>1196</v>
      </c>
      <c r="B56" s="305">
        <f t="shared" si="1"/>
        <v>2490</v>
      </c>
      <c r="C56" s="312">
        <f t="shared" si="7"/>
        <v>0</v>
      </c>
      <c r="D56" s="313">
        <f t="shared" si="8"/>
        <v>2490</v>
      </c>
      <c r="E56" s="314">
        <f t="shared" si="9"/>
        <v>0</v>
      </c>
      <c r="F56" s="300">
        <f t="shared" si="10"/>
        <v>0</v>
      </c>
      <c r="G56" s="312">
        <v>0</v>
      </c>
      <c r="H56" s="313">
        <v>0</v>
      </c>
      <c r="I56" s="314">
        <v>0</v>
      </c>
      <c r="J56" s="305">
        <f t="shared" si="11"/>
        <v>1804</v>
      </c>
      <c r="K56" s="312">
        <v>0</v>
      </c>
      <c r="L56" s="313">
        <v>1804</v>
      </c>
      <c r="M56" s="314">
        <v>0</v>
      </c>
      <c r="N56" s="300">
        <f t="shared" si="12"/>
        <v>686</v>
      </c>
      <c r="O56" s="312">
        <v>0</v>
      </c>
      <c r="P56" s="313">
        <v>686</v>
      </c>
      <c r="Q56" s="314">
        <v>0</v>
      </c>
    </row>
    <row r="57" spans="1:17" ht="22.5" customHeight="1">
      <c r="A57" s="250" t="s">
        <v>1197</v>
      </c>
      <c r="B57" s="306">
        <f t="shared" si="1"/>
        <v>858</v>
      </c>
      <c r="C57" s="315">
        <f t="shared" si="7"/>
        <v>0</v>
      </c>
      <c r="D57" s="316">
        <f t="shared" si="8"/>
        <v>858</v>
      </c>
      <c r="E57" s="317">
        <f t="shared" si="9"/>
        <v>0</v>
      </c>
      <c r="F57" s="301">
        <f t="shared" si="10"/>
        <v>0</v>
      </c>
      <c r="G57" s="315">
        <v>0</v>
      </c>
      <c r="H57" s="316">
        <v>0</v>
      </c>
      <c r="I57" s="317">
        <v>0</v>
      </c>
      <c r="J57" s="306">
        <f t="shared" si="11"/>
        <v>603</v>
      </c>
      <c r="K57" s="315">
        <v>0</v>
      </c>
      <c r="L57" s="316">
        <v>603</v>
      </c>
      <c r="M57" s="317">
        <v>0</v>
      </c>
      <c r="N57" s="301">
        <f t="shared" si="12"/>
        <v>255</v>
      </c>
      <c r="O57" s="315">
        <v>0</v>
      </c>
      <c r="P57" s="316">
        <v>255</v>
      </c>
      <c r="Q57" s="317">
        <v>0</v>
      </c>
    </row>
    <row r="58" spans="1:17" ht="22.5" customHeight="1">
      <c r="A58" s="251" t="s">
        <v>1198</v>
      </c>
      <c r="B58" s="307">
        <f t="shared" si="1"/>
        <v>1383</v>
      </c>
      <c r="C58" s="318">
        <f t="shared" si="7"/>
        <v>0</v>
      </c>
      <c r="D58" s="319">
        <f t="shared" si="8"/>
        <v>1383</v>
      </c>
      <c r="E58" s="320">
        <f t="shared" si="9"/>
        <v>0</v>
      </c>
      <c r="F58" s="302">
        <f t="shared" si="10"/>
        <v>0</v>
      </c>
      <c r="G58" s="318">
        <v>0</v>
      </c>
      <c r="H58" s="319">
        <v>0</v>
      </c>
      <c r="I58" s="320">
        <v>0</v>
      </c>
      <c r="J58" s="307">
        <f t="shared" si="11"/>
        <v>972</v>
      </c>
      <c r="K58" s="318">
        <v>0</v>
      </c>
      <c r="L58" s="319">
        <v>972</v>
      </c>
      <c r="M58" s="320">
        <v>0</v>
      </c>
      <c r="N58" s="302">
        <f t="shared" si="12"/>
        <v>411</v>
      </c>
      <c r="O58" s="318">
        <v>0</v>
      </c>
      <c r="P58" s="319">
        <v>411</v>
      </c>
      <c r="Q58" s="320">
        <v>0</v>
      </c>
    </row>
    <row r="59" spans="1:17" ht="22.5" customHeight="1">
      <c r="A59" s="148" t="s">
        <v>1199</v>
      </c>
      <c r="B59" s="305">
        <f aca="true" t="shared" si="13" ref="B59:B72">SUM(C59:E59)</f>
        <v>209</v>
      </c>
      <c r="C59" s="312">
        <f t="shared" si="7"/>
        <v>0</v>
      </c>
      <c r="D59" s="313">
        <f t="shared" si="8"/>
        <v>209</v>
      </c>
      <c r="E59" s="314">
        <f t="shared" si="9"/>
        <v>0</v>
      </c>
      <c r="F59" s="300">
        <f t="shared" si="10"/>
        <v>3</v>
      </c>
      <c r="G59" s="312">
        <v>0</v>
      </c>
      <c r="H59" s="313">
        <v>3</v>
      </c>
      <c r="I59" s="314">
        <v>0</v>
      </c>
      <c r="J59" s="305">
        <f t="shared" si="11"/>
        <v>144</v>
      </c>
      <c r="K59" s="312">
        <v>0</v>
      </c>
      <c r="L59" s="313">
        <v>144</v>
      </c>
      <c r="M59" s="314">
        <v>0</v>
      </c>
      <c r="N59" s="300">
        <f t="shared" si="12"/>
        <v>62</v>
      </c>
      <c r="O59" s="312">
        <v>0</v>
      </c>
      <c r="P59" s="313">
        <v>62</v>
      </c>
      <c r="Q59" s="314">
        <v>0</v>
      </c>
    </row>
    <row r="60" spans="1:17" ht="22.5" customHeight="1">
      <c r="A60" s="148" t="s">
        <v>1200</v>
      </c>
      <c r="B60" s="305">
        <f t="shared" si="13"/>
        <v>934</v>
      </c>
      <c r="C60" s="312">
        <f t="shared" si="7"/>
        <v>0</v>
      </c>
      <c r="D60" s="313">
        <f t="shared" si="8"/>
        <v>842</v>
      </c>
      <c r="E60" s="314">
        <f t="shared" si="9"/>
        <v>92</v>
      </c>
      <c r="F60" s="300">
        <f t="shared" si="10"/>
        <v>0</v>
      </c>
      <c r="G60" s="312">
        <v>0</v>
      </c>
      <c r="H60" s="313">
        <v>0</v>
      </c>
      <c r="I60" s="314">
        <v>0</v>
      </c>
      <c r="J60" s="305">
        <f t="shared" si="11"/>
        <v>934</v>
      </c>
      <c r="K60" s="312">
        <v>0</v>
      </c>
      <c r="L60" s="313">
        <v>842</v>
      </c>
      <c r="M60" s="314">
        <v>92</v>
      </c>
      <c r="N60" s="300">
        <f t="shared" si="12"/>
        <v>0</v>
      </c>
      <c r="O60" s="312">
        <v>0</v>
      </c>
      <c r="P60" s="313">
        <v>0</v>
      </c>
      <c r="Q60" s="314">
        <v>0</v>
      </c>
    </row>
    <row r="61" spans="1:17" ht="22.5" customHeight="1">
      <c r="A61" s="148" t="s">
        <v>1201</v>
      </c>
      <c r="B61" s="305">
        <f t="shared" si="13"/>
        <v>1701</v>
      </c>
      <c r="C61" s="312">
        <f t="shared" si="7"/>
        <v>0</v>
      </c>
      <c r="D61" s="313">
        <f t="shared" si="8"/>
        <v>1531</v>
      </c>
      <c r="E61" s="314">
        <f t="shared" si="9"/>
        <v>170</v>
      </c>
      <c r="F61" s="300">
        <f t="shared" si="10"/>
        <v>0</v>
      </c>
      <c r="G61" s="312">
        <v>0</v>
      </c>
      <c r="H61" s="313">
        <v>0</v>
      </c>
      <c r="I61" s="314">
        <v>0</v>
      </c>
      <c r="J61" s="305">
        <f t="shared" si="11"/>
        <v>1701</v>
      </c>
      <c r="K61" s="312">
        <v>0</v>
      </c>
      <c r="L61" s="313">
        <v>1531</v>
      </c>
      <c r="M61" s="314">
        <v>170</v>
      </c>
      <c r="N61" s="300">
        <f t="shared" si="12"/>
        <v>0</v>
      </c>
      <c r="O61" s="312">
        <v>0</v>
      </c>
      <c r="P61" s="313">
        <v>0</v>
      </c>
      <c r="Q61" s="314">
        <v>0</v>
      </c>
    </row>
    <row r="62" spans="1:17" ht="22.5" customHeight="1">
      <c r="A62" s="250" t="s">
        <v>1202</v>
      </c>
      <c r="B62" s="306">
        <f t="shared" si="13"/>
        <v>2256</v>
      </c>
      <c r="C62" s="315">
        <f t="shared" si="7"/>
        <v>391</v>
      </c>
      <c r="D62" s="316">
        <f t="shared" si="8"/>
        <v>1562</v>
      </c>
      <c r="E62" s="317">
        <f t="shared" si="9"/>
        <v>303</v>
      </c>
      <c r="F62" s="301">
        <f t="shared" si="10"/>
        <v>886</v>
      </c>
      <c r="G62" s="315">
        <v>391</v>
      </c>
      <c r="H62" s="316">
        <v>422</v>
      </c>
      <c r="I62" s="317">
        <v>73</v>
      </c>
      <c r="J62" s="306">
        <f t="shared" si="11"/>
        <v>1370</v>
      </c>
      <c r="K62" s="315">
        <v>0</v>
      </c>
      <c r="L62" s="316">
        <v>1140</v>
      </c>
      <c r="M62" s="317">
        <v>230</v>
      </c>
      <c r="N62" s="301">
        <f t="shared" si="12"/>
        <v>0</v>
      </c>
      <c r="O62" s="315">
        <v>0</v>
      </c>
      <c r="P62" s="316">
        <v>0</v>
      </c>
      <c r="Q62" s="317">
        <v>0</v>
      </c>
    </row>
    <row r="63" spans="1:17" ht="22.5" customHeight="1">
      <c r="A63" s="251" t="s">
        <v>1203</v>
      </c>
      <c r="B63" s="307">
        <f t="shared" si="13"/>
        <v>2167</v>
      </c>
      <c r="C63" s="318">
        <f t="shared" si="7"/>
        <v>514</v>
      </c>
      <c r="D63" s="319">
        <f t="shared" si="8"/>
        <v>1402</v>
      </c>
      <c r="E63" s="320">
        <f t="shared" si="9"/>
        <v>251</v>
      </c>
      <c r="F63" s="302">
        <f t="shared" si="10"/>
        <v>952</v>
      </c>
      <c r="G63" s="318">
        <v>514</v>
      </c>
      <c r="H63" s="319">
        <v>377</v>
      </c>
      <c r="I63" s="320">
        <v>61</v>
      </c>
      <c r="J63" s="307">
        <f t="shared" si="11"/>
        <v>586</v>
      </c>
      <c r="K63" s="318">
        <v>0</v>
      </c>
      <c r="L63" s="319">
        <v>396</v>
      </c>
      <c r="M63" s="320">
        <v>190</v>
      </c>
      <c r="N63" s="302">
        <f t="shared" si="12"/>
        <v>629</v>
      </c>
      <c r="O63" s="318">
        <v>0</v>
      </c>
      <c r="P63" s="319">
        <v>629</v>
      </c>
      <c r="Q63" s="320">
        <v>0</v>
      </c>
    </row>
    <row r="64" spans="1:17" ht="22.5" customHeight="1">
      <c r="A64" s="148" t="s">
        <v>1204</v>
      </c>
      <c r="B64" s="305">
        <f t="shared" si="13"/>
        <v>2206</v>
      </c>
      <c r="C64" s="312">
        <f t="shared" si="7"/>
        <v>123</v>
      </c>
      <c r="D64" s="313">
        <f t="shared" si="8"/>
        <v>1865</v>
      </c>
      <c r="E64" s="314">
        <f t="shared" si="9"/>
        <v>218</v>
      </c>
      <c r="F64" s="300">
        <f t="shared" si="10"/>
        <v>143</v>
      </c>
      <c r="G64" s="312">
        <v>123</v>
      </c>
      <c r="H64" s="313">
        <v>0</v>
      </c>
      <c r="I64" s="314">
        <v>20</v>
      </c>
      <c r="J64" s="305">
        <f t="shared" si="11"/>
        <v>2063</v>
      </c>
      <c r="K64" s="312">
        <v>0</v>
      </c>
      <c r="L64" s="313">
        <v>1865</v>
      </c>
      <c r="M64" s="314">
        <v>198</v>
      </c>
      <c r="N64" s="300">
        <f t="shared" si="12"/>
        <v>0</v>
      </c>
      <c r="O64" s="312">
        <v>0</v>
      </c>
      <c r="P64" s="313">
        <v>0</v>
      </c>
      <c r="Q64" s="314">
        <v>0</v>
      </c>
    </row>
    <row r="65" spans="1:17" ht="22.5" customHeight="1">
      <c r="A65" s="148" t="s">
        <v>1205</v>
      </c>
      <c r="B65" s="305">
        <f t="shared" si="13"/>
        <v>1760</v>
      </c>
      <c r="C65" s="312">
        <f t="shared" si="7"/>
        <v>779</v>
      </c>
      <c r="D65" s="313">
        <f t="shared" si="8"/>
        <v>917</v>
      </c>
      <c r="E65" s="314">
        <f t="shared" si="9"/>
        <v>64</v>
      </c>
      <c r="F65" s="300">
        <f t="shared" si="10"/>
        <v>797</v>
      </c>
      <c r="G65" s="312">
        <v>779</v>
      </c>
      <c r="H65" s="313">
        <v>0</v>
      </c>
      <c r="I65" s="314">
        <v>18</v>
      </c>
      <c r="J65" s="305">
        <f t="shared" si="11"/>
        <v>963</v>
      </c>
      <c r="K65" s="312">
        <v>0</v>
      </c>
      <c r="L65" s="313">
        <v>917</v>
      </c>
      <c r="M65" s="314">
        <v>46</v>
      </c>
      <c r="N65" s="300">
        <f t="shared" si="12"/>
        <v>0</v>
      </c>
      <c r="O65" s="312">
        <v>0</v>
      </c>
      <c r="P65" s="313">
        <v>0</v>
      </c>
      <c r="Q65" s="314">
        <v>0</v>
      </c>
    </row>
    <row r="66" spans="1:17" ht="22.5" customHeight="1">
      <c r="A66" s="148" t="s">
        <v>1206</v>
      </c>
      <c r="B66" s="305">
        <f t="shared" si="13"/>
        <v>1467</v>
      </c>
      <c r="C66" s="312">
        <f t="shared" si="7"/>
        <v>531</v>
      </c>
      <c r="D66" s="313">
        <f t="shared" si="8"/>
        <v>819</v>
      </c>
      <c r="E66" s="314">
        <f t="shared" si="9"/>
        <v>117</v>
      </c>
      <c r="F66" s="300">
        <f t="shared" si="10"/>
        <v>531</v>
      </c>
      <c r="G66" s="312">
        <v>531</v>
      </c>
      <c r="H66" s="313">
        <v>0</v>
      </c>
      <c r="I66" s="314">
        <v>0</v>
      </c>
      <c r="J66" s="305">
        <f t="shared" si="11"/>
        <v>936</v>
      </c>
      <c r="K66" s="312">
        <v>0</v>
      </c>
      <c r="L66" s="313">
        <v>819</v>
      </c>
      <c r="M66" s="314">
        <v>117</v>
      </c>
      <c r="N66" s="300">
        <f t="shared" si="12"/>
        <v>0</v>
      </c>
      <c r="O66" s="312">
        <v>0</v>
      </c>
      <c r="P66" s="313">
        <v>0</v>
      </c>
      <c r="Q66" s="314">
        <v>0</v>
      </c>
    </row>
    <row r="67" spans="1:17" ht="22.5" customHeight="1">
      <c r="A67" s="250" t="s">
        <v>1207</v>
      </c>
      <c r="B67" s="306">
        <f t="shared" si="13"/>
        <v>824</v>
      </c>
      <c r="C67" s="315">
        <f t="shared" si="7"/>
        <v>392</v>
      </c>
      <c r="D67" s="316">
        <f t="shared" si="8"/>
        <v>397</v>
      </c>
      <c r="E67" s="317">
        <f t="shared" si="9"/>
        <v>35</v>
      </c>
      <c r="F67" s="301">
        <f t="shared" si="10"/>
        <v>392</v>
      </c>
      <c r="G67" s="315">
        <v>392</v>
      </c>
      <c r="H67" s="316">
        <v>0</v>
      </c>
      <c r="I67" s="317">
        <v>0</v>
      </c>
      <c r="J67" s="306">
        <f t="shared" si="11"/>
        <v>432</v>
      </c>
      <c r="K67" s="315">
        <v>0</v>
      </c>
      <c r="L67" s="316">
        <v>397</v>
      </c>
      <c r="M67" s="317">
        <v>35</v>
      </c>
      <c r="N67" s="301">
        <f t="shared" si="12"/>
        <v>0</v>
      </c>
      <c r="O67" s="315">
        <v>0</v>
      </c>
      <c r="P67" s="316">
        <v>0</v>
      </c>
      <c r="Q67" s="317">
        <v>0</v>
      </c>
    </row>
    <row r="68" spans="1:17" ht="22.5" customHeight="1">
      <c r="A68" s="251" t="s">
        <v>1208</v>
      </c>
      <c r="B68" s="307">
        <f t="shared" si="13"/>
        <v>1390</v>
      </c>
      <c r="C68" s="318">
        <f t="shared" si="7"/>
        <v>0</v>
      </c>
      <c r="D68" s="319">
        <f t="shared" si="8"/>
        <v>1268</v>
      </c>
      <c r="E68" s="320">
        <f t="shared" si="9"/>
        <v>122</v>
      </c>
      <c r="F68" s="302">
        <f t="shared" si="10"/>
        <v>72</v>
      </c>
      <c r="G68" s="318">
        <v>0</v>
      </c>
      <c r="H68" s="319">
        <v>0</v>
      </c>
      <c r="I68" s="320">
        <v>72</v>
      </c>
      <c r="J68" s="307">
        <f t="shared" si="11"/>
        <v>1318</v>
      </c>
      <c r="K68" s="318">
        <v>0</v>
      </c>
      <c r="L68" s="319">
        <v>1268</v>
      </c>
      <c r="M68" s="320">
        <v>50</v>
      </c>
      <c r="N68" s="302">
        <f t="shared" si="12"/>
        <v>0</v>
      </c>
      <c r="O68" s="318">
        <v>0</v>
      </c>
      <c r="P68" s="319">
        <v>0</v>
      </c>
      <c r="Q68" s="320">
        <v>0</v>
      </c>
    </row>
    <row r="69" spans="1:17" ht="22.5" customHeight="1">
      <c r="A69" s="148" t="s">
        <v>1209</v>
      </c>
      <c r="B69" s="305">
        <f t="shared" si="13"/>
        <v>2638</v>
      </c>
      <c r="C69" s="312">
        <f t="shared" si="7"/>
        <v>162</v>
      </c>
      <c r="D69" s="313">
        <f t="shared" si="8"/>
        <v>2140</v>
      </c>
      <c r="E69" s="314">
        <f t="shared" si="9"/>
        <v>336</v>
      </c>
      <c r="F69" s="300">
        <f t="shared" si="10"/>
        <v>106</v>
      </c>
      <c r="G69" s="312">
        <v>106</v>
      </c>
      <c r="H69" s="313">
        <v>0</v>
      </c>
      <c r="I69" s="314">
        <v>0</v>
      </c>
      <c r="J69" s="305">
        <f t="shared" si="11"/>
        <v>2066</v>
      </c>
      <c r="K69" s="312">
        <v>56</v>
      </c>
      <c r="L69" s="313">
        <v>2010</v>
      </c>
      <c r="M69" s="314">
        <v>0</v>
      </c>
      <c r="N69" s="300">
        <f t="shared" si="12"/>
        <v>466</v>
      </c>
      <c r="O69" s="312">
        <v>0</v>
      </c>
      <c r="P69" s="313">
        <v>130</v>
      </c>
      <c r="Q69" s="314">
        <v>336</v>
      </c>
    </row>
    <row r="70" spans="1:17" ht="22.5" customHeight="1">
      <c r="A70" s="148" t="s">
        <v>1210</v>
      </c>
      <c r="B70" s="305">
        <f t="shared" si="13"/>
        <v>220</v>
      </c>
      <c r="C70" s="312">
        <f t="shared" si="7"/>
        <v>0</v>
      </c>
      <c r="D70" s="313">
        <f t="shared" si="8"/>
        <v>203</v>
      </c>
      <c r="E70" s="314">
        <f t="shared" si="9"/>
        <v>17</v>
      </c>
      <c r="F70" s="300">
        <f t="shared" si="10"/>
        <v>0</v>
      </c>
      <c r="G70" s="312">
        <v>0</v>
      </c>
      <c r="H70" s="313">
        <v>0</v>
      </c>
      <c r="I70" s="314">
        <v>0</v>
      </c>
      <c r="J70" s="305">
        <f t="shared" si="11"/>
        <v>0</v>
      </c>
      <c r="K70" s="312">
        <v>0</v>
      </c>
      <c r="L70" s="313">
        <v>0</v>
      </c>
      <c r="M70" s="314">
        <v>0</v>
      </c>
      <c r="N70" s="300">
        <f t="shared" si="12"/>
        <v>220</v>
      </c>
      <c r="O70" s="312">
        <v>0</v>
      </c>
      <c r="P70" s="313">
        <v>203</v>
      </c>
      <c r="Q70" s="314">
        <v>17</v>
      </c>
    </row>
    <row r="71" spans="1:17" ht="22.5" customHeight="1">
      <c r="A71" s="148" t="s">
        <v>1211</v>
      </c>
      <c r="B71" s="305">
        <f t="shared" si="13"/>
        <v>169</v>
      </c>
      <c r="C71" s="312">
        <f t="shared" si="7"/>
        <v>0</v>
      </c>
      <c r="D71" s="313">
        <f t="shared" si="8"/>
        <v>159</v>
      </c>
      <c r="E71" s="314">
        <f t="shared" si="9"/>
        <v>10</v>
      </c>
      <c r="F71" s="300">
        <f t="shared" si="10"/>
        <v>0</v>
      </c>
      <c r="G71" s="312">
        <v>0</v>
      </c>
      <c r="H71" s="313">
        <v>0</v>
      </c>
      <c r="I71" s="314">
        <v>0</v>
      </c>
      <c r="J71" s="305">
        <f t="shared" si="11"/>
        <v>0</v>
      </c>
      <c r="K71" s="312">
        <v>0</v>
      </c>
      <c r="L71" s="313">
        <v>0</v>
      </c>
      <c r="M71" s="314">
        <v>0</v>
      </c>
      <c r="N71" s="300">
        <f t="shared" si="12"/>
        <v>169</v>
      </c>
      <c r="O71" s="312">
        <v>0</v>
      </c>
      <c r="P71" s="313">
        <v>159</v>
      </c>
      <c r="Q71" s="314">
        <v>10</v>
      </c>
    </row>
    <row r="72" spans="1:17" ht="22.5" customHeight="1">
      <c r="A72" s="250" t="s">
        <v>1212</v>
      </c>
      <c r="B72" s="306">
        <f t="shared" si="13"/>
        <v>48</v>
      </c>
      <c r="C72" s="315">
        <f t="shared" si="7"/>
        <v>0</v>
      </c>
      <c r="D72" s="316">
        <f t="shared" si="8"/>
        <v>44</v>
      </c>
      <c r="E72" s="317">
        <f t="shared" si="9"/>
        <v>4</v>
      </c>
      <c r="F72" s="301">
        <f t="shared" si="10"/>
        <v>0</v>
      </c>
      <c r="G72" s="315">
        <v>0</v>
      </c>
      <c r="H72" s="316">
        <v>0</v>
      </c>
      <c r="I72" s="317">
        <v>0</v>
      </c>
      <c r="J72" s="306">
        <f t="shared" si="11"/>
        <v>0</v>
      </c>
      <c r="K72" s="315">
        <v>0</v>
      </c>
      <c r="L72" s="316">
        <v>0</v>
      </c>
      <c r="M72" s="317">
        <v>0</v>
      </c>
      <c r="N72" s="301">
        <f t="shared" si="12"/>
        <v>48</v>
      </c>
      <c r="O72" s="315">
        <v>0</v>
      </c>
      <c r="P72" s="316">
        <v>44</v>
      </c>
      <c r="Q72" s="317">
        <v>4</v>
      </c>
    </row>
    <row r="73" spans="1:17" ht="22.5" customHeight="1" thickBot="1">
      <c r="A73" s="148" t="s">
        <v>1213</v>
      </c>
      <c r="B73" s="305">
        <f t="shared" si="1"/>
        <v>183</v>
      </c>
      <c r="C73" s="312">
        <f t="shared" si="7"/>
        <v>0</v>
      </c>
      <c r="D73" s="313">
        <f t="shared" si="8"/>
        <v>183</v>
      </c>
      <c r="E73" s="314">
        <f t="shared" si="9"/>
        <v>0</v>
      </c>
      <c r="F73" s="300">
        <f t="shared" si="10"/>
        <v>183</v>
      </c>
      <c r="G73" s="312">
        <v>0</v>
      </c>
      <c r="H73" s="313">
        <v>183</v>
      </c>
      <c r="I73" s="314">
        <v>0</v>
      </c>
      <c r="J73" s="305">
        <f t="shared" si="11"/>
        <v>0</v>
      </c>
      <c r="K73" s="312">
        <v>0</v>
      </c>
      <c r="L73" s="313">
        <v>0</v>
      </c>
      <c r="M73" s="314">
        <v>0</v>
      </c>
      <c r="N73" s="300">
        <f t="shared" si="12"/>
        <v>0</v>
      </c>
      <c r="O73" s="312">
        <v>0</v>
      </c>
      <c r="P73" s="313">
        <v>0</v>
      </c>
      <c r="Q73" s="314">
        <v>0</v>
      </c>
    </row>
    <row r="74" spans="1:17" ht="45" customHeight="1">
      <c r="A74" s="463" t="s">
        <v>213</v>
      </c>
      <c r="B74" s="304">
        <f>SUM(B7:B41)</f>
        <v>285648</v>
      </c>
      <c r="C74" s="309">
        <f aca="true" t="shared" si="14" ref="C74:Q74">SUM(C7:C41)</f>
        <v>15526</v>
      </c>
      <c r="D74" s="310">
        <f t="shared" si="14"/>
        <v>235071</v>
      </c>
      <c r="E74" s="311">
        <f t="shared" si="14"/>
        <v>35051</v>
      </c>
      <c r="F74" s="299">
        <f t="shared" si="14"/>
        <v>120139</v>
      </c>
      <c r="G74" s="309">
        <f t="shared" si="14"/>
        <v>12214</v>
      </c>
      <c r="H74" s="310">
        <f t="shared" si="14"/>
        <v>88866</v>
      </c>
      <c r="I74" s="311">
        <f t="shared" si="14"/>
        <v>19059</v>
      </c>
      <c r="J74" s="304">
        <f t="shared" si="14"/>
        <v>69399</v>
      </c>
      <c r="K74" s="309">
        <f t="shared" si="14"/>
        <v>0</v>
      </c>
      <c r="L74" s="310">
        <f t="shared" si="14"/>
        <v>66228</v>
      </c>
      <c r="M74" s="311">
        <f t="shared" si="14"/>
        <v>3171</v>
      </c>
      <c r="N74" s="299">
        <f t="shared" si="14"/>
        <v>96110</v>
      </c>
      <c r="O74" s="309">
        <f t="shared" si="14"/>
        <v>3312</v>
      </c>
      <c r="P74" s="310">
        <f t="shared" si="14"/>
        <v>79977</v>
      </c>
      <c r="Q74" s="311">
        <f t="shared" si="14"/>
        <v>12821</v>
      </c>
    </row>
    <row r="75" spans="1:17" ht="45" customHeight="1">
      <c r="A75" s="464" t="s">
        <v>212</v>
      </c>
      <c r="B75" s="305">
        <f aca="true" t="shared" si="15" ref="B75:Q75">SUM(B48:B73)</f>
        <v>30721</v>
      </c>
      <c r="C75" s="312">
        <f t="shared" si="15"/>
        <v>3125</v>
      </c>
      <c r="D75" s="313">
        <f t="shared" si="15"/>
        <v>25303</v>
      </c>
      <c r="E75" s="314">
        <f t="shared" si="15"/>
        <v>2293</v>
      </c>
      <c r="F75" s="300">
        <f t="shared" si="15"/>
        <v>4454</v>
      </c>
      <c r="G75" s="312">
        <f t="shared" si="15"/>
        <v>2921</v>
      </c>
      <c r="H75" s="313">
        <f t="shared" si="15"/>
        <v>1289</v>
      </c>
      <c r="I75" s="314">
        <f t="shared" si="15"/>
        <v>244</v>
      </c>
      <c r="J75" s="305">
        <f t="shared" si="15"/>
        <v>22086</v>
      </c>
      <c r="K75" s="312">
        <f t="shared" si="15"/>
        <v>56</v>
      </c>
      <c r="L75" s="313">
        <f t="shared" si="15"/>
        <v>20693</v>
      </c>
      <c r="M75" s="314">
        <f t="shared" si="15"/>
        <v>1337</v>
      </c>
      <c r="N75" s="300">
        <f t="shared" si="15"/>
        <v>4181</v>
      </c>
      <c r="O75" s="312">
        <f t="shared" si="15"/>
        <v>148</v>
      </c>
      <c r="P75" s="313">
        <f t="shared" si="15"/>
        <v>3321</v>
      </c>
      <c r="Q75" s="314">
        <f t="shared" si="15"/>
        <v>712</v>
      </c>
    </row>
    <row r="76" spans="1:17" ht="45" customHeight="1" thickBot="1">
      <c r="A76" s="239" t="s">
        <v>222</v>
      </c>
      <c r="B76" s="308">
        <f>SUM(B74:B75)</f>
        <v>316369</v>
      </c>
      <c r="C76" s="321">
        <f aca="true" t="shared" si="16" ref="C76:Q76">SUM(C74:C75)</f>
        <v>18651</v>
      </c>
      <c r="D76" s="322">
        <f t="shared" si="16"/>
        <v>260374</v>
      </c>
      <c r="E76" s="323">
        <f t="shared" si="16"/>
        <v>37344</v>
      </c>
      <c r="F76" s="303">
        <f t="shared" si="16"/>
        <v>124593</v>
      </c>
      <c r="G76" s="321">
        <f t="shared" si="16"/>
        <v>15135</v>
      </c>
      <c r="H76" s="322">
        <f t="shared" si="16"/>
        <v>90155</v>
      </c>
      <c r="I76" s="323">
        <f t="shared" si="16"/>
        <v>19303</v>
      </c>
      <c r="J76" s="308">
        <f t="shared" si="16"/>
        <v>91485</v>
      </c>
      <c r="K76" s="321">
        <f t="shared" si="16"/>
        <v>56</v>
      </c>
      <c r="L76" s="322">
        <f t="shared" si="16"/>
        <v>86921</v>
      </c>
      <c r="M76" s="323">
        <f t="shared" si="16"/>
        <v>4508</v>
      </c>
      <c r="N76" s="303">
        <f t="shared" si="16"/>
        <v>100291</v>
      </c>
      <c r="O76" s="321">
        <f t="shared" si="16"/>
        <v>3460</v>
      </c>
      <c r="P76" s="322">
        <f t="shared" si="16"/>
        <v>83298</v>
      </c>
      <c r="Q76" s="323">
        <f t="shared" si="16"/>
        <v>13533</v>
      </c>
    </row>
    <row r="77" spans="4:5" ht="32.25" customHeight="1">
      <c r="D77" s="10"/>
      <c r="E77" s="8"/>
    </row>
    <row r="78" ht="14.25">
      <c r="B78" s="15"/>
    </row>
    <row r="79" spans="2:6" ht="14.25">
      <c r="B79" s="15"/>
      <c r="F79" s="15"/>
    </row>
    <row r="80" ht="14.25">
      <c r="B80" s="15"/>
    </row>
  </sheetData>
  <mergeCells count="38">
    <mergeCell ref="Q5:Q6"/>
    <mergeCell ref="B3:Q3"/>
    <mergeCell ref="B44:Q44"/>
    <mergeCell ref="B45:B47"/>
    <mergeCell ref="C45:E45"/>
    <mergeCell ref="C46:C47"/>
    <mergeCell ref="D46:D47"/>
    <mergeCell ref="E46:E47"/>
    <mergeCell ref="F46:F47"/>
    <mergeCell ref="G46:G47"/>
    <mergeCell ref="M5:M6"/>
    <mergeCell ref="N5:N6"/>
    <mergeCell ref="O5:O6"/>
    <mergeCell ref="P5:P6"/>
    <mergeCell ref="F5:F6"/>
    <mergeCell ref="J5:J6"/>
    <mergeCell ref="K5:K6"/>
    <mergeCell ref="L5:L6"/>
    <mergeCell ref="O46:O47"/>
    <mergeCell ref="P46:P47"/>
    <mergeCell ref="G5:G6"/>
    <mergeCell ref="H5:H6"/>
    <mergeCell ref="I5:I6"/>
    <mergeCell ref="H46:H47"/>
    <mergeCell ref="I46:I47"/>
    <mergeCell ref="J46:J47"/>
    <mergeCell ref="K46:K47"/>
    <mergeCell ref="L46:L47"/>
    <mergeCell ref="A44:A47"/>
    <mergeCell ref="Q46:Q47"/>
    <mergeCell ref="A3:A6"/>
    <mergeCell ref="C5:C6"/>
    <mergeCell ref="D5:D6"/>
    <mergeCell ref="E5:E6"/>
    <mergeCell ref="B4:B6"/>
    <mergeCell ref="C4:E4"/>
    <mergeCell ref="M46:M47"/>
    <mergeCell ref="N46:N47"/>
  </mergeCells>
  <printOptions horizontalCentered="1"/>
  <pageMargins left="0.5905511811023623" right="0.5905511811023623" top="0.5905511811023623" bottom="0.5905511811023623" header="0.3937007874015748" footer="0.3937007874015748"/>
  <pageSetup firstPageNumber="33" useFirstPageNumber="1" fitToHeight="2" fitToWidth="2" horizontalDpi="600" verticalDpi="600" orientation="portrait" pageOrder="overThenDown" paperSize="9" scale="85" r:id="rId1"/>
  <headerFooter alignWithMargins="0">
    <oddFooter>&amp;C&amp;P</oddFooter>
  </headerFooter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2009-03-17T23:51:52Z</cp:lastPrinted>
  <dcterms:created xsi:type="dcterms:W3CDTF">2001-11-13T13:27:45Z</dcterms:created>
  <dcterms:modified xsi:type="dcterms:W3CDTF">2009-03-30T10:15:20Z</dcterms:modified>
  <cp:category/>
  <cp:version/>
  <cp:contentType/>
  <cp:contentStatus/>
</cp:coreProperties>
</file>