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15" tabRatio="659" activeTab="6"/>
  </bookViews>
  <sheets>
    <sheet name="し尿概況１" sheetId="1" r:id="rId1"/>
    <sheet name="し尿概況２" sheetId="2" r:id="rId2"/>
    <sheet name="し尿人口内訳" sheetId="3" r:id="rId3"/>
    <sheet name="し尿収集状況" sheetId="4" r:id="rId4"/>
    <sheet name="し尿処理内訳" sheetId="5" r:id="rId5"/>
    <sheet name="残渣処分内訳" sheetId="6" r:id="rId6"/>
    <sheet name="し尿業者" sheetId="7" r:id="rId7"/>
  </sheets>
  <externalReferences>
    <externalReference r:id="rId10"/>
  </externalReferences>
  <definedNames>
    <definedName name="_xlnm.Print_Area" localSheetId="0">'し尿概況１'!$A$1:$I$33</definedName>
    <definedName name="_xlnm.Print_Area" localSheetId="1">'し尿概況２'!$A$1:$K$34</definedName>
    <definedName name="_xlnm.Print_Area" localSheetId="6">'し尿業者'!$A$1:$G$73</definedName>
    <definedName name="_xlnm.Print_Area" localSheetId="3">'し尿収集状況'!$A$1:$M$68</definedName>
    <definedName name="_xlnm.Print_Area" localSheetId="4">'し尿処理内訳'!$A$1:$Q$68</definedName>
    <definedName name="_xlnm.Print_Area" localSheetId="2">'し尿人口内訳'!$A$1:$P$66</definedName>
    <definedName name="_xlnm.Print_Area" localSheetId="5">'残渣処分内訳'!$A$1:$M$70</definedName>
  </definedNames>
  <calcPr fullCalcOnLoad="1"/>
</workbook>
</file>

<file path=xl/sharedStrings.xml><?xml version="1.0" encoding="utf-8"?>
<sst xmlns="http://schemas.openxmlformats.org/spreadsheetml/2006/main" count="821" uniqueCount="369">
  <si>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</si>
  <si>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</si>
  <si>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</si>
  <si>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</si>
  <si>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</si>
  <si>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</si>
  <si>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</si>
  <si>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</si>
  <si>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</si>
  <si>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</si>
  <si>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</si>
  <si>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</si>
  <si>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</si>
  <si>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市町村名</t>
  </si>
  <si>
    <t>県合計</t>
  </si>
  <si>
    <t>設楽町</t>
  </si>
  <si>
    <t>東栄町</t>
  </si>
  <si>
    <t>豊根村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</si>
  <si>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</si>
  <si>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</si>
  <si>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</si>
  <si>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</si>
  <si>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</si>
  <si>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</si>
  <si>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</si>
  <si>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</si>
  <si>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</si>
  <si>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</si>
  <si>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</si>
  <si>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</si>
  <si>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</si>
  <si>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</si>
  <si>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</si>
  <si>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</si>
  <si>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</si>
  <si>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</si>
  <si>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</si>
  <si>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</si>
  <si>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</si>
  <si>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</si>
  <si>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</si>
  <si>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</si>
  <si>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</si>
  <si>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</si>
  <si>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</si>
  <si>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</si>
  <si>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</si>
  <si>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</si>
  <si>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</si>
  <si>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日進市</t>
  </si>
  <si>
    <t>東郷町</t>
  </si>
  <si>
    <t>長久手町</t>
  </si>
  <si>
    <t>計</t>
  </si>
  <si>
    <t>総合計</t>
  </si>
  <si>
    <t>合　計</t>
  </si>
  <si>
    <t>直　営</t>
  </si>
  <si>
    <t>委　託</t>
  </si>
  <si>
    <t>許　可</t>
  </si>
  <si>
    <t>エ　し尿処理の状況</t>
  </si>
  <si>
    <t>し尿処理施設</t>
  </si>
  <si>
    <t>下水道投入</t>
  </si>
  <si>
    <t>その他</t>
  </si>
  <si>
    <t>し尿</t>
  </si>
  <si>
    <t>浄化槽汚泥</t>
  </si>
  <si>
    <t>埋　立</t>
  </si>
  <si>
    <t>肥料等</t>
  </si>
  <si>
    <t>処　分</t>
  </si>
  <si>
    <t>に利用</t>
  </si>
  <si>
    <t>水洗化人口</t>
  </si>
  <si>
    <t>との差</t>
  </si>
  <si>
    <t>し　　　尿</t>
  </si>
  <si>
    <t>　　　　　浄　化　槽　汚　泥</t>
  </si>
  <si>
    <t>　　　　し　　　尿</t>
  </si>
  <si>
    <t>　　　　　計</t>
  </si>
  <si>
    <t>自家処理量</t>
  </si>
  <si>
    <t>収集</t>
  </si>
  <si>
    <t>処理＋</t>
  </si>
  <si>
    <t>自家処理</t>
  </si>
  <si>
    <t>　　　計</t>
  </si>
  <si>
    <t>計画処理
区域内人口</t>
  </si>
  <si>
    <t>非水洗化
人　口</t>
  </si>
  <si>
    <t>計画収集
人　口</t>
  </si>
  <si>
    <t>自家処理
人　口</t>
  </si>
  <si>
    <t>水洗化
人　口</t>
  </si>
  <si>
    <t>下水道
人　口</t>
  </si>
  <si>
    <t>コミプラ
人　口</t>
  </si>
  <si>
    <t>浄化槽
人　口</t>
  </si>
  <si>
    <t>合併処理
浄化槽人口</t>
  </si>
  <si>
    <t>単独処理
浄化槽人口</t>
  </si>
  <si>
    <t>汚水衛生
処理率
（％）</t>
  </si>
  <si>
    <t>水洗化率
（％）</t>
  </si>
  <si>
    <t>１　廃棄物処理の状況</t>
  </si>
  <si>
    <t>区　　　　　分</t>
  </si>
  <si>
    <t>構成比（％）</t>
  </si>
  <si>
    <t>総　処　理　量</t>
  </si>
  <si>
    <t>し尿処理量</t>
  </si>
  <si>
    <t>面積</t>
  </si>
  <si>
    <t>人口</t>
  </si>
  <si>
    <t>人</t>
  </si>
  <si>
    <t>計画処理区域内面積</t>
  </si>
  <si>
    <t>計画処理区域内人口</t>
  </si>
  <si>
    <t>浄化槽汚泥の処理量</t>
  </si>
  <si>
    <t>公共下水道</t>
  </si>
  <si>
    <t>浄化槽</t>
  </si>
  <si>
    <t>合併処理</t>
  </si>
  <si>
    <t>単独処理</t>
  </si>
  <si>
    <t>自家処理人口</t>
  </si>
  <si>
    <t>し尿及び浄化槽汚泥の自家処理量</t>
  </si>
  <si>
    <t>計画収集人口（くみ取り等）</t>
  </si>
  <si>
    <t>収</t>
  </si>
  <si>
    <t>市町村・組合によるもの</t>
  </si>
  <si>
    <t>集</t>
  </si>
  <si>
    <t>直営</t>
  </si>
  <si>
    <t>[総処理量</t>
  </si>
  <si>
    <t>形</t>
  </si>
  <si>
    <t>委託</t>
  </si>
  <si>
    <t>態</t>
  </si>
  <si>
    <t>許可業者によるもの</t>
  </si>
  <si>
    <t>し尿処理施設</t>
  </si>
  <si>
    <t>浄化槽汚泥</t>
  </si>
  <si>
    <t>下水道投入</t>
  </si>
  <si>
    <t>し尿及び浄化槽汚泥の自家処理量</t>
  </si>
  <si>
    <t>k㎡</t>
  </si>
  <si>
    <t>k㎡</t>
  </si>
  <si>
    <t>コミュニティ・プラント</t>
  </si>
  <si>
    <t>下水道
投　入</t>
  </si>
  <si>
    <t>し　尿
処理施設</t>
  </si>
  <si>
    <t>浄化槽
汚　泥</t>
  </si>
  <si>
    <t>（単位：ｔ／年）</t>
  </si>
  <si>
    <t>し　尿</t>
  </si>
  <si>
    <t>[</t>
  </si>
  <si>
    <t>総収集量</t>
  </si>
  <si>
    <t>］</t>
  </si>
  <si>
    <t xml:space="preserve"> 　（ア）愛知県の行政区域人口・面積</t>
  </si>
  <si>
    <t>　 （イ）し尿収集状況</t>
  </si>
  <si>
    <t>田原市</t>
  </si>
  <si>
    <t>し 尿 処 理 施 設</t>
  </si>
  <si>
    <t>コミュニティ・プラント</t>
  </si>
  <si>
    <t xml:space="preserve"> 　ア　概況</t>
  </si>
  <si>
    <t>直 営</t>
  </si>
  <si>
    <t>名古屋市</t>
  </si>
  <si>
    <t>収集運搬</t>
  </si>
  <si>
    <t>豊橋市</t>
  </si>
  <si>
    <t>－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</si>
  <si>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</si>
  <si>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</si>
  <si>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</si>
  <si>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</si>
  <si>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</si>
  <si>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</si>
  <si>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</si>
  <si>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</si>
  <si>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</si>
  <si>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</si>
  <si>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</si>
  <si>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</si>
  <si>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</si>
  <si>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</si>
  <si>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</si>
  <si>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</si>
  <si>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</si>
  <si>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</si>
  <si>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</si>
  <si>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</si>
  <si>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</si>
  <si>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</si>
  <si>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</si>
  <si>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</si>
  <si>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</si>
  <si>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</si>
  <si>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</si>
  <si>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</si>
  <si>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</si>
  <si>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</si>
  <si>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</si>
  <si>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</si>
  <si>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</si>
  <si>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</si>
  <si>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</si>
  <si>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</si>
  <si>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</si>
  <si>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</si>
  <si>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</si>
  <si>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</si>
  <si>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</si>
  <si>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</si>
  <si>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</si>
  <si>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</si>
  <si>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</si>
  <si>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</si>
  <si>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</si>
  <si>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</si>
  <si>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</si>
  <si>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</si>
  <si>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</si>
  <si>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</si>
  <si>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</si>
  <si>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</si>
  <si>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</si>
  <si>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</si>
  <si>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</si>
  <si>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</si>
  <si>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</si>
  <si>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</si>
  <si>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</si>
  <si>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</si>
  <si>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</si>
  <si>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</si>
  <si>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豊山町</t>
  </si>
  <si>
    <t>北名古屋市</t>
  </si>
  <si>
    <t>清須市</t>
  </si>
  <si>
    <t>大口町</t>
  </si>
  <si>
    <t>扶桑町</t>
  </si>
  <si>
    <t>大治町</t>
  </si>
  <si>
    <t>蟹江町</t>
  </si>
  <si>
    <t>飛島村</t>
  </si>
  <si>
    <t>愛西市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</si>
  <si>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</si>
  <si>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</si>
  <si>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</si>
  <si>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</si>
  <si>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</si>
  <si>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</si>
  <si>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</si>
  <si>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</si>
  <si>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</si>
  <si>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</si>
  <si>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</si>
  <si>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</si>
  <si>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愛西市</t>
  </si>
  <si>
    <t>清須市</t>
  </si>
  <si>
    <t>北名古屋市</t>
  </si>
  <si>
    <t>（ウ）計画収集し尿処理内訳</t>
  </si>
  <si>
    <t>弥富市</t>
  </si>
  <si>
    <t>弥富市</t>
  </si>
  <si>
    <t>（単位：ｋℓ／年）</t>
  </si>
  <si>
    <t>kℓ/年</t>
  </si>
  <si>
    <t>処理量(kℓ/年)</t>
  </si>
  <si>
    <t>（単位：kℓ/年）</t>
  </si>
  <si>
    <t>農地還元・その他</t>
  </si>
  <si>
    <t>ウ　し尿収集の状況１／２</t>
  </si>
  <si>
    <t>ウ　し尿収集の状況２／２</t>
  </si>
  <si>
    <t>（ア）し尿処理の内訳１／２</t>
  </si>
  <si>
    <t>（ア）し尿処理の内訳２／２</t>
  </si>
  <si>
    <t>（イ）残渣処分の内訳１／２</t>
  </si>
  <si>
    <t>（イ）残渣処分の内訳２／２</t>
  </si>
  <si>
    <t>㈲海部衛生社,㈱クリンテック</t>
  </si>
  <si>
    <t>農地還元・その他</t>
  </si>
  <si>
    <t>（注）「その他」とは、ごみ処理施設での焼却処理等をいう。</t>
  </si>
  <si>
    <t>総　収　集　量</t>
  </si>
  <si>
    <t>人　口　内　訳</t>
  </si>
  <si>
    <t>外国人人口</t>
  </si>
  <si>
    <t>外国人
人　口</t>
  </si>
  <si>
    <t>（注２）水洗化率（％）＝水洗化人口÷(非水洗化人口＋水洗化人口)×１００</t>
  </si>
  <si>
    <t>（注１）計画処理区域内人口＝非水洗化人口＋水洗化人口＋外国人人口</t>
  </si>
  <si>
    <t>処　　理　　内　　訳</t>
  </si>
  <si>
    <t>市町村名</t>
  </si>
  <si>
    <t>市町村名</t>
  </si>
  <si>
    <t>（単位：人）</t>
  </si>
  <si>
    <t>(注１)</t>
  </si>
  <si>
    <t>(注２)</t>
  </si>
  <si>
    <t>みよし市</t>
  </si>
  <si>
    <t>あま市</t>
  </si>
  <si>
    <t>イ　し尿処理人口の内訳</t>
  </si>
  <si>
    <t>　　</t>
  </si>
  <si>
    <t>　　し　　尿</t>
  </si>
  <si>
    <t>　　　　</t>
  </si>
  <si>
    <t>　浄　化　槽　汚　泥</t>
  </si>
  <si>
    <t>みよし市</t>
  </si>
  <si>
    <t>「人口」は、住民基本台帳人口（平成21年10月1日現在）と外国人登録人口（平成21年10月1日現在）による合計値である。</t>
  </si>
  <si>
    <t>㈱環境衛生,尾張衛生保繕㈱,(資)春日井衛生保繕社,中衛工業㈱,ノザキ㈱,大昭工業㈱,輪栄工業㈱,サニター㈱</t>
  </si>
  <si>
    <t>㈱コヤマ,㈲豊川東部衛生社,㈲豊川清掃舎,日本興業㈲,セイブ衛生㈲,㈲小坂井衛生社,㈱宝環器センター</t>
  </si>
  <si>
    <t>トヨタ衛生保全㈱,㈲猿投衛生社,㈱豊環,東邦清掃㈱,㈲ヤハギエコノス,㈱東海環境衛生社</t>
  </si>
  <si>
    <t>トヨタ衛生保全㈱,㈲猿投衛生社,㈱豊環,東邦清掃㈱,浄化槽管理センター㈱,㈲ヤハギエコノス,㈱光商事,㈱東海環境衛生社</t>
  </si>
  <si>
    <t>新城浄化槽清掃管理センター,㈱宝環器センター,柿野クリーンサービス㈲,㈱東海環境衛生社,㈲アイサン,守屋クリーンサービス</t>
  </si>
  <si>
    <t>㈲吉川清掃社,尾西清掃㈱,エコ環境㈱,㈲大政,ノザキ㈱</t>
  </si>
  <si>
    <t>ノザキ㈱,中衛工業㈱,大昭工業㈱,サニター㈱</t>
  </si>
  <si>
    <t>「面積」は、国土交通省国土地理院『平成23年全国都道府県市区町村別面積調』（平成23年10月1日現在）による参考値である。</t>
  </si>
  <si>
    <t>（１）し尿処理の現況（平成２２年度実績）</t>
  </si>
  <si>
    <t>計画処理
区域内人口
(外国人除く)</t>
  </si>
  <si>
    <t>（注３）汚水衛生処理率（％）＝（下水道人口＋コミプラ人口＋合併処理浄化槽人口）÷(非水洗化人口＋水洗化人口)×１００</t>
  </si>
  <si>
    <t>オ　一般廃棄物処理業者(し尿関係)　１／２</t>
  </si>
  <si>
    <t>市町村名</t>
  </si>
  <si>
    <t>し尿関係の委託(廃棄物処理法第６条の２）</t>
  </si>
  <si>
    <t>し尿関係の許可(廃棄物処理法第７条）</t>
  </si>
  <si>
    <t>種別</t>
  </si>
  <si>
    <t>業者数</t>
  </si>
  <si>
    <t>業者名</t>
  </si>
  <si>
    <t>㈱トヨエイ,㈲東海化学工業所,㈱東三保全社,㈲東部衛生社,㈲協和衛生社,㈲山本衛生社,㈲東三環境,㈲三協,㈲市民クリアー</t>
  </si>
  <si>
    <t>㈱岡崎衛生社,㈲三共舎,㈲清掃社,㈱高橋商舎,中部保全㈱</t>
  </si>
  <si>
    <t>一宮中部衛生㈱,奥町衛生,木曽川環境クリーン㈱,中衛工業㈱,尾張テクアス㈱,㈱起町衛生社,㈱カナックス</t>
  </si>
  <si>
    <t>株式会社愛知衛生保善社,株式会社尾東,有限会社品野衛生社,,</t>
  </si>
  <si>
    <t>株式会社愛知衛生保善社,株式会社尾東,有限会社品野衛生社</t>
  </si>
  <si>
    <t>最終処分</t>
  </si>
  <si>
    <t>三重中央開発㈱</t>
  </si>
  <si>
    <t>東海衛生㈲</t>
  </si>
  <si>
    <t>オオブユニティ㈱,大昭工業㈱,中衛工業㈱,東海衛生㈲</t>
  </si>
  <si>
    <t>春日井市衛生保全事業協働組合</t>
  </si>
  <si>
    <t>ー</t>
  </si>
  <si>
    <t>（有）大政,エコ環境（株）,（有）吉川清掃社,尾西清掃（株）,ノザキ（株）,尾張テクアス（株）,三協商事(株）,丸新商事（株）,海部衛生社,丸二衛生（(有),株式会社クリンテック</t>
  </si>
  <si>
    <t>東海保全㈱,碧南環境衛生㈱</t>
  </si>
  <si>
    <t>㈱豊衛生舎,東洋衛生㈱,大和興業㈱</t>
  </si>
  <si>
    <t>㈱豊衛生舎,東洋衛生㈱</t>
  </si>
  <si>
    <t>中間処理</t>
  </si>
  <si>
    <t>㈱クリタス東海支店</t>
  </si>
  <si>
    <t>㈶衣浦港ポートアイランド環境事業センター,㈶愛知臨海環境整備センター</t>
  </si>
  <si>
    <t>アンジョウユニティ㈱,三協商事㈱,東邦清掃㈱</t>
  </si>
  <si>
    <t>西尾衛生社,(株)エヌジェイエス</t>
  </si>
  <si>
    <t>西尾衛生社,(株)エヌジェイエス,(有)平坂浄化槽維持管理センター</t>
  </si>
  <si>
    <t>（株）山兼,（有）蒲郡衛生社,（有）鈴米,中部保全（株）</t>
  </si>
  <si>
    <t>㈲犬山衛生管理組合</t>
  </si>
  <si>
    <t>(有)犬山衛生管理組合,(資)犬山衛生社,サニター(株),(株)東海SUNKEY,輪栄工業(株)</t>
  </si>
  <si>
    <t>㈱テクア,㈲マルハチ</t>
  </si>
  <si>
    <t>㈱大栄工業,㈱倉衛工業,㈲ホテイクリーン</t>
  </si>
  <si>
    <t>水ing株式会社中部支店,大和機工株式会社</t>
  </si>
  <si>
    <t>有限会社小牧衛生部,有限会社愛牧衛生社,輪栄工業株式会社,株式会社環境衛生,サニター株式会社,ノザキ株式会社,中衛工業株式会社</t>
  </si>
  <si>
    <t>オ　一般廃棄物処理業者(し尿関係)　２／２</t>
  </si>
  <si>
    <t>オオブユニティ(株),(株)サンキョークリエイト,尾西清掃(株),(有)大政,(有)吉川清掃社,(有)杉本清掃</t>
  </si>
  <si>
    <t>柿野クリーンサービス㈲,守屋クリーンサービス,㈱東海環境衛生社</t>
  </si>
  <si>
    <t>㈱上野清掃社,㈲横須賀衛生</t>
  </si>
  <si>
    <t>㈱上野清掃社,㈲横須賀衛生,東海衛生㈲,㈱東海興業,中衛興業㈱</t>
  </si>
  <si>
    <t>オオブユニティ㈱</t>
  </si>
  <si>
    <t>中衛工業㈱</t>
  </si>
  <si>
    <t>知立衛生㈱</t>
  </si>
  <si>
    <t>㈱旭衛生社,㈱尾東,尾張衛生保繕㈱,㈱愛知衛生保繕社</t>
  </si>
  <si>
    <t>高浜衛生㈱</t>
  </si>
  <si>
    <t>㈱アイホク</t>
  </si>
  <si>
    <t>トヨアケユニティ㈱</t>
  </si>
  <si>
    <t>トヨアケユニティ㈱,サニター㈱,ノザキ㈱</t>
  </si>
  <si>
    <t>トヨタ衛生保繕㈱,日の出衛生保繕㈱</t>
  </si>
  <si>
    <t>トヨタ衛生保繕㈱,日の出衛生保繕㈱,日進衛生㈱</t>
  </si>
  <si>
    <t>㈱宝環器センター,東邦清掃㈱,㈱鳳</t>
  </si>
  <si>
    <t>愛西市</t>
  </si>
  <si>
    <t>清須市</t>
  </si>
  <si>
    <t>三協商事㈱,丸新商事㈱,㈱サンキョークリエイト</t>
  </si>
  <si>
    <t>北名古屋市</t>
  </si>
  <si>
    <t>㈱アイホク,輪栄工業㈱</t>
  </si>
  <si>
    <t>弥富市</t>
  </si>
  <si>
    <t>㈲海部衛生社,丸二衛生㈲,㈱クリンテック</t>
  </si>
  <si>
    <t>みよし市</t>
  </si>
  <si>
    <t>㈲三好衛生社,トヨタ衛生保繕㈱,浄化槽管理センター㈱</t>
  </si>
  <si>
    <t>㈲三好衛生社,トヨタ衛生保繕㈱,浄化槽管理センター㈱</t>
  </si>
  <si>
    <t>あま市</t>
  </si>
  <si>
    <t>丸新商事株式会社,株式会社サンキョークリエイト,有限会社吉川清掃社</t>
  </si>
  <si>
    <t>日の出衛生保繕㈱,東海清掃㈱</t>
  </si>
  <si>
    <t>日の出衛生保繕㈱</t>
  </si>
  <si>
    <t>日の出衛生保繕㈱,輪栄工業㈱</t>
  </si>
  <si>
    <t>豊衛工業㈱</t>
  </si>
  <si>
    <t>㈱倉衛工業</t>
  </si>
  <si>
    <t>㈲扶桑クリーン社</t>
  </si>
  <si>
    <t>㈲扶桑クリーン社,㈱東海SUNKEY,㈱倉衛工業,㈱大栄工業</t>
  </si>
  <si>
    <t>㈲大政,エコ環境㈱,三協商事㈱,㈱サニター</t>
  </si>
  <si>
    <t>㈱クリンテック,ノザキ㈱,丸二衛生㈲</t>
  </si>
  <si>
    <t>㈱アグメント</t>
  </si>
  <si>
    <t>㈱アグメント,トーエイ㈱</t>
  </si>
  <si>
    <t>トーエイ㈱</t>
  </si>
  <si>
    <t>トーエイ㈱,㈱アグメント,東邦清掃㈱</t>
  </si>
  <si>
    <t>㈲大井毎日</t>
  </si>
  <si>
    <t>㈱知多環境保全センター,㈲大井毎日,㈲ニワ水質</t>
  </si>
  <si>
    <t>㈱知多環境保全センター</t>
  </si>
  <si>
    <t>㈱エイゼン,㈲タケイチ</t>
  </si>
  <si>
    <t>㈱エイゼン</t>
  </si>
  <si>
    <t>㈱一色厚生社,㈲一色町浄化槽管理センター</t>
  </si>
  <si>
    <t>㈲清和サービス,㈲コスモエコサービス</t>
  </si>
  <si>
    <t>（有）ハズカンキョウ</t>
  </si>
  <si>
    <t>㈾蒲郡清浄センター,幸田衛生社</t>
  </si>
  <si>
    <t>㈱ハマエイ</t>
  </si>
  <si>
    <t>（注）法人略称名は、以下のとおりで表す。
　　　株式会社：㈱、有限会社：㈲、合名会社：㈴、合資会社：㈾、財団法人：㈶、社団法人：㈳、協同組合：㈿、社会福祉法人：(福)</t>
  </si>
  <si>
    <t>㈱東海環境衛生社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</si>
</sst>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\]"/>
    <numFmt numFmtId="179" formatCode="0.000"/>
    <numFmt numFmtId="180" formatCode="0.0%"/>
    <numFmt numFmtId="181" formatCode="0.000%"/>
    <numFmt numFmtId="182" formatCode="0.0000%"/>
    <numFmt numFmtId="183" formatCode="#,##0.000;[Red]\-#,##0.000"/>
    <numFmt numFmtId="184" formatCode="#,##0.0000;[Red]\-#,##0.0000"/>
    <numFmt numFmtId="185" formatCode="0.0_ ;[Red]\-0.0\ "/>
    <numFmt numFmtId="186" formatCode="&quot;\&quot;#,##0.0;[Red]&quot;\&quot;\-#,##0.0"/>
    <numFmt numFmtId="187" formatCode="0.00_ "/>
    <numFmt numFmtId="188" formatCode="0.000_ "/>
    <numFmt numFmtId="189" formatCode="0.000_);[Red]\(0.000\)"/>
    <numFmt numFmtId="190" formatCode="0.0_);[Red]\(0.0\)"/>
    <numFmt numFmtId="191" formatCode="#,##0_ ;[Red]\-#,##0\ "/>
    <numFmt numFmtId="192" formatCode="#,##0.0_ ;[Red]\-#,##0.0\ "/>
    <numFmt numFmtId="193" formatCode="0_);[Red]\(0\)"/>
    <numFmt numFmtId="194" formatCode="#,##0_);[Red]\(#,##0\)"/>
    <numFmt numFmtId="195" formatCode="0.0_ "/>
    <numFmt numFmtId="196" formatCode="0_ "/>
    <numFmt numFmtId="197" formatCode="&quot;R&quot;\ #,##0;&quot;R&quot;\ \-#,##0"/>
    <numFmt numFmtId="198" formatCode="&quot;R&quot;\ #,##0;[Red]&quot;R&quot;\ \-#,##0"/>
    <numFmt numFmtId="199" formatCode="&quot;R&quot;\ #,##0.00;&quot;R&quot;\ \-#,##0.00"/>
    <numFmt numFmtId="200" formatCode="&quot;R&quot;\ #,##0.00;[Red]&quot;R&quot;\ \-#,##0.00"/>
    <numFmt numFmtId="201" formatCode="_ &quot;R&quot;\ * #,##0_ ;_ &quot;R&quot;\ * \-#,##0_ ;_ &quot;R&quot;\ * &quot;-&quot;_ ;_ @_ "/>
    <numFmt numFmtId="202" formatCode="_ &quot;R&quot;\ * #,##0.00_ ;_ &quot;R&quot;\ * \-#,##0.00_ ;_ &quot;R&quot;\ * &quot;-&quot;??_ ;_ @_ "/>
    <numFmt numFmtId="203" formatCode="&quot;\&quot;#,##0;&quot;\&quot;\!\-#,##0"/>
    <numFmt numFmtId="204" formatCode="&quot;\&quot;#,##0;[Red]&quot;\&quot;\!\-#,##0"/>
    <numFmt numFmtId="205" formatCode="&quot;\&quot;#,##0.00;&quot;\&quot;\!\-#,##0.00"/>
    <numFmt numFmtId="206" formatCode="&quot;\&quot;#,##0.00;[Red]&quot;\&quot;\!\-#,##0.00"/>
    <numFmt numFmtId="207" formatCode="_ &quot;\&quot;* #,##0_ ;_ &quot;\&quot;* \!\-#,##0_ ;_ &quot;\&quot;* &quot;-&quot;_ ;_ @_ "/>
    <numFmt numFmtId="208" formatCode="_ * #,##0_ ;_ * \!\-#,##0_ ;_ * &quot;-&quot;_ ;_ @_ "/>
    <numFmt numFmtId="209" formatCode="_ &quot;\&quot;* #,##0.00_ ;_ &quot;\&quot;* \!\-#,##0.00_ ;_ &quot;\&quot;* &quot;-&quot;??_ ;_ @_ "/>
    <numFmt numFmtId="210" formatCode="_ * #,##0.00_ ;_ * \!\-#,##0.00_ ;_ * &quot;-&quot;??_ ;_ @_ "/>
    <numFmt numFmtId="211" formatCode="\!\$#,##0_);\!\(\!\$#,##0\!\)"/>
    <numFmt numFmtId="212" formatCode="\!\$#,##0_);[Red]\!\(\!\$#,##0\!\)"/>
    <numFmt numFmtId="213" formatCode="\!\$#,##0.00_);\!\(\!\$#,##0.00\!\)"/>
    <numFmt numFmtId="214" formatCode="\!\$#,##0.00_);[Red]\!\(\!\$#,##0.00\!\)"/>
    <numFmt numFmtId="215" formatCode="&quot;\&quot;#,##0;&quot;\&quot;&quot;\&quot;\!\-#,##0"/>
    <numFmt numFmtId="216" formatCode="&quot;\&quot;#,##0;[Red]&quot;\&quot;&quot;\&quot;\!\-#,##0"/>
    <numFmt numFmtId="217" formatCode="&quot;\&quot;#,##0.00;&quot;\&quot;&quot;\&quot;\!\-#,##0.00"/>
    <numFmt numFmtId="218" formatCode="&quot;\&quot;#,##0.00;[Red]&quot;\&quot;&quot;\&quot;\!\-#,##0.00"/>
    <numFmt numFmtId="219" formatCode="_ &quot;\&quot;* #,##0_ ;_ &quot;\&quot;* &quot;\&quot;\!\-#,##0_ ;_ &quot;\&quot;* &quot;-&quot;_ ;_ @_ "/>
    <numFmt numFmtId="220" formatCode="_ * #,##0_ ;_ * &quot;\&quot;\!\-#,##0_ ;_ * &quot;-&quot;_ ;_ @_ "/>
    <numFmt numFmtId="221" formatCode="_ &quot;\&quot;* #,##0.00_ ;_ &quot;\&quot;* &quot;\&quot;\!\-#,##0.00_ ;_ &quot;\&quot;* &quot;-&quot;??_ ;_ @_ "/>
    <numFmt numFmtId="222" formatCode="_ * #,##0.00_ ;_ * &quot;\&quot;\!\-#,##0.00_ ;_ * &quot;-&quot;??_ ;_ @_ "/>
    <numFmt numFmtId="223" formatCode="&quot;\&quot;\!\$#,##0_);&quot;\&quot;\!\(&quot;\&quot;\!\$#,##0&quot;\&quot;\!\)"/>
    <numFmt numFmtId="224" formatCode="&quot;\&quot;\!\$#,##0_);[Red]&quot;\&quot;\!\(&quot;\&quot;\!\$#,##0&quot;\&quot;\!\)"/>
    <numFmt numFmtId="225" formatCode="&quot;\&quot;\!\$#,##0.00_);&quot;\&quot;\!\(&quot;\&quot;\!\$#,##0.00&quot;\&quot;\!\)"/>
    <numFmt numFmtId="226" formatCode="&quot;\&quot;\!\$#,##0.00_);[Red]&quot;\&quot;\!\(&quot;\&quot;\!\$#,##0.00&quot;\&quot;\!\)"/>
    <numFmt numFmtId="227" formatCode="#,##0&quot;人&quot;"/>
    <numFmt numFmtId="228" formatCode="#,##0&quot;t/年度&quot;"/>
    <numFmt numFmtId="229" formatCode="#,##0&quot;t/年&quot;"/>
    <numFmt numFmtId="230" formatCode="\+#,##0"/>
    <numFmt numFmtId="231" formatCode="0.000000"/>
    <numFmt numFmtId="232" formatCode="0.00000"/>
    <numFmt numFmtId="233" formatCode="0.0000"/>
    <numFmt numFmtId="234" formatCode="#,##0.0000"/>
    <numFmt numFmtId="235" formatCode="#,##0_ "/>
    <numFmt numFmtId="236" formatCode="#,##0.00_ "/>
    <numFmt numFmtId="237" formatCode="_ * #,##0.0_ ;_ * &quot;\&quot;\!\-#,##0.0_ ;_ * &quot;-&quot;_ ;_ @_ "/>
    <numFmt numFmtId="238" formatCode="_ * #,##0.0_ ;_ * \-#,##0.0_ ;_ * &quot;-&quot;_ ;_ @_ "/>
  </numFmts>
  <fonts count="27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平成明朝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Dot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13" fillId="0" borderId="0" xfId="17" applyNumberFormat="1" applyFont="1" applyFill="1" applyBorder="1" applyAlignment="1">
      <alignment/>
    </xf>
    <xf numFmtId="3" fontId="13" fillId="0" borderId="2" xfId="17" applyNumberFormat="1" applyFont="1" applyFill="1" applyBorder="1" applyAlignment="1">
      <alignment/>
    </xf>
    <xf numFmtId="3" fontId="13" fillId="0" borderId="3" xfId="17" applyNumberFormat="1" applyFont="1" applyFill="1" applyBorder="1" applyAlignment="1">
      <alignment/>
    </xf>
    <xf numFmtId="3" fontId="13" fillId="0" borderId="4" xfId="17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3" fontId="13" fillId="0" borderId="5" xfId="17" applyNumberFormat="1" applyFont="1" applyFill="1" applyBorder="1" applyAlignment="1">
      <alignment vertical="center"/>
    </xf>
    <xf numFmtId="3" fontId="13" fillId="0" borderId="13" xfId="17" applyNumberFormat="1" applyFont="1" applyFill="1" applyBorder="1" applyAlignment="1">
      <alignment vertical="center"/>
    </xf>
    <xf numFmtId="3" fontId="13" fillId="0" borderId="6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3" fontId="13" fillId="0" borderId="11" xfId="17" applyNumberFormat="1" applyFont="1" applyFill="1" applyBorder="1" applyAlignment="1">
      <alignment/>
    </xf>
    <xf numFmtId="3" fontId="13" fillId="0" borderId="15" xfId="1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21" xfId="17" applyFont="1" applyFill="1" applyBorder="1" applyAlignment="1" applyProtection="1">
      <alignment vertical="center"/>
      <protection locked="0"/>
    </xf>
    <xf numFmtId="38" fontId="8" fillId="0" borderId="22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23" xfId="17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vertical="center"/>
    </xf>
    <xf numFmtId="38" fontId="8" fillId="0" borderId="24" xfId="17" applyFont="1" applyFill="1" applyBorder="1" applyAlignment="1" applyProtection="1">
      <alignment vertical="center"/>
      <protection locked="0"/>
    </xf>
    <xf numFmtId="38" fontId="8" fillId="0" borderId="25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top"/>
      <protection locked="0"/>
    </xf>
    <xf numFmtId="38" fontId="8" fillId="0" borderId="26" xfId="17" applyFont="1" applyFill="1" applyBorder="1" applyAlignment="1" applyProtection="1">
      <alignment vertical="center"/>
      <protection locked="0"/>
    </xf>
    <xf numFmtId="38" fontId="8" fillId="0" borderId="16" xfId="17" applyFont="1" applyFill="1" applyBorder="1" applyAlignment="1" applyProtection="1">
      <alignment horizontal="center" vertical="center"/>
      <protection locked="0"/>
    </xf>
    <xf numFmtId="38" fontId="8" fillId="0" borderId="27" xfId="17" applyFont="1" applyFill="1" applyBorder="1" applyAlignment="1" applyProtection="1">
      <alignment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8" fontId="15" fillId="0" borderId="16" xfId="17" applyFont="1" applyFill="1" applyBorder="1" applyAlignment="1" applyProtection="1">
      <alignment horizontal="center" vertical="center"/>
      <protection locked="0"/>
    </xf>
    <xf numFmtId="38" fontId="8" fillId="0" borderId="31" xfId="17" applyFont="1" applyFill="1" applyBorder="1" applyAlignment="1" applyProtection="1">
      <alignment vertical="center"/>
      <protection locked="0"/>
    </xf>
    <xf numFmtId="38" fontId="8" fillId="0" borderId="32" xfId="17" applyFont="1" applyFill="1" applyBorder="1" applyAlignment="1" applyProtection="1">
      <alignment vertical="center"/>
      <protection locked="0"/>
    </xf>
    <xf numFmtId="38" fontId="8" fillId="0" borderId="33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38" fontId="8" fillId="0" borderId="34" xfId="17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0" fontId="8" fillId="0" borderId="5" xfId="0" applyFont="1" applyFill="1" applyBorder="1" applyAlignment="1">
      <alignment vertical="center"/>
    </xf>
    <xf numFmtId="38" fontId="8" fillId="0" borderId="5" xfId="17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38" fontId="8" fillId="0" borderId="0" xfId="17" applyFont="1" applyFill="1" applyBorder="1" applyAlignment="1">
      <alignment vertical="center"/>
    </xf>
    <xf numFmtId="194" fontId="8" fillId="0" borderId="0" xfId="0" applyNumberFormat="1" applyFont="1" applyFill="1" applyAlignment="1">
      <alignment horizontal="right"/>
    </xf>
    <xf numFmtId="194" fontId="8" fillId="0" borderId="39" xfId="0" applyNumberFormat="1" applyFont="1" applyFill="1" applyBorder="1" applyAlignment="1">
      <alignment vertical="center"/>
    </xf>
    <xf numFmtId="194" fontId="8" fillId="0" borderId="40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41" xfId="17" applyNumberFormat="1" applyFont="1" applyFill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190" fontId="14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0" fontId="8" fillId="0" borderId="9" xfId="0" applyNumberFormat="1" applyFont="1" applyFill="1" applyBorder="1" applyAlignment="1">
      <alignment vertical="center"/>
    </xf>
    <xf numFmtId="190" fontId="8" fillId="0" borderId="10" xfId="0" applyNumberFormat="1" applyFont="1" applyFill="1" applyBorder="1" applyAlignment="1">
      <alignment vertical="center"/>
    </xf>
    <xf numFmtId="190" fontId="8" fillId="0" borderId="42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5" xfId="0" applyNumberFormat="1" applyFont="1" applyFill="1" applyBorder="1" applyAlignment="1">
      <alignment vertical="center"/>
    </xf>
    <xf numFmtId="190" fontId="8" fillId="0" borderId="6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right" vertical="center"/>
    </xf>
    <xf numFmtId="194" fontId="8" fillId="0" borderId="8" xfId="17" applyNumberFormat="1" applyFont="1" applyFill="1" applyBorder="1" applyAlignment="1">
      <alignment vertical="center"/>
    </xf>
    <xf numFmtId="194" fontId="8" fillId="0" borderId="2" xfId="17" applyNumberFormat="1" applyFont="1" applyFill="1" applyBorder="1" applyAlignment="1">
      <alignment vertical="center"/>
    </xf>
    <xf numFmtId="190" fontId="8" fillId="0" borderId="13" xfId="0" applyNumberFormat="1" applyFont="1" applyFill="1" applyBorder="1" applyAlignment="1">
      <alignment vertical="center"/>
    </xf>
    <xf numFmtId="190" fontId="8" fillId="0" borderId="43" xfId="0" applyNumberFormat="1" applyFont="1" applyFill="1" applyBorder="1" applyAlignment="1">
      <alignment vertical="center"/>
    </xf>
    <xf numFmtId="194" fontId="8" fillId="0" borderId="21" xfId="17" applyNumberFormat="1" applyFont="1" applyFill="1" applyBorder="1" applyAlignment="1">
      <alignment vertical="center"/>
    </xf>
    <xf numFmtId="190" fontId="8" fillId="0" borderId="44" xfId="0" applyNumberFormat="1" applyFont="1" applyFill="1" applyBorder="1" applyAlignment="1">
      <alignment vertical="center"/>
    </xf>
    <xf numFmtId="190" fontId="8" fillId="0" borderId="45" xfId="0" applyNumberFormat="1" applyFont="1" applyFill="1" applyBorder="1" applyAlignment="1">
      <alignment vertical="center"/>
    </xf>
    <xf numFmtId="194" fontId="8" fillId="0" borderId="11" xfId="17" applyNumberFormat="1" applyFont="1" applyFill="1" applyBorder="1" applyAlignment="1">
      <alignment vertical="center"/>
    </xf>
    <xf numFmtId="38" fontId="8" fillId="0" borderId="8" xfId="17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vertical="center"/>
    </xf>
    <xf numFmtId="38" fontId="8" fillId="0" borderId="38" xfId="17" applyFont="1" applyFill="1" applyBorder="1" applyAlignment="1">
      <alignment vertical="center"/>
    </xf>
    <xf numFmtId="38" fontId="8" fillId="0" borderId="46" xfId="17" applyFont="1" applyFill="1" applyBorder="1" applyAlignment="1">
      <alignment vertical="center"/>
    </xf>
    <xf numFmtId="38" fontId="8" fillId="0" borderId="37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43" xfId="17" applyFont="1" applyFill="1" applyBorder="1" applyAlignment="1">
      <alignment vertical="center"/>
    </xf>
    <xf numFmtId="38" fontId="8" fillId="0" borderId="45" xfId="17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38" fontId="8" fillId="0" borderId="47" xfId="17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vertical="center"/>
    </xf>
    <xf numFmtId="38" fontId="8" fillId="0" borderId="9" xfId="17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38" fontId="8" fillId="0" borderId="42" xfId="17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4" fillId="0" borderId="48" xfId="21" applyFont="1" applyFill="1" applyBorder="1" applyAlignment="1">
      <alignment horizontal="center" vertical="center" wrapText="1"/>
      <protection/>
    </xf>
    <xf numFmtId="0" fontId="24" fillId="0" borderId="0" xfId="21" applyFont="1" applyFill="1" applyAlignment="1">
      <alignment vertical="center" wrapText="1"/>
      <protection/>
    </xf>
    <xf numFmtId="0" fontId="8" fillId="0" borderId="39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41" fontId="8" fillId="0" borderId="7" xfId="17" applyNumberFormat="1" applyFont="1" applyFill="1" applyBorder="1" applyAlignment="1">
      <alignment vertical="center"/>
    </xf>
    <xf numFmtId="41" fontId="8" fillId="0" borderId="38" xfId="17" applyNumberFormat="1" applyFont="1" applyFill="1" applyBorder="1" applyAlignment="1">
      <alignment vertical="center"/>
    </xf>
    <xf numFmtId="41" fontId="8" fillId="0" borderId="46" xfId="17" applyNumberFormat="1" applyFont="1" applyFill="1" applyBorder="1" applyAlignment="1">
      <alignment vertical="center"/>
    </xf>
    <xf numFmtId="41" fontId="8" fillId="0" borderId="37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8" fillId="0" borderId="18" xfId="17" applyNumberFormat="1" applyFont="1" applyFill="1" applyBorder="1" applyAlignment="1">
      <alignment vertical="center"/>
    </xf>
    <xf numFmtId="41" fontId="8" fillId="0" borderId="51" xfId="17" applyNumberFormat="1" applyFont="1" applyFill="1" applyBorder="1" applyAlignment="1">
      <alignment vertical="center"/>
    </xf>
    <xf numFmtId="41" fontId="8" fillId="0" borderId="49" xfId="17" applyNumberFormat="1" applyFont="1" applyFill="1" applyBorder="1" applyAlignment="1">
      <alignment vertical="center"/>
    </xf>
    <xf numFmtId="41" fontId="8" fillId="0" borderId="50" xfId="17" applyNumberFormat="1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238" fontId="8" fillId="0" borderId="46" xfId="17" applyNumberFormat="1" applyFont="1" applyFill="1" applyBorder="1" applyAlignment="1">
      <alignment vertical="center"/>
    </xf>
    <xf numFmtId="0" fontId="24" fillId="0" borderId="50" xfId="21" applyFont="1" applyFill="1" applyBorder="1" applyAlignment="1">
      <alignment horizontal="center" vertical="center" wrapText="1"/>
      <protection/>
    </xf>
    <xf numFmtId="41" fontId="8" fillId="0" borderId="52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42" xfId="17" applyNumberFormat="1" applyFont="1" applyFill="1" applyBorder="1" applyAlignment="1">
      <alignment vertical="center"/>
    </xf>
    <xf numFmtId="0" fontId="24" fillId="0" borderId="33" xfId="21" applyFont="1" applyFill="1" applyBorder="1" applyAlignment="1">
      <alignment horizontal="center" vertical="center" wrapText="1"/>
      <protection/>
    </xf>
    <xf numFmtId="0" fontId="24" fillId="0" borderId="53" xfId="21" applyFont="1" applyFill="1" applyBorder="1" applyAlignment="1">
      <alignment horizontal="center" vertical="center" wrapText="1"/>
      <protection/>
    </xf>
    <xf numFmtId="0" fontId="24" fillId="0" borderId="34" xfId="21" applyFont="1" applyFill="1" applyBorder="1" applyAlignment="1">
      <alignment horizontal="center" vertical="center" wrapText="1"/>
      <protection/>
    </xf>
    <xf numFmtId="38" fontId="15" fillId="0" borderId="0" xfId="17" applyFont="1" applyFill="1" applyBorder="1" applyAlignment="1" applyProtection="1">
      <alignment horizontal="center" vertical="center"/>
      <protection locked="0"/>
    </xf>
    <xf numFmtId="38" fontId="8" fillId="0" borderId="54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top"/>
      <protection locked="0"/>
    </xf>
    <xf numFmtId="38" fontId="8" fillId="0" borderId="26" xfId="17" applyFont="1" applyFill="1" applyBorder="1" applyAlignment="1" applyProtection="1">
      <alignment horizontal="right" vertical="center"/>
      <protection locked="0"/>
    </xf>
    <xf numFmtId="38" fontId="8" fillId="0" borderId="17" xfId="17" applyFont="1" applyFill="1" applyBorder="1" applyAlignment="1" applyProtection="1">
      <alignment vertical="center"/>
      <protection locked="0"/>
    </xf>
    <xf numFmtId="38" fontId="8" fillId="0" borderId="55" xfId="17" applyFont="1" applyFill="1" applyBorder="1" applyAlignment="1" applyProtection="1">
      <alignment vertical="center"/>
      <protection locked="0"/>
    </xf>
    <xf numFmtId="38" fontId="8" fillId="0" borderId="56" xfId="17" applyFont="1" applyFill="1" applyBorder="1" applyAlignment="1" applyProtection="1">
      <alignment vertical="center"/>
      <protection locked="0"/>
    </xf>
    <xf numFmtId="38" fontId="8" fillId="0" borderId="57" xfId="17" applyFont="1" applyFill="1" applyBorder="1" applyAlignment="1" applyProtection="1">
      <alignment vertical="center"/>
      <protection locked="0"/>
    </xf>
    <xf numFmtId="38" fontId="8" fillId="0" borderId="58" xfId="17" applyFont="1" applyFill="1" applyBorder="1" applyAlignment="1" applyProtection="1">
      <alignment vertical="center"/>
      <protection locked="0"/>
    </xf>
    <xf numFmtId="38" fontId="8" fillId="0" borderId="59" xfId="17" applyFont="1" applyFill="1" applyBorder="1" applyAlignment="1" applyProtection="1">
      <alignment vertical="center"/>
      <protection locked="0"/>
    </xf>
    <xf numFmtId="38" fontId="8" fillId="0" borderId="60" xfId="17" applyFont="1" applyFill="1" applyBorder="1" applyAlignment="1" applyProtection="1">
      <alignment vertical="center"/>
      <protection locked="0"/>
    </xf>
    <xf numFmtId="38" fontId="8" fillId="0" borderId="61" xfId="17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>
      <alignment vertical="center"/>
    </xf>
    <xf numFmtId="38" fontId="8" fillId="0" borderId="63" xfId="17" applyFont="1" applyFill="1" applyBorder="1" applyAlignment="1" applyProtection="1">
      <alignment vertical="center"/>
      <protection locked="0"/>
    </xf>
    <xf numFmtId="0" fontId="8" fillId="0" borderId="62" xfId="0" applyFont="1" applyBorder="1" applyAlignment="1">
      <alignment vertical="center"/>
    </xf>
    <xf numFmtId="38" fontId="8" fillId="0" borderId="64" xfId="17" applyFont="1" applyFill="1" applyBorder="1" applyAlignment="1" applyProtection="1">
      <alignment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38" fontId="8" fillId="0" borderId="65" xfId="17" applyFont="1" applyFill="1" applyBorder="1" applyAlignment="1" applyProtection="1">
      <alignment vertical="center"/>
      <protection locked="0"/>
    </xf>
    <xf numFmtId="38" fontId="14" fillId="0" borderId="0" xfId="17" applyFont="1" applyFill="1" applyBorder="1" applyAlignment="1" applyProtection="1">
      <alignment horizontal="right" vertical="center"/>
      <protection locked="0"/>
    </xf>
    <xf numFmtId="178" fontId="14" fillId="0" borderId="0" xfId="17" applyNumberFormat="1" applyFont="1" applyFill="1" applyBorder="1" applyAlignment="1" applyProtection="1">
      <alignment vertical="center"/>
      <protection locked="0"/>
    </xf>
    <xf numFmtId="194" fontId="8" fillId="0" borderId="12" xfId="0" applyNumberFormat="1" applyFont="1" applyFill="1" applyBorder="1" applyAlignment="1">
      <alignment vertical="center"/>
    </xf>
    <xf numFmtId="194" fontId="16" fillId="0" borderId="6" xfId="0" applyNumberFormat="1" applyFont="1" applyFill="1" applyBorder="1" applyAlignment="1">
      <alignment horizontal="center" vertical="center"/>
    </xf>
    <xf numFmtId="220" fontId="8" fillId="0" borderId="66" xfId="17" applyNumberFormat="1" applyFont="1" applyFill="1" applyBorder="1" applyAlignment="1">
      <alignment vertical="center"/>
    </xf>
    <xf numFmtId="220" fontId="8" fillId="0" borderId="67" xfId="17" applyNumberFormat="1" applyFont="1" applyFill="1" applyBorder="1" applyAlignment="1">
      <alignment vertical="center"/>
    </xf>
    <xf numFmtId="220" fontId="8" fillId="0" borderId="19" xfId="17" applyNumberFormat="1" applyFont="1" applyFill="1" applyBorder="1" applyAlignment="1">
      <alignment vertical="center"/>
    </xf>
    <xf numFmtId="220" fontId="8" fillId="0" borderId="68" xfId="17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24" fillId="0" borderId="71" xfId="21" applyFont="1" applyFill="1" applyBorder="1" applyAlignment="1">
      <alignment horizontal="center" vertical="center" wrapText="1"/>
      <protection/>
    </xf>
    <xf numFmtId="0" fontId="24" fillId="0" borderId="72" xfId="21" applyFont="1" applyFill="1" applyBorder="1" applyAlignment="1">
      <alignment horizontal="center" vertical="center" wrapText="1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6" xfId="21" applyFont="1" applyFill="1" applyBorder="1" applyAlignment="1">
      <alignment horizontal="center" vertical="center" wrapText="1"/>
      <protection/>
    </xf>
    <xf numFmtId="0" fontId="24" fillId="0" borderId="73" xfId="21" applyFont="1" applyFill="1" applyBorder="1" applyAlignment="1">
      <alignment horizontal="center" vertical="center" wrapText="1"/>
      <protection/>
    </xf>
    <xf numFmtId="0" fontId="24" fillId="0" borderId="74" xfId="21" applyFont="1" applyFill="1" applyBorder="1" applyAlignment="1">
      <alignment horizontal="center" vertical="center" wrapText="1"/>
      <protection/>
    </xf>
    <xf numFmtId="220" fontId="8" fillId="0" borderId="5" xfId="17" applyNumberFormat="1" applyFont="1" applyFill="1" applyBorder="1" applyAlignment="1">
      <alignment vertical="center"/>
    </xf>
    <xf numFmtId="220" fontId="8" fillId="0" borderId="13" xfId="17" applyNumberFormat="1" applyFont="1" applyFill="1" applyBorder="1" applyAlignment="1">
      <alignment vertical="center"/>
    </xf>
    <xf numFmtId="220" fontId="8" fillId="0" borderId="12" xfId="17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194" fontId="8" fillId="0" borderId="6" xfId="17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8" fillId="0" borderId="31" xfId="17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38" fontId="8" fillId="0" borderId="31" xfId="0" applyNumberFormat="1" applyFont="1" applyFill="1" applyBorder="1" applyAlignment="1">
      <alignment vertical="center"/>
    </xf>
    <xf numFmtId="191" fontId="8" fillId="0" borderId="76" xfId="0" applyNumberFormat="1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191" fontId="8" fillId="0" borderId="31" xfId="0" applyNumberFormat="1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190" fontId="8" fillId="0" borderId="79" xfId="0" applyNumberFormat="1" applyFont="1" applyFill="1" applyBorder="1" applyAlignment="1">
      <alignment horizontal="right" vertical="center" indent="1"/>
    </xf>
    <xf numFmtId="190" fontId="8" fillId="0" borderId="16" xfId="0" applyNumberFormat="1" applyFont="1" applyFill="1" applyBorder="1" applyAlignment="1">
      <alignment horizontal="right" vertical="center" indent="1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91" fontId="8" fillId="0" borderId="80" xfId="0" applyNumberFormat="1" applyFont="1" applyFill="1" applyBorder="1" applyAlignment="1">
      <alignment vertical="center"/>
    </xf>
    <xf numFmtId="190" fontId="8" fillId="0" borderId="81" xfId="0" applyNumberFormat="1" applyFont="1" applyFill="1" applyBorder="1" applyAlignment="1">
      <alignment horizontal="right" vertical="center" indent="1"/>
    </xf>
    <xf numFmtId="191" fontId="8" fillId="0" borderId="2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90" fontId="8" fillId="0" borderId="19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38" xfId="0" applyFont="1" applyFill="1" applyBorder="1" applyAlignment="1">
      <alignment horizontal="left" vertical="center"/>
    </xf>
    <xf numFmtId="220" fontId="8" fillId="0" borderId="82" xfId="17" applyNumberFormat="1" applyFont="1" applyFill="1" applyBorder="1" applyAlignment="1">
      <alignment vertical="center"/>
    </xf>
    <xf numFmtId="220" fontId="8" fillId="0" borderId="18" xfId="17" applyNumberFormat="1" applyFont="1" applyFill="1" applyBorder="1" applyAlignment="1">
      <alignment vertical="center"/>
    </xf>
    <xf numFmtId="220" fontId="8" fillId="0" borderId="20" xfId="17" applyNumberFormat="1" applyFont="1" applyFill="1" applyBorder="1" applyAlignment="1">
      <alignment vertical="center"/>
    </xf>
    <xf numFmtId="220" fontId="8" fillId="0" borderId="17" xfId="17" applyNumberFormat="1" applyFont="1" applyFill="1" applyBorder="1" applyAlignment="1">
      <alignment vertical="center"/>
    </xf>
    <xf numFmtId="194" fontId="8" fillId="0" borderId="52" xfId="17" applyNumberFormat="1" applyFont="1" applyFill="1" applyBorder="1" applyAlignment="1">
      <alignment vertical="center"/>
    </xf>
    <xf numFmtId="220" fontId="8" fillId="0" borderId="9" xfId="17" applyNumberFormat="1" applyFont="1" applyFill="1" applyBorder="1" applyAlignment="1">
      <alignment vertical="center"/>
    </xf>
    <xf numFmtId="220" fontId="8" fillId="0" borderId="10" xfId="17" applyNumberFormat="1" applyFont="1" applyFill="1" applyBorder="1" applyAlignment="1">
      <alignment vertical="center"/>
    </xf>
    <xf numFmtId="220" fontId="8" fillId="0" borderId="43" xfId="17" applyNumberFormat="1" applyFont="1" applyFill="1" applyBorder="1" applyAlignment="1">
      <alignment vertical="center"/>
    </xf>
    <xf numFmtId="220" fontId="8" fillId="0" borderId="45" xfId="17" applyNumberFormat="1" applyFont="1" applyFill="1" applyBorder="1" applyAlignment="1">
      <alignment vertical="center"/>
    </xf>
    <xf numFmtId="194" fontId="8" fillId="0" borderId="42" xfId="17" applyNumberFormat="1" applyFont="1" applyFill="1" applyBorder="1" applyAlignment="1">
      <alignment vertical="center"/>
    </xf>
    <xf numFmtId="194" fontId="8" fillId="0" borderId="9" xfId="17" applyNumberFormat="1" applyFont="1" applyFill="1" applyBorder="1" applyAlignment="1">
      <alignment vertical="center"/>
    </xf>
    <xf numFmtId="194" fontId="8" fillId="0" borderId="10" xfId="17" applyNumberFormat="1" applyFont="1" applyFill="1" applyBorder="1" applyAlignment="1">
      <alignment vertical="center"/>
    </xf>
    <xf numFmtId="194" fontId="8" fillId="0" borderId="43" xfId="17" applyNumberFormat="1" applyFont="1" applyFill="1" applyBorder="1" applyAlignment="1">
      <alignment vertical="center"/>
    </xf>
    <xf numFmtId="194" fontId="8" fillId="0" borderId="45" xfId="17" applyNumberFormat="1" applyFont="1" applyFill="1" applyBorder="1" applyAlignment="1">
      <alignment vertical="center"/>
    </xf>
    <xf numFmtId="41" fontId="8" fillId="0" borderId="70" xfId="17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1" fontId="8" fillId="0" borderId="66" xfId="17" applyNumberFormat="1" applyFont="1" applyFill="1" applyBorder="1" applyAlignment="1">
      <alignment vertical="center"/>
    </xf>
    <xf numFmtId="41" fontId="8" fillId="0" borderId="83" xfId="17" applyNumberFormat="1" applyFont="1" applyFill="1" applyBorder="1" applyAlignment="1">
      <alignment vertical="center"/>
    </xf>
    <xf numFmtId="41" fontId="8" fillId="0" borderId="67" xfId="17" applyNumberFormat="1" applyFont="1" applyFill="1" applyBorder="1" applyAlignment="1">
      <alignment vertical="center"/>
    </xf>
    <xf numFmtId="41" fontId="8" fillId="0" borderId="84" xfId="17" applyNumberFormat="1" applyFont="1" applyFill="1" applyBorder="1" applyAlignment="1">
      <alignment vertical="center"/>
    </xf>
    <xf numFmtId="41" fontId="8" fillId="0" borderId="19" xfId="17" applyNumberFormat="1" applyFont="1" applyFill="1" applyBorder="1" applyAlignment="1">
      <alignment vertical="center"/>
    </xf>
    <xf numFmtId="41" fontId="8" fillId="0" borderId="85" xfId="17" applyNumberFormat="1" applyFont="1" applyFill="1" applyBorder="1" applyAlignment="1">
      <alignment vertical="center"/>
    </xf>
    <xf numFmtId="41" fontId="8" fillId="0" borderId="68" xfId="17" applyNumberFormat="1" applyFont="1" applyFill="1" applyBorder="1" applyAlignment="1">
      <alignment vertical="center"/>
    </xf>
    <xf numFmtId="41" fontId="8" fillId="0" borderId="86" xfId="17" applyNumberFormat="1" applyFont="1" applyFill="1" applyBorder="1" applyAlignment="1">
      <alignment vertical="center"/>
    </xf>
    <xf numFmtId="41" fontId="8" fillId="0" borderId="41" xfId="17" applyNumberFormat="1" applyFont="1" applyFill="1" applyBorder="1" applyAlignment="1">
      <alignment vertical="center"/>
    </xf>
    <xf numFmtId="41" fontId="8" fillId="0" borderId="87" xfId="17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41" fontId="8" fillId="0" borderId="66" xfId="17" applyNumberFormat="1" applyFont="1" applyFill="1" applyBorder="1" applyAlignment="1">
      <alignment horizontal="center" vertical="center"/>
    </xf>
    <xf numFmtId="41" fontId="8" fillId="0" borderId="83" xfId="17" applyNumberFormat="1" applyFont="1" applyFill="1" applyBorder="1" applyAlignment="1">
      <alignment horizontal="center" vertical="center"/>
    </xf>
    <xf numFmtId="41" fontId="8" fillId="0" borderId="67" xfId="17" applyNumberFormat="1" applyFont="1" applyFill="1" applyBorder="1" applyAlignment="1">
      <alignment horizontal="center" vertical="center"/>
    </xf>
    <xf numFmtId="41" fontId="8" fillId="0" borderId="84" xfId="17" applyNumberFormat="1" applyFont="1" applyFill="1" applyBorder="1" applyAlignment="1">
      <alignment horizontal="center" vertical="center"/>
    </xf>
    <xf numFmtId="41" fontId="8" fillId="0" borderId="19" xfId="17" applyNumberFormat="1" applyFont="1" applyFill="1" applyBorder="1" applyAlignment="1">
      <alignment horizontal="center" vertical="center"/>
    </xf>
    <xf numFmtId="41" fontId="8" fillId="0" borderId="85" xfId="17" applyNumberFormat="1" applyFont="1" applyFill="1" applyBorder="1" applyAlignment="1">
      <alignment horizontal="center" vertical="center"/>
    </xf>
    <xf numFmtId="41" fontId="8" fillId="0" borderId="68" xfId="17" applyNumberFormat="1" applyFont="1" applyFill="1" applyBorder="1" applyAlignment="1">
      <alignment horizontal="center" vertical="center"/>
    </xf>
    <xf numFmtId="41" fontId="8" fillId="0" borderId="86" xfId="17" applyNumberFormat="1" applyFont="1" applyFill="1" applyBorder="1" applyAlignment="1">
      <alignment horizontal="center" vertical="center"/>
    </xf>
    <xf numFmtId="41" fontId="8" fillId="0" borderId="41" xfId="17" applyNumberFormat="1" applyFont="1" applyFill="1" applyBorder="1" applyAlignment="1">
      <alignment horizontal="center" vertical="center"/>
    </xf>
    <xf numFmtId="41" fontId="8" fillId="0" borderId="87" xfId="17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220" fontId="8" fillId="0" borderId="67" xfId="0" applyNumberFormat="1" applyFont="1" applyFill="1" applyBorder="1" applyAlignment="1">
      <alignment vertical="center"/>
    </xf>
    <xf numFmtId="220" fontId="8" fillId="0" borderId="83" xfId="17" applyNumberFormat="1" applyFont="1" applyFill="1" applyBorder="1" applyAlignment="1">
      <alignment vertical="center"/>
    </xf>
    <xf numFmtId="220" fontId="8" fillId="0" borderId="84" xfId="17" applyNumberFormat="1" applyFont="1" applyFill="1" applyBorder="1" applyAlignment="1">
      <alignment vertical="center"/>
    </xf>
    <xf numFmtId="220" fontId="8" fillId="0" borderId="19" xfId="0" applyNumberFormat="1" applyFont="1" applyFill="1" applyBorder="1" applyAlignment="1">
      <alignment vertical="center"/>
    </xf>
    <xf numFmtId="220" fontId="8" fillId="0" borderId="85" xfId="17" applyNumberFormat="1" applyFont="1" applyFill="1" applyBorder="1" applyAlignment="1">
      <alignment vertical="center"/>
    </xf>
    <xf numFmtId="220" fontId="8" fillId="0" borderId="68" xfId="0" applyNumberFormat="1" applyFont="1" applyFill="1" applyBorder="1" applyAlignment="1">
      <alignment vertical="center"/>
    </xf>
    <xf numFmtId="220" fontId="8" fillId="0" borderId="86" xfId="17" applyNumberFormat="1" applyFont="1" applyFill="1" applyBorder="1" applyAlignment="1">
      <alignment vertical="center"/>
    </xf>
    <xf numFmtId="237" fontId="8" fillId="0" borderId="85" xfId="17" applyNumberFormat="1" applyFont="1" applyFill="1" applyBorder="1" applyAlignment="1">
      <alignment vertical="center"/>
    </xf>
    <xf numFmtId="220" fontId="8" fillId="0" borderId="41" xfId="17" applyNumberFormat="1" applyFont="1" applyFill="1" applyBorder="1" applyAlignment="1">
      <alignment vertical="center"/>
    </xf>
    <xf numFmtId="220" fontId="8" fillId="0" borderId="41" xfId="0" applyNumberFormat="1" applyFont="1" applyFill="1" applyBorder="1" applyAlignment="1">
      <alignment vertical="center"/>
    </xf>
    <xf numFmtId="220" fontId="8" fillId="0" borderId="87" xfId="17" applyNumberFormat="1" applyFont="1" applyFill="1" applyBorder="1" applyAlignment="1">
      <alignment vertical="center"/>
    </xf>
    <xf numFmtId="0" fontId="17" fillId="0" borderId="0" xfId="21" applyFont="1" applyFill="1" applyAlignment="1">
      <alignment horizontal="left" vertical="center"/>
      <protection/>
    </xf>
    <xf numFmtId="0" fontId="24" fillId="0" borderId="0" xfId="21" applyFont="1" applyFill="1" applyAlignment="1">
      <alignment horizontal="left" vertical="center" wrapText="1"/>
      <protection/>
    </xf>
    <xf numFmtId="0" fontId="24" fillId="0" borderId="13" xfId="21" applyFont="1" applyFill="1" applyBorder="1" applyAlignment="1">
      <alignment horizontal="left" vertical="center" wrapText="1"/>
      <protection/>
    </xf>
    <xf numFmtId="0" fontId="24" fillId="0" borderId="88" xfId="21" applyFont="1" applyFill="1" applyBorder="1" applyAlignment="1">
      <alignment horizontal="left" vertical="center" wrapText="1"/>
      <protection/>
    </xf>
    <xf numFmtId="0" fontId="24" fillId="0" borderId="0" xfId="21" applyFont="1" applyFill="1" applyAlignment="1">
      <alignment horizontal="center" vertical="center" wrapText="1"/>
      <protection/>
    </xf>
    <xf numFmtId="0" fontId="24" fillId="0" borderId="85" xfId="21" applyFont="1" applyFill="1" applyBorder="1" applyAlignment="1">
      <alignment horizontal="left" vertical="center" wrapText="1"/>
      <protection/>
    </xf>
    <xf numFmtId="0" fontId="24" fillId="0" borderId="89" xfId="21" applyFont="1" applyFill="1" applyBorder="1" applyAlignment="1">
      <alignment horizontal="left" vertical="center" wrapText="1"/>
      <protection/>
    </xf>
    <xf numFmtId="0" fontId="24" fillId="0" borderId="20" xfId="21" applyFont="1" applyFill="1" applyBorder="1" applyAlignment="1">
      <alignment horizontal="left" vertical="center" wrapText="1"/>
      <protection/>
    </xf>
    <xf numFmtId="0" fontId="24" fillId="0" borderId="31" xfId="21" applyFont="1" applyFill="1" applyBorder="1" applyAlignment="1">
      <alignment horizontal="left" vertical="center" wrapText="1"/>
      <protection/>
    </xf>
    <xf numFmtId="194" fontId="8" fillId="0" borderId="69" xfId="17" applyNumberFormat="1" applyFont="1" applyFill="1" applyBorder="1" applyAlignment="1">
      <alignment vertical="center"/>
    </xf>
    <xf numFmtId="194" fontId="8" fillId="0" borderId="83" xfId="17" applyNumberFormat="1" applyFont="1" applyFill="1" applyBorder="1" applyAlignment="1">
      <alignment vertical="center"/>
    </xf>
    <xf numFmtId="194" fontId="8" fillId="0" borderId="49" xfId="17" applyNumberFormat="1" applyFont="1" applyFill="1" applyBorder="1" applyAlignment="1">
      <alignment vertical="center"/>
    </xf>
    <xf numFmtId="194" fontId="8" fillId="0" borderId="84" xfId="17" applyNumberFormat="1" applyFont="1" applyFill="1" applyBorder="1" applyAlignment="1">
      <alignment vertical="center"/>
    </xf>
    <xf numFmtId="194" fontId="8" fillId="0" borderId="50" xfId="17" applyNumberFormat="1" applyFont="1" applyFill="1" applyBorder="1" applyAlignment="1">
      <alignment vertical="center"/>
    </xf>
    <xf numFmtId="194" fontId="8" fillId="0" borderId="85" xfId="17" applyNumberFormat="1" applyFont="1" applyFill="1" applyBorder="1" applyAlignment="1">
      <alignment vertical="center"/>
    </xf>
    <xf numFmtId="194" fontId="8" fillId="0" borderId="51" xfId="17" applyNumberFormat="1" applyFont="1" applyFill="1" applyBorder="1" applyAlignment="1">
      <alignment vertical="center"/>
    </xf>
    <xf numFmtId="194" fontId="8" fillId="0" borderId="86" xfId="17" applyNumberFormat="1" applyFont="1" applyFill="1" applyBorder="1" applyAlignment="1">
      <alignment vertical="center"/>
    </xf>
    <xf numFmtId="194" fontId="8" fillId="0" borderId="70" xfId="17" applyNumberFormat="1" applyFont="1" applyFill="1" applyBorder="1" applyAlignment="1">
      <alignment vertical="center"/>
    </xf>
    <xf numFmtId="194" fontId="8" fillId="0" borderId="87" xfId="17" applyNumberFormat="1" applyFont="1" applyFill="1" applyBorder="1" applyAlignment="1">
      <alignment vertical="center"/>
    </xf>
    <xf numFmtId="41" fontId="8" fillId="0" borderId="82" xfId="17" applyNumberFormat="1" applyFont="1" applyFill="1" applyBorder="1" applyAlignment="1">
      <alignment vertical="center"/>
    </xf>
    <xf numFmtId="41" fontId="8" fillId="0" borderId="20" xfId="17" applyNumberFormat="1" applyFont="1" applyFill="1" applyBorder="1" applyAlignment="1">
      <alignment vertical="center"/>
    </xf>
    <xf numFmtId="41" fontId="8" fillId="0" borderId="17" xfId="17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24" fillId="0" borderId="90" xfId="21" applyFont="1" applyFill="1" applyBorder="1" applyAlignment="1">
      <alignment horizontal="center" vertical="center" wrapText="1"/>
      <protection/>
    </xf>
    <xf numFmtId="0" fontId="24" fillId="0" borderId="91" xfId="21" applyFont="1" applyFill="1" applyBorder="1" applyAlignment="1">
      <alignment horizontal="center" vertical="center" wrapText="1"/>
      <protection/>
    </xf>
    <xf numFmtId="0" fontId="24" fillId="0" borderId="92" xfId="21" applyFont="1" applyFill="1" applyBorder="1" applyAlignment="1">
      <alignment horizontal="left" vertical="center" wrapText="1"/>
      <protection/>
    </xf>
    <xf numFmtId="0" fontId="24" fillId="0" borderId="93" xfId="21" applyFont="1" applyFill="1" applyBorder="1" applyAlignment="1">
      <alignment horizontal="center" vertical="center" wrapText="1"/>
      <protection/>
    </xf>
    <xf numFmtId="0" fontId="24" fillId="0" borderId="94" xfId="21" applyFont="1" applyFill="1" applyBorder="1" applyAlignment="1">
      <alignment horizontal="center" vertical="center" wrapText="1"/>
      <protection/>
    </xf>
    <xf numFmtId="0" fontId="24" fillId="0" borderId="95" xfId="21" applyFont="1" applyFill="1" applyBorder="1" applyAlignment="1">
      <alignment horizontal="left" vertical="center" wrapText="1"/>
      <protection/>
    </xf>
    <xf numFmtId="0" fontId="24" fillId="0" borderId="70" xfId="21" applyFont="1" applyFill="1" applyBorder="1" applyAlignment="1">
      <alignment horizontal="center" vertical="center" wrapText="1"/>
      <protection/>
    </xf>
    <xf numFmtId="0" fontId="24" fillId="0" borderId="41" xfId="21" applyFont="1" applyFill="1" applyBorder="1" applyAlignment="1">
      <alignment horizontal="center" vertical="center" wrapText="1"/>
      <protection/>
    </xf>
    <xf numFmtId="0" fontId="24" fillId="0" borderId="52" xfId="21" applyFont="1" applyFill="1" applyBorder="1" applyAlignment="1">
      <alignment horizontal="left" vertical="center" wrapText="1"/>
      <protection/>
    </xf>
    <xf numFmtId="0" fontId="24" fillId="2" borderId="0" xfId="21" applyFont="1" applyFill="1" applyAlignment="1">
      <alignment vertical="center" wrapText="1"/>
      <protection/>
    </xf>
    <xf numFmtId="0" fontId="11" fillId="0" borderId="85" xfId="21" applyFont="1" applyFill="1" applyBorder="1" applyAlignment="1">
      <alignment horizontal="left" vertical="center" wrapText="1"/>
      <protection/>
    </xf>
    <xf numFmtId="0" fontId="8" fillId="0" borderId="44" xfId="0" applyFont="1" applyFill="1" applyBorder="1" applyAlignment="1">
      <alignment vertical="center"/>
    </xf>
    <xf numFmtId="41" fontId="8" fillId="0" borderId="82" xfId="17" applyNumberFormat="1" applyFont="1" applyFill="1" applyBorder="1" applyAlignment="1">
      <alignment horizontal="center" vertical="center"/>
    </xf>
    <xf numFmtId="41" fontId="8" fillId="0" borderId="18" xfId="17" applyNumberFormat="1" applyFont="1" applyFill="1" applyBorder="1" applyAlignment="1">
      <alignment horizontal="center" vertical="center"/>
    </xf>
    <xf numFmtId="41" fontId="8" fillId="0" borderId="20" xfId="17" applyNumberFormat="1" applyFont="1" applyFill="1" applyBorder="1" applyAlignment="1">
      <alignment horizontal="center" vertical="center"/>
    </xf>
    <xf numFmtId="41" fontId="8" fillId="0" borderId="17" xfId="17" applyNumberFormat="1" applyFont="1" applyFill="1" applyBorder="1" applyAlignment="1">
      <alignment horizontal="center" vertical="center"/>
    </xf>
    <xf numFmtId="41" fontId="8" fillId="0" borderId="52" xfId="1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38" fontId="8" fillId="0" borderId="16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98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 textRotation="255"/>
    </xf>
    <xf numFmtId="0" fontId="8" fillId="0" borderId="67" xfId="0" applyFont="1" applyFill="1" applyBorder="1" applyAlignment="1">
      <alignment vertical="center" textRotation="255"/>
    </xf>
    <xf numFmtId="0" fontId="8" fillId="0" borderId="81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99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top" wrapText="1"/>
    </xf>
    <xf numFmtId="0" fontId="8" fillId="0" borderId="16" xfId="0" applyFont="1" applyBorder="1" applyAlignment="1">
      <alignment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38" fontId="8" fillId="0" borderId="18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11" fillId="0" borderId="68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vertical="center"/>
    </xf>
    <xf numFmtId="190" fontId="8" fillId="0" borderId="12" xfId="0" applyNumberFormat="1" applyFont="1" applyFill="1" applyBorder="1" applyAlignment="1">
      <alignment horizontal="center" vertical="center" wrapText="1"/>
    </xf>
    <xf numFmtId="190" fontId="0" fillId="0" borderId="5" xfId="0" applyNumberForma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16" fillId="0" borderId="67" xfId="0" applyFont="1" applyFill="1" applyBorder="1" applyAlignment="1">
      <alignment horizontal="center" vertical="center"/>
    </xf>
    <xf numFmtId="194" fontId="11" fillId="0" borderId="45" xfId="0" applyNumberFormat="1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12" xfId="21" applyFont="1" applyFill="1" applyBorder="1" applyAlignment="1">
      <alignment horizontal="left" vertical="center" wrapText="1"/>
      <protection/>
    </xf>
    <xf numFmtId="0" fontId="24" fillId="0" borderId="6" xfId="21" applyFont="1" applyFill="1" applyBorder="1" applyAlignment="1">
      <alignment horizontal="left" vertical="center" wrapText="1"/>
      <protection/>
    </xf>
    <xf numFmtId="0" fontId="24" fillId="0" borderId="35" xfId="21" applyFont="1" applyFill="1" applyBorder="1" applyAlignment="1">
      <alignment horizontal="center" vertical="center" wrapText="1"/>
      <protection/>
    </xf>
    <xf numFmtId="0" fontId="24" fillId="0" borderId="36" xfId="21" applyFont="1" applyFill="1" applyBorder="1" applyAlignment="1">
      <alignment horizontal="center" vertical="center" wrapText="1"/>
      <protection/>
    </xf>
    <xf numFmtId="0" fontId="24" fillId="0" borderId="39" xfId="21" applyFont="1" applyFill="1" applyBorder="1" applyAlignment="1">
      <alignment horizontal="center" vertical="center" wrapText="1"/>
      <protection/>
    </xf>
    <xf numFmtId="0" fontId="26" fillId="0" borderId="8" xfId="21" applyFont="1" applyFill="1" applyBorder="1" applyAlignment="1">
      <alignment vertical="center" wrapText="1"/>
      <protection/>
    </xf>
    <xf numFmtId="0" fontId="24" fillId="0" borderId="51" xfId="21" applyFont="1" applyFill="1" applyBorder="1" applyAlignment="1">
      <alignment horizontal="center" vertical="center" wrapText="1"/>
      <protection/>
    </xf>
    <xf numFmtId="0" fontId="24" fillId="0" borderId="49" xfId="21" applyFont="1" applyFill="1" applyBorder="1" applyAlignment="1">
      <alignment horizontal="center" vertical="center" wrapText="1"/>
      <protection/>
    </xf>
    <xf numFmtId="0" fontId="24" fillId="0" borderId="50" xfId="21" applyFont="1" applyFill="1" applyBorder="1" applyAlignment="1">
      <alignment horizontal="center" vertical="center" wrapText="1"/>
      <protection/>
    </xf>
    <xf numFmtId="0" fontId="24" fillId="0" borderId="68" xfId="21" applyFont="1" applyFill="1" applyBorder="1" applyAlignment="1">
      <alignment horizontal="center" vertical="center" wrapText="1"/>
      <protection/>
    </xf>
    <xf numFmtId="0" fontId="24" fillId="0" borderId="67" xfId="21" applyFont="1" applyFill="1" applyBorder="1" applyAlignment="1">
      <alignment horizontal="center" vertical="center" wrapText="1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86" xfId="21" applyFont="1" applyFill="1" applyBorder="1" applyAlignment="1">
      <alignment horizontal="left" vertical="center" wrapText="1"/>
      <protection/>
    </xf>
    <xf numFmtId="0" fontId="24" fillId="0" borderId="84" xfId="21" applyFont="1" applyFill="1" applyBorder="1" applyAlignment="1">
      <alignment horizontal="left" vertical="center" wrapText="1"/>
      <protection/>
    </xf>
    <xf numFmtId="0" fontId="24" fillId="0" borderId="85" xfId="21" applyFont="1" applyFill="1" applyBorder="1" applyAlignment="1">
      <alignment horizontal="left" vertical="center" wrapText="1"/>
      <protection/>
    </xf>
    <xf numFmtId="0" fontId="24" fillId="0" borderId="44" xfId="21" applyFont="1" applyFill="1" applyBorder="1" applyAlignment="1">
      <alignment horizontal="left" vertical="center" wrapText="1"/>
      <protection/>
    </xf>
    <xf numFmtId="0" fontId="24" fillId="0" borderId="70" xfId="21" applyFont="1" applyFill="1" applyBorder="1" applyAlignment="1">
      <alignment horizontal="center" vertical="center" wrapText="1"/>
      <protection/>
    </xf>
    <xf numFmtId="0" fontId="24" fillId="0" borderId="41" xfId="21" applyFont="1" applyFill="1" applyBorder="1" applyAlignment="1">
      <alignment horizontal="center" vertical="center" wrapText="1"/>
      <protection/>
    </xf>
    <xf numFmtId="0" fontId="24" fillId="0" borderId="87" xfId="21" applyFont="1" applyFill="1" applyBorder="1" applyAlignment="1">
      <alignment horizontal="left" vertical="center" wrapText="1"/>
      <protection/>
    </xf>
    <xf numFmtId="0" fontId="24" fillId="0" borderId="5" xfId="21" applyFont="1" applyFill="1" applyBorder="1" applyAlignment="1">
      <alignment horizontal="left" vertical="center" wrapText="1"/>
      <protection/>
    </xf>
    <xf numFmtId="0" fontId="24" fillId="0" borderId="13" xfId="21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し尿ごみ委託許可業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26</xdr:row>
      <xdr:rowOff>57150</xdr:rowOff>
    </xdr:to>
    <xdr:sp>
      <xdr:nvSpPr>
        <xdr:cNvPr id="3" name="Line 3"/>
        <xdr:cNvSpPr>
          <a:spLocks/>
        </xdr:cNvSpPr>
      </xdr:nvSpPr>
      <xdr:spPr>
        <a:xfrm>
          <a:off x="7239000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47625</xdr:rowOff>
    </xdr:from>
    <xdr:to>
      <xdr:col>9</xdr:col>
      <xdr:colOff>0</xdr:colOff>
      <xdr:row>30</xdr:row>
      <xdr:rowOff>47625</xdr:rowOff>
    </xdr:to>
    <xdr:sp>
      <xdr:nvSpPr>
        <xdr:cNvPr id="5" name="Line 6"/>
        <xdr:cNvSpPr>
          <a:spLocks/>
        </xdr:cNvSpPr>
      </xdr:nvSpPr>
      <xdr:spPr>
        <a:xfrm>
          <a:off x="723900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142875</xdr:rowOff>
    </xdr:from>
    <xdr:to>
      <xdr:col>9</xdr:col>
      <xdr:colOff>0</xdr:colOff>
      <xdr:row>30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72390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7" name="Line 8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142875</xdr:rowOff>
    </xdr:from>
    <xdr:to>
      <xdr:col>9</xdr:col>
      <xdr:colOff>0</xdr:colOff>
      <xdr:row>26</xdr:row>
      <xdr:rowOff>142875</xdr:rowOff>
    </xdr:to>
    <xdr:sp>
      <xdr:nvSpPr>
        <xdr:cNvPr id="8" name="Line 9"/>
        <xdr:cNvSpPr>
          <a:spLocks/>
        </xdr:cNvSpPr>
      </xdr:nvSpPr>
      <xdr:spPr>
        <a:xfrm>
          <a:off x="72390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9" name="Line 11"/>
        <xdr:cNvSpPr>
          <a:spLocks/>
        </xdr:cNvSpPr>
      </xdr:nvSpPr>
      <xdr:spPr>
        <a:xfrm>
          <a:off x="72390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72390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35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723900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942975</xdr:colOff>
      <xdr:row>11</xdr:row>
      <xdr:rowOff>0</xdr:rowOff>
    </xdr:from>
    <xdr:to>
      <xdr:col>8</xdr:col>
      <xdr:colOff>942975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638175</xdr:colOff>
      <xdr:row>11</xdr:row>
      <xdr:rowOff>0</xdr:rowOff>
    </xdr:from>
    <xdr:to>
      <xdr:col>8</xdr:col>
      <xdr:colOff>638175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50196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904875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86375" y="560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5276850" y="6838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257800" y="659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5276850" y="758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276850" y="5848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29</xdr:row>
      <xdr:rowOff>0</xdr:rowOff>
    </xdr:from>
    <xdr:to>
      <xdr:col>8</xdr:col>
      <xdr:colOff>1000125</xdr:colOff>
      <xdr:row>29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5257800" y="7829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&#21407;&#37326;\2009&#23455;&#24907;&#35519;&#26619;\H21&#23455;&#24907;&#35519;&#26619;(&#30476;)\H20_shinyou211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概況１"/>
      <sheetName val="し尿概況２"/>
      <sheetName val="し尿人口内訳"/>
      <sheetName val="し尿収集状況"/>
      <sheetName val="し尿処理内訳"/>
      <sheetName val="残渣処分内訳"/>
      <sheetName val="し尿業者"/>
    </sheetNames>
    <sheetDataSet>
      <sheetData sheetId="0">
        <row r="15">
          <cell r="K15" t="str">
            <v>くみ取りし尿</v>
          </cell>
          <cell r="L15">
            <v>241.385</v>
          </cell>
          <cell r="V15">
            <v>691.859</v>
          </cell>
        </row>
        <row r="16">
          <cell r="K16" t="str">
            <v>浄化槽</v>
          </cell>
          <cell r="L16">
            <v>2304.353</v>
          </cell>
          <cell r="V16">
            <v>2870.703</v>
          </cell>
        </row>
        <row r="17">
          <cell r="K17" t="str">
            <v>コミュニティ･プラント</v>
          </cell>
          <cell r="L17">
            <v>13.77</v>
          </cell>
          <cell r="V17">
            <v>5.232</v>
          </cell>
        </row>
        <row r="18">
          <cell r="K18" t="str">
            <v>公共下水道</v>
          </cell>
          <cell r="L18">
            <v>4696.013</v>
          </cell>
          <cell r="V18">
            <v>3304.443</v>
          </cell>
        </row>
        <row r="19">
          <cell r="K19" t="str">
            <v>自家処理</v>
          </cell>
          <cell r="L19">
            <v>0.384</v>
          </cell>
          <cell r="V19">
            <v>9.265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AE40"/>
  <sheetViews>
    <sheetView view="pageBreakPreview" zoomScaleNormal="75" zoomScaleSheetLayoutView="100" workbookViewId="0" topLeftCell="H16">
      <selection activeCell="N20" sqref="N20"/>
    </sheetView>
  </sheetViews>
  <sheetFormatPr defaultColWidth="8.796875" defaultRowHeight="15"/>
  <cols>
    <col min="1" max="1" width="6.8984375" style="13" customWidth="1"/>
    <col min="2" max="3" width="3.09765625" style="13" customWidth="1"/>
    <col min="4" max="4" width="11.59765625" style="13" customWidth="1"/>
    <col min="5" max="5" width="5.09765625" style="13" customWidth="1"/>
    <col min="6" max="6" width="11.5" style="13" customWidth="1"/>
    <col min="7" max="7" width="13.59765625" style="13" customWidth="1"/>
    <col min="8" max="8" width="7.5" style="13" customWidth="1"/>
    <col min="9" max="9" width="13.59765625" style="13" customWidth="1"/>
    <col min="10" max="10" width="10.69921875" style="13" customWidth="1"/>
    <col min="11" max="11" width="13" style="13" customWidth="1"/>
    <col min="12" max="21" width="6.5" style="13" bestFit="1" customWidth="1"/>
    <col min="22" max="22" width="7.5" style="13" bestFit="1" customWidth="1"/>
    <col min="23" max="23" width="6.5" style="13" bestFit="1" customWidth="1"/>
    <col min="24" max="16384" width="10.69921875" style="13" customWidth="1"/>
  </cols>
  <sheetData>
    <row r="1" ht="27.75" customHeight="1">
      <c r="A1" s="70" t="s">
        <v>91</v>
      </c>
    </row>
    <row r="2" ht="7.5" customHeight="1">
      <c r="A2" s="70"/>
    </row>
    <row r="3" ht="26.25" customHeight="1">
      <c r="A3" s="201" t="s">
        <v>278</v>
      </c>
    </row>
    <row r="4" ht="27" customHeight="1">
      <c r="A4" s="201" t="s">
        <v>138</v>
      </c>
    </row>
    <row r="5" ht="27.75" customHeight="1">
      <c r="A5" s="202" t="s">
        <v>133</v>
      </c>
    </row>
    <row r="6" spans="2:6" ht="22.5" customHeight="1">
      <c r="B6" s="353" t="s">
        <v>96</v>
      </c>
      <c r="C6" s="354"/>
      <c r="D6" s="203">
        <f>G12</f>
        <v>5165.12</v>
      </c>
      <c r="E6" s="204" t="s">
        <v>122</v>
      </c>
      <c r="F6" s="15"/>
    </row>
    <row r="7" spans="2:6" ht="22.5" customHeight="1">
      <c r="B7" s="353" t="s">
        <v>97</v>
      </c>
      <c r="C7" s="354"/>
      <c r="D7" s="205">
        <f>G13</f>
        <v>7484228</v>
      </c>
      <c r="E7" s="204" t="s">
        <v>98</v>
      </c>
      <c r="F7" s="15"/>
    </row>
    <row r="8" spans="2:9" ht="27" customHeight="1">
      <c r="B8" s="355" t="s">
        <v>259</v>
      </c>
      <c r="C8" s="355"/>
      <c r="D8" s="349" t="s">
        <v>277</v>
      </c>
      <c r="E8" s="349"/>
      <c r="F8" s="349"/>
      <c r="G8" s="349"/>
      <c r="H8" s="349"/>
      <c r="I8" s="349"/>
    </row>
    <row r="9" spans="2:9" ht="27" customHeight="1">
      <c r="B9" s="348" t="s">
        <v>260</v>
      </c>
      <c r="C9" s="348"/>
      <c r="D9" s="349" t="s">
        <v>269</v>
      </c>
      <c r="E9" s="349"/>
      <c r="F9" s="349"/>
      <c r="G9" s="349"/>
      <c r="H9" s="349"/>
      <c r="I9" s="349"/>
    </row>
    <row r="10" ht="18" customHeight="1"/>
    <row r="11" ht="27" customHeight="1">
      <c r="A11" s="202" t="s">
        <v>134</v>
      </c>
    </row>
    <row r="12" spans="2:9" ht="22.5" customHeight="1" thickBot="1">
      <c r="B12" s="350" t="s">
        <v>99</v>
      </c>
      <c r="C12" s="351"/>
      <c r="D12" s="351"/>
      <c r="E12" s="351"/>
      <c r="F12" s="352"/>
      <c r="G12" s="206">
        <v>5165.12</v>
      </c>
      <c r="H12" s="207" t="s">
        <v>123</v>
      </c>
      <c r="I12" s="208" t="s">
        <v>93</v>
      </c>
    </row>
    <row r="13" spans="2:16" ht="22.5" customHeight="1" thickTop="1">
      <c r="B13" s="335" t="s">
        <v>100</v>
      </c>
      <c r="C13" s="336"/>
      <c r="D13" s="336"/>
      <c r="E13" s="336"/>
      <c r="F13" s="337"/>
      <c r="G13" s="209">
        <f>'し尿人口内訳'!B63</f>
        <v>7484228</v>
      </c>
      <c r="H13" s="210" t="s">
        <v>98</v>
      </c>
      <c r="I13" s="211">
        <v>100</v>
      </c>
      <c r="K13" s="34"/>
      <c r="L13" s="34"/>
      <c r="M13" s="34"/>
      <c r="N13" s="34"/>
      <c r="O13" s="34"/>
      <c r="P13" s="34"/>
    </row>
    <row r="14" spans="2:16" ht="22.5" customHeight="1">
      <c r="B14" s="344" t="s">
        <v>250</v>
      </c>
      <c r="C14" s="338" t="s">
        <v>68</v>
      </c>
      <c r="D14" s="339"/>
      <c r="E14" s="339"/>
      <c r="F14" s="340"/>
      <c r="G14" s="209">
        <f>'し尿人口内訳'!G63</f>
        <v>7066565</v>
      </c>
      <c r="H14" s="81" t="s">
        <v>98</v>
      </c>
      <c r="I14" s="212">
        <f>G14/$G$13*100</f>
        <v>94.41942442159699</v>
      </c>
      <c r="K14" s="34"/>
      <c r="L14" s="34"/>
      <c r="M14" s="34"/>
      <c r="N14" s="34"/>
      <c r="O14" s="34"/>
      <c r="P14" s="34"/>
    </row>
    <row r="15" spans="2:16" ht="22.5" customHeight="1">
      <c r="B15" s="345"/>
      <c r="C15" s="213"/>
      <c r="D15" s="332" t="s">
        <v>102</v>
      </c>
      <c r="E15" s="333"/>
      <c r="F15" s="334"/>
      <c r="G15" s="209">
        <f>'し尿人口内訳'!H63</f>
        <v>4856879</v>
      </c>
      <c r="H15" s="81" t="s">
        <v>98</v>
      </c>
      <c r="I15" s="212">
        <f aca="true" t="shared" si="0" ref="I15:I20">G15/$G$13*100</f>
        <v>64.89485622297984</v>
      </c>
      <c r="K15" s="34"/>
      <c r="L15" s="34"/>
      <c r="M15" s="34"/>
      <c r="N15" s="34"/>
      <c r="O15" s="34"/>
      <c r="P15" s="34"/>
    </row>
    <row r="16" spans="2:16" ht="22.5" customHeight="1">
      <c r="B16" s="345"/>
      <c r="C16" s="213"/>
      <c r="D16" s="332" t="s">
        <v>124</v>
      </c>
      <c r="E16" s="333"/>
      <c r="F16" s="334"/>
      <c r="G16" s="209">
        <f>'し尿人口内訳'!I63</f>
        <v>11421</v>
      </c>
      <c r="H16" s="81" t="s">
        <v>98</v>
      </c>
      <c r="I16" s="212">
        <f t="shared" si="0"/>
        <v>0.15260090953936734</v>
      </c>
      <c r="K16" s="34"/>
      <c r="L16" s="34"/>
      <c r="M16" s="34"/>
      <c r="N16" s="34"/>
      <c r="O16" s="34"/>
      <c r="P16" s="34"/>
    </row>
    <row r="17" spans="2:16" ht="22.5" customHeight="1">
      <c r="B17" s="345"/>
      <c r="C17" s="213"/>
      <c r="D17" s="338" t="s">
        <v>103</v>
      </c>
      <c r="E17" s="332" t="s">
        <v>104</v>
      </c>
      <c r="F17" s="334"/>
      <c r="G17" s="209">
        <f>'し尿人口内訳'!K63</f>
        <v>944568</v>
      </c>
      <c r="H17" s="81" t="s">
        <v>98</v>
      </c>
      <c r="I17" s="212">
        <f t="shared" si="0"/>
        <v>12.620780660343325</v>
      </c>
      <c r="K17" s="34"/>
      <c r="L17" s="34"/>
      <c r="M17" s="34"/>
      <c r="N17" s="34"/>
      <c r="O17" s="34"/>
      <c r="P17" s="34"/>
    </row>
    <row r="18" spans="2:16" ht="22.5" customHeight="1">
      <c r="B18" s="345"/>
      <c r="C18" s="213"/>
      <c r="D18" s="347"/>
      <c r="E18" s="332" t="s">
        <v>105</v>
      </c>
      <c r="F18" s="334"/>
      <c r="G18" s="209">
        <f>'し尿人口内訳'!L63</f>
        <v>1253953</v>
      </c>
      <c r="H18" s="81" t="s">
        <v>98</v>
      </c>
      <c r="I18" s="212">
        <f t="shared" si="0"/>
        <v>16.754607155206923</v>
      </c>
      <c r="K18" s="34"/>
      <c r="L18" s="34"/>
      <c r="M18" s="34"/>
      <c r="N18" s="34"/>
      <c r="O18" s="34"/>
      <c r="P18" s="34"/>
    </row>
    <row r="19" spans="2:16" ht="22.5" customHeight="1">
      <c r="B19" s="345"/>
      <c r="C19" s="332" t="s">
        <v>106</v>
      </c>
      <c r="D19" s="333"/>
      <c r="E19" s="333"/>
      <c r="F19" s="334"/>
      <c r="G19" s="209">
        <f>'し尿人口内訳'!F63</f>
        <v>200</v>
      </c>
      <c r="H19" s="81" t="s">
        <v>98</v>
      </c>
      <c r="I19" s="212">
        <f t="shared" si="0"/>
        <v>0.002672286306617062</v>
      </c>
      <c r="K19" s="34"/>
      <c r="L19" s="34"/>
      <c r="M19" s="34"/>
      <c r="N19" s="34"/>
      <c r="O19" s="34"/>
      <c r="P19" s="34"/>
    </row>
    <row r="20" spans="2:16" ht="22.5" customHeight="1">
      <c r="B20" s="345"/>
      <c r="C20" s="332" t="s">
        <v>108</v>
      </c>
      <c r="D20" s="333"/>
      <c r="E20" s="333"/>
      <c r="F20" s="334"/>
      <c r="G20" s="209">
        <f>'し尿人口内訳'!E63</f>
        <v>211063</v>
      </c>
      <c r="H20" s="81" t="s">
        <v>98</v>
      </c>
      <c r="I20" s="212">
        <f t="shared" si="0"/>
        <v>2.820103823667585</v>
      </c>
      <c r="K20" s="34"/>
      <c r="L20" s="34"/>
      <c r="M20" s="34"/>
      <c r="N20" s="34"/>
      <c r="O20" s="34"/>
      <c r="P20" s="34"/>
    </row>
    <row r="21" spans="2:16" ht="22.5" customHeight="1" thickBot="1">
      <c r="B21" s="346"/>
      <c r="C21" s="341" t="s">
        <v>251</v>
      </c>
      <c r="D21" s="342"/>
      <c r="E21" s="342"/>
      <c r="F21" s="343"/>
      <c r="G21" s="215">
        <f>'し尿人口内訳'!M63</f>
        <v>206400</v>
      </c>
      <c r="H21" s="199" t="s">
        <v>98</v>
      </c>
      <c r="I21" s="216">
        <f>G21/$G$13*100</f>
        <v>2.757799468428808</v>
      </c>
      <c r="J21" s="94">
        <f>SUM(I15:I21)</f>
        <v>100.00342052647248</v>
      </c>
      <c r="K21" s="34"/>
      <c r="L21" s="34"/>
      <c r="M21" s="34"/>
      <c r="N21" s="34"/>
      <c r="O21" s="34"/>
      <c r="P21" s="34"/>
    </row>
    <row r="22" spans="2:16" ht="22.5" customHeight="1" thickTop="1">
      <c r="B22" s="335" t="s">
        <v>249</v>
      </c>
      <c r="C22" s="336"/>
      <c r="D22" s="336"/>
      <c r="E22" s="336"/>
      <c r="F22" s="337"/>
      <c r="G22" s="217">
        <f>G23+G26</f>
        <v>1296655</v>
      </c>
      <c r="H22" s="218" t="s">
        <v>236</v>
      </c>
      <c r="I22" s="219">
        <v>100</v>
      </c>
      <c r="K22" s="34"/>
      <c r="L22" s="34"/>
      <c r="M22" s="34"/>
      <c r="N22" s="34"/>
      <c r="O22" s="34"/>
      <c r="P22" s="34"/>
    </row>
    <row r="23" spans="2:16" ht="22.5" customHeight="1">
      <c r="B23" s="220" t="s">
        <v>109</v>
      </c>
      <c r="C23" s="338" t="s">
        <v>110</v>
      </c>
      <c r="D23" s="339"/>
      <c r="E23" s="339"/>
      <c r="F23" s="340"/>
      <c r="G23" s="209">
        <f>G24+G25</f>
        <v>91540</v>
      </c>
      <c r="H23" s="204" t="s">
        <v>236</v>
      </c>
      <c r="I23" s="212">
        <f>G23/$G$22*100</f>
        <v>7.059703622012023</v>
      </c>
      <c r="K23" s="34"/>
      <c r="L23" s="34"/>
      <c r="M23" s="34"/>
      <c r="N23" s="34"/>
      <c r="O23" s="34"/>
      <c r="P23" s="34"/>
    </row>
    <row r="24" spans="2:16" ht="22.5" customHeight="1">
      <c r="B24" s="222" t="s">
        <v>111</v>
      </c>
      <c r="C24" s="213"/>
      <c r="D24" s="332" t="s">
        <v>112</v>
      </c>
      <c r="E24" s="333"/>
      <c r="F24" s="334"/>
      <c r="G24" s="209">
        <f>'し尿収集状況'!$K$68</f>
        <v>18781</v>
      </c>
      <c r="H24" s="204" t="s">
        <v>236</v>
      </c>
      <c r="I24" s="212">
        <f>G24/$G$22*100</f>
        <v>1.4484192017151825</v>
      </c>
      <c r="K24" s="34"/>
      <c r="L24" s="34"/>
      <c r="M24" s="34"/>
      <c r="N24" s="34"/>
      <c r="O24" s="34"/>
      <c r="P24" s="34"/>
    </row>
    <row r="25" spans="2:16" ht="22.5" customHeight="1">
      <c r="B25" s="222" t="s">
        <v>114</v>
      </c>
      <c r="C25" s="214"/>
      <c r="D25" s="332" t="s">
        <v>115</v>
      </c>
      <c r="E25" s="333"/>
      <c r="F25" s="334"/>
      <c r="G25" s="209">
        <f>'し尿収集状況'!$L$68</f>
        <v>72759</v>
      </c>
      <c r="H25" s="204" t="s">
        <v>236</v>
      </c>
      <c r="I25" s="212">
        <f>G25/$G$22*100</f>
        <v>5.61128442029684</v>
      </c>
      <c r="K25" s="34"/>
      <c r="L25" s="34"/>
      <c r="M25" s="34"/>
      <c r="N25" s="34"/>
      <c r="O25" s="34"/>
      <c r="P25" s="34"/>
    </row>
    <row r="26" spans="2:16" ht="22.5" customHeight="1">
      <c r="B26" s="223" t="s">
        <v>116</v>
      </c>
      <c r="C26" s="332" t="s">
        <v>117</v>
      </c>
      <c r="D26" s="333"/>
      <c r="E26" s="333"/>
      <c r="F26" s="334"/>
      <c r="G26" s="209">
        <f>'し尿収集状況'!$M$68</f>
        <v>1205115</v>
      </c>
      <c r="H26" s="204" t="s">
        <v>236</v>
      </c>
      <c r="I26" s="212">
        <f>G26/$G$22*100</f>
        <v>92.94029637798798</v>
      </c>
      <c r="J26" s="94">
        <f>SUM(I24:I26)</f>
        <v>100</v>
      </c>
      <c r="K26" s="34"/>
      <c r="L26" s="34"/>
      <c r="M26" s="34"/>
      <c r="N26" s="34"/>
      <c r="O26" s="34"/>
      <c r="P26" s="34"/>
    </row>
    <row r="27" spans="11:16" ht="19.5" customHeight="1">
      <c r="K27" s="34"/>
      <c r="L27" s="34"/>
      <c r="M27" s="34"/>
      <c r="N27" s="34"/>
      <c r="O27" s="34"/>
      <c r="P27" s="34"/>
    </row>
    <row r="28" spans="11:31" ht="19.5" customHeight="1">
      <c r="K28"/>
      <c r="L28"/>
      <c r="M28"/>
      <c r="N28"/>
      <c r="O28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1:31" ht="19.5" customHeight="1">
      <c r="K29"/>
      <c r="L29"/>
      <c r="M29"/>
      <c r="N29"/>
      <c r="O2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1:31" ht="19.5" customHeight="1">
      <c r="K30"/>
      <c r="L30"/>
      <c r="M30"/>
      <c r="N30"/>
      <c r="O30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1:31" ht="19.5" customHeight="1">
      <c r="K31"/>
      <c r="L31"/>
      <c r="M31"/>
      <c r="N31"/>
      <c r="O31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1:31" ht="19.5" customHeight="1">
      <c r="K32"/>
      <c r="L32"/>
      <c r="M32"/>
      <c r="N32"/>
      <c r="O3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1:31" ht="19.5" customHeight="1">
      <c r="K33"/>
      <c r="L33"/>
      <c r="M33"/>
      <c r="N33"/>
      <c r="O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1:31" ht="19.5" customHeight="1">
      <c r="K34"/>
      <c r="L34"/>
      <c r="M34"/>
      <c r="N34"/>
      <c r="O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1:31" ht="19.5" customHeight="1">
      <c r="K35"/>
      <c r="L35"/>
      <c r="M35"/>
      <c r="N35"/>
      <c r="O35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1:31" ht="19.5" customHeight="1">
      <c r="K36"/>
      <c r="L36"/>
      <c r="M36"/>
      <c r="N36"/>
      <c r="O3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1:31" ht="19.5" customHeight="1">
      <c r="K37"/>
      <c r="L37"/>
      <c r="M37"/>
      <c r="N37"/>
      <c r="O3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1:14" ht="19.5" customHeight="1">
      <c r="K38" s="221"/>
      <c r="L38" s="221"/>
      <c r="M38" s="221"/>
      <c r="N38" s="221"/>
    </row>
    <row r="39" spans="11:14" ht="19.5" customHeight="1">
      <c r="K39" s="221"/>
      <c r="L39" s="221"/>
      <c r="M39" s="221"/>
      <c r="N39" s="221"/>
    </row>
    <row r="40" spans="11:14" ht="19.5" customHeight="1">
      <c r="K40" s="221"/>
      <c r="L40" s="221"/>
      <c r="M40" s="221"/>
      <c r="N40" s="221"/>
    </row>
    <row r="41" ht="19.5" customHeight="1"/>
  </sheetData>
  <mergeCells count="23">
    <mergeCell ref="B6:C6"/>
    <mergeCell ref="B7:C7"/>
    <mergeCell ref="B8:C8"/>
    <mergeCell ref="D8:I8"/>
    <mergeCell ref="B9:C9"/>
    <mergeCell ref="D9:I9"/>
    <mergeCell ref="B12:F12"/>
    <mergeCell ref="B13:F13"/>
    <mergeCell ref="C14:F14"/>
    <mergeCell ref="D15:F15"/>
    <mergeCell ref="B14:B21"/>
    <mergeCell ref="C19:F19"/>
    <mergeCell ref="D17:D18"/>
    <mergeCell ref="D16:F16"/>
    <mergeCell ref="E17:F17"/>
    <mergeCell ref="E18:F18"/>
    <mergeCell ref="D24:F24"/>
    <mergeCell ref="D25:F25"/>
    <mergeCell ref="C26:F26"/>
    <mergeCell ref="C20:F20"/>
    <mergeCell ref="B22:F22"/>
    <mergeCell ref="C23:F23"/>
    <mergeCell ref="C21:F21"/>
  </mergeCells>
  <printOptions horizontalCentered="1"/>
  <pageMargins left="0.5905511811023623" right="0.5905511811023623" top="0.5905511811023623" bottom="0.5905511811023623" header="0.3937007874015748" footer="0.3937007874015748"/>
  <pageSetup firstPageNumber="1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L34"/>
  <sheetViews>
    <sheetView view="pageBreakPreview" zoomScaleNormal="75" zoomScaleSheetLayoutView="100" workbookViewId="0" topLeftCell="A1">
      <selection activeCell="J30" sqref="J30"/>
    </sheetView>
  </sheetViews>
  <sheetFormatPr defaultColWidth="8.796875" defaultRowHeight="15"/>
  <cols>
    <col min="1" max="2" width="3.59765625" style="34" customWidth="1"/>
    <col min="3" max="3" width="13.3984375" style="34" customWidth="1"/>
    <col min="4" max="4" width="14.59765625" style="34" customWidth="1"/>
    <col min="5" max="8" width="2.69921875" style="34" customWidth="1"/>
    <col min="9" max="9" width="10.59765625" style="34" customWidth="1"/>
    <col min="10" max="10" width="14" style="34" bestFit="1" customWidth="1"/>
    <col min="11" max="11" width="3.69921875" style="34" customWidth="1"/>
    <col min="12" max="16384" width="10.69921875" style="34" customWidth="1"/>
  </cols>
  <sheetData>
    <row r="1" ht="29.25" customHeight="1">
      <c r="A1" s="67" t="s">
        <v>232</v>
      </c>
    </row>
    <row r="2" spans="1:10" ht="24" customHeight="1">
      <c r="A2" s="320" t="s">
        <v>92</v>
      </c>
      <c r="B2" s="321"/>
      <c r="C2" s="321"/>
      <c r="D2" s="321"/>
      <c r="E2" s="322"/>
      <c r="F2" s="362" t="s">
        <v>237</v>
      </c>
      <c r="G2" s="362"/>
      <c r="H2" s="362"/>
      <c r="I2" s="362"/>
      <c r="J2" s="35" t="s">
        <v>93</v>
      </c>
    </row>
    <row r="3" spans="1:10" ht="24" customHeight="1">
      <c r="A3" s="320" t="s">
        <v>94</v>
      </c>
      <c r="B3" s="321"/>
      <c r="C3" s="321"/>
      <c r="D3" s="321"/>
      <c r="E3" s="322"/>
      <c r="F3" s="319">
        <f>'し尿処理内訳'!P68</f>
        <v>1294343</v>
      </c>
      <c r="G3" s="319"/>
      <c r="H3" s="319"/>
      <c r="I3" s="319"/>
      <c r="J3" s="36">
        <v>100</v>
      </c>
    </row>
    <row r="4" spans="1:10" ht="24" customHeight="1">
      <c r="A4" s="357" t="s">
        <v>255</v>
      </c>
      <c r="B4" s="331" t="s">
        <v>95</v>
      </c>
      <c r="C4" s="323"/>
      <c r="D4" s="323"/>
      <c r="E4" s="324"/>
      <c r="F4" s="319">
        <f>'し尿処理内訳'!B68</f>
        <v>159210</v>
      </c>
      <c r="G4" s="319"/>
      <c r="H4" s="319"/>
      <c r="I4" s="319"/>
      <c r="J4" s="36">
        <f>F4/$F$3*100</f>
        <v>12.300448953639027</v>
      </c>
    </row>
    <row r="5" spans="1:10" ht="24" customHeight="1">
      <c r="A5" s="358"/>
      <c r="B5" s="39"/>
      <c r="C5" s="356" t="s">
        <v>59</v>
      </c>
      <c r="D5" s="356"/>
      <c r="E5" s="356"/>
      <c r="F5" s="319">
        <f>'し尿処理内訳'!C68</f>
        <v>137145</v>
      </c>
      <c r="G5" s="319"/>
      <c r="H5" s="319"/>
      <c r="I5" s="319"/>
      <c r="J5" s="36">
        <f aca="true" t="shared" si="0" ref="J5:J10">F5/$F$3*100</f>
        <v>10.595723081130735</v>
      </c>
    </row>
    <row r="6" spans="1:10" ht="24" customHeight="1">
      <c r="A6" s="358"/>
      <c r="B6" s="39"/>
      <c r="C6" s="356" t="s">
        <v>60</v>
      </c>
      <c r="D6" s="356"/>
      <c r="E6" s="356"/>
      <c r="F6" s="319">
        <f>'し尿処理内訳'!D68</f>
        <v>22065</v>
      </c>
      <c r="G6" s="319"/>
      <c r="H6" s="319"/>
      <c r="I6" s="319"/>
      <c r="J6" s="36">
        <f t="shared" si="0"/>
        <v>1.704725872508292</v>
      </c>
    </row>
    <row r="7" spans="1:10" ht="24" customHeight="1">
      <c r="A7" s="358"/>
      <c r="B7" s="40"/>
      <c r="C7" s="328" t="s">
        <v>247</v>
      </c>
      <c r="D7" s="329"/>
      <c r="E7" s="330"/>
      <c r="F7" s="319">
        <v>0</v>
      </c>
      <c r="G7" s="319"/>
      <c r="H7" s="319"/>
      <c r="I7" s="319"/>
      <c r="J7" s="36">
        <f t="shared" si="0"/>
        <v>0</v>
      </c>
    </row>
    <row r="8" spans="1:10" ht="24" customHeight="1">
      <c r="A8" s="358"/>
      <c r="B8" s="331" t="s">
        <v>101</v>
      </c>
      <c r="C8" s="323"/>
      <c r="D8" s="323"/>
      <c r="E8" s="324"/>
      <c r="F8" s="319">
        <f>'し尿処理内訳'!E68</f>
        <v>1135008</v>
      </c>
      <c r="G8" s="319"/>
      <c r="H8" s="319"/>
      <c r="I8" s="319"/>
      <c r="J8" s="36">
        <f t="shared" si="0"/>
        <v>87.68989363715801</v>
      </c>
    </row>
    <row r="9" spans="1:10" ht="24" customHeight="1">
      <c r="A9" s="358"/>
      <c r="B9" s="39"/>
      <c r="C9" s="356" t="s">
        <v>59</v>
      </c>
      <c r="D9" s="356"/>
      <c r="E9" s="356"/>
      <c r="F9" s="319">
        <f>'し尿処理内訳'!F68</f>
        <v>1085960</v>
      </c>
      <c r="G9" s="319"/>
      <c r="H9" s="319"/>
      <c r="I9" s="319"/>
      <c r="J9" s="36">
        <f t="shared" si="0"/>
        <v>83.90048078445976</v>
      </c>
    </row>
    <row r="10" spans="1:10" ht="24" customHeight="1">
      <c r="A10" s="358"/>
      <c r="B10" s="39"/>
      <c r="C10" s="328" t="s">
        <v>60</v>
      </c>
      <c r="D10" s="329"/>
      <c r="E10" s="330"/>
      <c r="F10" s="319">
        <f>'し尿処理内訳'!G68</f>
        <v>48801</v>
      </c>
      <c r="G10" s="319"/>
      <c r="H10" s="319"/>
      <c r="I10" s="319"/>
      <c r="J10" s="36">
        <f t="shared" si="0"/>
        <v>3.7703298121131725</v>
      </c>
    </row>
    <row r="11" spans="1:10" ht="24" customHeight="1">
      <c r="A11" s="358"/>
      <c r="B11" s="40"/>
      <c r="C11" s="328" t="s">
        <v>247</v>
      </c>
      <c r="D11" s="329"/>
      <c r="E11" s="330"/>
      <c r="F11" s="319">
        <f>'し尿処理内訳'!L68</f>
        <v>247</v>
      </c>
      <c r="G11" s="319"/>
      <c r="H11" s="319"/>
      <c r="I11" s="319"/>
      <c r="J11" s="36">
        <f>F11/$F$3*100</f>
        <v>0.019083040585069027</v>
      </c>
    </row>
    <row r="12" spans="1:12" ht="24" customHeight="1">
      <c r="A12" s="359"/>
      <c r="B12" s="325" t="s">
        <v>107</v>
      </c>
      <c r="C12" s="326"/>
      <c r="D12" s="326"/>
      <c r="E12" s="327"/>
      <c r="F12" s="319">
        <f>'し尿処理内訳'!$M$68</f>
        <v>125</v>
      </c>
      <c r="G12" s="319"/>
      <c r="H12" s="319"/>
      <c r="I12" s="319"/>
      <c r="J12" s="36">
        <f>F12/$F$3*100</f>
        <v>0.009657409202970155</v>
      </c>
      <c r="K12" s="42"/>
      <c r="L12" s="300">
        <f>SUM(J5:J7,J9:J12)</f>
        <v>100</v>
      </c>
    </row>
    <row r="13" ht="18" customHeight="1"/>
    <row r="14" ht="18" customHeight="1"/>
    <row r="15" spans="1:11" ht="18" customHeight="1">
      <c r="A15" s="37"/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6" spans="1:11" ht="19.5" customHeight="1">
      <c r="A16" s="39"/>
      <c r="B16" s="42"/>
      <c r="C16" s="179" t="s">
        <v>113</v>
      </c>
      <c r="D16" s="180">
        <f>F3</f>
        <v>1294343</v>
      </c>
      <c r="E16" s="45"/>
      <c r="F16" s="45"/>
      <c r="G16" s="45"/>
      <c r="I16" s="42"/>
      <c r="J16" s="42" t="s">
        <v>238</v>
      </c>
      <c r="K16" s="46"/>
    </row>
    <row r="17" spans="1:11" ht="19.5" customHeight="1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47"/>
    </row>
    <row r="18" spans="1:11" ht="19.5" customHeight="1">
      <c r="A18" s="39"/>
      <c r="B18" s="124" t="s">
        <v>130</v>
      </c>
      <c r="C18" s="48" t="s">
        <v>131</v>
      </c>
      <c r="D18" s="48">
        <f>'し尿収集状況'!J68</f>
        <v>1296655</v>
      </c>
      <c r="E18" s="49" t="s">
        <v>132</v>
      </c>
      <c r="F18" s="42"/>
      <c r="G18" s="42"/>
      <c r="H18" s="38"/>
      <c r="I18" s="38"/>
      <c r="J18" s="38"/>
      <c r="K18" s="47"/>
    </row>
    <row r="19" spans="1:11" ht="19.5" customHeight="1">
      <c r="A19" s="39"/>
      <c r="B19" s="163"/>
      <c r="C19" s="42"/>
      <c r="D19" s="42"/>
      <c r="E19" s="53"/>
      <c r="F19" s="42"/>
      <c r="G19" s="42"/>
      <c r="H19" s="38"/>
      <c r="I19" s="38"/>
      <c r="J19" s="38"/>
      <c r="K19" s="47"/>
    </row>
    <row r="20" spans="1:11" ht="15.75" customHeight="1">
      <c r="A20" s="39"/>
      <c r="B20" s="51"/>
      <c r="C20" s="42"/>
      <c r="D20" s="61">
        <f>F4</f>
        <v>159210</v>
      </c>
      <c r="E20" s="161"/>
      <c r="F20" s="61"/>
      <c r="G20" s="61"/>
      <c r="H20" s="61"/>
      <c r="I20" s="162">
        <f>F5</f>
        <v>137145</v>
      </c>
      <c r="J20" s="42"/>
      <c r="K20" s="46"/>
    </row>
    <row r="21" spans="1:11" ht="19.5" customHeight="1">
      <c r="A21" s="39"/>
      <c r="B21" s="51"/>
      <c r="C21" s="52" t="s">
        <v>129</v>
      </c>
      <c r="D21" s="42"/>
      <c r="E21" s="53"/>
      <c r="F21" s="42"/>
      <c r="G21" s="164"/>
      <c r="H21" s="171"/>
      <c r="I21" s="172"/>
      <c r="J21" s="52" t="s">
        <v>118</v>
      </c>
      <c r="K21" s="46"/>
    </row>
    <row r="22" spans="1:11" ht="19.5" customHeight="1">
      <c r="A22" s="39"/>
      <c r="B22" s="51"/>
      <c r="C22" s="38"/>
      <c r="E22" s="53"/>
      <c r="F22" s="42"/>
      <c r="G22" s="168"/>
      <c r="H22" s="42"/>
      <c r="I22" s="42">
        <f>F9</f>
        <v>1085960</v>
      </c>
      <c r="J22" s="42">
        <f>I20+I22</f>
        <v>1223105</v>
      </c>
      <c r="K22" s="46"/>
    </row>
    <row r="23" spans="1:11" ht="19.5" customHeight="1">
      <c r="A23" s="39"/>
      <c r="B23" s="51"/>
      <c r="C23" s="42"/>
      <c r="D23" s="42"/>
      <c r="E23" s="53"/>
      <c r="F23" s="42"/>
      <c r="G23" s="168"/>
      <c r="H23" s="42"/>
      <c r="I23" s="50"/>
      <c r="J23" s="42"/>
      <c r="K23" s="46"/>
    </row>
    <row r="24" spans="1:11" ht="19.5" customHeight="1">
      <c r="A24" s="39"/>
      <c r="B24" s="51"/>
      <c r="C24" s="42"/>
      <c r="D24" s="42"/>
      <c r="E24" s="53"/>
      <c r="F24" s="42"/>
      <c r="G24" s="169"/>
      <c r="H24" s="61"/>
      <c r="I24" s="61">
        <f>F6</f>
        <v>22065</v>
      </c>
      <c r="J24" s="38"/>
      <c r="K24" s="46"/>
    </row>
    <row r="25" spans="1:11" ht="19.5" customHeight="1">
      <c r="A25" s="39"/>
      <c r="B25" s="51"/>
      <c r="C25" s="52" t="s">
        <v>119</v>
      </c>
      <c r="D25" s="165"/>
      <c r="E25" s="166"/>
      <c r="F25" s="167"/>
      <c r="G25" s="170"/>
      <c r="H25" s="173"/>
      <c r="I25" s="174"/>
      <c r="J25" s="52" t="s">
        <v>120</v>
      </c>
      <c r="K25" s="46"/>
    </row>
    <row r="26" spans="1:11" ht="19.5" customHeight="1">
      <c r="A26" s="39"/>
      <c r="B26" s="51"/>
      <c r="C26" s="38"/>
      <c r="D26" s="42">
        <f>F8</f>
        <v>1135008</v>
      </c>
      <c r="E26" s="53"/>
      <c r="F26" s="42"/>
      <c r="G26" s="175"/>
      <c r="H26" s="42"/>
      <c r="I26" s="42">
        <f>F10</f>
        <v>48801</v>
      </c>
      <c r="J26" s="42">
        <f>I24+I26</f>
        <v>70866</v>
      </c>
      <c r="K26" s="46"/>
    </row>
    <row r="27" spans="1:11" ht="19.5" customHeight="1">
      <c r="A27" s="39"/>
      <c r="B27" s="54"/>
      <c r="C27" s="55"/>
      <c r="D27" s="55"/>
      <c r="E27" s="56"/>
      <c r="F27" s="38"/>
      <c r="G27" s="176"/>
      <c r="H27" s="42"/>
      <c r="I27" s="50"/>
      <c r="J27" s="42"/>
      <c r="K27" s="46"/>
    </row>
    <row r="28" spans="1:11" ht="19.5" customHeight="1">
      <c r="A28" s="39"/>
      <c r="B28" s="125"/>
      <c r="C28" s="125"/>
      <c r="D28" s="125"/>
      <c r="E28" s="125"/>
      <c r="F28" s="38"/>
      <c r="G28" s="177"/>
      <c r="H28" s="62"/>
      <c r="I28" s="61">
        <f>F7</f>
        <v>0</v>
      </c>
      <c r="J28" s="38"/>
      <c r="K28" s="46"/>
    </row>
    <row r="29" spans="1:11" ht="19.5" customHeight="1">
      <c r="A29" s="39"/>
      <c r="B29" s="42"/>
      <c r="C29" s="38"/>
      <c r="D29" s="42"/>
      <c r="E29" s="42"/>
      <c r="F29" s="42"/>
      <c r="G29" s="178"/>
      <c r="H29" s="173"/>
      <c r="I29" s="174"/>
      <c r="J29" s="57" t="s">
        <v>239</v>
      </c>
      <c r="K29" s="46"/>
    </row>
    <row r="30" spans="1:11" ht="19.5" customHeight="1">
      <c r="A30" s="39"/>
      <c r="B30" s="42"/>
      <c r="C30" s="42"/>
      <c r="D30" s="42"/>
      <c r="E30" s="42"/>
      <c r="F30" s="42"/>
      <c r="G30" s="42"/>
      <c r="H30" s="42"/>
      <c r="I30" s="42">
        <f>F11</f>
        <v>247</v>
      </c>
      <c r="J30" s="42">
        <f>I28+I30</f>
        <v>247</v>
      </c>
      <c r="K30" s="46"/>
    </row>
    <row r="31" spans="1:11" ht="19.5" customHeight="1">
      <c r="A31" s="39"/>
      <c r="B31" s="42"/>
      <c r="C31" s="42"/>
      <c r="D31" s="42"/>
      <c r="E31" s="42"/>
      <c r="F31" s="42"/>
      <c r="G31" s="42"/>
      <c r="H31" s="42"/>
      <c r="I31" s="42"/>
      <c r="J31" s="160"/>
      <c r="K31" s="46"/>
    </row>
    <row r="32" spans="1:11" ht="19.5" customHeight="1">
      <c r="A32" s="39"/>
      <c r="B32" s="42"/>
      <c r="C32" s="42"/>
      <c r="D32" s="42"/>
      <c r="E32" s="42"/>
      <c r="F32" s="42"/>
      <c r="G32" s="42"/>
      <c r="H32" s="42"/>
      <c r="I32" s="42"/>
      <c r="J32" s="42"/>
      <c r="K32" s="46"/>
    </row>
    <row r="33" spans="1:11" ht="19.5" customHeight="1">
      <c r="A33" s="39"/>
      <c r="B33" s="42"/>
      <c r="C33" s="58" t="s">
        <v>121</v>
      </c>
      <c r="D33" s="59"/>
      <c r="E33" s="60"/>
      <c r="F33" s="360">
        <f>F12</f>
        <v>125</v>
      </c>
      <c r="G33" s="361"/>
      <c r="H33" s="361"/>
      <c r="I33" s="38"/>
      <c r="J33" s="42"/>
      <c r="K33" s="46"/>
    </row>
    <row r="34" spans="1:11" ht="18" customHeight="1">
      <c r="A34" s="41"/>
      <c r="B34" s="61"/>
      <c r="C34" s="61"/>
      <c r="D34" s="61"/>
      <c r="E34" s="61"/>
      <c r="F34" s="61"/>
      <c r="G34" s="61"/>
      <c r="H34" s="62"/>
      <c r="I34" s="61"/>
      <c r="J34" s="61"/>
      <c r="K34" s="63"/>
    </row>
    <row r="35" ht="19.5" customHeight="1"/>
    <row r="36" ht="19.5" customHeight="1"/>
  </sheetData>
  <mergeCells count="24">
    <mergeCell ref="F11:I11"/>
    <mergeCell ref="F12:I12"/>
    <mergeCell ref="F33:H33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C7:E7"/>
    <mergeCell ref="A2:E2"/>
    <mergeCell ref="A3:E3"/>
    <mergeCell ref="B4:E4"/>
    <mergeCell ref="C5:E5"/>
    <mergeCell ref="C6:E6"/>
    <mergeCell ref="C9:E9"/>
    <mergeCell ref="A4:A12"/>
    <mergeCell ref="B12:E12"/>
    <mergeCell ref="C11:E11"/>
    <mergeCell ref="B8:E8"/>
    <mergeCell ref="C10:E10"/>
  </mergeCells>
  <printOptions/>
  <pageMargins left="0.5905511811023623" right="0.5905511811023623" top="0.5905511811023623" bottom="0.5905511811023623" header="0.3937007874015748" footer="0.3937007874015748"/>
  <pageSetup firstPageNumber="2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P69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L74" sqref="L74"/>
      <selection pane="topRight" activeCell="L74" sqref="L74"/>
      <selection pane="bottomLeft" activeCell="L74" sqref="L74"/>
      <selection pane="bottomRight" activeCell="B66" sqref="B66"/>
    </sheetView>
  </sheetViews>
  <sheetFormatPr defaultColWidth="8.796875" defaultRowHeight="15"/>
  <cols>
    <col min="1" max="1" width="12.59765625" style="13" customWidth="1"/>
    <col min="2" max="3" width="13.59765625" style="13" customWidth="1"/>
    <col min="4" max="4" width="12.69921875" style="13" customWidth="1"/>
    <col min="5" max="6" width="10.59765625" style="13" customWidth="1"/>
    <col min="7" max="7" width="12.69921875" style="84" customWidth="1"/>
    <col min="8" max="11" width="12.69921875" style="13" customWidth="1"/>
    <col min="12" max="12" width="12.69921875" style="90" customWidth="1"/>
    <col min="13" max="13" width="12.19921875" style="90" customWidth="1"/>
    <col min="14" max="14" width="5" style="13" customWidth="1"/>
    <col min="15" max="16" width="10.59765625" style="94" customWidth="1"/>
    <col min="17" max="16384" width="11" style="13" customWidth="1"/>
  </cols>
  <sheetData>
    <row r="1" spans="1:16" s="9" customFormat="1" ht="24" customHeight="1" thickBot="1">
      <c r="A1" s="68" t="s">
        <v>263</v>
      </c>
      <c r="G1" s="82"/>
      <c r="L1" s="87"/>
      <c r="M1" s="87" t="s">
        <v>258</v>
      </c>
      <c r="O1" s="93"/>
      <c r="P1" s="93"/>
    </row>
    <row r="2" spans="1:16" ht="11.25" customHeight="1">
      <c r="A2" s="367" t="s">
        <v>13</v>
      </c>
      <c r="B2" s="373" t="s">
        <v>79</v>
      </c>
      <c r="C2" s="375" t="s">
        <v>279</v>
      </c>
      <c r="D2" s="10"/>
      <c r="E2" s="11"/>
      <c r="F2" s="12"/>
      <c r="G2" s="83"/>
      <c r="H2" s="80"/>
      <c r="I2" s="80"/>
      <c r="J2" s="80"/>
      <c r="K2" s="80"/>
      <c r="L2" s="88"/>
      <c r="M2" s="181"/>
      <c r="N2" s="16"/>
      <c r="O2" s="377" t="s">
        <v>90</v>
      </c>
      <c r="P2" s="377" t="s">
        <v>89</v>
      </c>
    </row>
    <row r="3" spans="1:16" ht="14.25" customHeight="1">
      <c r="A3" s="368"/>
      <c r="B3" s="374"/>
      <c r="C3" s="376"/>
      <c r="D3" s="369" t="s">
        <v>80</v>
      </c>
      <c r="E3" s="15"/>
      <c r="F3" s="16"/>
      <c r="G3" s="365" t="s">
        <v>83</v>
      </c>
      <c r="H3" s="379" t="s">
        <v>84</v>
      </c>
      <c r="I3" s="381" t="s">
        <v>85</v>
      </c>
      <c r="J3" s="381" t="s">
        <v>86</v>
      </c>
      <c r="K3" s="81"/>
      <c r="L3" s="89"/>
      <c r="M3" s="386" t="s">
        <v>252</v>
      </c>
      <c r="N3" s="16"/>
      <c r="O3" s="378"/>
      <c r="P3" s="378"/>
    </row>
    <row r="4" spans="1:16" ht="18" customHeight="1">
      <c r="A4" s="368"/>
      <c r="B4" s="374"/>
      <c r="C4" s="376"/>
      <c r="D4" s="370"/>
      <c r="E4" s="371" t="s">
        <v>81</v>
      </c>
      <c r="F4" s="363" t="s">
        <v>82</v>
      </c>
      <c r="G4" s="366"/>
      <c r="H4" s="380"/>
      <c r="I4" s="382"/>
      <c r="J4" s="382"/>
      <c r="K4" s="371" t="s">
        <v>87</v>
      </c>
      <c r="L4" s="384" t="s">
        <v>88</v>
      </c>
      <c r="M4" s="387"/>
      <c r="N4" s="114"/>
      <c r="O4" s="378"/>
      <c r="P4" s="378"/>
    </row>
    <row r="5" spans="1:16" ht="14.25" customHeight="1" thickBot="1">
      <c r="A5" s="368"/>
      <c r="B5" s="374"/>
      <c r="C5" s="376"/>
      <c r="D5" s="101"/>
      <c r="E5" s="372"/>
      <c r="F5" s="364"/>
      <c r="G5" s="113"/>
      <c r="H5" s="380"/>
      <c r="I5" s="382"/>
      <c r="J5" s="382"/>
      <c r="K5" s="383"/>
      <c r="L5" s="385"/>
      <c r="M5" s="182"/>
      <c r="N5" s="115"/>
      <c r="O5" s="378"/>
      <c r="P5" s="378"/>
    </row>
    <row r="6" spans="1:16" ht="15.75" customHeight="1">
      <c r="A6" s="187" t="s">
        <v>175</v>
      </c>
      <c r="B6" s="285">
        <f>D6+G6+M6</f>
        <v>2246010</v>
      </c>
      <c r="C6" s="286">
        <f>D6+G6</f>
        <v>2178707</v>
      </c>
      <c r="D6" s="102">
        <f aca="true" t="shared" si="0" ref="D6:D40">SUM(E6:F6)</f>
        <v>7784</v>
      </c>
      <c r="E6" s="183">
        <v>7784</v>
      </c>
      <c r="F6" s="231">
        <v>0</v>
      </c>
      <c r="G6" s="102">
        <f>SUM(H6:J6)</f>
        <v>2170923</v>
      </c>
      <c r="H6" s="183">
        <v>2152600</v>
      </c>
      <c r="I6" s="226">
        <v>0</v>
      </c>
      <c r="J6" s="226">
        <v>18323</v>
      </c>
      <c r="K6" s="183">
        <v>3667</v>
      </c>
      <c r="L6" s="236">
        <f>J6-K6</f>
        <v>14656</v>
      </c>
      <c r="M6" s="198">
        <v>67303</v>
      </c>
      <c r="N6" s="65"/>
      <c r="O6" s="98">
        <f>G6/(D6+G6)*100</f>
        <v>99.64272387246197</v>
      </c>
      <c r="P6" s="95">
        <f>(G6-L6)/(D6+G6)*100</f>
        <v>98.97003130755995</v>
      </c>
    </row>
    <row r="7" spans="1:16" ht="15.75" customHeight="1">
      <c r="A7" s="139" t="s">
        <v>176</v>
      </c>
      <c r="B7" s="287">
        <f aca="true" t="shared" si="1" ref="B7:B40">D7+G7+M7</f>
        <v>382509</v>
      </c>
      <c r="C7" s="288">
        <f aca="true" t="shared" si="2" ref="C7:C62">D7+G7</f>
        <v>365853</v>
      </c>
      <c r="D7" s="92">
        <f t="shared" si="0"/>
        <v>5832</v>
      </c>
      <c r="E7" s="184">
        <v>5832</v>
      </c>
      <c r="F7" s="232">
        <v>0</v>
      </c>
      <c r="G7" s="92">
        <f>SUM(H7:J7)</f>
        <v>360021</v>
      </c>
      <c r="H7" s="184">
        <v>273657</v>
      </c>
      <c r="I7" s="227">
        <v>1462</v>
      </c>
      <c r="J7" s="227">
        <v>84902</v>
      </c>
      <c r="K7" s="184">
        <v>25639</v>
      </c>
      <c r="L7" s="237">
        <f>J7-K7</f>
        <v>59263</v>
      </c>
      <c r="M7" s="196">
        <v>16656</v>
      </c>
      <c r="N7" s="65"/>
      <c r="O7" s="99">
        <f aca="true" t="shared" si="3" ref="O7:O40">G7/(D7+G7)*100</f>
        <v>98.40591713065083</v>
      </c>
      <c r="P7" s="96">
        <f aca="true" t="shared" si="4" ref="P7:P40">(G7-L7)/(D7+G7)*100</f>
        <v>82.20733463986902</v>
      </c>
    </row>
    <row r="8" spans="1:16" ht="15.75" customHeight="1">
      <c r="A8" s="139" t="s">
        <v>177</v>
      </c>
      <c r="B8" s="287">
        <f t="shared" si="1"/>
        <v>386706</v>
      </c>
      <c r="C8" s="288">
        <f t="shared" si="2"/>
        <v>376387</v>
      </c>
      <c r="D8" s="92">
        <f t="shared" si="0"/>
        <v>6497</v>
      </c>
      <c r="E8" s="184">
        <v>6497</v>
      </c>
      <c r="F8" s="232">
        <v>0</v>
      </c>
      <c r="G8" s="92">
        <f aca="true" t="shared" si="5" ref="G8:G49">SUM(H8:J8)</f>
        <v>369890</v>
      </c>
      <c r="H8" s="184">
        <v>281251</v>
      </c>
      <c r="I8" s="227">
        <v>0</v>
      </c>
      <c r="J8" s="227">
        <v>88639</v>
      </c>
      <c r="K8" s="184">
        <v>35586</v>
      </c>
      <c r="L8" s="237">
        <f aca="true" t="shared" si="6" ref="L8:L49">J8-K8</f>
        <v>53053</v>
      </c>
      <c r="M8" s="196">
        <v>10319</v>
      </c>
      <c r="N8" s="65"/>
      <c r="O8" s="99">
        <f t="shared" si="3"/>
        <v>98.2738511160056</v>
      </c>
      <c r="P8" s="96">
        <f t="shared" si="4"/>
        <v>84.17851838666054</v>
      </c>
    </row>
    <row r="9" spans="1:16" ht="15.75" customHeight="1">
      <c r="A9" s="139" t="s">
        <v>178</v>
      </c>
      <c r="B9" s="287">
        <f t="shared" si="1"/>
        <v>386116</v>
      </c>
      <c r="C9" s="288">
        <f t="shared" si="2"/>
        <v>381153</v>
      </c>
      <c r="D9" s="92">
        <f t="shared" si="0"/>
        <v>27864</v>
      </c>
      <c r="E9" s="184">
        <v>27864</v>
      </c>
      <c r="F9" s="232">
        <v>0</v>
      </c>
      <c r="G9" s="92">
        <f t="shared" si="5"/>
        <v>353289</v>
      </c>
      <c r="H9" s="184">
        <v>142618</v>
      </c>
      <c r="I9" s="227">
        <v>0</v>
      </c>
      <c r="J9" s="227">
        <v>210671</v>
      </c>
      <c r="K9" s="184">
        <v>69871</v>
      </c>
      <c r="L9" s="237">
        <f t="shared" si="6"/>
        <v>140800</v>
      </c>
      <c r="M9" s="196">
        <v>4963</v>
      </c>
      <c r="N9" s="65"/>
      <c r="O9" s="99">
        <f t="shared" si="3"/>
        <v>92.68954986580192</v>
      </c>
      <c r="P9" s="96">
        <f t="shared" si="4"/>
        <v>55.749003680936525</v>
      </c>
    </row>
    <row r="10" spans="1:16" ht="15.75" customHeight="1">
      <c r="A10" s="140" t="s">
        <v>179</v>
      </c>
      <c r="B10" s="289">
        <f t="shared" si="1"/>
        <v>133450</v>
      </c>
      <c r="C10" s="290">
        <f t="shared" si="2"/>
        <v>129754</v>
      </c>
      <c r="D10" s="103">
        <f t="shared" si="0"/>
        <v>9319</v>
      </c>
      <c r="E10" s="185">
        <v>9243</v>
      </c>
      <c r="F10" s="233">
        <v>76</v>
      </c>
      <c r="G10" s="103">
        <f t="shared" si="5"/>
        <v>120435</v>
      </c>
      <c r="H10" s="185">
        <v>60327</v>
      </c>
      <c r="I10" s="228">
        <v>0</v>
      </c>
      <c r="J10" s="228">
        <v>60108</v>
      </c>
      <c r="K10" s="185">
        <v>23788</v>
      </c>
      <c r="L10" s="238">
        <f t="shared" si="6"/>
        <v>36320</v>
      </c>
      <c r="M10" s="197">
        <v>3696</v>
      </c>
      <c r="N10" s="65"/>
      <c r="O10" s="104">
        <f t="shared" si="3"/>
        <v>92.81794780893074</v>
      </c>
      <c r="P10" s="105">
        <f t="shared" si="4"/>
        <v>64.8265178722814</v>
      </c>
    </row>
    <row r="11" spans="1:16" ht="15.75" customHeight="1">
      <c r="A11" s="188" t="s">
        <v>180</v>
      </c>
      <c r="B11" s="291">
        <f t="shared" si="1"/>
        <v>123071</v>
      </c>
      <c r="C11" s="292">
        <f t="shared" si="2"/>
        <v>120375</v>
      </c>
      <c r="D11" s="106">
        <f t="shared" si="0"/>
        <v>5365</v>
      </c>
      <c r="E11" s="186">
        <v>5365</v>
      </c>
      <c r="F11" s="234">
        <v>0</v>
      </c>
      <c r="G11" s="106">
        <f t="shared" si="5"/>
        <v>115010</v>
      </c>
      <c r="H11" s="186">
        <v>75733</v>
      </c>
      <c r="I11" s="229">
        <v>0</v>
      </c>
      <c r="J11" s="229">
        <v>39277</v>
      </c>
      <c r="K11" s="186">
        <v>8465</v>
      </c>
      <c r="L11" s="239">
        <f t="shared" si="6"/>
        <v>30812</v>
      </c>
      <c r="M11" s="196">
        <v>2696</v>
      </c>
      <c r="N11" s="65"/>
      <c r="O11" s="107">
        <f t="shared" si="3"/>
        <v>95.54309449636553</v>
      </c>
      <c r="P11" s="108">
        <f t="shared" si="4"/>
        <v>69.94641744548287</v>
      </c>
    </row>
    <row r="12" spans="1:16" ht="15.75" customHeight="1">
      <c r="A12" s="139" t="s">
        <v>181</v>
      </c>
      <c r="B12" s="287">
        <f t="shared" si="1"/>
        <v>307732</v>
      </c>
      <c r="C12" s="288">
        <f t="shared" si="2"/>
        <v>301716</v>
      </c>
      <c r="D12" s="92">
        <f t="shared" si="0"/>
        <v>6118</v>
      </c>
      <c r="E12" s="184">
        <v>6118</v>
      </c>
      <c r="F12" s="232">
        <v>0</v>
      </c>
      <c r="G12" s="92">
        <f t="shared" si="5"/>
        <v>295598</v>
      </c>
      <c r="H12" s="184">
        <v>187398</v>
      </c>
      <c r="I12" s="227">
        <v>0</v>
      </c>
      <c r="J12" s="227">
        <v>108200</v>
      </c>
      <c r="K12" s="184">
        <v>65087</v>
      </c>
      <c r="L12" s="237">
        <f t="shared" si="6"/>
        <v>43113</v>
      </c>
      <c r="M12" s="196">
        <v>6016</v>
      </c>
      <c r="N12" s="65"/>
      <c r="O12" s="99">
        <f t="shared" si="3"/>
        <v>97.97226530909863</v>
      </c>
      <c r="P12" s="96">
        <f t="shared" si="4"/>
        <v>83.6829999071975</v>
      </c>
    </row>
    <row r="13" spans="1:16" ht="15.75" customHeight="1">
      <c r="A13" s="139" t="s">
        <v>182</v>
      </c>
      <c r="B13" s="287">
        <f t="shared" si="1"/>
        <v>185856</v>
      </c>
      <c r="C13" s="288">
        <f t="shared" si="2"/>
        <v>180051</v>
      </c>
      <c r="D13" s="92">
        <f t="shared" si="0"/>
        <v>5421</v>
      </c>
      <c r="E13" s="184">
        <v>5407</v>
      </c>
      <c r="F13" s="232">
        <v>14</v>
      </c>
      <c r="G13" s="92">
        <f t="shared" si="5"/>
        <v>174630</v>
      </c>
      <c r="H13" s="184">
        <v>124841</v>
      </c>
      <c r="I13" s="227">
        <v>0</v>
      </c>
      <c r="J13" s="227">
        <v>49789</v>
      </c>
      <c r="K13" s="184">
        <v>25570</v>
      </c>
      <c r="L13" s="237">
        <f t="shared" si="6"/>
        <v>24219</v>
      </c>
      <c r="M13" s="196">
        <v>5805</v>
      </c>
      <c r="N13" s="65"/>
      <c r="O13" s="99">
        <f t="shared" si="3"/>
        <v>96.98918639718747</v>
      </c>
      <c r="P13" s="96">
        <f t="shared" si="4"/>
        <v>83.53799756735592</v>
      </c>
    </row>
    <row r="14" spans="1:16" ht="15.75" customHeight="1">
      <c r="A14" s="139" t="s">
        <v>183</v>
      </c>
      <c r="B14" s="287">
        <f t="shared" si="1"/>
        <v>66604</v>
      </c>
      <c r="C14" s="288">
        <f t="shared" si="2"/>
        <v>65604</v>
      </c>
      <c r="D14" s="92">
        <f t="shared" si="0"/>
        <v>5319</v>
      </c>
      <c r="E14" s="184">
        <v>5319</v>
      </c>
      <c r="F14" s="232">
        <v>0</v>
      </c>
      <c r="G14" s="92">
        <f t="shared" si="5"/>
        <v>60285</v>
      </c>
      <c r="H14" s="184">
        <v>18199</v>
      </c>
      <c r="I14" s="227">
        <v>1933</v>
      </c>
      <c r="J14" s="227">
        <v>40153</v>
      </c>
      <c r="K14" s="184">
        <v>23076</v>
      </c>
      <c r="L14" s="237">
        <f t="shared" si="6"/>
        <v>17077</v>
      </c>
      <c r="M14" s="196">
        <v>1000</v>
      </c>
      <c r="N14" s="65"/>
      <c r="O14" s="99">
        <f t="shared" si="3"/>
        <v>91.89226266691055</v>
      </c>
      <c r="P14" s="96">
        <f t="shared" si="4"/>
        <v>65.86183769282361</v>
      </c>
    </row>
    <row r="15" spans="1:16" ht="15.75" customHeight="1">
      <c r="A15" s="140" t="s">
        <v>184</v>
      </c>
      <c r="B15" s="289">
        <f t="shared" si="1"/>
        <v>73158</v>
      </c>
      <c r="C15" s="290">
        <f t="shared" si="2"/>
        <v>69929</v>
      </c>
      <c r="D15" s="103">
        <f t="shared" si="0"/>
        <v>2751</v>
      </c>
      <c r="E15" s="185">
        <v>2751</v>
      </c>
      <c r="F15" s="233">
        <v>0</v>
      </c>
      <c r="G15" s="103">
        <f t="shared" si="5"/>
        <v>67178</v>
      </c>
      <c r="H15" s="185">
        <v>31392</v>
      </c>
      <c r="I15" s="228"/>
      <c r="J15" s="228">
        <v>35786</v>
      </c>
      <c r="K15" s="185">
        <v>18859</v>
      </c>
      <c r="L15" s="238">
        <f t="shared" si="6"/>
        <v>16927</v>
      </c>
      <c r="M15" s="197">
        <v>3229</v>
      </c>
      <c r="N15" s="65"/>
      <c r="O15" s="104">
        <f t="shared" si="3"/>
        <v>96.06600980995009</v>
      </c>
      <c r="P15" s="105">
        <f t="shared" si="4"/>
        <v>71.86002945845071</v>
      </c>
    </row>
    <row r="16" spans="1:16" ht="15.75" customHeight="1">
      <c r="A16" s="188" t="s">
        <v>185</v>
      </c>
      <c r="B16" s="291">
        <f t="shared" si="1"/>
        <v>145794</v>
      </c>
      <c r="C16" s="292">
        <f t="shared" si="2"/>
        <v>141798</v>
      </c>
      <c r="D16" s="106">
        <f t="shared" si="0"/>
        <v>2905</v>
      </c>
      <c r="E16" s="186">
        <v>2905</v>
      </c>
      <c r="F16" s="234">
        <v>0</v>
      </c>
      <c r="G16" s="106">
        <f t="shared" si="5"/>
        <v>138893</v>
      </c>
      <c r="H16" s="186">
        <v>98821</v>
      </c>
      <c r="I16" s="229">
        <v>0</v>
      </c>
      <c r="J16" s="229">
        <v>40072</v>
      </c>
      <c r="K16" s="186">
        <v>30709</v>
      </c>
      <c r="L16" s="239">
        <f t="shared" si="6"/>
        <v>9363</v>
      </c>
      <c r="M16" s="196">
        <v>3996</v>
      </c>
      <c r="N16" s="65"/>
      <c r="O16" s="107">
        <f t="shared" si="3"/>
        <v>97.95131101990155</v>
      </c>
      <c r="P16" s="108">
        <f t="shared" si="4"/>
        <v>91.34825596975979</v>
      </c>
    </row>
    <row r="17" spans="1:16" ht="15.75" customHeight="1">
      <c r="A17" s="139" t="s">
        <v>186</v>
      </c>
      <c r="B17" s="287">
        <f t="shared" si="1"/>
        <v>436755</v>
      </c>
      <c r="C17" s="288">
        <f t="shared" si="2"/>
        <v>422506</v>
      </c>
      <c r="D17" s="92">
        <f t="shared" si="0"/>
        <v>7007</v>
      </c>
      <c r="E17" s="184">
        <v>7007</v>
      </c>
      <c r="F17" s="232">
        <v>0</v>
      </c>
      <c r="G17" s="92">
        <f t="shared" si="5"/>
        <v>415499</v>
      </c>
      <c r="H17" s="184">
        <v>250101</v>
      </c>
      <c r="I17" s="227">
        <v>915</v>
      </c>
      <c r="J17" s="227">
        <v>164483</v>
      </c>
      <c r="K17" s="184">
        <v>70733</v>
      </c>
      <c r="L17" s="237">
        <f t="shared" si="6"/>
        <v>93750</v>
      </c>
      <c r="M17" s="196">
        <v>14249</v>
      </c>
      <c r="N17" s="65"/>
      <c r="O17" s="99">
        <f t="shared" si="3"/>
        <v>98.34156201332051</v>
      </c>
      <c r="P17" s="96">
        <f t="shared" si="4"/>
        <v>76.15252801143653</v>
      </c>
    </row>
    <row r="18" spans="1:16" ht="15.75" customHeight="1">
      <c r="A18" s="139" t="s">
        <v>187</v>
      </c>
      <c r="B18" s="287">
        <f t="shared" si="1"/>
        <v>180751</v>
      </c>
      <c r="C18" s="288">
        <f t="shared" si="2"/>
        <v>175032</v>
      </c>
      <c r="D18" s="92">
        <f t="shared" si="0"/>
        <v>3676</v>
      </c>
      <c r="E18" s="184">
        <v>3676</v>
      </c>
      <c r="F18" s="232">
        <v>0</v>
      </c>
      <c r="G18" s="92">
        <f t="shared" si="5"/>
        <v>171356</v>
      </c>
      <c r="H18" s="184">
        <v>107137</v>
      </c>
      <c r="I18" s="227">
        <v>0</v>
      </c>
      <c r="J18" s="227">
        <v>64219</v>
      </c>
      <c r="K18" s="184">
        <v>13705</v>
      </c>
      <c r="L18" s="237">
        <f t="shared" si="6"/>
        <v>50514</v>
      </c>
      <c r="M18" s="196">
        <v>5719</v>
      </c>
      <c r="N18" s="65"/>
      <c r="O18" s="99">
        <f t="shared" si="3"/>
        <v>97.89981260569496</v>
      </c>
      <c r="P18" s="96">
        <f t="shared" si="4"/>
        <v>69.03994698112345</v>
      </c>
    </row>
    <row r="19" spans="1:16" ht="15.75" customHeight="1">
      <c r="A19" s="139" t="s">
        <v>188</v>
      </c>
      <c r="B19" s="287">
        <f t="shared" si="1"/>
        <v>109069</v>
      </c>
      <c r="C19" s="288">
        <f t="shared" si="2"/>
        <v>104451</v>
      </c>
      <c r="D19" s="92">
        <f t="shared" si="0"/>
        <v>6295</v>
      </c>
      <c r="E19" s="184">
        <v>6295</v>
      </c>
      <c r="F19" s="232">
        <v>0</v>
      </c>
      <c r="G19" s="92">
        <f t="shared" si="5"/>
        <v>98156</v>
      </c>
      <c r="H19" s="184">
        <v>58307</v>
      </c>
      <c r="I19" s="227">
        <v>0</v>
      </c>
      <c r="J19" s="227">
        <v>39849</v>
      </c>
      <c r="K19" s="184">
        <v>31658</v>
      </c>
      <c r="L19" s="237">
        <f t="shared" si="6"/>
        <v>8191</v>
      </c>
      <c r="M19" s="196">
        <v>4618</v>
      </c>
      <c r="N19" s="65"/>
      <c r="O19" s="99">
        <f t="shared" si="3"/>
        <v>93.97325061512096</v>
      </c>
      <c r="P19" s="96">
        <f t="shared" si="4"/>
        <v>86.1312960143991</v>
      </c>
    </row>
    <row r="20" spans="1:16" ht="15.75" customHeight="1">
      <c r="A20" s="140" t="s">
        <v>189</v>
      </c>
      <c r="B20" s="289">
        <f t="shared" si="1"/>
        <v>83258</v>
      </c>
      <c r="C20" s="290">
        <f t="shared" si="2"/>
        <v>81156</v>
      </c>
      <c r="D20" s="103">
        <f t="shared" si="0"/>
        <v>5611</v>
      </c>
      <c r="E20" s="185">
        <v>5611</v>
      </c>
      <c r="F20" s="233">
        <v>0</v>
      </c>
      <c r="G20" s="103">
        <f t="shared" si="5"/>
        <v>75545</v>
      </c>
      <c r="H20" s="185">
        <v>43495</v>
      </c>
      <c r="I20" s="228">
        <v>0</v>
      </c>
      <c r="J20" s="228">
        <v>32050</v>
      </c>
      <c r="K20" s="185">
        <v>6064</v>
      </c>
      <c r="L20" s="238">
        <f t="shared" si="6"/>
        <v>25986</v>
      </c>
      <c r="M20" s="197">
        <v>2102</v>
      </c>
      <c r="N20" s="65"/>
      <c r="O20" s="104">
        <f t="shared" si="3"/>
        <v>93.08615505939179</v>
      </c>
      <c r="P20" s="105">
        <f t="shared" si="4"/>
        <v>61.06634136724334</v>
      </c>
    </row>
    <row r="21" spans="1:16" ht="15.75" customHeight="1">
      <c r="A21" s="188" t="s">
        <v>190</v>
      </c>
      <c r="B21" s="291">
        <f t="shared" si="1"/>
        <v>77603</v>
      </c>
      <c r="C21" s="292">
        <f t="shared" si="2"/>
        <v>75749</v>
      </c>
      <c r="D21" s="106">
        <f t="shared" si="0"/>
        <v>1618</v>
      </c>
      <c r="E21" s="186">
        <v>1618</v>
      </c>
      <c r="F21" s="234">
        <v>0</v>
      </c>
      <c r="G21" s="106">
        <f t="shared" si="5"/>
        <v>74131</v>
      </c>
      <c r="H21" s="186">
        <v>36961</v>
      </c>
      <c r="I21" s="229">
        <v>0</v>
      </c>
      <c r="J21" s="229">
        <v>37170</v>
      </c>
      <c r="K21" s="186">
        <v>14377</v>
      </c>
      <c r="L21" s="239">
        <f t="shared" si="6"/>
        <v>22793</v>
      </c>
      <c r="M21" s="196">
        <v>1854</v>
      </c>
      <c r="N21" s="65"/>
      <c r="O21" s="107">
        <f t="shared" si="3"/>
        <v>97.86399820459675</v>
      </c>
      <c r="P21" s="108">
        <f t="shared" si="4"/>
        <v>67.77383199778215</v>
      </c>
    </row>
    <row r="22" spans="1:16" ht="15.75" customHeight="1">
      <c r="A22" s="139" t="s">
        <v>191</v>
      </c>
      <c r="B22" s="287">
        <f t="shared" si="1"/>
        <v>55634</v>
      </c>
      <c r="C22" s="288">
        <f t="shared" si="2"/>
        <v>54806</v>
      </c>
      <c r="D22" s="92">
        <f t="shared" si="0"/>
        <v>7171</v>
      </c>
      <c r="E22" s="184">
        <v>7171</v>
      </c>
      <c r="F22" s="232">
        <v>0</v>
      </c>
      <c r="G22" s="92">
        <f t="shared" si="5"/>
        <v>47635</v>
      </c>
      <c r="H22" s="184">
        <v>10454</v>
      </c>
      <c r="I22" s="227">
        <v>0</v>
      </c>
      <c r="J22" s="227">
        <v>37181</v>
      </c>
      <c r="K22" s="184">
        <v>20524</v>
      </c>
      <c r="L22" s="237">
        <f t="shared" si="6"/>
        <v>16657</v>
      </c>
      <c r="M22" s="196">
        <v>828</v>
      </c>
      <c r="N22" s="65"/>
      <c r="O22" s="99">
        <f t="shared" si="3"/>
        <v>86.91566616793781</v>
      </c>
      <c r="P22" s="96">
        <f t="shared" si="4"/>
        <v>56.52300842973397</v>
      </c>
    </row>
    <row r="23" spans="1:16" ht="15.75" customHeight="1">
      <c r="A23" s="139" t="s">
        <v>192</v>
      </c>
      <c r="B23" s="287">
        <f t="shared" si="1"/>
        <v>101820</v>
      </c>
      <c r="C23" s="288">
        <f t="shared" si="2"/>
        <v>100072</v>
      </c>
      <c r="D23" s="92">
        <f t="shared" si="0"/>
        <v>11810</v>
      </c>
      <c r="E23" s="184">
        <v>11810</v>
      </c>
      <c r="F23" s="232">
        <v>0</v>
      </c>
      <c r="G23" s="92">
        <f t="shared" si="5"/>
        <v>88262</v>
      </c>
      <c r="H23" s="184">
        <v>15828</v>
      </c>
      <c r="I23" s="227">
        <v>0</v>
      </c>
      <c r="J23" s="227">
        <v>72434</v>
      </c>
      <c r="K23" s="184">
        <v>36002</v>
      </c>
      <c r="L23" s="237">
        <f t="shared" si="6"/>
        <v>36432</v>
      </c>
      <c r="M23" s="196">
        <v>1748</v>
      </c>
      <c r="N23" s="65"/>
      <c r="O23" s="99">
        <f t="shared" si="3"/>
        <v>88.19849708210089</v>
      </c>
      <c r="P23" s="96">
        <f t="shared" si="4"/>
        <v>51.792709249340476</v>
      </c>
    </row>
    <row r="24" spans="1:16" ht="15.75" customHeight="1">
      <c r="A24" s="139" t="s">
        <v>193</v>
      </c>
      <c r="B24" s="287">
        <f t="shared" si="1"/>
        <v>153687</v>
      </c>
      <c r="C24" s="288">
        <f t="shared" si="2"/>
        <v>145377</v>
      </c>
      <c r="D24" s="92">
        <f t="shared" si="0"/>
        <v>6187</v>
      </c>
      <c r="E24" s="184">
        <v>6187</v>
      </c>
      <c r="F24" s="232">
        <v>0</v>
      </c>
      <c r="G24" s="92">
        <f t="shared" si="5"/>
        <v>139190</v>
      </c>
      <c r="H24" s="184">
        <v>104532</v>
      </c>
      <c r="I24" s="227">
        <v>0</v>
      </c>
      <c r="J24" s="227">
        <v>34658</v>
      </c>
      <c r="K24" s="184">
        <v>13938</v>
      </c>
      <c r="L24" s="237">
        <f t="shared" si="6"/>
        <v>20720</v>
      </c>
      <c r="M24" s="196">
        <v>8310</v>
      </c>
      <c r="N24" s="65"/>
      <c r="O24" s="99">
        <f t="shared" si="3"/>
        <v>95.74416860989015</v>
      </c>
      <c r="P24" s="96">
        <f t="shared" si="4"/>
        <v>81.49157019335934</v>
      </c>
    </row>
    <row r="25" spans="1:16" ht="15.75" customHeight="1">
      <c r="A25" s="140" t="s">
        <v>194</v>
      </c>
      <c r="B25" s="289">
        <f t="shared" si="1"/>
        <v>138222</v>
      </c>
      <c r="C25" s="290">
        <f t="shared" si="2"/>
        <v>135328</v>
      </c>
      <c r="D25" s="103">
        <f t="shared" si="0"/>
        <v>7454</v>
      </c>
      <c r="E25" s="185">
        <v>7454</v>
      </c>
      <c r="F25" s="233">
        <v>0</v>
      </c>
      <c r="G25" s="103">
        <f t="shared" si="5"/>
        <v>127874</v>
      </c>
      <c r="H25" s="185">
        <v>46349</v>
      </c>
      <c r="I25" s="228">
        <v>598</v>
      </c>
      <c r="J25" s="228">
        <v>80927</v>
      </c>
      <c r="K25" s="185">
        <v>33029</v>
      </c>
      <c r="L25" s="238">
        <f t="shared" si="6"/>
        <v>47898</v>
      </c>
      <c r="M25" s="197">
        <v>2894</v>
      </c>
      <c r="N25" s="65"/>
      <c r="O25" s="104">
        <f t="shared" si="3"/>
        <v>94.49190115866635</v>
      </c>
      <c r="P25" s="105">
        <f t="shared" si="4"/>
        <v>59.09789548356586</v>
      </c>
    </row>
    <row r="26" spans="1:16" ht="15.75" customHeight="1">
      <c r="A26" s="188" t="s">
        <v>195</v>
      </c>
      <c r="B26" s="291">
        <f t="shared" si="1"/>
        <v>51708</v>
      </c>
      <c r="C26" s="292">
        <f t="shared" si="2"/>
        <v>50746</v>
      </c>
      <c r="D26" s="106">
        <f t="shared" si="0"/>
        <v>3477</v>
      </c>
      <c r="E26" s="186">
        <v>3477</v>
      </c>
      <c r="F26" s="234">
        <v>0</v>
      </c>
      <c r="G26" s="106">
        <f t="shared" si="5"/>
        <v>47269</v>
      </c>
      <c r="H26" s="186">
        <v>13620</v>
      </c>
      <c r="I26" s="229">
        <v>0</v>
      </c>
      <c r="J26" s="229">
        <v>33649</v>
      </c>
      <c r="K26" s="186">
        <v>15159</v>
      </c>
      <c r="L26" s="239">
        <f t="shared" si="6"/>
        <v>18490</v>
      </c>
      <c r="M26" s="196">
        <v>962</v>
      </c>
      <c r="N26" s="65"/>
      <c r="O26" s="107">
        <f t="shared" si="3"/>
        <v>93.14822843179758</v>
      </c>
      <c r="P26" s="108">
        <f t="shared" si="4"/>
        <v>56.711859062783276</v>
      </c>
    </row>
    <row r="27" spans="1:16" ht="15.75" customHeight="1">
      <c r="A27" s="139" t="s">
        <v>196</v>
      </c>
      <c r="B27" s="287">
        <f t="shared" si="1"/>
        <v>108754</v>
      </c>
      <c r="C27" s="288">
        <f t="shared" si="2"/>
        <v>107397</v>
      </c>
      <c r="D27" s="92">
        <f t="shared" si="0"/>
        <v>3265</v>
      </c>
      <c r="E27" s="184">
        <v>3265</v>
      </c>
      <c r="F27" s="232">
        <v>0</v>
      </c>
      <c r="G27" s="92">
        <f t="shared" si="5"/>
        <v>104132</v>
      </c>
      <c r="H27" s="184">
        <v>73889</v>
      </c>
      <c r="I27" s="227"/>
      <c r="J27" s="227">
        <v>30243</v>
      </c>
      <c r="K27" s="184">
        <v>5778</v>
      </c>
      <c r="L27" s="237">
        <f t="shared" si="6"/>
        <v>24465</v>
      </c>
      <c r="M27" s="196">
        <v>1357</v>
      </c>
      <c r="N27" s="65"/>
      <c r="O27" s="99">
        <f t="shared" si="3"/>
        <v>96.95987783643864</v>
      </c>
      <c r="P27" s="96">
        <f t="shared" si="4"/>
        <v>74.17991191560286</v>
      </c>
    </row>
    <row r="28" spans="1:16" ht="15.75" customHeight="1">
      <c r="A28" s="139" t="s">
        <v>197</v>
      </c>
      <c r="B28" s="287">
        <f t="shared" si="1"/>
        <v>85912</v>
      </c>
      <c r="C28" s="288">
        <f t="shared" si="2"/>
        <v>83759</v>
      </c>
      <c r="D28" s="92">
        <f t="shared" si="0"/>
        <v>3302</v>
      </c>
      <c r="E28" s="184">
        <v>3302</v>
      </c>
      <c r="F28" s="232">
        <v>0</v>
      </c>
      <c r="G28" s="92">
        <f t="shared" si="5"/>
        <v>80457</v>
      </c>
      <c r="H28" s="184">
        <v>56389</v>
      </c>
      <c r="I28" s="227">
        <v>0</v>
      </c>
      <c r="J28" s="227">
        <v>24068</v>
      </c>
      <c r="K28" s="184">
        <v>14356</v>
      </c>
      <c r="L28" s="237">
        <f t="shared" si="6"/>
        <v>9712</v>
      </c>
      <c r="M28" s="196">
        <v>2153</v>
      </c>
      <c r="N28" s="65"/>
      <c r="O28" s="99">
        <f t="shared" si="3"/>
        <v>96.05773707900046</v>
      </c>
      <c r="P28" s="96">
        <f t="shared" si="4"/>
        <v>84.46256521687222</v>
      </c>
    </row>
    <row r="29" spans="1:16" ht="15.75" customHeight="1">
      <c r="A29" s="139" t="s">
        <v>198</v>
      </c>
      <c r="B29" s="287">
        <f t="shared" si="1"/>
        <v>86647</v>
      </c>
      <c r="C29" s="288">
        <f t="shared" si="2"/>
        <v>84837</v>
      </c>
      <c r="D29" s="92">
        <f t="shared" si="0"/>
        <v>1044</v>
      </c>
      <c r="E29" s="184">
        <v>1044</v>
      </c>
      <c r="F29" s="232">
        <v>0</v>
      </c>
      <c r="G29" s="92">
        <f t="shared" si="5"/>
        <v>83793</v>
      </c>
      <c r="H29" s="184">
        <v>81431</v>
      </c>
      <c r="I29" s="227">
        <v>0</v>
      </c>
      <c r="J29" s="227">
        <v>2362</v>
      </c>
      <c r="K29" s="184">
        <v>623</v>
      </c>
      <c r="L29" s="237">
        <f t="shared" si="6"/>
        <v>1739</v>
      </c>
      <c r="M29" s="196">
        <v>1810</v>
      </c>
      <c r="N29" s="65"/>
      <c r="O29" s="99">
        <f t="shared" si="3"/>
        <v>98.76940485872909</v>
      </c>
      <c r="P29" s="96">
        <f t="shared" si="4"/>
        <v>96.71959168758914</v>
      </c>
    </row>
    <row r="30" spans="1:16" ht="15.75" customHeight="1">
      <c r="A30" s="140" t="s">
        <v>199</v>
      </c>
      <c r="B30" s="289">
        <f t="shared" si="1"/>
        <v>69435</v>
      </c>
      <c r="C30" s="290">
        <f t="shared" si="2"/>
        <v>65299</v>
      </c>
      <c r="D30" s="103">
        <f t="shared" si="0"/>
        <v>2369</v>
      </c>
      <c r="E30" s="185">
        <v>2369</v>
      </c>
      <c r="F30" s="233">
        <v>0</v>
      </c>
      <c r="G30" s="103">
        <f t="shared" si="5"/>
        <v>62930</v>
      </c>
      <c r="H30" s="185">
        <v>30074</v>
      </c>
      <c r="I30" s="228">
        <v>0</v>
      </c>
      <c r="J30" s="228">
        <v>32856</v>
      </c>
      <c r="K30" s="185">
        <v>9857</v>
      </c>
      <c r="L30" s="238">
        <f t="shared" si="6"/>
        <v>22999</v>
      </c>
      <c r="M30" s="197">
        <v>4136</v>
      </c>
      <c r="N30" s="65"/>
      <c r="O30" s="104">
        <f t="shared" si="3"/>
        <v>96.3720730792202</v>
      </c>
      <c r="P30" s="105">
        <f t="shared" si="4"/>
        <v>61.15101303235883</v>
      </c>
    </row>
    <row r="31" spans="1:16" ht="15.75" customHeight="1">
      <c r="A31" s="188" t="s">
        <v>200</v>
      </c>
      <c r="B31" s="291">
        <f t="shared" si="1"/>
        <v>81575</v>
      </c>
      <c r="C31" s="292">
        <f t="shared" si="2"/>
        <v>80515</v>
      </c>
      <c r="D31" s="106">
        <f t="shared" si="0"/>
        <v>1835</v>
      </c>
      <c r="E31" s="186">
        <v>1835</v>
      </c>
      <c r="F31" s="234">
        <v>0</v>
      </c>
      <c r="G31" s="106">
        <f t="shared" si="5"/>
        <v>78680</v>
      </c>
      <c r="H31" s="186">
        <v>45989</v>
      </c>
      <c r="I31" s="229">
        <v>0</v>
      </c>
      <c r="J31" s="229">
        <v>32691</v>
      </c>
      <c r="K31" s="186">
        <v>14420</v>
      </c>
      <c r="L31" s="239">
        <f t="shared" si="6"/>
        <v>18271</v>
      </c>
      <c r="M31" s="196">
        <v>1060</v>
      </c>
      <c r="N31" s="65"/>
      <c r="O31" s="107">
        <f t="shared" si="3"/>
        <v>97.7209215674098</v>
      </c>
      <c r="P31" s="108">
        <f t="shared" si="4"/>
        <v>75.02825560454573</v>
      </c>
    </row>
    <row r="32" spans="1:16" ht="15.75" customHeight="1">
      <c r="A32" s="139" t="s">
        <v>201</v>
      </c>
      <c r="B32" s="287">
        <f t="shared" si="1"/>
        <v>45228</v>
      </c>
      <c r="C32" s="288">
        <f t="shared" si="2"/>
        <v>43006</v>
      </c>
      <c r="D32" s="92">
        <f t="shared" si="0"/>
        <v>2114</v>
      </c>
      <c r="E32" s="184">
        <v>2114</v>
      </c>
      <c r="F32" s="232">
        <v>0</v>
      </c>
      <c r="G32" s="92">
        <f t="shared" si="5"/>
        <v>40892</v>
      </c>
      <c r="H32" s="184">
        <v>21253</v>
      </c>
      <c r="I32" s="227">
        <v>0</v>
      </c>
      <c r="J32" s="227">
        <v>19639</v>
      </c>
      <c r="K32" s="184">
        <v>7074</v>
      </c>
      <c r="L32" s="237">
        <f t="shared" si="6"/>
        <v>12565</v>
      </c>
      <c r="M32" s="196">
        <v>2222</v>
      </c>
      <c r="N32" s="65"/>
      <c r="O32" s="99">
        <f t="shared" si="3"/>
        <v>95.08440682695438</v>
      </c>
      <c r="P32" s="96">
        <f t="shared" si="4"/>
        <v>65.8675533646468</v>
      </c>
    </row>
    <row r="33" spans="1:16" ht="15.75" customHeight="1">
      <c r="A33" s="139" t="s">
        <v>202</v>
      </c>
      <c r="B33" s="287">
        <f t="shared" si="1"/>
        <v>48627</v>
      </c>
      <c r="C33" s="288">
        <f t="shared" si="2"/>
        <v>46016</v>
      </c>
      <c r="D33" s="92">
        <f t="shared" si="0"/>
        <v>1950</v>
      </c>
      <c r="E33" s="184">
        <v>1950</v>
      </c>
      <c r="F33" s="232">
        <v>0</v>
      </c>
      <c r="G33" s="92">
        <f t="shared" si="5"/>
        <v>44066</v>
      </c>
      <c r="H33" s="184">
        <v>27695</v>
      </c>
      <c r="I33" s="227">
        <v>0</v>
      </c>
      <c r="J33" s="227">
        <v>16371</v>
      </c>
      <c r="K33" s="184">
        <v>4736</v>
      </c>
      <c r="L33" s="237">
        <f t="shared" si="6"/>
        <v>11635</v>
      </c>
      <c r="M33" s="196">
        <v>2611</v>
      </c>
      <c r="N33" s="65"/>
      <c r="O33" s="99">
        <f t="shared" si="3"/>
        <v>95.76234353268428</v>
      </c>
      <c r="P33" s="96">
        <f t="shared" si="4"/>
        <v>70.47765994436718</v>
      </c>
    </row>
    <row r="34" spans="1:16" ht="15.75" customHeight="1">
      <c r="A34" s="139" t="s">
        <v>203</v>
      </c>
      <c r="B34" s="287">
        <f t="shared" si="1"/>
        <v>68811</v>
      </c>
      <c r="C34" s="288">
        <f t="shared" si="2"/>
        <v>66318</v>
      </c>
      <c r="D34" s="92">
        <f t="shared" si="0"/>
        <v>1153</v>
      </c>
      <c r="E34" s="184">
        <v>1153</v>
      </c>
      <c r="F34" s="232">
        <v>0</v>
      </c>
      <c r="G34" s="92">
        <f t="shared" si="5"/>
        <v>65165</v>
      </c>
      <c r="H34" s="184">
        <v>47981</v>
      </c>
      <c r="I34" s="227">
        <v>0</v>
      </c>
      <c r="J34" s="227">
        <v>17184</v>
      </c>
      <c r="K34" s="184">
        <v>4383</v>
      </c>
      <c r="L34" s="237">
        <f t="shared" si="6"/>
        <v>12801</v>
      </c>
      <c r="M34" s="196">
        <v>2493</v>
      </c>
      <c r="N34" s="65"/>
      <c r="O34" s="99">
        <f t="shared" si="3"/>
        <v>98.26140715944389</v>
      </c>
      <c r="P34" s="96">
        <f t="shared" si="4"/>
        <v>78.95895533640942</v>
      </c>
    </row>
    <row r="35" spans="1:16" ht="15.75" customHeight="1">
      <c r="A35" s="140" t="s">
        <v>204</v>
      </c>
      <c r="B35" s="289">
        <f t="shared" si="1"/>
        <v>82056</v>
      </c>
      <c r="C35" s="290">
        <f t="shared" si="2"/>
        <v>80858</v>
      </c>
      <c r="D35" s="103">
        <f t="shared" si="0"/>
        <v>981</v>
      </c>
      <c r="E35" s="185">
        <v>981</v>
      </c>
      <c r="F35" s="233">
        <v>0</v>
      </c>
      <c r="G35" s="103">
        <f t="shared" si="5"/>
        <v>79877</v>
      </c>
      <c r="H35" s="185">
        <v>48088</v>
      </c>
      <c r="I35" s="228">
        <v>0</v>
      </c>
      <c r="J35" s="228">
        <v>31789</v>
      </c>
      <c r="K35" s="185">
        <v>15544</v>
      </c>
      <c r="L35" s="238">
        <f t="shared" si="6"/>
        <v>16245</v>
      </c>
      <c r="M35" s="197">
        <v>1198</v>
      </c>
      <c r="N35" s="65"/>
      <c r="O35" s="104">
        <f t="shared" si="3"/>
        <v>98.78676197778822</v>
      </c>
      <c r="P35" s="105">
        <f t="shared" si="4"/>
        <v>78.69598555492344</v>
      </c>
    </row>
    <row r="36" spans="1:16" ht="15.75" customHeight="1">
      <c r="A36" s="188" t="s">
        <v>205</v>
      </c>
      <c r="B36" s="291">
        <f>D36+G36+M36</f>
        <v>67567</v>
      </c>
      <c r="C36" s="292">
        <f t="shared" si="2"/>
        <v>66397</v>
      </c>
      <c r="D36" s="106">
        <f t="shared" si="0"/>
        <v>2530</v>
      </c>
      <c r="E36" s="186">
        <v>2530</v>
      </c>
      <c r="F36" s="234">
        <v>0</v>
      </c>
      <c r="G36" s="106">
        <f t="shared" si="5"/>
        <v>63867</v>
      </c>
      <c r="H36" s="186">
        <v>29166</v>
      </c>
      <c r="I36" s="229">
        <v>264</v>
      </c>
      <c r="J36" s="229">
        <v>34437</v>
      </c>
      <c r="K36" s="186">
        <v>0</v>
      </c>
      <c r="L36" s="239">
        <f t="shared" si="6"/>
        <v>34437</v>
      </c>
      <c r="M36" s="196">
        <v>1170</v>
      </c>
      <c r="N36" s="65"/>
      <c r="O36" s="107">
        <f>G36/(D36+G36)*100</f>
        <v>96.18958687892525</v>
      </c>
      <c r="P36" s="108">
        <f t="shared" si="4"/>
        <v>44.324291760169885</v>
      </c>
    </row>
    <row r="37" spans="1:16" ht="15.75" customHeight="1">
      <c r="A37" s="139" t="s">
        <v>216</v>
      </c>
      <c r="B37" s="287">
        <f t="shared" si="1"/>
        <v>66704</v>
      </c>
      <c r="C37" s="288">
        <f t="shared" si="2"/>
        <v>66047</v>
      </c>
      <c r="D37" s="92">
        <f t="shared" si="0"/>
        <v>7757</v>
      </c>
      <c r="E37" s="184">
        <v>7757</v>
      </c>
      <c r="F37" s="232">
        <v>0</v>
      </c>
      <c r="G37" s="92">
        <f aca="true" t="shared" si="7" ref="G37:G42">SUM(H37:J37)</f>
        <v>58290</v>
      </c>
      <c r="H37" s="184">
        <v>0</v>
      </c>
      <c r="I37" s="227">
        <v>3710</v>
      </c>
      <c r="J37" s="227">
        <v>54580</v>
      </c>
      <c r="K37" s="184">
        <v>38979</v>
      </c>
      <c r="L37" s="237">
        <f aca="true" t="shared" si="8" ref="L37:L42">J37-K37</f>
        <v>15601</v>
      </c>
      <c r="M37" s="196">
        <v>657</v>
      </c>
      <c r="N37" s="65"/>
      <c r="O37" s="99">
        <f t="shared" si="3"/>
        <v>88.25533332323951</v>
      </c>
      <c r="P37" s="96">
        <f t="shared" si="4"/>
        <v>64.63427559162415</v>
      </c>
    </row>
    <row r="38" spans="1:16" ht="15.75" customHeight="1">
      <c r="A38" s="139" t="s">
        <v>210</v>
      </c>
      <c r="B38" s="287">
        <f t="shared" si="1"/>
        <v>67223</v>
      </c>
      <c r="C38" s="288">
        <f t="shared" si="2"/>
        <v>65911</v>
      </c>
      <c r="D38" s="92">
        <f t="shared" si="0"/>
        <v>3666</v>
      </c>
      <c r="E38" s="184">
        <v>3666</v>
      </c>
      <c r="F38" s="232">
        <v>0</v>
      </c>
      <c r="G38" s="92">
        <f t="shared" si="7"/>
        <v>62245</v>
      </c>
      <c r="H38" s="184">
        <v>0</v>
      </c>
      <c r="I38" s="227">
        <v>0</v>
      </c>
      <c r="J38" s="227">
        <v>62245</v>
      </c>
      <c r="K38" s="184">
        <v>30931</v>
      </c>
      <c r="L38" s="237">
        <f t="shared" si="8"/>
        <v>31314</v>
      </c>
      <c r="M38" s="196">
        <v>1312</v>
      </c>
      <c r="N38" s="65"/>
      <c r="O38" s="99">
        <f t="shared" si="3"/>
        <v>94.43795421098147</v>
      </c>
      <c r="P38" s="96">
        <f t="shared" si="4"/>
        <v>46.928433797090015</v>
      </c>
    </row>
    <row r="39" spans="1:16" ht="15.75" customHeight="1">
      <c r="A39" s="139" t="s">
        <v>209</v>
      </c>
      <c r="B39" s="287">
        <f t="shared" si="1"/>
        <v>81700</v>
      </c>
      <c r="C39" s="288">
        <f t="shared" si="2"/>
        <v>80346</v>
      </c>
      <c r="D39" s="92">
        <f t="shared" si="0"/>
        <v>3765</v>
      </c>
      <c r="E39" s="184">
        <v>3765</v>
      </c>
      <c r="F39" s="232">
        <v>0</v>
      </c>
      <c r="G39" s="92">
        <f t="shared" si="7"/>
        <v>76581</v>
      </c>
      <c r="H39" s="184">
        <v>13046</v>
      </c>
      <c r="I39" s="227">
        <v>0</v>
      </c>
      <c r="J39" s="227">
        <v>63535</v>
      </c>
      <c r="K39" s="184">
        <v>30215</v>
      </c>
      <c r="L39" s="237">
        <f t="shared" si="8"/>
        <v>33320</v>
      </c>
      <c r="M39" s="196">
        <v>1354</v>
      </c>
      <c r="N39" s="65"/>
      <c r="O39" s="99">
        <f t="shared" si="3"/>
        <v>95.31401687700695</v>
      </c>
      <c r="P39" s="96">
        <f t="shared" si="4"/>
        <v>53.84337739277625</v>
      </c>
    </row>
    <row r="40" spans="1:16" ht="15.75" customHeight="1">
      <c r="A40" s="140" t="s">
        <v>233</v>
      </c>
      <c r="B40" s="289">
        <f t="shared" si="1"/>
        <v>44408</v>
      </c>
      <c r="C40" s="290">
        <f t="shared" si="2"/>
        <v>43213</v>
      </c>
      <c r="D40" s="103">
        <f t="shared" si="0"/>
        <v>2862</v>
      </c>
      <c r="E40" s="185">
        <v>2862</v>
      </c>
      <c r="F40" s="233">
        <v>0</v>
      </c>
      <c r="G40" s="103">
        <f t="shared" si="7"/>
        <v>40351</v>
      </c>
      <c r="H40" s="185">
        <v>6237</v>
      </c>
      <c r="I40" s="228">
        <v>624</v>
      </c>
      <c r="J40" s="228">
        <v>33490</v>
      </c>
      <c r="K40" s="185">
        <v>20144</v>
      </c>
      <c r="L40" s="238">
        <f t="shared" si="8"/>
        <v>13346</v>
      </c>
      <c r="M40" s="197">
        <v>1195</v>
      </c>
      <c r="N40" s="65"/>
      <c r="O40" s="104">
        <f t="shared" si="3"/>
        <v>93.37699303450351</v>
      </c>
      <c r="P40" s="105">
        <f t="shared" si="4"/>
        <v>62.492768379885675</v>
      </c>
    </row>
    <row r="41" spans="1:16" ht="15.75" customHeight="1">
      <c r="A41" s="139" t="s">
        <v>261</v>
      </c>
      <c r="B41" s="287">
        <f>D41+G41+M41</f>
        <v>57999</v>
      </c>
      <c r="C41" s="288">
        <f t="shared" si="2"/>
        <v>56359</v>
      </c>
      <c r="D41" s="92">
        <f>SUM(E41:F41)</f>
        <v>331</v>
      </c>
      <c r="E41" s="184">
        <v>331</v>
      </c>
      <c r="F41" s="232">
        <v>0</v>
      </c>
      <c r="G41" s="92">
        <f t="shared" si="7"/>
        <v>56028</v>
      </c>
      <c r="H41" s="184">
        <v>39122</v>
      </c>
      <c r="I41" s="227">
        <v>1507</v>
      </c>
      <c r="J41" s="227">
        <v>15399</v>
      </c>
      <c r="K41" s="184">
        <v>11535</v>
      </c>
      <c r="L41" s="237">
        <f t="shared" si="8"/>
        <v>3864</v>
      </c>
      <c r="M41" s="196">
        <v>1640</v>
      </c>
      <c r="N41" s="65"/>
      <c r="O41" s="99">
        <f>G41/(D41+G41)*100</f>
        <v>99.41269362479817</v>
      </c>
      <c r="P41" s="96">
        <f>(G41-L41)/(D41+G41)*100</f>
        <v>92.5566457886052</v>
      </c>
    </row>
    <row r="42" spans="1:16" ht="15.75" customHeight="1">
      <c r="A42" s="225" t="s">
        <v>262</v>
      </c>
      <c r="B42" s="287">
        <f>D42+G42+M42</f>
        <v>88055</v>
      </c>
      <c r="C42" s="288">
        <f t="shared" si="2"/>
        <v>86496</v>
      </c>
      <c r="D42" s="92">
        <f>SUM(E42:F42)</f>
        <v>3863</v>
      </c>
      <c r="E42" s="184">
        <v>3863</v>
      </c>
      <c r="F42" s="232">
        <v>0</v>
      </c>
      <c r="G42" s="92">
        <f t="shared" si="7"/>
        <v>82633</v>
      </c>
      <c r="H42" s="184">
        <v>133</v>
      </c>
      <c r="I42" s="227">
        <v>0</v>
      </c>
      <c r="J42" s="227">
        <v>82500</v>
      </c>
      <c r="K42" s="184">
        <v>31629</v>
      </c>
      <c r="L42" s="237">
        <f t="shared" si="8"/>
        <v>50871</v>
      </c>
      <c r="M42" s="196">
        <v>1559</v>
      </c>
      <c r="N42" s="115"/>
      <c r="O42" s="99">
        <f>G42/(D42+G42)*100</f>
        <v>95.53389752127266</v>
      </c>
      <c r="P42" s="96">
        <f>(G42-L42)/(D42+G42)*100</f>
        <v>36.720773214946355</v>
      </c>
    </row>
    <row r="43" spans="1:16" ht="15.75" customHeight="1">
      <c r="A43" s="139" t="s">
        <v>206</v>
      </c>
      <c r="B43" s="287">
        <f aca="true" t="shared" si="9" ref="B43:B62">D43+G43+M43</f>
        <v>41746</v>
      </c>
      <c r="C43" s="288">
        <f t="shared" si="2"/>
        <v>40791</v>
      </c>
      <c r="D43" s="92">
        <f>SUM(E43:F43)</f>
        <v>436</v>
      </c>
      <c r="E43" s="184">
        <v>436</v>
      </c>
      <c r="F43" s="232">
        <v>0</v>
      </c>
      <c r="G43" s="92">
        <f t="shared" si="5"/>
        <v>40355</v>
      </c>
      <c r="H43" s="184">
        <v>24536</v>
      </c>
      <c r="I43" s="227">
        <v>0</v>
      </c>
      <c r="J43" s="227">
        <v>15819</v>
      </c>
      <c r="K43" s="184">
        <v>8675</v>
      </c>
      <c r="L43" s="237">
        <f t="shared" si="6"/>
        <v>7144</v>
      </c>
      <c r="M43" s="196">
        <v>955</v>
      </c>
      <c r="N43" s="65"/>
      <c r="O43" s="99">
        <f aca="true" t="shared" si="10" ref="O43:O63">G43/(D43+G43)*100</f>
        <v>98.93113677036601</v>
      </c>
      <c r="P43" s="96">
        <f aca="true" t="shared" si="11" ref="P43:P62">(G43-L43)/(D43+G43)*100</f>
        <v>81.41746953984948</v>
      </c>
    </row>
    <row r="44" spans="1:16" ht="15.75" customHeight="1">
      <c r="A44" s="139" t="s">
        <v>207</v>
      </c>
      <c r="B44" s="287">
        <f t="shared" si="9"/>
        <v>49972</v>
      </c>
      <c r="C44" s="288">
        <f t="shared" si="2"/>
        <v>49154</v>
      </c>
      <c r="D44" s="92">
        <f aca="true" t="shared" si="12" ref="D44:D62">SUM(E44:F44)</f>
        <v>410</v>
      </c>
      <c r="E44" s="184">
        <v>410</v>
      </c>
      <c r="F44" s="232">
        <v>0</v>
      </c>
      <c r="G44" s="92">
        <f t="shared" si="5"/>
        <v>48744</v>
      </c>
      <c r="H44" s="184">
        <v>38277</v>
      </c>
      <c r="I44" s="227">
        <v>0</v>
      </c>
      <c r="J44" s="227">
        <v>10467</v>
      </c>
      <c r="K44" s="184">
        <v>1364</v>
      </c>
      <c r="L44" s="237">
        <f t="shared" si="6"/>
        <v>9103</v>
      </c>
      <c r="M44" s="196">
        <v>818</v>
      </c>
      <c r="N44" s="65"/>
      <c r="O44" s="99">
        <f t="shared" si="10"/>
        <v>99.16588680473613</v>
      </c>
      <c r="P44" s="96">
        <f t="shared" si="11"/>
        <v>80.64653944745088</v>
      </c>
    </row>
    <row r="45" spans="1:16" ht="15.75" customHeight="1">
      <c r="A45" s="140" t="s">
        <v>208</v>
      </c>
      <c r="B45" s="289">
        <f t="shared" si="9"/>
        <v>14475</v>
      </c>
      <c r="C45" s="290">
        <f t="shared" si="2"/>
        <v>14048</v>
      </c>
      <c r="D45" s="103">
        <f t="shared" si="12"/>
        <v>414</v>
      </c>
      <c r="E45" s="185">
        <v>414</v>
      </c>
      <c r="F45" s="233">
        <v>0</v>
      </c>
      <c r="G45" s="103">
        <f t="shared" si="5"/>
        <v>13634</v>
      </c>
      <c r="H45" s="185">
        <v>2031</v>
      </c>
      <c r="I45" s="228">
        <v>0</v>
      </c>
      <c r="J45" s="228">
        <v>11603</v>
      </c>
      <c r="K45" s="185">
        <v>6145</v>
      </c>
      <c r="L45" s="238">
        <f t="shared" si="6"/>
        <v>5458</v>
      </c>
      <c r="M45" s="197">
        <v>427</v>
      </c>
      <c r="N45" s="65"/>
      <c r="O45" s="104">
        <f t="shared" si="10"/>
        <v>97.05296127562643</v>
      </c>
      <c r="P45" s="105">
        <f t="shared" si="11"/>
        <v>58.20045558086561</v>
      </c>
    </row>
    <row r="46" spans="1:16" ht="15.75" customHeight="1">
      <c r="A46" s="139" t="s">
        <v>211</v>
      </c>
      <c r="B46" s="287">
        <f t="shared" si="9"/>
        <v>23005</v>
      </c>
      <c r="C46" s="288">
        <f t="shared" si="2"/>
        <v>22575</v>
      </c>
      <c r="D46" s="92">
        <f t="shared" si="12"/>
        <v>1002</v>
      </c>
      <c r="E46" s="184">
        <v>1002</v>
      </c>
      <c r="F46" s="232">
        <v>0</v>
      </c>
      <c r="G46" s="92">
        <f t="shared" si="5"/>
        <v>21573</v>
      </c>
      <c r="H46" s="184">
        <v>11738</v>
      </c>
      <c r="I46" s="227">
        <v>0</v>
      </c>
      <c r="J46" s="227">
        <v>9835</v>
      </c>
      <c r="K46" s="184">
        <v>4840</v>
      </c>
      <c r="L46" s="237">
        <f t="shared" si="6"/>
        <v>4995</v>
      </c>
      <c r="M46" s="196">
        <v>430</v>
      </c>
      <c r="N46" s="65"/>
      <c r="O46" s="99">
        <f t="shared" si="10"/>
        <v>95.56146179401993</v>
      </c>
      <c r="P46" s="96">
        <f t="shared" si="11"/>
        <v>73.43521594684385</v>
      </c>
    </row>
    <row r="47" spans="1:16" ht="15.75" customHeight="1">
      <c r="A47" s="139" t="s">
        <v>212</v>
      </c>
      <c r="B47" s="287">
        <f t="shared" si="9"/>
        <v>34032</v>
      </c>
      <c r="C47" s="288">
        <f t="shared" si="2"/>
        <v>33707</v>
      </c>
      <c r="D47" s="92">
        <f t="shared" si="12"/>
        <v>1945</v>
      </c>
      <c r="E47" s="184">
        <v>1945</v>
      </c>
      <c r="F47" s="232">
        <v>0</v>
      </c>
      <c r="G47" s="92">
        <f t="shared" si="5"/>
        <v>31762</v>
      </c>
      <c r="H47" s="184">
        <v>5577</v>
      </c>
      <c r="I47" s="227">
        <v>0</v>
      </c>
      <c r="J47" s="227">
        <v>26185</v>
      </c>
      <c r="K47" s="184">
        <v>7609</v>
      </c>
      <c r="L47" s="237">
        <f t="shared" si="6"/>
        <v>18576</v>
      </c>
      <c r="M47" s="196">
        <v>325</v>
      </c>
      <c r="N47" s="65"/>
      <c r="O47" s="99">
        <f t="shared" si="10"/>
        <v>94.22968522858753</v>
      </c>
      <c r="P47" s="96">
        <f t="shared" si="11"/>
        <v>39.11947073308215</v>
      </c>
    </row>
    <row r="48" spans="1:16" ht="15.75" customHeight="1">
      <c r="A48" s="139" t="s">
        <v>213</v>
      </c>
      <c r="B48" s="287">
        <f t="shared" si="9"/>
        <v>29970</v>
      </c>
      <c r="C48" s="288">
        <f t="shared" si="2"/>
        <v>29476</v>
      </c>
      <c r="D48" s="92">
        <f t="shared" si="12"/>
        <v>548</v>
      </c>
      <c r="E48" s="184">
        <v>548</v>
      </c>
      <c r="F48" s="232">
        <v>0</v>
      </c>
      <c r="G48" s="92">
        <f t="shared" si="5"/>
        <v>28928</v>
      </c>
      <c r="H48" s="184">
        <v>0</v>
      </c>
      <c r="I48" s="227">
        <v>0</v>
      </c>
      <c r="J48" s="227">
        <v>28928</v>
      </c>
      <c r="K48" s="184">
        <v>10163</v>
      </c>
      <c r="L48" s="237">
        <f t="shared" si="6"/>
        <v>18765</v>
      </c>
      <c r="M48" s="196">
        <v>494</v>
      </c>
      <c r="N48" s="65"/>
      <c r="O48" s="99">
        <f t="shared" si="10"/>
        <v>98.14086036097164</v>
      </c>
      <c r="P48" s="96">
        <f t="shared" si="11"/>
        <v>34.478898086578916</v>
      </c>
    </row>
    <row r="49" spans="1:16" ht="15.75" customHeight="1">
      <c r="A49" s="139" t="s">
        <v>214</v>
      </c>
      <c r="B49" s="287">
        <f t="shared" si="9"/>
        <v>37531</v>
      </c>
      <c r="C49" s="288">
        <f t="shared" si="2"/>
        <v>36459</v>
      </c>
      <c r="D49" s="92">
        <f t="shared" si="12"/>
        <v>1207</v>
      </c>
      <c r="E49" s="184">
        <v>1207</v>
      </c>
      <c r="F49" s="232">
        <v>0</v>
      </c>
      <c r="G49" s="92">
        <f t="shared" si="5"/>
        <v>35252</v>
      </c>
      <c r="H49" s="184">
        <v>1753</v>
      </c>
      <c r="I49" s="227">
        <v>408</v>
      </c>
      <c r="J49" s="227">
        <v>33091</v>
      </c>
      <c r="K49" s="184">
        <v>14274</v>
      </c>
      <c r="L49" s="237">
        <f t="shared" si="6"/>
        <v>18817</v>
      </c>
      <c r="M49" s="196">
        <v>1072</v>
      </c>
      <c r="N49" s="65"/>
      <c r="O49" s="99">
        <f t="shared" si="10"/>
        <v>96.68943196467265</v>
      </c>
      <c r="P49" s="96">
        <f t="shared" si="11"/>
        <v>45.078032858827726</v>
      </c>
    </row>
    <row r="50" spans="1:16" ht="15.75" customHeight="1">
      <c r="A50" s="140" t="s">
        <v>215</v>
      </c>
      <c r="B50" s="289">
        <f t="shared" si="9"/>
        <v>4665</v>
      </c>
      <c r="C50" s="290">
        <f t="shared" si="2"/>
        <v>4491</v>
      </c>
      <c r="D50" s="103">
        <f t="shared" si="12"/>
        <v>40</v>
      </c>
      <c r="E50" s="185">
        <v>40</v>
      </c>
      <c r="F50" s="233">
        <v>0</v>
      </c>
      <c r="G50" s="103">
        <f aca="true" t="shared" si="13" ref="G50:G62">SUM(H50:J50)</f>
        <v>4451</v>
      </c>
      <c r="H50" s="185">
        <v>0</v>
      </c>
      <c r="I50" s="228">
        <v>0</v>
      </c>
      <c r="J50" s="228">
        <v>4451</v>
      </c>
      <c r="K50" s="185">
        <v>4220</v>
      </c>
      <c r="L50" s="238">
        <f aca="true" t="shared" si="14" ref="L50:L62">J50-K50</f>
        <v>231</v>
      </c>
      <c r="M50" s="197">
        <v>174</v>
      </c>
      <c r="N50" s="65"/>
      <c r="O50" s="104">
        <f t="shared" si="10"/>
        <v>99.10932977065242</v>
      </c>
      <c r="P50" s="105">
        <f t="shared" si="11"/>
        <v>93.96570919617012</v>
      </c>
    </row>
    <row r="51" spans="1:16" ht="15.75" customHeight="1">
      <c r="A51" s="139" t="s">
        <v>217</v>
      </c>
      <c r="B51" s="287">
        <f t="shared" si="9"/>
        <v>25931</v>
      </c>
      <c r="C51" s="288">
        <f t="shared" si="2"/>
        <v>25739</v>
      </c>
      <c r="D51" s="92">
        <f t="shared" si="12"/>
        <v>2311</v>
      </c>
      <c r="E51" s="184">
        <v>2311</v>
      </c>
      <c r="F51" s="232">
        <v>0</v>
      </c>
      <c r="G51" s="92">
        <f t="shared" si="13"/>
        <v>23428</v>
      </c>
      <c r="H51" s="184">
        <v>12735</v>
      </c>
      <c r="I51" s="227">
        <v>0</v>
      </c>
      <c r="J51" s="227">
        <v>10693</v>
      </c>
      <c r="K51" s="184">
        <v>4141</v>
      </c>
      <c r="L51" s="237">
        <f t="shared" si="14"/>
        <v>6552</v>
      </c>
      <c r="M51" s="196">
        <v>192</v>
      </c>
      <c r="N51" s="65"/>
      <c r="O51" s="99">
        <f t="shared" si="10"/>
        <v>91.02140720307705</v>
      </c>
      <c r="P51" s="96">
        <f t="shared" si="11"/>
        <v>65.56587280003107</v>
      </c>
    </row>
    <row r="52" spans="1:16" ht="15.75" customHeight="1">
      <c r="A52" s="139" t="s">
        <v>218</v>
      </c>
      <c r="B52" s="287">
        <f t="shared" si="9"/>
        <v>50192</v>
      </c>
      <c r="C52" s="288">
        <f t="shared" si="2"/>
        <v>48787</v>
      </c>
      <c r="D52" s="92">
        <f t="shared" si="12"/>
        <v>1587</v>
      </c>
      <c r="E52" s="184">
        <v>1587</v>
      </c>
      <c r="F52" s="232">
        <v>0</v>
      </c>
      <c r="G52" s="92">
        <f t="shared" si="13"/>
        <v>47200</v>
      </c>
      <c r="H52" s="184">
        <v>27582</v>
      </c>
      <c r="I52" s="227">
        <v>0</v>
      </c>
      <c r="J52" s="227">
        <v>19618</v>
      </c>
      <c r="K52" s="184">
        <v>8884</v>
      </c>
      <c r="L52" s="237">
        <f t="shared" si="14"/>
        <v>10734</v>
      </c>
      <c r="M52" s="196">
        <v>1405</v>
      </c>
      <c r="N52" s="65"/>
      <c r="O52" s="99">
        <f>G52/(D52+G52)*100</f>
        <v>96.74708426425073</v>
      </c>
      <c r="P52" s="96">
        <f t="shared" si="11"/>
        <v>74.7453214995798</v>
      </c>
    </row>
    <row r="53" spans="1:16" ht="15.75" customHeight="1">
      <c r="A53" s="139" t="s">
        <v>219</v>
      </c>
      <c r="B53" s="287">
        <f t="shared" si="9"/>
        <v>21024</v>
      </c>
      <c r="C53" s="288">
        <f t="shared" si="2"/>
        <v>20647</v>
      </c>
      <c r="D53" s="92">
        <f t="shared" si="12"/>
        <v>1276</v>
      </c>
      <c r="E53" s="184">
        <v>1276</v>
      </c>
      <c r="F53" s="232">
        <v>0</v>
      </c>
      <c r="G53" s="92">
        <f t="shared" si="13"/>
        <v>19371</v>
      </c>
      <c r="H53" s="184">
        <v>0</v>
      </c>
      <c r="I53" s="227">
        <v>0</v>
      </c>
      <c r="J53" s="227">
        <v>19371</v>
      </c>
      <c r="K53" s="184">
        <v>3551</v>
      </c>
      <c r="L53" s="237">
        <v>16076</v>
      </c>
      <c r="M53" s="196">
        <v>377</v>
      </c>
      <c r="N53" s="65"/>
      <c r="O53" s="99">
        <f t="shared" si="10"/>
        <v>93.81992541289291</v>
      </c>
      <c r="P53" s="96">
        <f t="shared" si="11"/>
        <v>15.95873492517073</v>
      </c>
    </row>
    <row r="54" spans="1:16" ht="15.75" customHeight="1">
      <c r="A54" s="139" t="s">
        <v>220</v>
      </c>
      <c r="B54" s="287">
        <f t="shared" si="9"/>
        <v>23750</v>
      </c>
      <c r="C54" s="288">
        <f t="shared" si="2"/>
        <v>23492</v>
      </c>
      <c r="D54" s="92">
        <f t="shared" si="12"/>
        <v>3588</v>
      </c>
      <c r="E54" s="184">
        <v>3563</v>
      </c>
      <c r="F54" s="232">
        <v>25</v>
      </c>
      <c r="G54" s="92">
        <f t="shared" si="13"/>
        <v>19904</v>
      </c>
      <c r="H54" s="184">
        <v>0</v>
      </c>
      <c r="I54" s="227">
        <v>0</v>
      </c>
      <c r="J54" s="227">
        <v>19904</v>
      </c>
      <c r="K54" s="184">
        <v>9471</v>
      </c>
      <c r="L54" s="237">
        <f t="shared" si="14"/>
        <v>10433</v>
      </c>
      <c r="M54" s="196">
        <v>258</v>
      </c>
      <c r="N54" s="65"/>
      <c r="O54" s="99">
        <f t="shared" si="10"/>
        <v>84.7267154776094</v>
      </c>
      <c r="P54" s="96">
        <f>(G54-L54)/(D54+G54)*100</f>
        <v>40.31585220500596</v>
      </c>
    </row>
    <row r="55" spans="1:16" ht="15.75" customHeight="1">
      <c r="A55" s="140" t="s">
        <v>221</v>
      </c>
      <c r="B55" s="289">
        <f t="shared" si="9"/>
        <v>42521</v>
      </c>
      <c r="C55" s="290">
        <f t="shared" si="2"/>
        <v>41777</v>
      </c>
      <c r="D55" s="103">
        <f t="shared" si="12"/>
        <v>1623</v>
      </c>
      <c r="E55" s="185">
        <v>1623</v>
      </c>
      <c r="F55" s="233">
        <v>0</v>
      </c>
      <c r="G55" s="103">
        <f t="shared" si="13"/>
        <v>40154</v>
      </c>
      <c r="H55" s="185">
        <v>24450</v>
      </c>
      <c r="I55" s="228">
        <v>0</v>
      </c>
      <c r="J55" s="228">
        <v>15704</v>
      </c>
      <c r="K55" s="185">
        <v>4876</v>
      </c>
      <c r="L55" s="238">
        <f t="shared" si="14"/>
        <v>10828</v>
      </c>
      <c r="M55" s="197">
        <v>744</v>
      </c>
      <c r="N55" s="65"/>
      <c r="O55" s="104">
        <f t="shared" si="10"/>
        <v>96.11508724896474</v>
      </c>
      <c r="P55" s="105">
        <f t="shared" si="11"/>
        <v>70.19651961605669</v>
      </c>
    </row>
    <row r="56" spans="1:16" ht="15.75" customHeight="1">
      <c r="A56" s="139" t="s">
        <v>222</v>
      </c>
      <c r="B56" s="287">
        <f t="shared" si="9"/>
        <v>24474</v>
      </c>
      <c r="C56" s="288">
        <f t="shared" si="2"/>
        <v>24015</v>
      </c>
      <c r="D56" s="92">
        <f t="shared" si="12"/>
        <v>1776</v>
      </c>
      <c r="E56" s="184">
        <v>1776</v>
      </c>
      <c r="F56" s="232">
        <v>0</v>
      </c>
      <c r="G56" s="92">
        <f t="shared" si="13"/>
        <v>22239</v>
      </c>
      <c r="H56" s="184">
        <v>10857</v>
      </c>
      <c r="I56" s="227">
        <v>0</v>
      </c>
      <c r="J56" s="227">
        <v>11382</v>
      </c>
      <c r="K56" s="184">
        <v>4031</v>
      </c>
      <c r="L56" s="237">
        <f t="shared" si="14"/>
        <v>7351</v>
      </c>
      <c r="M56" s="196">
        <v>459</v>
      </c>
      <c r="N56" s="65"/>
      <c r="O56" s="99">
        <f t="shared" si="10"/>
        <v>92.60462211118052</v>
      </c>
      <c r="P56" s="96">
        <f t="shared" si="11"/>
        <v>61.99458671663544</v>
      </c>
    </row>
    <row r="57" spans="1:16" ht="15.75" customHeight="1">
      <c r="A57" s="139" t="s">
        <v>223</v>
      </c>
      <c r="B57" s="287">
        <f t="shared" si="9"/>
        <v>22911</v>
      </c>
      <c r="C57" s="288">
        <f t="shared" si="2"/>
        <v>22649</v>
      </c>
      <c r="D57" s="92">
        <f t="shared" si="12"/>
        <v>1374</v>
      </c>
      <c r="E57" s="184">
        <v>1374</v>
      </c>
      <c r="F57" s="232">
        <v>0</v>
      </c>
      <c r="G57" s="92">
        <f t="shared" si="13"/>
        <v>21275</v>
      </c>
      <c r="H57" s="184">
        <v>13377</v>
      </c>
      <c r="I57" s="227">
        <v>0</v>
      </c>
      <c r="J57" s="227">
        <v>7898</v>
      </c>
      <c r="K57" s="184">
        <v>5312</v>
      </c>
      <c r="L57" s="237">
        <f t="shared" si="14"/>
        <v>2586</v>
      </c>
      <c r="M57" s="196">
        <v>262</v>
      </c>
      <c r="N57" s="65"/>
      <c r="O57" s="99">
        <f t="shared" si="10"/>
        <v>93.93350699810145</v>
      </c>
      <c r="P57" s="96">
        <f t="shared" si="11"/>
        <v>82.51578436134047</v>
      </c>
    </row>
    <row r="58" spans="1:16" ht="15.75" customHeight="1">
      <c r="A58" s="139" t="s">
        <v>224</v>
      </c>
      <c r="B58" s="287">
        <f t="shared" si="9"/>
        <v>12647</v>
      </c>
      <c r="C58" s="288">
        <f t="shared" si="2"/>
        <v>12556</v>
      </c>
      <c r="D58" s="92">
        <f t="shared" si="12"/>
        <v>1077</v>
      </c>
      <c r="E58" s="184">
        <v>1077</v>
      </c>
      <c r="F58" s="232">
        <v>0</v>
      </c>
      <c r="G58" s="92">
        <f t="shared" si="13"/>
        <v>11479</v>
      </c>
      <c r="H58" s="184">
        <v>6812</v>
      </c>
      <c r="I58" s="227">
        <v>0</v>
      </c>
      <c r="J58" s="227">
        <v>4667</v>
      </c>
      <c r="K58" s="184">
        <v>3589</v>
      </c>
      <c r="L58" s="237">
        <f t="shared" si="14"/>
        <v>1078</v>
      </c>
      <c r="M58" s="196">
        <v>91</v>
      </c>
      <c r="N58" s="65"/>
      <c r="O58" s="99">
        <f t="shared" si="10"/>
        <v>91.42242752468938</v>
      </c>
      <c r="P58" s="96">
        <f t="shared" si="11"/>
        <v>82.8368907295317</v>
      </c>
    </row>
    <row r="59" spans="1:16" ht="15.75" customHeight="1">
      <c r="A59" s="139" t="s">
        <v>225</v>
      </c>
      <c r="B59" s="287">
        <f t="shared" si="9"/>
        <v>37652</v>
      </c>
      <c r="C59" s="288">
        <f t="shared" si="2"/>
        <v>36729</v>
      </c>
      <c r="D59" s="92">
        <f t="shared" si="12"/>
        <v>754</v>
      </c>
      <c r="E59" s="184">
        <v>754</v>
      </c>
      <c r="F59" s="232">
        <v>0</v>
      </c>
      <c r="G59" s="92">
        <f t="shared" si="13"/>
        <v>35975</v>
      </c>
      <c r="H59" s="184">
        <v>21239</v>
      </c>
      <c r="I59" s="227">
        <v>0</v>
      </c>
      <c r="J59" s="227">
        <v>14736</v>
      </c>
      <c r="K59" s="184">
        <v>12471</v>
      </c>
      <c r="L59" s="237">
        <f t="shared" si="14"/>
        <v>2265</v>
      </c>
      <c r="M59" s="196">
        <v>923</v>
      </c>
      <c r="N59" s="65"/>
      <c r="O59" s="99">
        <f t="shared" si="10"/>
        <v>97.94712624901304</v>
      </c>
      <c r="P59" s="96">
        <f t="shared" si="11"/>
        <v>91.78033706335593</v>
      </c>
    </row>
    <row r="60" spans="1:16" ht="15.75" customHeight="1">
      <c r="A60" s="140" t="s">
        <v>226</v>
      </c>
      <c r="B60" s="289">
        <f t="shared" si="9"/>
        <v>6101</v>
      </c>
      <c r="C60" s="290">
        <f t="shared" si="2"/>
        <v>6031</v>
      </c>
      <c r="D60" s="103">
        <f t="shared" si="12"/>
        <v>891</v>
      </c>
      <c r="E60" s="185">
        <v>891</v>
      </c>
      <c r="F60" s="233">
        <v>0</v>
      </c>
      <c r="G60" s="103">
        <f t="shared" si="13"/>
        <v>5140</v>
      </c>
      <c r="H60" s="185">
        <v>0</v>
      </c>
      <c r="I60" s="228">
        <v>0</v>
      </c>
      <c r="J60" s="228">
        <v>5140</v>
      </c>
      <c r="K60" s="185">
        <v>3516</v>
      </c>
      <c r="L60" s="238">
        <f t="shared" si="14"/>
        <v>1624</v>
      </c>
      <c r="M60" s="197">
        <v>70</v>
      </c>
      <c r="N60" s="65"/>
      <c r="O60" s="104">
        <f t="shared" si="10"/>
        <v>85.22633062510363</v>
      </c>
      <c r="P60" s="105">
        <f t="shared" si="11"/>
        <v>58.29878958713315</v>
      </c>
    </row>
    <row r="61" spans="1:16" ht="15.75" customHeight="1">
      <c r="A61" s="139" t="s">
        <v>227</v>
      </c>
      <c r="B61" s="287">
        <f t="shared" si="9"/>
        <v>4000</v>
      </c>
      <c r="C61" s="288">
        <f t="shared" si="2"/>
        <v>3971</v>
      </c>
      <c r="D61" s="92">
        <f t="shared" si="12"/>
        <v>378</v>
      </c>
      <c r="E61" s="184">
        <v>293</v>
      </c>
      <c r="F61" s="232">
        <v>85</v>
      </c>
      <c r="G61" s="92">
        <f t="shared" si="13"/>
        <v>3593</v>
      </c>
      <c r="H61" s="184">
        <v>1801</v>
      </c>
      <c r="I61" s="227">
        <v>0</v>
      </c>
      <c r="J61" s="227">
        <v>1792</v>
      </c>
      <c r="K61" s="184">
        <v>958</v>
      </c>
      <c r="L61" s="237">
        <f t="shared" si="14"/>
        <v>834</v>
      </c>
      <c r="M61" s="196">
        <v>29</v>
      </c>
      <c r="N61" s="65"/>
      <c r="O61" s="99">
        <f t="shared" si="10"/>
        <v>90.48098715688744</v>
      </c>
      <c r="P61" s="96">
        <f t="shared" si="11"/>
        <v>69.47872072525813</v>
      </c>
    </row>
    <row r="62" spans="1:16" ht="15.75" customHeight="1">
      <c r="A62" s="140" t="s">
        <v>228</v>
      </c>
      <c r="B62" s="289">
        <f t="shared" si="9"/>
        <v>1415</v>
      </c>
      <c r="C62" s="290">
        <f t="shared" si="2"/>
        <v>1410</v>
      </c>
      <c r="D62" s="103">
        <f t="shared" si="12"/>
        <v>358</v>
      </c>
      <c r="E62" s="185">
        <v>358</v>
      </c>
      <c r="F62" s="233">
        <v>0</v>
      </c>
      <c r="G62" s="103">
        <f t="shared" si="13"/>
        <v>1052</v>
      </c>
      <c r="H62" s="185">
        <v>0</v>
      </c>
      <c r="I62" s="228">
        <v>0</v>
      </c>
      <c r="J62" s="228">
        <v>1052</v>
      </c>
      <c r="K62" s="185">
        <v>768</v>
      </c>
      <c r="L62" s="238">
        <f t="shared" si="14"/>
        <v>284</v>
      </c>
      <c r="M62" s="197">
        <v>5</v>
      </c>
      <c r="N62" s="65"/>
      <c r="O62" s="104">
        <f t="shared" si="10"/>
        <v>74.60992907801418</v>
      </c>
      <c r="P62" s="105">
        <f t="shared" si="11"/>
        <v>54.46808510638298</v>
      </c>
    </row>
    <row r="63" spans="1:16" ht="25.5" customHeight="1" thickBot="1">
      <c r="A63" s="150" t="s">
        <v>14</v>
      </c>
      <c r="B63" s="293">
        <f>SUM(B6:B62)</f>
        <v>7484228</v>
      </c>
      <c r="C63" s="294">
        <f>SUM(C6:C62)</f>
        <v>7277828</v>
      </c>
      <c r="D63" s="109">
        <f aca="true" t="shared" si="15" ref="D63:M63">SUM(D6:D62)</f>
        <v>211263</v>
      </c>
      <c r="E63" s="91">
        <f t="shared" si="15"/>
        <v>211063</v>
      </c>
      <c r="F63" s="235">
        <f t="shared" si="15"/>
        <v>200</v>
      </c>
      <c r="G63" s="109">
        <f t="shared" si="15"/>
        <v>7066565</v>
      </c>
      <c r="H63" s="91">
        <f t="shared" si="15"/>
        <v>4856879</v>
      </c>
      <c r="I63" s="230">
        <f t="shared" si="15"/>
        <v>11421</v>
      </c>
      <c r="J63" s="230">
        <f t="shared" si="15"/>
        <v>2198265</v>
      </c>
      <c r="K63" s="91">
        <f t="shared" si="15"/>
        <v>944568</v>
      </c>
      <c r="L63" s="235">
        <f t="shared" si="15"/>
        <v>1253953</v>
      </c>
      <c r="M63" s="200">
        <f t="shared" si="15"/>
        <v>206400</v>
      </c>
      <c r="N63" s="66"/>
      <c r="O63" s="100">
        <f t="shared" si="10"/>
        <v>97.09716965006592</v>
      </c>
      <c r="P63" s="97">
        <f>(G63-L63)/(D63+G63)*100</f>
        <v>79.86739999901069</v>
      </c>
    </row>
    <row r="64" spans="1:7" ht="15.75" customHeight="1">
      <c r="A64" s="85" t="s">
        <v>254</v>
      </c>
      <c r="G64" s="13"/>
    </row>
    <row r="65" spans="1:7" ht="15.75" customHeight="1">
      <c r="A65" s="85" t="s">
        <v>253</v>
      </c>
      <c r="G65" s="13"/>
    </row>
    <row r="66" spans="1:7" ht="15.75" customHeight="1">
      <c r="A66" s="85" t="s">
        <v>280</v>
      </c>
      <c r="G66" s="13"/>
    </row>
    <row r="67" spans="7:16" s="19" customFormat="1" ht="14.25">
      <c r="G67" s="84"/>
      <c r="L67" s="90"/>
      <c r="M67" s="90"/>
      <c r="O67" s="94"/>
      <c r="P67" s="94"/>
    </row>
    <row r="68" spans="7:16" s="19" customFormat="1" ht="14.25">
      <c r="G68" s="84"/>
      <c r="L68" s="90"/>
      <c r="M68" s="90"/>
      <c r="O68" s="94"/>
      <c r="P68" s="94"/>
    </row>
    <row r="69" spans="7:16" s="19" customFormat="1" ht="14.25">
      <c r="G69" s="84"/>
      <c r="L69" s="90"/>
      <c r="M69" s="90"/>
      <c r="O69" s="94"/>
      <c r="P69" s="94"/>
    </row>
  </sheetData>
  <mergeCells count="15">
    <mergeCell ref="O2:O5"/>
    <mergeCell ref="P2:P5"/>
    <mergeCell ref="H3:H5"/>
    <mergeCell ref="I3:I5"/>
    <mergeCell ref="J3:J5"/>
    <mergeCell ref="K4:K5"/>
    <mergeCell ref="L4:L5"/>
    <mergeCell ref="M3:M4"/>
    <mergeCell ref="F4:F5"/>
    <mergeCell ref="G3:G4"/>
    <mergeCell ref="A2:A5"/>
    <mergeCell ref="D3:D4"/>
    <mergeCell ref="E4:E5"/>
    <mergeCell ref="B2:B5"/>
    <mergeCell ref="C2:C5"/>
  </mergeCells>
  <printOptions/>
  <pageMargins left="0.7874015748031497" right="0.7874015748031497" top="0.5905511811023623" bottom="0.5905511811023623" header="0.5905511811023623" footer="0.3937007874015748"/>
  <pageSetup firstPageNumber="3" useFirstPageNumber="1" fitToHeight="2" fitToWidth="2" horizontalDpi="600" verticalDpi="600" orientation="portrait" pageOrder="overThenDown" paperSize="9" scale="75" r:id="rId1"/>
  <headerFooter alignWithMargins="0">
    <oddFooter>&amp;C&amp;P</oddFooter>
  </headerFooter>
  <colBreaks count="1" manualBreakCount="1">
    <brk id="8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N68"/>
  <sheetViews>
    <sheetView view="pageBreakPreview" zoomScale="75" zoomScaleSheetLayoutView="75" workbookViewId="0" topLeftCell="A1">
      <pane xSplit="1" ySplit="5" topLeftCell="B6" activePane="bottomRight" state="frozen"/>
      <selection pane="topLeft" activeCell="L74" sqref="L74"/>
      <selection pane="topRight" activeCell="L74" sqref="L74"/>
      <selection pane="bottomLeft" activeCell="L74" sqref="L74"/>
      <selection pane="bottomRight" activeCell="K17" sqref="K17"/>
    </sheetView>
  </sheetViews>
  <sheetFormatPr defaultColWidth="8.796875" defaultRowHeight="15"/>
  <cols>
    <col min="1" max="1" width="9.8984375" style="13" customWidth="1"/>
    <col min="2" max="2" width="10.19921875" style="13" customWidth="1"/>
    <col min="3" max="5" width="9" style="13" customWidth="1"/>
    <col min="6" max="6" width="12.09765625" style="13" customWidth="1"/>
    <col min="7" max="7" width="5.59765625" style="13" customWidth="1"/>
    <col min="8" max="8" width="8.8984375" style="13" customWidth="1"/>
    <col min="9" max="9" width="12.59765625" style="13" customWidth="1"/>
    <col min="10" max="10" width="12.09765625" style="13" customWidth="1"/>
    <col min="11" max="12" width="8.69921875" style="13" customWidth="1"/>
    <col min="13" max="13" width="12" style="13" customWidth="1"/>
    <col min="14" max="14" width="12.09765625" style="18" hidden="1" customWidth="1"/>
    <col min="15" max="16384" width="11" style="13" customWidth="1"/>
  </cols>
  <sheetData>
    <row r="1" spans="1:13" ht="39" customHeight="1" thickBot="1">
      <c r="A1" s="24" t="s">
        <v>240</v>
      </c>
      <c r="M1" s="64" t="s">
        <v>235</v>
      </c>
    </row>
    <row r="2" spans="1:14" ht="20.25" customHeight="1">
      <c r="A2" s="367" t="s">
        <v>13</v>
      </c>
      <c r="B2" s="71"/>
      <c r="C2" s="72"/>
      <c r="D2" s="72" t="s">
        <v>70</v>
      </c>
      <c r="E2" s="72"/>
      <c r="F2" s="71"/>
      <c r="G2" s="72"/>
      <c r="H2" s="72" t="s">
        <v>63</v>
      </c>
      <c r="I2" s="72"/>
      <c r="J2" s="71"/>
      <c r="K2" s="72"/>
      <c r="L2" s="72" t="s">
        <v>52</v>
      </c>
      <c r="M2" s="138"/>
      <c r="N2" s="20"/>
    </row>
    <row r="3" spans="1:14" ht="20.25" customHeight="1">
      <c r="A3" s="368"/>
      <c r="B3" s="74"/>
      <c r="C3" s="76"/>
      <c r="D3" s="76"/>
      <c r="E3" s="76"/>
      <c r="F3" s="74"/>
      <c r="G3" s="76"/>
      <c r="H3" s="76"/>
      <c r="I3" s="76"/>
      <c r="J3" s="77"/>
      <c r="K3" s="75"/>
      <c r="L3" s="75"/>
      <c r="M3" s="16"/>
      <c r="N3" s="7" t="s">
        <v>76</v>
      </c>
    </row>
    <row r="4" spans="1:14" ht="33" customHeight="1">
      <c r="A4" s="368"/>
      <c r="B4" s="77" t="s">
        <v>54</v>
      </c>
      <c r="C4" s="391" t="s">
        <v>55</v>
      </c>
      <c r="D4" s="391" t="s">
        <v>56</v>
      </c>
      <c r="E4" s="389" t="s">
        <v>57</v>
      </c>
      <c r="F4" s="77" t="s">
        <v>54</v>
      </c>
      <c r="G4" s="391" t="s">
        <v>139</v>
      </c>
      <c r="H4" s="391" t="s">
        <v>56</v>
      </c>
      <c r="I4" s="389" t="s">
        <v>57</v>
      </c>
      <c r="J4" s="77" t="s">
        <v>54</v>
      </c>
      <c r="K4" s="391" t="s">
        <v>55</v>
      </c>
      <c r="L4" s="391" t="s">
        <v>56</v>
      </c>
      <c r="M4" s="389" t="s">
        <v>57</v>
      </c>
      <c r="N4" s="7" t="s">
        <v>77</v>
      </c>
    </row>
    <row r="5" spans="1:14" ht="19.5" customHeight="1" thickBot="1">
      <c r="A5" s="388"/>
      <c r="B5" s="1"/>
      <c r="C5" s="392"/>
      <c r="D5" s="392"/>
      <c r="E5" s="390"/>
      <c r="F5" s="1"/>
      <c r="G5" s="392"/>
      <c r="H5" s="392"/>
      <c r="I5" s="390"/>
      <c r="J5" s="1"/>
      <c r="K5" s="392"/>
      <c r="L5" s="392"/>
      <c r="M5" s="390"/>
      <c r="N5" s="8" t="s">
        <v>69</v>
      </c>
    </row>
    <row r="6" spans="1:14" ht="30.75" customHeight="1">
      <c r="A6" s="187" t="s">
        <v>175</v>
      </c>
      <c r="B6" s="141">
        <f aca="true" t="shared" si="0" ref="B6:B35">SUM(C6:E6)</f>
        <v>16447</v>
      </c>
      <c r="C6" s="243">
        <v>16447</v>
      </c>
      <c r="D6" s="243">
        <v>0</v>
      </c>
      <c r="E6" s="244">
        <v>0</v>
      </c>
      <c r="F6" s="141">
        <f aca="true" t="shared" si="1" ref="F6:F35">SUM(G6:I6)</f>
        <v>28043</v>
      </c>
      <c r="G6" s="243">
        <v>0</v>
      </c>
      <c r="H6" s="243">
        <v>0</v>
      </c>
      <c r="I6" s="244">
        <v>28043</v>
      </c>
      <c r="J6" s="141">
        <f aca="true" t="shared" si="2" ref="J6:J35">SUM(K6:M6)</f>
        <v>44490</v>
      </c>
      <c r="K6" s="243">
        <f>SUM(C6,G6)</f>
        <v>16447</v>
      </c>
      <c r="L6" s="243">
        <f>SUM(D6,H6)</f>
        <v>0</v>
      </c>
      <c r="M6" s="244">
        <f>SUM(E6,I6)</f>
        <v>28043</v>
      </c>
      <c r="N6" s="21">
        <v>0</v>
      </c>
    </row>
    <row r="7" spans="1:14" ht="30.75" customHeight="1">
      <c r="A7" s="139" t="s">
        <v>176</v>
      </c>
      <c r="B7" s="142">
        <f t="shared" si="0"/>
        <v>2886</v>
      </c>
      <c r="C7" s="245">
        <v>89</v>
      </c>
      <c r="D7" s="245">
        <v>0</v>
      </c>
      <c r="E7" s="246">
        <v>2797</v>
      </c>
      <c r="F7" s="142">
        <f t="shared" si="1"/>
        <v>47158</v>
      </c>
      <c r="G7" s="245">
        <v>0</v>
      </c>
      <c r="H7" s="245">
        <v>0</v>
      </c>
      <c r="I7" s="246">
        <v>47158</v>
      </c>
      <c r="J7" s="142">
        <f t="shared" si="2"/>
        <v>50044</v>
      </c>
      <c r="K7" s="245">
        <f aca="true" t="shared" si="3" ref="K7:K35">SUM(C7,G7)</f>
        <v>89</v>
      </c>
      <c r="L7" s="245">
        <f aca="true" t="shared" si="4" ref="L7:L35">SUM(D7,H7)</f>
        <v>0</v>
      </c>
      <c r="M7" s="246">
        <f aca="true" t="shared" si="5" ref="M7:M35">SUM(E7,I7)</f>
        <v>49955</v>
      </c>
      <c r="N7" s="21">
        <v>0</v>
      </c>
    </row>
    <row r="8" spans="1:14" ht="30.75" customHeight="1">
      <c r="A8" s="139" t="s">
        <v>177</v>
      </c>
      <c r="B8" s="142">
        <f t="shared" si="0"/>
        <v>4321</v>
      </c>
      <c r="C8" s="245">
        <v>0</v>
      </c>
      <c r="D8" s="245">
        <v>0</v>
      </c>
      <c r="E8" s="246">
        <v>4321</v>
      </c>
      <c r="F8" s="142">
        <f t="shared" si="1"/>
        <v>55243</v>
      </c>
      <c r="G8" s="245">
        <v>0</v>
      </c>
      <c r="H8" s="245">
        <v>0</v>
      </c>
      <c r="I8" s="246">
        <v>55243</v>
      </c>
      <c r="J8" s="142">
        <f t="shared" si="2"/>
        <v>59564</v>
      </c>
      <c r="K8" s="245">
        <f t="shared" si="3"/>
        <v>0</v>
      </c>
      <c r="L8" s="245">
        <f t="shared" si="4"/>
        <v>0</v>
      </c>
      <c r="M8" s="246">
        <f t="shared" si="5"/>
        <v>59564</v>
      </c>
      <c r="N8" s="21">
        <v>0</v>
      </c>
    </row>
    <row r="9" spans="1:14" ht="30.75" customHeight="1">
      <c r="A9" s="139" t="s">
        <v>178</v>
      </c>
      <c r="B9" s="142">
        <f t="shared" si="0"/>
        <v>17454</v>
      </c>
      <c r="C9" s="245">
        <v>0</v>
      </c>
      <c r="D9" s="245">
        <v>0</v>
      </c>
      <c r="E9" s="246">
        <v>17454</v>
      </c>
      <c r="F9" s="142">
        <f t="shared" si="1"/>
        <v>68940</v>
      </c>
      <c r="G9" s="245">
        <v>0</v>
      </c>
      <c r="H9" s="245">
        <v>0</v>
      </c>
      <c r="I9" s="246">
        <v>68940</v>
      </c>
      <c r="J9" s="142">
        <f t="shared" si="2"/>
        <v>86394</v>
      </c>
      <c r="K9" s="245">
        <f t="shared" si="3"/>
        <v>0</v>
      </c>
      <c r="L9" s="245">
        <f t="shared" si="4"/>
        <v>0</v>
      </c>
      <c r="M9" s="246">
        <f t="shared" si="5"/>
        <v>86394</v>
      </c>
      <c r="N9" s="21">
        <v>0</v>
      </c>
    </row>
    <row r="10" spans="1:14" ht="30.75" customHeight="1">
      <c r="A10" s="140" t="s">
        <v>179</v>
      </c>
      <c r="B10" s="142">
        <f t="shared" si="0"/>
        <v>6664</v>
      </c>
      <c r="C10" s="247">
        <v>0</v>
      </c>
      <c r="D10" s="247">
        <v>6664</v>
      </c>
      <c r="E10" s="248">
        <v>0</v>
      </c>
      <c r="F10" s="142">
        <f t="shared" si="1"/>
        <v>28677</v>
      </c>
      <c r="G10" s="247">
        <v>0</v>
      </c>
      <c r="H10" s="247">
        <v>0</v>
      </c>
      <c r="I10" s="248">
        <v>28677</v>
      </c>
      <c r="J10" s="143">
        <f t="shared" si="2"/>
        <v>35341</v>
      </c>
      <c r="K10" s="247">
        <f t="shared" si="3"/>
        <v>0</v>
      </c>
      <c r="L10" s="247">
        <f t="shared" si="4"/>
        <v>6664</v>
      </c>
      <c r="M10" s="248">
        <f t="shared" si="5"/>
        <v>28677</v>
      </c>
      <c r="N10" s="22">
        <v>0</v>
      </c>
    </row>
    <row r="11" spans="1:14" ht="30.75" customHeight="1">
      <c r="A11" s="188" t="s">
        <v>180</v>
      </c>
      <c r="B11" s="147">
        <f t="shared" si="0"/>
        <v>2961</v>
      </c>
      <c r="C11" s="249">
        <v>0</v>
      </c>
      <c r="D11" s="249">
        <v>2961</v>
      </c>
      <c r="E11" s="250">
        <v>0</v>
      </c>
      <c r="F11" s="147">
        <f t="shared" si="1"/>
        <v>25344</v>
      </c>
      <c r="G11" s="249">
        <v>0</v>
      </c>
      <c r="H11" s="249">
        <v>0</v>
      </c>
      <c r="I11" s="250">
        <v>25344</v>
      </c>
      <c r="J11" s="144">
        <f t="shared" si="2"/>
        <v>28305</v>
      </c>
      <c r="K11" s="249">
        <f t="shared" si="3"/>
        <v>0</v>
      </c>
      <c r="L11" s="249">
        <f t="shared" si="4"/>
        <v>2961</v>
      </c>
      <c r="M11" s="250">
        <f t="shared" si="5"/>
        <v>25344</v>
      </c>
      <c r="N11" s="21">
        <v>0</v>
      </c>
    </row>
    <row r="12" spans="1:14" ht="30.75" customHeight="1">
      <c r="A12" s="139" t="s">
        <v>181</v>
      </c>
      <c r="B12" s="148">
        <f t="shared" si="0"/>
        <v>8151</v>
      </c>
      <c r="C12" s="245">
        <v>708</v>
      </c>
      <c r="D12" s="245">
        <v>7443</v>
      </c>
      <c r="E12" s="246">
        <v>0</v>
      </c>
      <c r="F12" s="148">
        <f t="shared" si="1"/>
        <v>40074</v>
      </c>
      <c r="G12" s="245">
        <v>0</v>
      </c>
      <c r="H12" s="245">
        <v>0</v>
      </c>
      <c r="I12" s="246">
        <v>40074</v>
      </c>
      <c r="J12" s="142">
        <f t="shared" si="2"/>
        <v>48225</v>
      </c>
      <c r="K12" s="245">
        <f t="shared" si="3"/>
        <v>708</v>
      </c>
      <c r="L12" s="245">
        <f t="shared" si="4"/>
        <v>7443</v>
      </c>
      <c r="M12" s="246">
        <f t="shared" si="5"/>
        <v>40074</v>
      </c>
      <c r="N12" s="21">
        <v>0</v>
      </c>
    </row>
    <row r="13" spans="1:14" ht="30.75" customHeight="1">
      <c r="A13" s="139" t="s">
        <v>182</v>
      </c>
      <c r="B13" s="148">
        <f t="shared" si="0"/>
        <v>2303</v>
      </c>
      <c r="C13" s="245">
        <v>0</v>
      </c>
      <c r="D13" s="245">
        <v>0</v>
      </c>
      <c r="E13" s="246">
        <v>2303</v>
      </c>
      <c r="F13" s="148">
        <f t="shared" si="1"/>
        <v>24800</v>
      </c>
      <c r="G13" s="245">
        <v>0</v>
      </c>
      <c r="H13" s="245">
        <v>0</v>
      </c>
      <c r="I13" s="246">
        <v>24800</v>
      </c>
      <c r="J13" s="142">
        <f t="shared" si="2"/>
        <v>27103</v>
      </c>
      <c r="K13" s="245">
        <f t="shared" si="3"/>
        <v>0</v>
      </c>
      <c r="L13" s="245">
        <f t="shared" si="4"/>
        <v>0</v>
      </c>
      <c r="M13" s="246">
        <f t="shared" si="5"/>
        <v>27103</v>
      </c>
      <c r="N13" s="21">
        <v>0</v>
      </c>
    </row>
    <row r="14" spans="1:14" ht="30.75" customHeight="1">
      <c r="A14" s="139" t="s">
        <v>183</v>
      </c>
      <c r="B14" s="148">
        <f t="shared" si="0"/>
        <v>2331</v>
      </c>
      <c r="C14" s="245">
        <v>0</v>
      </c>
      <c r="D14" s="245">
        <v>0</v>
      </c>
      <c r="E14" s="246">
        <v>2331</v>
      </c>
      <c r="F14" s="148">
        <f t="shared" si="1"/>
        <v>18055</v>
      </c>
      <c r="G14" s="245">
        <v>0</v>
      </c>
      <c r="H14" s="245">
        <v>0</v>
      </c>
      <c r="I14" s="246">
        <v>18055</v>
      </c>
      <c r="J14" s="142">
        <f t="shared" si="2"/>
        <v>20386</v>
      </c>
      <c r="K14" s="245">
        <f t="shared" si="3"/>
        <v>0</v>
      </c>
      <c r="L14" s="245">
        <f t="shared" si="4"/>
        <v>0</v>
      </c>
      <c r="M14" s="246">
        <f t="shared" si="5"/>
        <v>20386</v>
      </c>
      <c r="N14" s="21">
        <v>0</v>
      </c>
    </row>
    <row r="15" spans="1:14" ht="30.75" customHeight="1">
      <c r="A15" s="140" t="s">
        <v>184</v>
      </c>
      <c r="B15" s="149">
        <f t="shared" si="0"/>
        <v>3253</v>
      </c>
      <c r="C15" s="247">
        <v>0</v>
      </c>
      <c r="D15" s="247">
        <v>0</v>
      </c>
      <c r="E15" s="248">
        <v>3253</v>
      </c>
      <c r="F15" s="149">
        <f t="shared" si="1"/>
        <v>19382</v>
      </c>
      <c r="G15" s="247">
        <v>0</v>
      </c>
      <c r="H15" s="247">
        <v>0</v>
      </c>
      <c r="I15" s="248">
        <v>19382</v>
      </c>
      <c r="J15" s="143">
        <f t="shared" si="2"/>
        <v>22635</v>
      </c>
      <c r="K15" s="247">
        <f t="shared" si="3"/>
        <v>0</v>
      </c>
      <c r="L15" s="247">
        <f t="shared" si="4"/>
        <v>0</v>
      </c>
      <c r="M15" s="248">
        <f t="shared" si="5"/>
        <v>22635</v>
      </c>
      <c r="N15" s="22">
        <v>0</v>
      </c>
    </row>
    <row r="16" spans="1:14" ht="30.75" customHeight="1">
      <c r="A16" s="188" t="s">
        <v>185</v>
      </c>
      <c r="B16" s="142">
        <f t="shared" si="0"/>
        <v>1761</v>
      </c>
      <c r="C16" s="249">
        <v>0</v>
      </c>
      <c r="D16" s="249">
        <v>1761</v>
      </c>
      <c r="E16" s="250">
        <v>0</v>
      </c>
      <c r="F16" s="142">
        <f t="shared" si="1"/>
        <v>25359</v>
      </c>
      <c r="G16" s="249">
        <v>0</v>
      </c>
      <c r="H16" s="249">
        <v>0</v>
      </c>
      <c r="I16" s="250">
        <v>25359</v>
      </c>
      <c r="J16" s="144">
        <f t="shared" si="2"/>
        <v>27120</v>
      </c>
      <c r="K16" s="249">
        <f t="shared" si="3"/>
        <v>0</v>
      </c>
      <c r="L16" s="249">
        <f t="shared" si="4"/>
        <v>1761</v>
      </c>
      <c r="M16" s="250">
        <f t="shared" si="5"/>
        <v>25359</v>
      </c>
      <c r="N16" s="21">
        <v>0</v>
      </c>
    </row>
    <row r="17" spans="1:14" ht="30.75" customHeight="1">
      <c r="A17" s="139" t="s">
        <v>186</v>
      </c>
      <c r="B17" s="142">
        <f t="shared" si="0"/>
        <v>11443</v>
      </c>
      <c r="C17" s="245">
        <v>464</v>
      </c>
      <c r="D17" s="245">
        <v>10979</v>
      </c>
      <c r="E17" s="246">
        <v>0</v>
      </c>
      <c r="F17" s="142">
        <f t="shared" si="1"/>
        <v>104218</v>
      </c>
      <c r="G17" s="245">
        <v>0</v>
      </c>
      <c r="H17" s="245">
        <v>0</v>
      </c>
      <c r="I17" s="246">
        <v>104218</v>
      </c>
      <c r="J17" s="142">
        <f>SUM(K17:M17)</f>
        <v>115661</v>
      </c>
      <c r="K17" s="245">
        <f t="shared" si="3"/>
        <v>464</v>
      </c>
      <c r="L17" s="245">
        <f t="shared" si="4"/>
        <v>10979</v>
      </c>
      <c r="M17" s="246">
        <f t="shared" si="5"/>
        <v>104218</v>
      </c>
      <c r="N17" s="21">
        <v>0</v>
      </c>
    </row>
    <row r="18" spans="1:14" ht="30.75" customHeight="1">
      <c r="A18" s="139" t="s">
        <v>187</v>
      </c>
      <c r="B18" s="142">
        <f t="shared" si="0"/>
        <v>2498</v>
      </c>
      <c r="C18" s="245">
        <v>0</v>
      </c>
      <c r="D18" s="245">
        <v>0</v>
      </c>
      <c r="E18" s="246">
        <v>2498</v>
      </c>
      <c r="F18" s="142">
        <f t="shared" si="1"/>
        <v>35478</v>
      </c>
      <c r="G18" s="245">
        <v>0</v>
      </c>
      <c r="H18" s="245">
        <v>0</v>
      </c>
      <c r="I18" s="246">
        <v>35478</v>
      </c>
      <c r="J18" s="142">
        <f t="shared" si="2"/>
        <v>37976</v>
      </c>
      <c r="K18" s="245">
        <f t="shared" si="3"/>
        <v>0</v>
      </c>
      <c r="L18" s="245">
        <f t="shared" si="4"/>
        <v>0</v>
      </c>
      <c r="M18" s="246">
        <f t="shared" si="5"/>
        <v>37976</v>
      </c>
      <c r="N18" s="21">
        <v>0</v>
      </c>
    </row>
    <row r="19" spans="1:14" ht="30.75" customHeight="1">
      <c r="A19" s="139" t="s">
        <v>188</v>
      </c>
      <c r="B19" s="142">
        <f t="shared" si="0"/>
        <v>2772</v>
      </c>
      <c r="C19" s="245">
        <v>0</v>
      </c>
      <c r="D19" s="245">
        <v>2772</v>
      </c>
      <c r="E19" s="246">
        <v>0</v>
      </c>
      <c r="F19" s="142">
        <f t="shared" si="1"/>
        <v>28069</v>
      </c>
      <c r="G19" s="245">
        <v>0</v>
      </c>
      <c r="H19" s="245">
        <v>0</v>
      </c>
      <c r="I19" s="246">
        <v>28069</v>
      </c>
      <c r="J19" s="142">
        <f t="shared" si="2"/>
        <v>30841</v>
      </c>
      <c r="K19" s="245">
        <f t="shared" si="3"/>
        <v>0</v>
      </c>
      <c r="L19" s="245">
        <f t="shared" si="4"/>
        <v>2772</v>
      </c>
      <c r="M19" s="246">
        <f t="shared" si="5"/>
        <v>28069</v>
      </c>
      <c r="N19" s="21">
        <v>0</v>
      </c>
    </row>
    <row r="20" spans="1:14" ht="30.75" customHeight="1">
      <c r="A20" s="140" t="s">
        <v>189</v>
      </c>
      <c r="B20" s="143">
        <f t="shared" si="0"/>
        <v>3518</v>
      </c>
      <c r="C20" s="247">
        <v>0</v>
      </c>
      <c r="D20" s="247">
        <v>0</v>
      </c>
      <c r="E20" s="248">
        <v>3518</v>
      </c>
      <c r="F20" s="143">
        <f t="shared" si="1"/>
        <v>13151</v>
      </c>
      <c r="G20" s="247">
        <v>0</v>
      </c>
      <c r="H20" s="247">
        <v>0</v>
      </c>
      <c r="I20" s="248">
        <v>13151</v>
      </c>
      <c r="J20" s="143">
        <f t="shared" si="2"/>
        <v>16669</v>
      </c>
      <c r="K20" s="247">
        <f t="shared" si="3"/>
        <v>0</v>
      </c>
      <c r="L20" s="247">
        <f t="shared" si="4"/>
        <v>0</v>
      </c>
      <c r="M20" s="248">
        <f t="shared" si="5"/>
        <v>16669</v>
      </c>
      <c r="N20" s="22">
        <v>0</v>
      </c>
    </row>
    <row r="21" spans="1:14" ht="30.75" customHeight="1">
      <c r="A21" s="188" t="s">
        <v>190</v>
      </c>
      <c r="B21" s="142">
        <f t="shared" si="0"/>
        <v>2444</v>
      </c>
      <c r="C21" s="249">
        <v>0</v>
      </c>
      <c r="D21" s="249">
        <v>2444</v>
      </c>
      <c r="E21" s="250">
        <v>0</v>
      </c>
      <c r="F21" s="142">
        <f t="shared" si="1"/>
        <v>15181</v>
      </c>
      <c r="G21" s="249">
        <v>0</v>
      </c>
      <c r="H21" s="249">
        <v>0</v>
      </c>
      <c r="I21" s="250">
        <v>15181</v>
      </c>
      <c r="J21" s="144">
        <f t="shared" si="2"/>
        <v>17625</v>
      </c>
      <c r="K21" s="249">
        <f t="shared" si="3"/>
        <v>0</v>
      </c>
      <c r="L21" s="249">
        <f t="shared" si="4"/>
        <v>2444</v>
      </c>
      <c r="M21" s="250">
        <f t="shared" si="5"/>
        <v>15181</v>
      </c>
      <c r="N21" s="21">
        <v>0</v>
      </c>
    </row>
    <row r="22" spans="1:14" ht="30.75" customHeight="1">
      <c r="A22" s="139" t="s">
        <v>191</v>
      </c>
      <c r="B22" s="142">
        <f t="shared" si="0"/>
        <v>3607</v>
      </c>
      <c r="C22" s="245">
        <v>0</v>
      </c>
      <c r="D22" s="245">
        <v>3607</v>
      </c>
      <c r="E22" s="246">
        <v>0</v>
      </c>
      <c r="F22" s="142">
        <f t="shared" si="1"/>
        <v>21925</v>
      </c>
      <c r="G22" s="245">
        <v>0</v>
      </c>
      <c r="H22" s="245">
        <v>0</v>
      </c>
      <c r="I22" s="246">
        <v>21925</v>
      </c>
      <c r="J22" s="142">
        <f t="shared" si="2"/>
        <v>25532</v>
      </c>
      <c r="K22" s="245">
        <f t="shared" si="3"/>
        <v>0</v>
      </c>
      <c r="L22" s="245">
        <f t="shared" si="4"/>
        <v>3607</v>
      </c>
      <c r="M22" s="246">
        <f t="shared" si="5"/>
        <v>21925</v>
      </c>
      <c r="N22" s="21">
        <v>0</v>
      </c>
    </row>
    <row r="23" spans="1:14" ht="30.75" customHeight="1">
      <c r="A23" s="139" t="s">
        <v>192</v>
      </c>
      <c r="B23" s="142">
        <f t="shared" si="0"/>
        <v>4332</v>
      </c>
      <c r="C23" s="245">
        <v>0</v>
      </c>
      <c r="D23" s="245">
        <v>0</v>
      </c>
      <c r="E23" s="246">
        <v>4332</v>
      </c>
      <c r="F23" s="142">
        <f t="shared" si="1"/>
        <v>36668</v>
      </c>
      <c r="G23" s="245">
        <v>0</v>
      </c>
      <c r="H23" s="245">
        <v>0</v>
      </c>
      <c r="I23" s="246">
        <v>36668</v>
      </c>
      <c r="J23" s="142">
        <f t="shared" si="2"/>
        <v>41000</v>
      </c>
      <c r="K23" s="245">
        <f t="shared" si="3"/>
        <v>0</v>
      </c>
      <c r="L23" s="245">
        <f t="shared" si="4"/>
        <v>0</v>
      </c>
      <c r="M23" s="246">
        <f t="shared" si="5"/>
        <v>41000</v>
      </c>
      <c r="N23" s="21">
        <v>0</v>
      </c>
    </row>
    <row r="24" spans="1:14" ht="30.75" customHeight="1">
      <c r="A24" s="139" t="s">
        <v>193</v>
      </c>
      <c r="B24" s="142">
        <f t="shared" si="0"/>
        <v>5058</v>
      </c>
      <c r="C24" s="245">
        <v>0</v>
      </c>
      <c r="D24" s="245"/>
      <c r="E24" s="246">
        <v>5058</v>
      </c>
      <c r="F24" s="142">
        <f t="shared" si="1"/>
        <v>15053</v>
      </c>
      <c r="G24" s="245">
        <v>0</v>
      </c>
      <c r="H24" s="245"/>
      <c r="I24" s="246">
        <v>15053</v>
      </c>
      <c r="J24" s="142">
        <f t="shared" si="2"/>
        <v>20111</v>
      </c>
      <c r="K24" s="245">
        <f t="shared" si="3"/>
        <v>0</v>
      </c>
      <c r="L24" s="245">
        <f t="shared" si="4"/>
        <v>0</v>
      </c>
      <c r="M24" s="246">
        <f t="shared" si="5"/>
        <v>20111</v>
      </c>
      <c r="N24" s="21">
        <v>0</v>
      </c>
    </row>
    <row r="25" spans="1:14" ht="30.75" customHeight="1">
      <c r="A25" s="140" t="s">
        <v>194</v>
      </c>
      <c r="B25" s="143">
        <f t="shared" si="0"/>
        <v>4668</v>
      </c>
      <c r="C25" s="247">
        <v>0</v>
      </c>
      <c r="D25" s="247">
        <v>0</v>
      </c>
      <c r="E25" s="248">
        <v>4668</v>
      </c>
      <c r="F25" s="143">
        <f t="shared" si="1"/>
        <v>35642</v>
      </c>
      <c r="G25" s="247">
        <v>0</v>
      </c>
      <c r="H25" s="247">
        <v>0</v>
      </c>
      <c r="I25" s="248">
        <v>35642</v>
      </c>
      <c r="J25" s="143">
        <f t="shared" si="2"/>
        <v>40310</v>
      </c>
      <c r="K25" s="247">
        <f t="shared" si="3"/>
        <v>0</v>
      </c>
      <c r="L25" s="247">
        <f t="shared" si="4"/>
        <v>0</v>
      </c>
      <c r="M25" s="248">
        <f t="shared" si="5"/>
        <v>40310</v>
      </c>
      <c r="N25" s="22">
        <v>0</v>
      </c>
    </row>
    <row r="26" spans="1:14" ht="30.75" customHeight="1">
      <c r="A26" s="188" t="s">
        <v>195</v>
      </c>
      <c r="B26" s="142">
        <f t="shared" si="0"/>
        <v>2753</v>
      </c>
      <c r="C26" s="249">
        <v>0</v>
      </c>
      <c r="D26" s="249">
        <v>2753</v>
      </c>
      <c r="E26" s="250">
        <v>0</v>
      </c>
      <c r="F26" s="142">
        <f t="shared" si="1"/>
        <v>12183</v>
      </c>
      <c r="G26" s="249">
        <v>0</v>
      </c>
      <c r="H26" s="249">
        <v>0</v>
      </c>
      <c r="I26" s="250">
        <v>12183</v>
      </c>
      <c r="J26" s="144">
        <f t="shared" si="2"/>
        <v>14936</v>
      </c>
      <c r="K26" s="249">
        <f t="shared" si="3"/>
        <v>0</v>
      </c>
      <c r="L26" s="249">
        <f t="shared" si="4"/>
        <v>2753</v>
      </c>
      <c r="M26" s="250">
        <f t="shared" si="5"/>
        <v>12183</v>
      </c>
      <c r="N26" s="21">
        <v>0</v>
      </c>
    </row>
    <row r="27" spans="1:14" ht="30.75" customHeight="1">
      <c r="A27" s="139" t="s">
        <v>196</v>
      </c>
      <c r="B27" s="142">
        <f t="shared" si="0"/>
        <v>3523</v>
      </c>
      <c r="C27" s="245">
        <v>0</v>
      </c>
      <c r="D27" s="245">
        <v>3523</v>
      </c>
      <c r="E27" s="246">
        <v>0</v>
      </c>
      <c r="F27" s="142">
        <f t="shared" si="1"/>
        <v>22144</v>
      </c>
      <c r="G27" s="245">
        <v>0</v>
      </c>
      <c r="H27" s="245">
        <v>0</v>
      </c>
      <c r="I27" s="246">
        <v>22144</v>
      </c>
      <c r="J27" s="142">
        <f t="shared" si="2"/>
        <v>25667</v>
      </c>
      <c r="K27" s="245">
        <f t="shared" si="3"/>
        <v>0</v>
      </c>
      <c r="L27" s="245">
        <f t="shared" si="4"/>
        <v>3523</v>
      </c>
      <c r="M27" s="246">
        <f t="shared" si="5"/>
        <v>22144</v>
      </c>
      <c r="N27" s="21">
        <v>0</v>
      </c>
    </row>
    <row r="28" spans="1:14" ht="30.75" customHeight="1">
      <c r="A28" s="139" t="s">
        <v>197</v>
      </c>
      <c r="B28" s="142">
        <f t="shared" si="0"/>
        <v>1923</v>
      </c>
      <c r="C28" s="245">
        <v>0</v>
      </c>
      <c r="D28" s="245">
        <v>1923</v>
      </c>
      <c r="E28" s="246">
        <v>0</v>
      </c>
      <c r="F28" s="142">
        <f t="shared" si="1"/>
        <v>16528</v>
      </c>
      <c r="G28" s="245">
        <v>0</v>
      </c>
      <c r="H28" s="245">
        <v>0</v>
      </c>
      <c r="I28" s="246">
        <v>16528</v>
      </c>
      <c r="J28" s="142">
        <f t="shared" si="2"/>
        <v>18451</v>
      </c>
      <c r="K28" s="245">
        <f t="shared" si="3"/>
        <v>0</v>
      </c>
      <c r="L28" s="245">
        <f t="shared" si="4"/>
        <v>1923</v>
      </c>
      <c r="M28" s="246">
        <f t="shared" si="5"/>
        <v>16528</v>
      </c>
      <c r="N28" s="21">
        <v>0</v>
      </c>
    </row>
    <row r="29" spans="1:14" ht="30.75" customHeight="1">
      <c r="A29" s="139" t="s">
        <v>198</v>
      </c>
      <c r="B29" s="142">
        <f t="shared" si="0"/>
        <v>914</v>
      </c>
      <c r="C29" s="245">
        <v>0</v>
      </c>
      <c r="D29" s="245">
        <v>914</v>
      </c>
      <c r="E29" s="246">
        <v>0</v>
      </c>
      <c r="F29" s="142">
        <f t="shared" si="1"/>
        <v>3947</v>
      </c>
      <c r="G29" s="245">
        <v>0</v>
      </c>
      <c r="H29" s="245">
        <v>0</v>
      </c>
      <c r="I29" s="246">
        <v>3947</v>
      </c>
      <c r="J29" s="142">
        <f t="shared" si="2"/>
        <v>4861</v>
      </c>
      <c r="K29" s="245">
        <f t="shared" si="3"/>
        <v>0</v>
      </c>
      <c r="L29" s="245">
        <f t="shared" si="4"/>
        <v>914</v>
      </c>
      <c r="M29" s="246">
        <f t="shared" si="5"/>
        <v>3947</v>
      </c>
      <c r="N29" s="21">
        <v>0</v>
      </c>
    </row>
    <row r="30" spans="1:14" ht="30.75" customHeight="1">
      <c r="A30" s="140" t="s">
        <v>199</v>
      </c>
      <c r="B30" s="143">
        <f t="shared" si="0"/>
        <v>1383</v>
      </c>
      <c r="C30" s="247">
        <v>0</v>
      </c>
      <c r="D30" s="247">
        <v>1383</v>
      </c>
      <c r="E30" s="248">
        <v>0</v>
      </c>
      <c r="F30" s="143">
        <f t="shared" si="1"/>
        <v>20464</v>
      </c>
      <c r="G30" s="247">
        <v>0</v>
      </c>
      <c r="H30" s="247">
        <v>0</v>
      </c>
      <c r="I30" s="248">
        <v>20464</v>
      </c>
      <c r="J30" s="143">
        <f t="shared" si="2"/>
        <v>21847</v>
      </c>
      <c r="K30" s="247">
        <f t="shared" si="3"/>
        <v>0</v>
      </c>
      <c r="L30" s="247">
        <f t="shared" si="4"/>
        <v>1383</v>
      </c>
      <c r="M30" s="248">
        <f t="shared" si="5"/>
        <v>20464</v>
      </c>
      <c r="N30" s="22">
        <v>0</v>
      </c>
    </row>
    <row r="31" spans="1:14" ht="30.75" customHeight="1">
      <c r="A31" s="188" t="s">
        <v>200</v>
      </c>
      <c r="B31" s="142">
        <f t="shared" si="0"/>
        <v>950</v>
      </c>
      <c r="C31" s="249">
        <v>0</v>
      </c>
      <c r="D31" s="249">
        <v>950</v>
      </c>
      <c r="E31" s="250">
        <v>0</v>
      </c>
      <c r="F31" s="142">
        <f t="shared" si="1"/>
        <v>17687</v>
      </c>
      <c r="G31" s="249">
        <v>0</v>
      </c>
      <c r="H31" s="249">
        <v>0</v>
      </c>
      <c r="I31" s="250">
        <v>17687</v>
      </c>
      <c r="J31" s="144">
        <f t="shared" si="2"/>
        <v>18637</v>
      </c>
      <c r="K31" s="249">
        <f t="shared" si="3"/>
        <v>0</v>
      </c>
      <c r="L31" s="249">
        <f t="shared" si="4"/>
        <v>950</v>
      </c>
      <c r="M31" s="250">
        <f t="shared" si="5"/>
        <v>17687</v>
      </c>
      <c r="N31" s="21">
        <v>0</v>
      </c>
    </row>
    <row r="32" spans="1:14" ht="30.75" customHeight="1">
      <c r="A32" s="139" t="s">
        <v>201</v>
      </c>
      <c r="B32" s="142">
        <f t="shared" si="0"/>
        <v>1080</v>
      </c>
      <c r="C32" s="245">
        <v>0</v>
      </c>
      <c r="D32" s="245">
        <v>0</v>
      </c>
      <c r="E32" s="246">
        <v>1080</v>
      </c>
      <c r="F32" s="142">
        <f t="shared" si="1"/>
        <v>12234</v>
      </c>
      <c r="G32" s="245">
        <v>0</v>
      </c>
      <c r="H32" s="245">
        <v>0</v>
      </c>
      <c r="I32" s="246">
        <v>12234</v>
      </c>
      <c r="J32" s="142">
        <f t="shared" si="2"/>
        <v>13314</v>
      </c>
      <c r="K32" s="245">
        <f t="shared" si="3"/>
        <v>0</v>
      </c>
      <c r="L32" s="245">
        <f t="shared" si="4"/>
        <v>0</v>
      </c>
      <c r="M32" s="246">
        <f t="shared" si="5"/>
        <v>13314</v>
      </c>
      <c r="N32" s="21">
        <v>0</v>
      </c>
    </row>
    <row r="33" spans="1:14" ht="30.75" customHeight="1">
      <c r="A33" s="139" t="s">
        <v>202</v>
      </c>
      <c r="B33" s="142">
        <f t="shared" si="0"/>
        <v>1009</v>
      </c>
      <c r="C33" s="245">
        <v>0</v>
      </c>
      <c r="D33" s="245">
        <v>1009</v>
      </c>
      <c r="E33" s="246">
        <v>0</v>
      </c>
      <c r="F33" s="142">
        <f t="shared" si="1"/>
        <v>9678</v>
      </c>
      <c r="G33" s="245">
        <v>0</v>
      </c>
      <c r="H33" s="245">
        <v>0</v>
      </c>
      <c r="I33" s="246">
        <v>9678</v>
      </c>
      <c r="J33" s="142">
        <f t="shared" si="2"/>
        <v>10687</v>
      </c>
      <c r="K33" s="245">
        <f t="shared" si="3"/>
        <v>0</v>
      </c>
      <c r="L33" s="245">
        <f t="shared" si="4"/>
        <v>1009</v>
      </c>
      <c r="M33" s="246">
        <f t="shared" si="5"/>
        <v>9678</v>
      </c>
      <c r="N33" s="21">
        <v>0</v>
      </c>
    </row>
    <row r="34" spans="1:14" ht="30.75" customHeight="1">
      <c r="A34" s="139" t="s">
        <v>203</v>
      </c>
      <c r="B34" s="142">
        <f t="shared" si="0"/>
        <v>737</v>
      </c>
      <c r="C34" s="245">
        <v>0</v>
      </c>
      <c r="D34" s="245">
        <v>737</v>
      </c>
      <c r="E34" s="246">
        <v>0</v>
      </c>
      <c r="F34" s="142">
        <f t="shared" si="1"/>
        <v>7795</v>
      </c>
      <c r="G34" s="245">
        <v>0</v>
      </c>
      <c r="H34" s="245">
        <v>0</v>
      </c>
      <c r="I34" s="246">
        <v>7795</v>
      </c>
      <c r="J34" s="142">
        <f t="shared" si="2"/>
        <v>8532</v>
      </c>
      <c r="K34" s="245">
        <f t="shared" si="3"/>
        <v>0</v>
      </c>
      <c r="L34" s="245">
        <f t="shared" si="4"/>
        <v>737</v>
      </c>
      <c r="M34" s="246">
        <f t="shared" si="5"/>
        <v>7795</v>
      </c>
      <c r="N34" s="21">
        <v>0</v>
      </c>
    </row>
    <row r="35" spans="1:14" ht="30.75" customHeight="1" thickBot="1">
      <c r="A35" s="189" t="s">
        <v>204</v>
      </c>
      <c r="B35" s="145">
        <f t="shared" si="0"/>
        <v>581</v>
      </c>
      <c r="C35" s="251">
        <v>0</v>
      </c>
      <c r="D35" s="251">
        <v>581</v>
      </c>
      <c r="E35" s="252">
        <v>0</v>
      </c>
      <c r="F35" s="145">
        <f t="shared" si="1"/>
        <v>17211</v>
      </c>
      <c r="G35" s="251">
        <v>0</v>
      </c>
      <c r="H35" s="251">
        <v>0</v>
      </c>
      <c r="I35" s="252">
        <v>17211</v>
      </c>
      <c r="J35" s="145">
        <f t="shared" si="2"/>
        <v>17792</v>
      </c>
      <c r="K35" s="251">
        <f t="shared" si="3"/>
        <v>0</v>
      </c>
      <c r="L35" s="251">
        <f t="shared" si="4"/>
        <v>581</v>
      </c>
      <c r="M35" s="252">
        <f t="shared" si="5"/>
        <v>17211</v>
      </c>
      <c r="N35" s="22">
        <v>0</v>
      </c>
    </row>
    <row r="36" spans="1:13" ht="39" customHeight="1" thickBot="1">
      <c r="A36" s="24" t="s">
        <v>241</v>
      </c>
      <c r="M36" s="64" t="s">
        <v>235</v>
      </c>
    </row>
    <row r="37" spans="1:14" ht="20.25" customHeight="1">
      <c r="A37" s="367" t="s">
        <v>13</v>
      </c>
      <c r="B37" s="71"/>
      <c r="C37" s="72"/>
      <c r="D37" s="72" t="s">
        <v>70</v>
      </c>
      <c r="E37" s="72"/>
      <c r="F37" s="71"/>
      <c r="G37" s="72"/>
      <c r="H37" s="72" t="s">
        <v>63</v>
      </c>
      <c r="I37" s="72"/>
      <c r="J37" s="71"/>
      <c r="K37" s="72"/>
      <c r="L37" s="72" t="s">
        <v>52</v>
      </c>
      <c r="M37" s="138"/>
      <c r="N37" s="20"/>
    </row>
    <row r="38" spans="1:14" ht="20.25" customHeight="1">
      <c r="A38" s="368"/>
      <c r="B38" s="74"/>
      <c r="C38" s="76"/>
      <c r="D38" s="76"/>
      <c r="E38" s="76"/>
      <c r="F38" s="74"/>
      <c r="G38" s="76"/>
      <c r="H38" s="76"/>
      <c r="I38" s="76"/>
      <c r="J38" s="77"/>
      <c r="K38" s="75"/>
      <c r="L38" s="75"/>
      <c r="M38" s="16"/>
      <c r="N38" s="7" t="s">
        <v>76</v>
      </c>
    </row>
    <row r="39" spans="1:14" ht="33" customHeight="1">
      <c r="A39" s="368"/>
      <c r="B39" s="77" t="s">
        <v>54</v>
      </c>
      <c r="C39" s="391" t="s">
        <v>55</v>
      </c>
      <c r="D39" s="391" t="s">
        <v>56</v>
      </c>
      <c r="E39" s="389" t="s">
        <v>57</v>
      </c>
      <c r="F39" s="77" t="s">
        <v>54</v>
      </c>
      <c r="G39" s="391" t="s">
        <v>139</v>
      </c>
      <c r="H39" s="391" t="s">
        <v>56</v>
      </c>
      <c r="I39" s="389" t="s">
        <v>57</v>
      </c>
      <c r="J39" s="77" t="s">
        <v>54</v>
      </c>
      <c r="K39" s="391" t="s">
        <v>55</v>
      </c>
      <c r="L39" s="391" t="s">
        <v>56</v>
      </c>
      <c r="M39" s="389" t="s">
        <v>57</v>
      </c>
      <c r="N39" s="7" t="s">
        <v>77</v>
      </c>
    </row>
    <row r="40" spans="1:14" ht="19.5" customHeight="1" thickBot="1">
      <c r="A40" s="388"/>
      <c r="B40" s="1"/>
      <c r="C40" s="392"/>
      <c r="D40" s="392"/>
      <c r="E40" s="390"/>
      <c r="F40" s="1"/>
      <c r="G40" s="392"/>
      <c r="H40" s="392"/>
      <c r="I40" s="390"/>
      <c r="J40" s="1"/>
      <c r="K40" s="392"/>
      <c r="L40" s="392"/>
      <c r="M40" s="390"/>
      <c r="N40" s="8" t="s">
        <v>69</v>
      </c>
    </row>
    <row r="41" spans="1:14" ht="30.75" customHeight="1">
      <c r="A41" s="188" t="s">
        <v>205</v>
      </c>
      <c r="B41" s="144">
        <f aca="true" t="shared" si="6" ref="B41:B47">SUM(C41:E41)</f>
        <v>1073</v>
      </c>
      <c r="C41" s="249">
        <v>1073</v>
      </c>
      <c r="D41" s="249">
        <v>0</v>
      </c>
      <c r="E41" s="250">
        <v>0</v>
      </c>
      <c r="F41" s="144">
        <f aca="true" t="shared" si="7" ref="F41:F47">SUM(G41:I41)</f>
        <v>8751</v>
      </c>
      <c r="G41" s="249">
        <v>0</v>
      </c>
      <c r="H41" s="249">
        <v>0</v>
      </c>
      <c r="I41" s="250">
        <v>8751</v>
      </c>
      <c r="J41" s="144">
        <f aca="true" t="shared" si="8" ref="J41:J47">SUM(K41:M41)</f>
        <v>9824</v>
      </c>
      <c r="K41" s="249">
        <f aca="true" t="shared" si="9" ref="K41:M48">SUM(C41,G41)</f>
        <v>1073</v>
      </c>
      <c r="L41" s="249">
        <f t="shared" si="9"/>
        <v>0</v>
      </c>
      <c r="M41" s="250">
        <f t="shared" si="9"/>
        <v>8751</v>
      </c>
      <c r="N41" s="21">
        <v>0</v>
      </c>
    </row>
    <row r="42" spans="1:14" ht="30.75" customHeight="1">
      <c r="A42" s="139" t="s">
        <v>216</v>
      </c>
      <c r="B42" s="142">
        <f t="shared" si="6"/>
        <v>3881</v>
      </c>
      <c r="C42" s="245">
        <v>0</v>
      </c>
      <c r="D42" s="245">
        <v>0</v>
      </c>
      <c r="E42" s="246">
        <v>3881</v>
      </c>
      <c r="F42" s="142">
        <f t="shared" si="7"/>
        <v>20028</v>
      </c>
      <c r="G42" s="245">
        <v>0</v>
      </c>
      <c r="H42" s="245">
        <v>0</v>
      </c>
      <c r="I42" s="246">
        <v>20028</v>
      </c>
      <c r="J42" s="142">
        <f t="shared" si="8"/>
        <v>23909</v>
      </c>
      <c r="K42" s="245">
        <f t="shared" si="9"/>
        <v>0</v>
      </c>
      <c r="L42" s="245">
        <f t="shared" si="9"/>
        <v>0</v>
      </c>
      <c r="M42" s="246">
        <f t="shared" si="9"/>
        <v>23909</v>
      </c>
      <c r="N42" s="21">
        <v>0</v>
      </c>
    </row>
    <row r="43" spans="1:14" ht="30.75" customHeight="1">
      <c r="A43" s="139" t="s">
        <v>210</v>
      </c>
      <c r="B43" s="142">
        <f t="shared" si="6"/>
        <v>2666</v>
      </c>
      <c r="C43" s="245">
        <v>0</v>
      </c>
      <c r="D43" s="245">
        <v>2666</v>
      </c>
      <c r="E43" s="246">
        <v>0</v>
      </c>
      <c r="F43" s="142">
        <f t="shared" si="7"/>
        <v>28140</v>
      </c>
      <c r="G43" s="245">
        <v>0</v>
      </c>
      <c r="H43" s="245">
        <v>0</v>
      </c>
      <c r="I43" s="246">
        <v>28140</v>
      </c>
      <c r="J43" s="142">
        <f t="shared" si="8"/>
        <v>30806</v>
      </c>
      <c r="K43" s="245">
        <f t="shared" si="9"/>
        <v>0</v>
      </c>
      <c r="L43" s="245">
        <f t="shared" si="9"/>
        <v>2666</v>
      </c>
      <c r="M43" s="246">
        <f t="shared" si="9"/>
        <v>28140</v>
      </c>
      <c r="N43" s="21">
        <v>0</v>
      </c>
    </row>
    <row r="44" spans="1:14" ht="30.75" customHeight="1">
      <c r="A44" s="139" t="s">
        <v>209</v>
      </c>
      <c r="B44" s="142">
        <f t="shared" si="6"/>
        <v>2665</v>
      </c>
      <c r="C44" s="245">
        <v>0</v>
      </c>
      <c r="D44" s="245">
        <v>2665</v>
      </c>
      <c r="E44" s="246">
        <v>0</v>
      </c>
      <c r="F44" s="142">
        <f t="shared" si="7"/>
        <v>27402</v>
      </c>
      <c r="G44" s="245">
        <v>0</v>
      </c>
      <c r="H44" s="245"/>
      <c r="I44" s="246">
        <v>27402</v>
      </c>
      <c r="J44" s="142">
        <f t="shared" si="8"/>
        <v>30067</v>
      </c>
      <c r="K44" s="245">
        <f t="shared" si="9"/>
        <v>0</v>
      </c>
      <c r="L44" s="245">
        <f t="shared" si="9"/>
        <v>2665</v>
      </c>
      <c r="M44" s="246">
        <f t="shared" si="9"/>
        <v>27402</v>
      </c>
      <c r="N44" s="21">
        <v>0</v>
      </c>
    </row>
    <row r="45" spans="1:14" ht="30.75" customHeight="1">
      <c r="A45" s="140" t="s">
        <v>233</v>
      </c>
      <c r="B45" s="143">
        <f t="shared" si="6"/>
        <v>1927</v>
      </c>
      <c r="C45" s="247">
        <v>0</v>
      </c>
      <c r="D45" s="247">
        <v>0</v>
      </c>
      <c r="E45" s="248">
        <v>1927</v>
      </c>
      <c r="F45" s="143">
        <f t="shared" si="7"/>
        <v>25784</v>
      </c>
      <c r="G45" s="247">
        <v>0</v>
      </c>
      <c r="H45" s="247">
        <v>0</v>
      </c>
      <c r="I45" s="248">
        <v>25784</v>
      </c>
      <c r="J45" s="143">
        <f t="shared" si="8"/>
        <v>27711</v>
      </c>
      <c r="K45" s="247">
        <f t="shared" si="9"/>
        <v>0</v>
      </c>
      <c r="L45" s="247">
        <f t="shared" si="9"/>
        <v>0</v>
      </c>
      <c r="M45" s="248">
        <f t="shared" si="9"/>
        <v>27711</v>
      </c>
      <c r="N45" s="21">
        <v>0</v>
      </c>
    </row>
    <row r="46" spans="1:14" ht="30.75" customHeight="1">
      <c r="A46" s="312" t="s">
        <v>261</v>
      </c>
      <c r="B46" s="148">
        <f t="shared" si="6"/>
        <v>475</v>
      </c>
      <c r="C46" s="245">
        <v>0</v>
      </c>
      <c r="D46" s="245">
        <v>475</v>
      </c>
      <c r="E46" s="246">
        <v>0</v>
      </c>
      <c r="F46" s="148">
        <f t="shared" si="7"/>
        <v>4644</v>
      </c>
      <c r="G46" s="245">
        <v>0</v>
      </c>
      <c r="H46" s="245">
        <v>0</v>
      </c>
      <c r="I46" s="246">
        <v>4644</v>
      </c>
      <c r="J46" s="142">
        <f t="shared" si="8"/>
        <v>5119</v>
      </c>
      <c r="K46" s="245">
        <f t="shared" si="9"/>
        <v>0</v>
      </c>
      <c r="L46" s="245">
        <f t="shared" si="9"/>
        <v>475</v>
      </c>
      <c r="M46" s="246">
        <f t="shared" si="9"/>
        <v>4644</v>
      </c>
      <c r="N46" s="22">
        <v>0</v>
      </c>
    </row>
    <row r="47" spans="1:13" ht="30.75" customHeight="1">
      <c r="A47" s="65" t="s">
        <v>262</v>
      </c>
      <c r="B47" s="148">
        <f t="shared" si="6"/>
        <v>3299</v>
      </c>
      <c r="C47" s="245">
        <v>0</v>
      </c>
      <c r="D47" s="245">
        <v>0</v>
      </c>
      <c r="E47" s="246">
        <v>3299</v>
      </c>
      <c r="F47" s="148">
        <f t="shared" si="7"/>
        <v>32719</v>
      </c>
      <c r="G47" s="245">
        <v>0</v>
      </c>
      <c r="H47" s="245">
        <v>0</v>
      </c>
      <c r="I47" s="246">
        <v>32719</v>
      </c>
      <c r="J47" s="142">
        <f t="shared" si="8"/>
        <v>36018</v>
      </c>
      <c r="K47" s="245">
        <f t="shared" si="9"/>
        <v>0</v>
      </c>
      <c r="L47" s="245">
        <f t="shared" si="9"/>
        <v>0</v>
      </c>
      <c r="M47" s="246">
        <f t="shared" si="9"/>
        <v>36018</v>
      </c>
    </row>
    <row r="48" spans="1:14" ht="30.75" customHeight="1">
      <c r="A48" s="65" t="s">
        <v>206</v>
      </c>
      <c r="B48" s="142">
        <f aca="true" t="shared" si="10" ref="B48:B67">SUM(C48:E48)</f>
        <v>586</v>
      </c>
      <c r="C48" s="245">
        <v>0</v>
      </c>
      <c r="D48" s="245">
        <v>586</v>
      </c>
      <c r="E48" s="246">
        <v>0</v>
      </c>
      <c r="F48" s="142">
        <f aca="true" t="shared" si="11" ref="F48:F67">SUM(G48:I48)</f>
        <v>8718</v>
      </c>
      <c r="G48" s="245">
        <v>0</v>
      </c>
      <c r="H48" s="245">
        <v>0</v>
      </c>
      <c r="I48" s="246">
        <v>8718</v>
      </c>
      <c r="J48" s="142">
        <f aca="true" t="shared" si="12" ref="J48:J67">SUM(K48:M48)</f>
        <v>9304</v>
      </c>
      <c r="K48" s="245">
        <f t="shared" si="9"/>
        <v>0</v>
      </c>
      <c r="L48" s="245">
        <f t="shared" si="9"/>
        <v>586</v>
      </c>
      <c r="M48" s="246">
        <f t="shared" si="9"/>
        <v>8718</v>
      </c>
      <c r="N48" s="21">
        <v>0</v>
      </c>
    </row>
    <row r="49" spans="1:14" ht="30.75" customHeight="1">
      <c r="A49" s="139" t="s">
        <v>207</v>
      </c>
      <c r="B49" s="142">
        <f t="shared" si="10"/>
        <v>578</v>
      </c>
      <c r="C49" s="245">
        <v>0</v>
      </c>
      <c r="D49" s="245">
        <v>578</v>
      </c>
      <c r="E49" s="246">
        <v>0</v>
      </c>
      <c r="F49" s="142">
        <f t="shared" si="11"/>
        <v>6080</v>
      </c>
      <c r="G49" s="245">
        <v>0</v>
      </c>
      <c r="H49" s="245">
        <v>0</v>
      </c>
      <c r="I49" s="246">
        <v>6080</v>
      </c>
      <c r="J49" s="142">
        <f t="shared" si="12"/>
        <v>6658</v>
      </c>
      <c r="K49" s="245">
        <f aca="true" t="shared" si="13" ref="K49:K67">SUM(C49,G49)</f>
        <v>0</v>
      </c>
      <c r="L49" s="245">
        <f aca="true" t="shared" si="14" ref="L49:L67">SUM(D49,H49)</f>
        <v>578</v>
      </c>
      <c r="M49" s="246">
        <f aca="true" t="shared" si="15" ref="M49:M67">SUM(E49,I49)</f>
        <v>6080</v>
      </c>
      <c r="N49" s="21">
        <v>0</v>
      </c>
    </row>
    <row r="50" spans="1:14" ht="30.75" customHeight="1">
      <c r="A50" s="140" t="s">
        <v>208</v>
      </c>
      <c r="B50" s="143">
        <f t="shared" si="10"/>
        <v>622</v>
      </c>
      <c r="C50" s="247">
        <v>0</v>
      </c>
      <c r="D50" s="247">
        <v>622</v>
      </c>
      <c r="E50" s="248">
        <v>0</v>
      </c>
      <c r="F50" s="143">
        <f t="shared" si="11"/>
        <v>5149</v>
      </c>
      <c r="G50" s="247">
        <v>0</v>
      </c>
      <c r="H50" s="247">
        <v>4473</v>
      </c>
      <c r="I50" s="248">
        <v>676</v>
      </c>
      <c r="J50" s="143">
        <f t="shared" si="12"/>
        <v>5771</v>
      </c>
      <c r="K50" s="247">
        <f t="shared" si="13"/>
        <v>0</v>
      </c>
      <c r="L50" s="247">
        <f t="shared" si="14"/>
        <v>5095</v>
      </c>
      <c r="M50" s="248">
        <f t="shared" si="15"/>
        <v>676</v>
      </c>
      <c r="N50" s="21">
        <v>0</v>
      </c>
    </row>
    <row r="51" spans="1:14" ht="30.75" customHeight="1">
      <c r="A51" s="139" t="s">
        <v>211</v>
      </c>
      <c r="B51" s="142">
        <f t="shared" si="10"/>
        <v>1005</v>
      </c>
      <c r="C51" s="245">
        <v>0</v>
      </c>
      <c r="D51" s="245">
        <v>0</v>
      </c>
      <c r="E51" s="246">
        <v>1005</v>
      </c>
      <c r="F51" s="142">
        <f t="shared" si="11"/>
        <v>5344</v>
      </c>
      <c r="G51" s="245">
        <v>0</v>
      </c>
      <c r="H51" s="245">
        <v>0</v>
      </c>
      <c r="I51" s="246">
        <v>5344</v>
      </c>
      <c r="J51" s="142">
        <f t="shared" si="12"/>
        <v>6349</v>
      </c>
      <c r="K51" s="245">
        <f t="shared" si="13"/>
        <v>0</v>
      </c>
      <c r="L51" s="245">
        <f t="shared" si="14"/>
        <v>0</v>
      </c>
      <c r="M51" s="246">
        <f t="shared" si="15"/>
        <v>6349</v>
      </c>
      <c r="N51" s="21">
        <v>0</v>
      </c>
    </row>
    <row r="52" spans="1:14" ht="30.75" customHeight="1">
      <c r="A52" s="139" t="s">
        <v>212</v>
      </c>
      <c r="B52" s="148">
        <f t="shared" si="10"/>
        <v>1524</v>
      </c>
      <c r="C52" s="245">
        <v>0</v>
      </c>
      <c r="D52" s="245">
        <v>1524</v>
      </c>
      <c r="E52" s="246">
        <v>0</v>
      </c>
      <c r="F52" s="148">
        <f t="shared" si="11"/>
        <v>10307</v>
      </c>
      <c r="G52" s="245">
        <v>0</v>
      </c>
      <c r="H52" s="245">
        <v>0</v>
      </c>
      <c r="I52" s="246">
        <v>10307</v>
      </c>
      <c r="J52" s="142">
        <f t="shared" si="12"/>
        <v>11831</v>
      </c>
      <c r="K52" s="245">
        <f t="shared" si="13"/>
        <v>0</v>
      </c>
      <c r="L52" s="245">
        <f t="shared" si="14"/>
        <v>1524</v>
      </c>
      <c r="M52" s="246">
        <f t="shared" si="15"/>
        <v>10307</v>
      </c>
      <c r="N52" s="21">
        <v>0</v>
      </c>
    </row>
    <row r="53" spans="1:14" ht="30.75" customHeight="1">
      <c r="A53" s="139" t="s">
        <v>213</v>
      </c>
      <c r="B53" s="148">
        <f t="shared" si="10"/>
        <v>674</v>
      </c>
      <c r="C53" s="245">
        <v>0</v>
      </c>
      <c r="D53" s="245">
        <v>0</v>
      </c>
      <c r="E53" s="246">
        <v>674</v>
      </c>
      <c r="F53" s="148">
        <f t="shared" si="11"/>
        <v>12818</v>
      </c>
      <c r="G53" s="245">
        <v>0</v>
      </c>
      <c r="H53" s="245">
        <v>0</v>
      </c>
      <c r="I53" s="246">
        <v>12818</v>
      </c>
      <c r="J53" s="142">
        <f t="shared" si="12"/>
        <v>13492</v>
      </c>
      <c r="K53" s="245">
        <f t="shared" si="13"/>
        <v>0</v>
      </c>
      <c r="L53" s="245">
        <f t="shared" si="14"/>
        <v>0</v>
      </c>
      <c r="M53" s="246">
        <f t="shared" si="15"/>
        <v>13492</v>
      </c>
      <c r="N53" s="21">
        <v>0</v>
      </c>
    </row>
    <row r="54" spans="1:14" ht="30.75" customHeight="1">
      <c r="A54" s="139" t="s">
        <v>214</v>
      </c>
      <c r="B54" s="148">
        <f t="shared" si="10"/>
        <v>966</v>
      </c>
      <c r="C54" s="245">
        <v>0</v>
      </c>
      <c r="D54" s="245">
        <v>0</v>
      </c>
      <c r="E54" s="246">
        <v>966</v>
      </c>
      <c r="F54" s="148">
        <f t="shared" si="11"/>
        <v>20414</v>
      </c>
      <c r="G54" s="245">
        <v>0</v>
      </c>
      <c r="H54" s="245">
        <v>0</v>
      </c>
      <c r="I54" s="246">
        <v>20414</v>
      </c>
      <c r="J54" s="142">
        <f t="shared" si="12"/>
        <v>21380</v>
      </c>
      <c r="K54" s="245">
        <f t="shared" si="13"/>
        <v>0</v>
      </c>
      <c r="L54" s="245">
        <f t="shared" si="14"/>
        <v>0</v>
      </c>
      <c r="M54" s="246">
        <f t="shared" si="15"/>
        <v>21380</v>
      </c>
      <c r="N54" s="21">
        <v>0</v>
      </c>
    </row>
    <row r="55" spans="1:14" ht="30.75" customHeight="1">
      <c r="A55" s="140" t="s">
        <v>215</v>
      </c>
      <c r="B55" s="149">
        <f t="shared" si="10"/>
        <v>267</v>
      </c>
      <c r="C55" s="247">
        <v>0</v>
      </c>
      <c r="D55" s="247">
        <v>0</v>
      </c>
      <c r="E55" s="248">
        <v>267</v>
      </c>
      <c r="F55" s="149">
        <f t="shared" si="11"/>
        <v>6156</v>
      </c>
      <c r="G55" s="247">
        <v>0</v>
      </c>
      <c r="H55" s="247">
        <v>0</v>
      </c>
      <c r="I55" s="248">
        <v>6156</v>
      </c>
      <c r="J55" s="143">
        <f t="shared" si="12"/>
        <v>6423</v>
      </c>
      <c r="K55" s="247">
        <f t="shared" si="13"/>
        <v>0</v>
      </c>
      <c r="L55" s="247">
        <f t="shared" si="14"/>
        <v>0</v>
      </c>
      <c r="M55" s="248">
        <f t="shared" si="15"/>
        <v>6423</v>
      </c>
      <c r="N55" s="21">
        <v>0</v>
      </c>
    </row>
    <row r="56" spans="1:14" ht="30.75" customHeight="1">
      <c r="A56" s="139" t="s">
        <v>217</v>
      </c>
      <c r="B56" s="148">
        <f t="shared" si="10"/>
        <v>980</v>
      </c>
      <c r="C56" s="245">
        <v>0</v>
      </c>
      <c r="D56" s="245">
        <v>980</v>
      </c>
      <c r="E56" s="246">
        <v>0</v>
      </c>
      <c r="F56" s="148">
        <f t="shared" si="11"/>
        <v>6904</v>
      </c>
      <c r="G56" s="245">
        <v>0</v>
      </c>
      <c r="H56" s="245">
        <v>0</v>
      </c>
      <c r="I56" s="246">
        <v>6904</v>
      </c>
      <c r="J56" s="142">
        <f t="shared" si="12"/>
        <v>7884</v>
      </c>
      <c r="K56" s="245">
        <f t="shared" si="13"/>
        <v>0</v>
      </c>
      <c r="L56" s="245">
        <f t="shared" si="14"/>
        <v>980</v>
      </c>
      <c r="M56" s="246">
        <f t="shared" si="15"/>
        <v>6904</v>
      </c>
      <c r="N56" s="22">
        <v>0</v>
      </c>
    </row>
    <row r="57" spans="1:14" ht="30.75" customHeight="1">
      <c r="A57" s="139" t="s">
        <v>218</v>
      </c>
      <c r="B57" s="148">
        <f t="shared" si="10"/>
        <v>1809</v>
      </c>
      <c r="C57" s="245">
        <v>0</v>
      </c>
      <c r="D57" s="245">
        <v>1809</v>
      </c>
      <c r="E57" s="246">
        <v>0</v>
      </c>
      <c r="F57" s="148">
        <f t="shared" si="11"/>
        <v>12057</v>
      </c>
      <c r="G57" s="245">
        <v>0</v>
      </c>
      <c r="H57" s="245">
        <v>0</v>
      </c>
      <c r="I57" s="246">
        <v>12057</v>
      </c>
      <c r="J57" s="142">
        <f t="shared" si="12"/>
        <v>13866</v>
      </c>
      <c r="K57" s="245">
        <f t="shared" si="13"/>
        <v>0</v>
      </c>
      <c r="L57" s="245">
        <f t="shared" si="14"/>
        <v>1809</v>
      </c>
      <c r="M57" s="246">
        <f t="shared" si="15"/>
        <v>12057</v>
      </c>
      <c r="N57" s="21">
        <v>0</v>
      </c>
    </row>
    <row r="58" spans="1:14" ht="30.75" customHeight="1">
      <c r="A58" s="139" t="s">
        <v>219</v>
      </c>
      <c r="B58" s="148">
        <f t="shared" si="10"/>
        <v>2502</v>
      </c>
      <c r="C58" s="245">
        <v>0</v>
      </c>
      <c r="D58" s="245">
        <v>181</v>
      </c>
      <c r="E58" s="246">
        <v>2321</v>
      </c>
      <c r="F58" s="148">
        <f t="shared" si="11"/>
        <v>11677</v>
      </c>
      <c r="G58" s="245">
        <v>0</v>
      </c>
      <c r="H58" s="245">
        <v>1524</v>
      </c>
      <c r="I58" s="246">
        <v>10153</v>
      </c>
      <c r="J58" s="142">
        <f t="shared" si="12"/>
        <v>14179</v>
      </c>
      <c r="K58" s="245">
        <f t="shared" si="13"/>
        <v>0</v>
      </c>
      <c r="L58" s="245">
        <f t="shared" si="14"/>
        <v>1705</v>
      </c>
      <c r="M58" s="246">
        <f t="shared" si="15"/>
        <v>12474</v>
      </c>
      <c r="N58" s="21">
        <v>0</v>
      </c>
    </row>
    <row r="59" spans="1:14" ht="30.75" customHeight="1">
      <c r="A59" s="139" t="s">
        <v>220</v>
      </c>
      <c r="B59" s="148">
        <f t="shared" si="10"/>
        <v>1995</v>
      </c>
      <c r="C59" s="245">
        <v>0</v>
      </c>
      <c r="D59" s="245">
        <v>0</v>
      </c>
      <c r="E59" s="246">
        <v>1995</v>
      </c>
      <c r="F59" s="148">
        <f t="shared" si="11"/>
        <v>11619</v>
      </c>
      <c r="G59" s="245">
        <v>0</v>
      </c>
      <c r="H59" s="245">
        <v>0</v>
      </c>
      <c r="I59" s="246">
        <v>11619</v>
      </c>
      <c r="J59" s="142">
        <f t="shared" si="12"/>
        <v>13614</v>
      </c>
      <c r="K59" s="245">
        <f t="shared" si="13"/>
        <v>0</v>
      </c>
      <c r="L59" s="245">
        <f t="shared" si="14"/>
        <v>0</v>
      </c>
      <c r="M59" s="246">
        <f t="shared" si="15"/>
        <v>13614</v>
      </c>
      <c r="N59" s="21">
        <v>0</v>
      </c>
    </row>
    <row r="60" spans="1:14" ht="30.75" customHeight="1">
      <c r="A60" s="140" t="s">
        <v>221</v>
      </c>
      <c r="B60" s="149">
        <f t="shared" si="10"/>
        <v>2272</v>
      </c>
      <c r="C60" s="247">
        <v>0</v>
      </c>
      <c r="D60" s="247">
        <v>2272</v>
      </c>
      <c r="E60" s="248">
        <v>0</v>
      </c>
      <c r="F60" s="149">
        <f t="shared" si="11"/>
        <v>11485</v>
      </c>
      <c r="G60" s="247">
        <v>0</v>
      </c>
      <c r="H60" s="247">
        <v>0</v>
      </c>
      <c r="I60" s="248">
        <v>11485</v>
      </c>
      <c r="J60" s="143">
        <f t="shared" si="12"/>
        <v>13757</v>
      </c>
      <c r="K60" s="247">
        <f t="shared" si="13"/>
        <v>0</v>
      </c>
      <c r="L60" s="247">
        <f t="shared" si="14"/>
        <v>2272</v>
      </c>
      <c r="M60" s="248">
        <f t="shared" si="15"/>
        <v>11485</v>
      </c>
      <c r="N60" s="22">
        <v>0</v>
      </c>
    </row>
    <row r="61" spans="1:14" ht="30.75" customHeight="1">
      <c r="A61" s="139" t="s">
        <v>222</v>
      </c>
      <c r="B61" s="148">
        <f t="shared" si="10"/>
        <v>931</v>
      </c>
      <c r="C61" s="245">
        <v>0</v>
      </c>
      <c r="D61" s="245">
        <v>0</v>
      </c>
      <c r="E61" s="246">
        <v>931</v>
      </c>
      <c r="F61" s="148">
        <f t="shared" si="11"/>
        <v>9019</v>
      </c>
      <c r="G61" s="245">
        <v>0</v>
      </c>
      <c r="H61" s="245">
        <v>0</v>
      </c>
      <c r="I61" s="246">
        <v>9019</v>
      </c>
      <c r="J61" s="142">
        <f t="shared" si="12"/>
        <v>9950</v>
      </c>
      <c r="K61" s="245">
        <f t="shared" si="13"/>
        <v>0</v>
      </c>
      <c r="L61" s="245">
        <f t="shared" si="14"/>
        <v>0</v>
      </c>
      <c r="M61" s="246">
        <f t="shared" si="15"/>
        <v>9950</v>
      </c>
      <c r="N61" s="21">
        <v>0</v>
      </c>
    </row>
    <row r="62" spans="1:14" ht="30.75" customHeight="1">
      <c r="A62" s="139" t="s">
        <v>223</v>
      </c>
      <c r="B62" s="148">
        <f t="shared" si="10"/>
        <v>557</v>
      </c>
      <c r="C62" s="245">
        <v>0</v>
      </c>
      <c r="D62" s="245">
        <v>0</v>
      </c>
      <c r="E62" s="246">
        <v>557</v>
      </c>
      <c r="F62" s="148">
        <f t="shared" si="11"/>
        <v>9938</v>
      </c>
      <c r="G62" s="245">
        <v>0</v>
      </c>
      <c r="H62" s="245">
        <v>0</v>
      </c>
      <c r="I62" s="246">
        <v>9938</v>
      </c>
      <c r="J62" s="142">
        <f t="shared" si="12"/>
        <v>10495</v>
      </c>
      <c r="K62" s="245">
        <f t="shared" si="13"/>
        <v>0</v>
      </c>
      <c r="L62" s="245">
        <f t="shared" si="14"/>
        <v>0</v>
      </c>
      <c r="M62" s="246">
        <f t="shared" si="15"/>
        <v>10495</v>
      </c>
      <c r="N62" s="21">
        <v>0</v>
      </c>
    </row>
    <row r="63" spans="1:14" ht="30.75" customHeight="1">
      <c r="A63" s="139" t="s">
        <v>224</v>
      </c>
      <c r="B63" s="148">
        <f t="shared" si="10"/>
        <v>296</v>
      </c>
      <c r="C63" s="245">
        <v>0</v>
      </c>
      <c r="D63" s="245">
        <v>0</v>
      </c>
      <c r="E63" s="246">
        <v>296</v>
      </c>
      <c r="F63" s="148">
        <f t="shared" si="11"/>
        <v>2955</v>
      </c>
      <c r="G63" s="245">
        <v>0</v>
      </c>
      <c r="H63" s="245">
        <v>0</v>
      </c>
      <c r="I63" s="246">
        <v>2955</v>
      </c>
      <c r="J63" s="142">
        <f t="shared" si="12"/>
        <v>3251</v>
      </c>
      <c r="K63" s="245">
        <f t="shared" si="13"/>
        <v>0</v>
      </c>
      <c r="L63" s="245">
        <f t="shared" si="14"/>
        <v>0</v>
      </c>
      <c r="M63" s="246">
        <f t="shared" si="15"/>
        <v>3251</v>
      </c>
      <c r="N63" s="21">
        <v>0</v>
      </c>
    </row>
    <row r="64" spans="1:14" ht="30.75" customHeight="1">
      <c r="A64" s="139" t="s">
        <v>225</v>
      </c>
      <c r="B64" s="148">
        <f t="shared" si="10"/>
        <v>980</v>
      </c>
      <c r="C64" s="245">
        <v>0</v>
      </c>
      <c r="D64" s="245">
        <v>0</v>
      </c>
      <c r="E64" s="246">
        <v>980</v>
      </c>
      <c r="F64" s="148">
        <f t="shared" si="11"/>
        <v>8060</v>
      </c>
      <c r="G64" s="245">
        <v>0</v>
      </c>
      <c r="H64" s="245">
        <v>0</v>
      </c>
      <c r="I64" s="246">
        <v>8060</v>
      </c>
      <c r="J64" s="142">
        <f t="shared" si="12"/>
        <v>9040</v>
      </c>
      <c r="K64" s="245">
        <f t="shared" si="13"/>
        <v>0</v>
      </c>
      <c r="L64" s="245">
        <f t="shared" si="14"/>
        <v>0</v>
      </c>
      <c r="M64" s="246">
        <f t="shared" si="15"/>
        <v>9040</v>
      </c>
      <c r="N64" s="21">
        <v>0</v>
      </c>
    </row>
    <row r="65" spans="1:14" ht="30.75" customHeight="1">
      <c r="A65" s="140" t="s">
        <v>226</v>
      </c>
      <c r="B65" s="149">
        <f t="shared" si="10"/>
        <v>568</v>
      </c>
      <c r="C65" s="247">
        <v>0</v>
      </c>
      <c r="D65" s="247">
        <v>0</v>
      </c>
      <c r="E65" s="248">
        <v>568</v>
      </c>
      <c r="F65" s="149">
        <f t="shared" si="11"/>
        <v>3281</v>
      </c>
      <c r="G65" s="247">
        <v>0</v>
      </c>
      <c r="H65" s="247">
        <v>0</v>
      </c>
      <c r="I65" s="248">
        <v>3281</v>
      </c>
      <c r="J65" s="143">
        <f t="shared" si="12"/>
        <v>3849</v>
      </c>
      <c r="K65" s="247">
        <f t="shared" si="13"/>
        <v>0</v>
      </c>
      <c r="L65" s="247">
        <f t="shared" si="14"/>
        <v>0</v>
      </c>
      <c r="M65" s="248">
        <f t="shared" si="15"/>
        <v>3849</v>
      </c>
      <c r="N65" s="21">
        <v>0</v>
      </c>
    </row>
    <row r="66" spans="1:14" ht="30.75" customHeight="1">
      <c r="A66" s="139" t="s">
        <v>227</v>
      </c>
      <c r="B66" s="148">
        <f t="shared" si="10"/>
        <v>191</v>
      </c>
      <c r="C66" s="245">
        <v>0</v>
      </c>
      <c r="D66" s="245">
        <v>0</v>
      </c>
      <c r="E66" s="246">
        <v>191</v>
      </c>
      <c r="F66" s="148">
        <f t="shared" si="11"/>
        <v>597</v>
      </c>
      <c r="G66" s="245">
        <v>0</v>
      </c>
      <c r="H66" s="245">
        <v>0</v>
      </c>
      <c r="I66" s="246">
        <v>597</v>
      </c>
      <c r="J66" s="142">
        <f t="shared" si="12"/>
        <v>788</v>
      </c>
      <c r="K66" s="245">
        <f t="shared" si="13"/>
        <v>0</v>
      </c>
      <c r="L66" s="245">
        <f t="shared" si="14"/>
        <v>0</v>
      </c>
      <c r="M66" s="246">
        <f t="shared" si="15"/>
        <v>788</v>
      </c>
      <c r="N66" s="21">
        <v>0</v>
      </c>
    </row>
    <row r="67" spans="1:14" ht="30.75" customHeight="1" thickBot="1">
      <c r="A67" s="189" t="s">
        <v>228</v>
      </c>
      <c r="B67" s="240">
        <f t="shared" si="10"/>
        <v>208</v>
      </c>
      <c r="C67" s="251">
        <v>0</v>
      </c>
      <c r="D67" s="251">
        <v>0</v>
      </c>
      <c r="E67" s="252">
        <v>208</v>
      </c>
      <c r="F67" s="240">
        <f t="shared" si="11"/>
        <v>1056</v>
      </c>
      <c r="G67" s="251">
        <v>0</v>
      </c>
      <c r="H67" s="251">
        <v>0</v>
      </c>
      <c r="I67" s="252">
        <v>1056</v>
      </c>
      <c r="J67" s="145">
        <f t="shared" si="12"/>
        <v>1264</v>
      </c>
      <c r="K67" s="251">
        <f t="shared" si="13"/>
        <v>0</v>
      </c>
      <c r="L67" s="251">
        <f t="shared" si="14"/>
        <v>0</v>
      </c>
      <c r="M67" s="252">
        <f t="shared" si="15"/>
        <v>1264</v>
      </c>
      <c r="N67" s="21">
        <v>0</v>
      </c>
    </row>
    <row r="68" spans="1:14" ht="45" customHeight="1" thickBot="1">
      <c r="A68" s="150" t="s">
        <v>14</v>
      </c>
      <c r="B68" s="145">
        <f>SUM(B6:B67)</f>
        <v>159222</v>
      </c>
      <c r="C68" s="251">
        <f aca="true" t="shared" si="16" ref="C68:M68">SUM(C6:C67)</f>
        <v>18781</v>
      </c>
      <c r="D68" s="251">
        <f t="shared" si="16"/>
        <v>66762</v>
      </c>
      <c r="E68" s="252">
        <f t="shared" si="16"/>
        <v>73679</v>
      </c>
      <c r="F68" s="145">
        <f t="shared" si="16"/>
        <v>1137433</v>
      </c>
      <c r="G68" s="251">
        <f t="shared" si="16"/>
        <v>0</v>
      </c>
      <c r="H68" s="251">
        <f t="shared" si="16"/>
        <v>5997</v>
      </c>
      <c r="I68" s="252">
        <f t="shared" si="16"/>
        <v>1131436</v>
      </c>
      <c r="J68" s="145">
        <f t="shared" si="16"/>
        <v>1296655</v>
      </c>
      <c r="K68" s="251">
        <f t="shared" si="16"/>
        <v>18781</v>
      </c>
      <c r="L68" s="251">
        <f t="shared" si="16"/>
        <v>72759</v>
      </c>
      <c r="M68" s="252">
        <f t="shared" si="16"/>
        <v>1205115</v>
      </c>
      <c r="N68" s="23">
        <v>0</v>
      </c>
    </row>
  </sheetData>
  <mergeCells count="20">
    <mergeCell ref="G39:G40"/>
    <mergeCell ref="H39:H40"/>
    <mergeCell ref="A37:A40"/>
    <mergeCell ref="C39:C40"/>
    <mergeCell ref="D39:D40"/>
    <mergeCell ref="E39:E40"/>
    <mergeCell ref="I39:I40"/>
    <mergeCell ref="K39:K40"/>
    <mergeCell ref="L39:L40"/>
    <mergeCell ref="M39:M40"/>
    <mergeCell ref="A2:A5"/>
    <mergeCell ref="E4:E5"/>
    <mergeCell ref="M4:M5"/>
    <mergeCell ref="I4:I5"/>
    <mergeCell ref="H4:H5"/>
    <mergeCell ref="C4:C5"/>
    <mergeCell ref="D4:D5"/>
    <mergeCell ref="G4:G5"/>
    <mergeCell ref="K4:K5"/>
    <mergeCell ref="L4:L5"/>
  </mergeCells>
  <printOptions horizontalCentered="1"/>
  <pageMargins left="0.5905511811023623" right="0.5905511811023623" top="0.5905511811023623" bottom="0.5905511811023623" header="0.3937007874015748" footer="0.3937007874015748"/>
  <pageSetup firstPageNumber="5" useFirstPageNumber="1" fitToHeight="2" horizontalDpi="600" verticalDpi="600" orientation="portrait" paperSize="9" scale="65" r:id="rId1"/>
  <headerFooter alignWithMargins="0">
    <oddFooter>&amp;C&amp;P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S68"/>
  <sheetViews>
    <sheetView view="pageBreakPreview" zoomScale="75" zoomScaleNormal="75" zoomScaleSheetLayoutView="75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9" sqref="T9"/>
    </sheetView>
  </sheetViews>
  <sheetFormatPr defaultColWidth="8.796875" defaultRowHeight="15"/>
  <cols>
    <col min="1" max="1" width="13.09765625" style="2" customWidth="1"/>
    <col min="2" max="4" width="12.19921875" style="2" customWidth="1"/>
    <col min="5" max="6" width="13.09765625" style="2" customWidth="1"/>
    <col min="7" max="8" width="12.09765625" style="2" customWidth="1"/>
    <col min="9" max="9" width="12.59765625" style="2" customWidth="1"/>
    <col min="10" max="10" width="13.09765625" style="2" customWidth="1"/>
    <col min="11" max="12" width="12" style="2" customWidth="1"/>
    <col min="13" max="15" width="10.19921875" style="2" customWidth="1"/>
    <col min="16" max="16" width="13.59765625" style="2" customWidth="1"/>
    <col min="17" max="18" width="12.09765625" style="32" hidden="1" customWidth="1"/>
    <col min="19" max="16384" width="11" style="2" customWidth="1"/>
  </cols>
  <sheetData>
    <row r="1" spans="1:18" s="13" customFormat="1" ht="24" customHeight="1">
      <c r="A1" s="69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N1" s="25"/>
      <c r="O1" s="25"/>
      <c r="Q1" s="18"/>
      <c r="R1" s="18"/>
    </row>
    <row r="2" spans="1:18" s="13" customFormat="1" ht="27" customHeight="1" thickBot="1">
      <c r="A2" s="69" t="s">
        <v>242</v>
      </c>
      <c r="O2" s="224"/>
      <c r="P2" s="64" t="s">
        <v>235</v>
      </c>
      <c r="Q2" s="26"/>
      <c r="R2" s="14"/>
    </row>
    <row r="3" spans="1:18" s="13" customFormat="1" ht="21.75" customHeight="1">
      <c r="A3" s="367" t="s">
        <v>256</v>
      </c>
      <c r="B3" s="78"/>
      <c r="C3" s="73" t="s">
        <v>265</v>
      </c>
      <c r="D3" s="73" t="s">
        <v>264</v>
      </c>
      <c r="E3" s="78"/>
      <c r="F3" s="299" t="s">
        <v>267</v>
      </c>
      <c r="G3" s="73" t="s">
        <v>266</v>
      </c>
      <c r="H3" s="79"/>
      <c r="I3" s="73"/>
      <c r="J3" s="73"/>
      <c r="K3" s="253" t="s">
        <v>52</v>
      </c>
      <c r="L3" s="298"/>
      <c r="M3" s="73"/>
      <c r="N3" s="11" t="s">
        <v>74</v>
      </c>
      <c r="O3" s="79"/>
      <c r="P3" s="367" t="s">
        <v>53</v>
      </c>
      <c r="Q3" s="14" t="s">
        <v>76</v>
      </c>
      <c r="R3" s="27" t="s">
        <v>75</v>
      </c>
    </row>
    <row r="4" spans="1:18" s="13" customFormat="1" ht="21.75" customHeight="1">
      <c r="A4" s="368"/>
      <c r="B4" s="77" t="s">
        <v>52</v>
      </c>
      <c r="C4" s="379" t="s">
        <v>126</v>
      </c>
      <c r="D4" s="396" t="s">
        <v>125</v>
      </c>
      <c r="E4" s="77" t="s">
        <v>52</v>
      </c>
      <c r="F4" s="379" t="s">
        <v>126</v>
      </c>
      <c r="G4" s="381" t="s">
        <v>125</v>
      </c>
      <c r="H4" s="396" t="s">
        <v>61</v>
      </c>
      <c r="I4" s="75" t="s">
        <v>52</v>
      </c>
      <c r="J4" s="379" t="s">
        <v>126</v>
      </c>
      <c r="K4" s="381" t="s">
        <v>125</v>
      </c>
      <c r="L4" s="396" t="s">
        <v>61</v>
      </c>
      <c r="M4" s="75" t="s">
        <v>52</v>
      </c>
      <c r="N4" s="391" t="s">
        <v>62</v>
      </c>
      <c r="O4" s="396" t="s">
        <v>127</v>
      </c>
      <c r="P4" s="393"/>
      <c r="Q4" s="14" t="s">
        <v>77</v>
      </c>
      <c r="R4" s="28" t="s">
        <v>53</v>
      </c>
    </row>
    <row r="5" spans="1:18" s="13" customFormat="1" ht="21.75" customHeight="1" thickBot="1">
      <c r="A5" s="388"/>
      <c r="B5" s="1"/>
      <c r="C5" s="397"/>
      <c r="D5" s="398"/>
      <c r="E5" s="1"/>
      <c r="F5" s="397"/>
      <c r="G5" s="395"/>
      <c r="H5" s="398"/>
      <c r="I5" s="123"/>
      <c r="J5" s="397"/>
      <c r="K5" s="395"/>
      <c r="L5" s="398"/>
      <c r="M5" s="123"/>
      <c r="N5" s="392"/>
      <c r="O5" s="390"/>
      <c r="P5" s="394"/>
      <c r="Q5" s="17" t="s">
        <v>69</v>
      </c>
      <c r="R5" s="29"/>
    </row>
    <row r="6" spans="1:19" ht="27" customHeight="1">
      <c r="A6" s="187" t="s">
        <v>175</v>
      </c>
      <c r="B6" s="116">
        <f aca="true" t="shared" si="0" ref="B6:B35">SUM(C6:D6)</f>
        <v>16447</v>
      </c>
      <c r="C6" s="254">
        <v>0</v>
      </c>
      <c r="D6" s="255">
        <v>16447</v>
      </c>
      <c r="E6" s="110">
        <f>SUM(F6:H6)</f>
        <v>28043</v>
      </c>
      <c r="F6" s="254">
        <v>0</v>
      </c>
      <c r="G6" s="313">
        <v>28043</v>
      </c>
      <c r="H6" s="257">
        <v>0</v>
      </c>
      <c r="I6" s="116">
        <f>SUM(J6:L6)</f>
        <v>44490</v>
      </c>
      <c r="J6" s="243">
        <f aca="true" t="shared" si="1" ref="J6:J35">SUM(F6,C6)</f>
        <v>0</v>
      </c>
      <c r="K6" s="295">
        <f>SUM(G6,D6)</f>
        <v>44490</v>
      </c>
      <c r="L6" s="244">
        <f>H6</f>
        <v>0</v>
      </c>
      <c r="M6" s="110">
        <f>SUM(N6:O6)</f>
        <v>0</v>
      </c>
      <c r="N6" s="243">
        <v>0</v>
      </c>
      <c r="O6" s="244">
        <v>0</v>
      </c>
      <c r="P6" s="126">
        <f aca="true" t="shared" si="2" ref="P6:P35">SUM(I6,M6)</f>
        <v>44490</v>
      </c>
      <c r="Q6" s="3">
        <v>0</v>
      </c>
      <c r="R6" s="5">
        <v>49043</v>
      </c>
      <c r="S6" s="33"/>
    </row>
    <row r="7" spans="1:19" ht="27" customHeight="1">
      <c r="A7" s="139" t="s">
        <v>176</v>
      </c>
      <c r="B7" s="117">
        <f t="shared" si="0"/>
        <v>2886</v>
      </c>
      <c r="C7" s="256">
        <v>2886</v>
      </c>
      <c r="D7" s="257">
        <v>0</v>
      </c>
      <c r="E7" s="86">
        <f aca="true" t="shared" si="3" ref="E7:E35">SUM(F7:H7)</f>
        <v>47158</v>
      </c>
      <c r="F7" s="256">
        <v>47158</v>
      </c>
      <c r="G7" s="314">
        <v>0</v>
      </c>
      <c r="H7" s="257">
        <v>0</v>
      </c>
      <c r="I7" s="117">
        <f aca="true" t="shared" si="4" ref="I7:I35">SUM(J7:L7)</f>
        <v>50044</v>
      </c>
      <c r="J7" s="245">
        <f t="shared" si="1"/>
        <v>50044</v>
      </c>
      <c r="K7" s="146">
        <f aca="true" t="shared" si="5" ref="K7:K35">SUM(G7,D7)</f>
        <v>0</v>
      </c>
      <c r="L7" s="246">
        <f aca="true" t="shared" si="6" ref="L7:L35">H7</f>
        <v>0</v>
      </c>
      <c r="M7" s="86">
        <f aca="true" t="shared" si="7" ref="M7:M35">SUM(N7:O7)</f>
        <v>0</v>
      </c>
      <c r="N7" s="245">
        <v>0</v>
      </c>
      <c r="O7" s="246">
        <v>0</v>
      </c>
      <c r="P7" s="111">
        <f t="shared" si="2"/>
        <v>50044</v>
      </c>
      <c r="Q7" s="3">
        <v>0</v>
      </c>
      <c r="R7" s="5">
        <v>49572</v>
      </c>
      <c r="S7" s="33"/>
    </row>
    <row r="8" spans="1:19" ht="27" customHeight="1">
      <c r="A8" s="139" t="s">
        <v>177</v>
      </c>
      <c r="B8" s="117">
        <f t="shared" si="0"/>
        <v>4321</v>
      </c>
      <c r="C8" s="256">
        <v>4321</v>
      </c>
      <c r="D8" s="257">
        <v>0</v>
      </c>
      <c r="E8" s="86">
        <f t="shared" si="3"/>
        <v>55243</v>
      </c>
      <c r="F8" s="256">
        <v>55243</v>
      </c>
      <c r="G8" s="314">
        <v>0</v>
      </c>
      <c r="H8" s="257">
        <v>0</v>
      </c>
      <c r="I8" s="117">
        <f t="shared" si="4"/>
        <v>59564</v>
      </c>
      <c r="J8" s="245">
        <f t="shared" si="1"/>
        <v>59564</v>
      </c>
      <c r="K8" s="146">
        <f t="shared" si="5"/>
        <v>0</v>
      </c>
      <c r="L8" s="246">
        <f t="shared" si="6"/>
        <v>0</v>
      </c>
      <c r="M8" s="86">
        <f t="shared" si="7"/>
        <v>0</v>
      </c>
      <c r="N8" s="245">
        <v>0</v>
      </c>
      <c r="O8" s="246">
        <v>0</v>
      </c>
      <c r="P8" s="111">
        <f t="shared" si="2"/>
        <v>59564</v>
      </c>
      <c r="Q8" s="3">
        <v>0</v>
      </c>
      <c r="R8" s="5">
        <v>90885</v>
      </c>
      <c r="S8" s="33"/>
    </row>
    <row r="9" spans="1:19" ht="27" customHeight="1">
      <c r="A9" s="139" t="s">
        <v>178</v>
      </c>
      <c r="B9" s="117">
        <f t="shared" si="0"/>
        <v>17454</v>
      </c>
      <c r="C9" s="256">
        <v>12540</v>
      </c>
      <c r="D9" s="257">
        <v>4914</v>
      </c>
      <c r="E9" s="86">
        <f t="shared" si="3"/>
        <v>68940</v>
      </c>
      <c r="F9" s="256">
        <v>58326</v>
      </c>
      <c r="G9" s="314">
        <v>10614</v>
      </c>
      <c r="H9" s="257">
        <v>0</v>
      </c>
      <c r="I9" s="117">
        <f t="shared" si="4"/>
        <v>86394</v>
      </c>
      <c r="J9" s="245">
        <f t="shared" si="1"/>
        <v>70866</v>
      </c>
      <c r="K9" s="146">
        <f t="shared" si="5"/>
        <v>15528</v>
      </c>
      <c r="L9" s="246">
        <f t="shared" si="6"/>
        <v>0</v>
      </c>
      <c r="M9" s="86">
        <f t="shared" si="7"/>
        <v>0</v>
      </c>
      <c r="N9" s="245">
        <v>0</v>
      </c>
      <c r="O9" s="246">
        <v>0</v>
      </c>
      <c r="P9" s="111">
        <f t="shared" si="2"/>
        <v>86394</v>
      </c>
      <c r="Q9" s="3">
        <v>0</v>
      </c>
      <c r="R9" s="5">
        <v>61826</v>
      </c>
      <c r="S9" s="33"/>
    </row>
    <row r="10" spans="1:19" ht="27" customHeight="1">
      <c r="A10" s="140" t="s">
        <v>179</v>
      </c>
      <c r="B10" s="118">
        <f t="shared" si="0"/>
        <v>6664</v>
      </c>
      <c r="C10" s="258">
        <v>6664</v>
      </c>
      <c r="D10" s="259">
        <v>0</v>
      </c>
      <c r="E10" s="127">
        <f t="shared" si="3"/>
        <v>28677</v>
      </c>
      <c r="F10" s="258">
        <v>28677</v>
      </c>
      <c r="G10" s="315">
        <v>0</v>
      </c>
      <c r="H10" s="259">
        <v>0</v>
      </c>
      <c r="I10" s="118">
        <f t="shared" si="4"/>
        <v>35341</v>
      </c>
      <c r="J10" s="247">
        <f t="shared" si="1"/>
        <v>35341</v>
      </c>
      <c r="K10" s="296">
        <f t="shared" si="5"/>
        <v>0</v>
      </c>
      <c r="L10" s="248">
        <f t="shared" si="6"/>
        <v>0</v>
      </c>
      <c r="M10" s="127">
        <f t="shared" si="7"/>
        <v>51</v>
      </c>
      <c r="N10" s="247">
        <v>51</v>
      </c>
      <c r="O10" s="248">
        <v>0</v>
      </c>
      <c r="P10" s="121">
        <f t="shared" si="2"/>
        <v>35392</v>
      </c>
      <c r="Q10" s="4">
        <v>0</v>
      </c>
      <c r="R10" s="6">
        <v>38549</v>
      </c>
      <c r="S10" s="33"/>
    </row>
    <row r="11" spans="1:19" ht="27" customHeight="1">
      <c r="A11" s="188" t="s">
        <v>180</v>
      </c>
      <c r="B11" s="119">
        <f t="shared" si="0"/>
        <v>2961</v>
      </c>
      <c r="C11" s="260">
        <v>2961</v>
      </c>
      <c r="D11" s="261">
        <v>0</v>
      </c>
      <c r="E11" s="128">
        <f t="shared" si="3"/>
        <v>25344</v>
      </c>
      <c r="F11" s="260">
        <v>25344</v>
      </c>
      <c r="G11" s="316">
        <v>0</v>
      </c>
      <c r="H11" s="261">
        <v>0</v>
      </c>
      <c r="I11" s="119">
        <f t="shared" si="4"/>
        <v>28305</v>
      </c>
      <c r="J11" s="249">
        <f t="shared" si="1"/>
        <v>28305</v>
      </c>
      <c r="K11" s="297">
        <f t="shared" si="5"/>
        <v>0</v>
      </c>
      <c r="L11" s="250">
        <f t="shared" si="6"/>
        <v>0</v>
      </c>
      <c r="M11" s="128">
        <f t="shared" si="7"/>
        <v>0</v>
      </c>
      <c r="N11" s="249">
        <v>0</v>
      </c>
      <c r="O11" s="250">
        <v>0</v>
      </c>
      <c r="P11" s="122">
        <f t="shared" si="2"/>
        <v>28305</v>
      </c>
      <c r="Q11" s="3">
        <v>0</v>
      </c>
      <c r="R11" s="5">
        <v>32351</v>
      </c>
      <c r="S11" s="33"/>
    </row>
    <row r="12" spans="1:19" ht="27" customHeight="1">
      <c r="A12" s="139" t="s">
        <v>181</v>
      </c>
      <c r="B12" s="117">
        <f t="shared" si="0"/>
        <v>8151</v>
      </c>
      <c r="C12" s="256">
        <v>8151</v>
      </c>
      <c r="D12" s="257">
        <v>0</v>
      </c>
      <c r="E12" s="86">
        <f t="shared" si="3"/>
        <v>40074</v>
      </c>
      <c r="F12" s="256">
        <v>40074</v>
      </c>
      <c r="G12" s="314">
        <v>0</v>
      </c>
      <c r="H12" s="257">
        <v>0</v>
      </c>
      <c r="I12" s="117">
        <f t="shared" si="4"/>
        <v>48225</v>
      </c>
      <c r="J12" s="245">
        <f t="shared" si="1"/>
        <v>48225</v>
      </c>
      <c r="K12" s="146">
        <f t="shared" si="5"/>
        <v>0</v>
      </c>
      <c r="L12" s="246">
        <f t="shared" si="6"/>
        <v>0</v>
      </c>
      <c r="M12" s="86">
        <f t="shared" si="7"/>
        <v>0</v>
      </c>
      <c r="N12" s="245">
        <v>0</v>
      </c>
      <c r="O12" s="246">
        <v>0</v>
      </c>
      <c r="P12" s="111">
        <f t="shared" si="2"/>
        <v>48225</v>
      </c>
      <c r="Q12" s="3">
        <v>0</v>
      </c>
      <c r="R12" s="5">
        <v>51428</v>
      </c>
      <c r="S12" s="33"/>
    </row>
    <row r="13" spans="1:19" ht="27" customHeight="1">
      <c r="A13" s="139" t="s">
        <v>182</v>
      </c>
      <c r="B13" s="117">
        <f t="shared" si="0"/>
        <v>2303</v>
      </c>
      <c r="C13" s="256">
        <v>2303</v>
      </c>
      <c r="D13" s="257">
        <v>0</v>
      </c>
      <c r="E13" s="86">
        <f t="shared" si="3"/>
        <v>24800</v>
      </c>
      <c r="F13" s="256">
        <v>24800</v>
      </c>
      <c r="G13" s="314">
        <v>0</v>
      </c>
      <c r="H13" s="257">
        <v>0</v>
      </c>
      <c r="I13" s="117">
        <f t="shared" si="4"/>
        <v>27103</v>
      </c>
      <c r="J13" s="245">
        <f t="shared" si="1"/>
        <v>27103</v>
      </c>
      <c r="K13" s="146">
        <f t="shared" si="5"/>
        <v>0</v>
      </c>
      <c r="L13" s="246">
        <f t="shared" si="6"/>
        <v>0</v>
      </c>
      <c r="M13" s="86">
        <f t="shared" si="7"/>
        <v>7</v>
      </c>
      <c r="N13" s="245">
        <v>7</v>
      </c>
      <c r="O13" s="246">
        <v>0</v>
      </c>
      <c r="P13" s="111">
        <f t="shared" si="2"/>
        <v>27110</v>
      </c>
      <c r="Q13" s="3">
        <v>0</v>
      </c>
      <c r="R13" s="5">
        <v>22010</v>
      </c>
      <c r="S13" s="33"/>
    </row>
    <row r="14" spans="1:19" ht="27" customHeight="1">
      <c r="A14" s="139" t="s">
        <v>183</v>
      </c>
      <c r="B14" s="117">
        <f t="shared" si="0"/>
        <v>2331</v>
      </c>
      <c r="C14" s="256">
        <v>2331</v>
      </c>
      <c r="D14" s="257">
        <v>0</v>
      </c>
      <c r="E14" s="86">
        <f t="shared" si="3"/>
        <v>18055</v>
      </c>
      <c r="F14" s="256">
        <v>18055</v>
      </c>
      <c r="G14" s="314">
        <v>0</v>
      </c>
      <c r="H14" s="257">
        <v>0</v>
      </c>
      <c r="I14" s="117">
        <f t="shared" si="4"/>
        <v>20386</v>
      </c>
      <c r="J14" s="245">
        <f t="shared" si="1"/>
        <v>20386</v>
      </c>
      <c r="K14" s="146">
        <f t="shared" si="5"/>
        <v>0</v>
      </c>
      <c r="L14" s="246">
        <f t="shared" si="6"/>
        <v>0</v>
      </c>
      <c r="M14" s="86">
        <f t="shared" si="7"/>
        <v>0</v>
      </c>
      <c r="N14" s="245">
        <v>0</v>
      </c>
      <c r="O14" s="246">
        <v>0</v>
      </c>
      <c r="P14" s="111">
        <f t="shared" si="2"/>
        <v>20386</v>
      </c>
      <c r="Q14" s="3">
        <v>0</v>
      </c>
      <c r="R14" s="5">
        <v>22312</v>
      </c>
      <c r="S14" s="33"/>
    </row>
    <row r="15" spans="1:19" ht="27" customHeight="1">
      <c r="A15" s="140" t="s">
        <v>184</v>
      </c>
      <c r="B15" s="118">
        <f t="shared" si="0"/>
        <v>3253</v>
      </c>
      <c r="C15" s="258">
        <v>3253</v>
      </c>
      <c r="D15" s="259">
        <v>0</v>
      </c>
      <c r="E15" s="127">
        <f t="shared" si="3"/>
        <v>19382</v>
      </c>
      <c r="F15" s="258">
        <v>19382</v>
      </c>
      <c r="G15" s="315">
        <v>0</v>
      </c>
      <c r="H15" s="259">
        <v>0</v>
      </c>
      <c r="I15" s="118">
        <f t="shared" si="4"/>
        <v>22635</v>
      </c>
      <c r="J15" s="247">
        <f t="shared" si="1"/>
        <v>22635</v>
      </c>
      <c r="K15" s="296">
        <f t="shared" si="5"/>
        <v>0</v>
      </c>
      <c r="L15" s="248">
        <f t="shared" si="6"/>
        <v>0</v>
      </c>
      <c r="M15" s="127">
        <f t="shared" si="7"/>
        <v>0</v>
      </c>
      <c r="N15" s="247">
        <v>0</v>
      </c>
      <c r="O15" s="248">
        <v>0</v>
      </c>
      <c r="P15" s="121">
        <f t="shared" si="2"/>
        <v>22635</v>
      </c>
      <c r="Q15" s="4">
        <v>0</v>
      </c>
      <c r="R15" s="6">
        <v>23693</v>
      </c>
      <c r="S15" s="33"/>
    </row>
    <row r="16" spans="1:19" ht="27" customHeight="1">
      <c r="A16" s="188" t="s">
        <v>185</v>
      </c>
      <c r="B16" s="119">
        <f t="shared" si="0"/>
        <v>1761</v>
      </c>
      <c r="C16" s="260">
        <v>1057</v>
      </c>
      <c r="D16" s="261">
        <v>704</v>
      </c>
      <c r="E16" s="128">
        <f t="shared" si="3"/>
        <v>25359</v>
      </c>
      <c r="F16" s="260">
        <v>15215</v>
      </c>
      <c r="G16" s="316">
        <v>10144</v>
      </c>
      <c r="H16" s="261">
        <v>0</v>
      </c>
      <c r="I16" s="119">
        <f t="shared" si="4"/>
        <v>27120</v>
      </c>
      <c r="J16" s="249">
        <f t="shared" si="1"/>
        <v>16272</v>
      </c>
      <c r="K16" s="297">
        <f t="shared" si="5"/>
        <v>10848</v>
      </c>
      <c r="L16" s="250">
        <f t="shared" si="6"/>
        <v>0</v>
      </c>
      <c r="M16" s="128">
        <f t="shared" si="7"/>
        <v>0</v>
      </c>
      <c r="N16" s="249">
        <v>0</v>
      </c>
      <c r="O16" s="250">
        <v>0</v>
      </c>
      <c r="P16" s="122">
        <f t="shared" si="2"/>
        <v>27120</v>
      </c>
      <c r="Q16" s="3">
        <v>-237</v>
      </c>
      <c r="R16" s="5">
        <v>36574</v>
      </c>
      <c r="S16" s="33"/>
    </row>
    <row r="17" spans="1:19" ht="27" customHeight="1">
      <c r="A17" s="139" t="s">
        <v>186</v>
      </c>
      <c r="B17" s="117">
        <f t="shared" si="0"/>
        <v>11443</v>
      </c>
      <c r="C17" s="256">
        <v>11443</v>
      </c>
      <c r="D17" s="257">
        <v>0</v>
      </c>
      <c r="E17" s="86">
        <f t="shared" si="3"/>
        <v>104218</v>
      </c>
      <c r="F17" s="256">
        <v>104218</v>
      </c>
      <c r="G17" s="314">
        <v>0</v>
      </c>
      <c r="H17" s="257">
        <v>0</v>
      </c>
      <c r="I17" s="117">
        <f t="shared" si="4"/>
        <v>115661</v>
      </c>
      <c r="J17" s="245">
        <f t="shared" si="1"/>
        <v>115661</v>
      </c>
      <c r="K17" s="146">
        <f t="shared" si="5"/>
        <v>0</v>
      </c>
      <c r="L17" s="246">
        <f t="shared" si="6"/>
        <v>0</v>
      </c>
      <c r="M17" s="86">
        <f t="shared" si="7"/>
        <v>0</v>
      </c>
      <c r="N17" s="245">
        <v>0</v>
      </c>
      <c r="O17" s="246">
        <v>0</v>
      </c>
      <c r="P17" s="111">
        <f t="shared" si="2"/>
        <v>115661</v>
      </c>
      <c r="Q17" s="3">
        <v>0</v>
      </c>
      <c r="R17" s="5">
        <v>106785</v>
      </c>
      <c r="S17" s="33"/>
    </row>
    <row r="18" spans="1:19" ht="27" customHeight="1">
      <c r="A18" s="139" t="s">
        <v>187</v>
      </c>
      <c r="B18" s="117">
        <f t="shared" si="0"/>
        <v>2498</v>
      </c>
      <c r="C18" s="256">
        <v>2498</v>
      </c>
      <c r="D18" s="257">
        <v>0</v>
      </c>
      <c r="E18" s="86">
        <f t="shared" si="3"/>
        <v>35478</v>
      </c>
      <c r="F18" s="256">
        <v>35478</v>
      </c>
      <c r="G18" s="314">
        <v>0</v>
      </c>
      <c r="H18" s="257">
        <v>0</v>
      </c>
      <c r="I18" s="117">
        <f t="shared" si="4"/>
        <v>37976</v>
      </c>
      <c r="J18" s="245">
        <f t="shared" si="1"/>
        <v>37976</v>
      </c>
      <c r="K18" s="146">
        <f t="shared" si="5"/>
        <v>0</v>
      </c>
      <c r="L18" s="246">
        <f t="shared" si="6"/>
        <v>0</v>
      </c>
      <c r="M18" s="86">
        <f t="shared" si="7"/>
        <v>0</v>
      </c>
      <c r="N18" s="245">
        <v>0</v>
      </c>
      <c r="O18" s="246">
        <v>0</v>
      </c>
      <c r="P18" s="111">
        <f t="shared" si="2"/>
        <v>37976</v>
      </c>
      <c r="Q18" s="3">
        <v>0</v>
      </c>
      <c r="R18" s="5">
        <v>45866</v>
      </c>
      <c r="S18" s="33"/>
    </row>
    <row r="19" spans="1:19" ht="27" customHeight="1">
      <c r="A19" s="139" t="s">
        <v>188</v>
      </c>
      <c r="B19" s="117">
        <f t="shared" si="0"/>
        <v>2772</v>
      </c>
      <c r="C19" s="256">
        <v>2772</v>
      </c>
      <c r="D19" s="257">
        <v>0</v>
      </c>
      <c r="E19" s="86">
        <f t="shared" si="3"/>
        <v>28069</v>
      </c>
      <c r="F19" s="256">
        <v>28069</v>
      </c>
      <c r="G19" s="314">
        <v>0</v>
      </c>
      <c r="H19" s="257">
        <v>0</v>
      </c>
      <c r="I19" s="117">
        <f t="shared" si="4"/>
        <v>30841</v>
      </c>
      <c r="J19" s="245">
        <f t="shared" si="1"/>
        <v>30841</v>
      </c>
      <c r="K19" s="146">
        <f t="shared" si="5"/>
        <v>0</v>
      </c>
      <c r="L19" s="246">
        <f t="shared" si="6"/>
        <v>0</v>
      </c>
      <c r="M19" s="86">
        <f t="shared" si="7"/>
        <v>0</v>
      </c>
      <c r="N19" s="245">
        <v>0</v>
      </c>
      <c r="O19" s="246">
        <v>0</v>
      </c>
      <c r="P19" s="111">
        <f t="shared" si="2"/>
        <v>30841</v>
      </c>
      <c r="Q19" s="3">
        <v>0</v>
      </c>
      <c r="R19" s="5">
        <v>42352</v>
      </c>
      <c r="S19" s="33"/>
    </row>
    <row r="20" spans="1:19" ht="27" customHeight="1">
      <c r="A20" s="140" t="s">
        <v>189</v>
      </c>
      <c r="B20" s="118">
        <f t="shared" si="0"/>
        <v>3518</v>
      </c>
      <c r="C20" s="258">
        <v>3518</v>
      </c>
      <c r="D20" s="259">
        <v>0</v>
      </c>
      <c r="E20" s="127">
        <f t="shared" si="3"/>
        <v>13151</v>
      </c>
      <c r="F20" s="258">
        <v>13151</v>
      </c>
      <c r="G20" s="315">
        <v>0</v>
      </c>
      <c r="H20" s="259">
        <v>0</v>
      </c>
      <c r="I20" s="118">
        <f t="shared" si="4"/>
        <v>16669</v>
      </c>
      <c r="J20" s="247">
        <f t="shared" si="1"/>
        <v>16669</v>
      </c>
      <c r="K20" s="296">
        <f t="shared" si="5"/>
        <v>0</v>
      </c>
      <c r="L20" s="248">
        <f t="shared" si="6"/>
        <v>0</v>
      </c>
      <c r="M20" s="127">
        <f t="shared" si="7"/>
        <v>0</v>
      </c>
      <c r="N20" s="247">
        <v>0</v>
      </c>
      <c r="O20" s="248">
        <v>0</v>
      </c>
      <c r="P20" s="121">
        <f t="shared" si="2"/>
        <v>16669</v>
      </c>
      <c r="Q20" s="4">
        <v>0</v>
      </c>
      <c r="R20" s="6">
        <v>17104</v>
      </c>
      <c r="S20" s="33"/>
    </row>
    <row r="21" spans="1:19" ht="27" customHeight="1">
      <c r="A21" s="188" t="s">
        <v>190</v>
      </c>
      <c r="B21" s="119">
        <f t="shared" si="0"/>
        <v>2444</v>
      </c>
      <c r="C21" s="260">
        <v>2444</v>
      </c>
      <c r="D21" s="261">
        <v>0</v>
      </c>
      <c r="E21" s="128">
        <f t="shared" si="3"/>
        <v>15181</v>
      </c>
      <c r="F21" s="260">
        <v>15181</v>
      </c>
      <c r="G21" s="316">
        <v>0</v>
      </c>
      <c r="H21" s="261">
        <v>0</v>
      </c>
      <c r="I21" s="119">
        <f t="shared" si="4"/>
        <v>17625</v>
      </c>
      <c r="J21" s="249">
        <f t="shared" si="1"/>
        <v>17625</v>
      </c>
      <c r="K21" s="297">
        <f t="shared" si="5"/>
        <v>0</v>
      </c>
      <c r="L21" s="250">
        <f t="shared" si="6"/>
        <v>0</v>
      </c>
      <c r="M21" s="128">
        <f t="shared" si="7"/>
        <v>0</v>
      </c>
      <c r="N21" s="249">
        <v>0</v>
      </c>
      <c r="O21" s="250">
        <v>0</v>
      </c>
      <c r="P21" s="122">
        <f t="shared" si="2"/>
        <v>17625</v>
      </c>
      <c r="Q21" s="3">
        <v>0</v>
      </c>
      <c r="R21" s="5">
        <v>17041</v>
      </c>
      <c r="S21" s="33"/>
    </row>
    <row r="22" spans="1:19" ht="27" customHeight="1">
      <c r="A22" s="139" t="s">
        <v>191</v>
      </c>
      <c r="B22" s="117">
        <f t="shared" si="0"/>
        <v>3607</v>
      </c>
      <c r="C22" s="256">
        <v>3607</v>
      </c>
      <c r="D22" s="257">
        <v>0</v>
      </c>
      <c r="E22" s="86">
        <f t="shared" si="3"/>
        <v>21925</v>
      </c>
      <c r="F22" s="256">
        <v>21925</v>
      </c>
      <c r="G22" s="314">
        <v>0</v>
      </c>
      <c r="H22" s="257">
        <v>0</v>
      </c>
      <c r="I22" s="117">
        <f t="shared" si="4"/>
        <v>25532</v>
      </c>
      <c r="J22" s="245">
        <f t="shared" si="1"/>
        <v>25532</v>
      </c>
      <c r="K22" s="146">
        <f t="shared" si="5"/>
        <v>0</v>
      </c>
      <c r="L22" s="246">
        <f t="shared" si="6"/>
        <v>0</v>
      </c>
      <c r="M22" s="86">
        <f t="shared" si="7"/>
        <v>0</v>
      </c>
      <c r="N22" s="245">
        <v>0</v>
      </c>
      <c r="O22" s="246">
        <v>0</v>
      </c>
      <c r="P22" s="111">
        <f t="shared" si="2"/>
        <v>25532</v>
      </c>
      <c r="Q22" s="3">
        <v>0</v>
      </c>
      <c r="R22" s="5">
        <v>29550</v>
      </c>
      <c r="S22" s="33"/>
    </row>
    <row r="23" spans="1:19" ht="27" customHeight="1">
      <c r="A23" s="139" t="s">
        <v>192</v>
      </c>
      <c r="B23" s="117">
        <f t="shared" si="0"/>
        <v>4332</v>
      </c>
      <c r="C23" s="256">
        <v>4332</v>
      </c>
      <c r="D23" s="257">
        <v>0</v>
      </c>
      <c r="E23" s="86">
        <f t="shared" si="3"/>
        <v>36668</v>
      </c>
      <c r="F23" s="256">
        <v>36668</v>
      </c>
      <c r="G23" s="314">
        <v>0</v>
      </c>
      <c r="H23" s="257">
        <v>0</v>
      </c>
      <c r="I23" s="117">
        <f t="shared" si="4"/>
        <v>41000</v>
      </c>
      <c r="J23" s="245">
        <f t="shared" si="1"/>
        <v>41000</v>
      </c>
      <c r="K23" s="146">
        <f t="shared" si="5"/>
        <v>0</v>
      </c>
      <c r="L23" s="246">
        <f t="shared" si="6"/>
        <v>0</v>
      </c>
      <c r="M23" s="86">
        <f t="shared" si="7"/>
        <v>0</v>
      </c>
      <c r="N23" s="245">
        <v>0</v>
      </c>
      <c r="O23" s="246">
        <v>0</v>
      </c>
      <c r="P23" s="111">
        <f t="shared" si="2"/>
        <v>41000</v>
      </c>
      <c r="Q23" s="3">
        <v>0</v>
      </c>
      <c r="R23" s="5">
        <v>38114</v>
      </c>
      <c r="S23" s="33"/>
    </row>
    <row r="24" spans="1:19" ht="27" customHeight="1">
      <c r="A24" s="139" t="s">
        <v>193</v>
      </c>
      <c r="B24" s="117">
        <f t="shared" si="0"/>
        <v>5058</v>
      </c>
      <c r="C24" s="256">
        <v>5058</v>
      </c>
      <c r="D24" s="257">
        <v>0</v>
      </c>
      <c r="E24" s="86">
        <f t="shared" si="3"/>
        <v>15053</v>
      </c>
      <c r="F24" s="256">
        <v>15053</v>
      </c>
      <c r="G24" s="314">
        <v>0</v>
      </c>
      <c r="H24" s="257">
        <v>0</v>
      </c>
      <c r="I24" s="117">
        <f t="shared" si="4"/>
        <v>20111</v>
      </c>
      <c r="J24" s="245">
        <f t="shared" si="1"/>
        <v>20111</v>
      </c>
      <c r="K24" s="146">
        <f t="shared" si="5"/>
        <v>0</v>
      </c>
      <c r="L24" s="246">
        <f t="shared" si="6"/>
        <v>0</v>
      </c>
      <c r="M24" s="86">
        <f t="shared" si="7"/>
        <v>0</v>
      </c>
      <c r="N24" s="245">
        <v>0</v>
      </c>
      <c r="O24" s="246">
        <v>0</v>
      </c>
      <c r="P24" s="111">
        <f t="shared" si="2"/>
        <v>20111</v>
      </c>
      <c r="Q24" s="3">
        <v>0</v>
      </c>
      <c r="R24" s="5">
        <v>15864</v>
      </c>
      <c r="S24" s="33"/>
    </row>
    <row r="25" spans="1:19" ht="27" customHeight="1">
      <c r="A25" s="140" t="s">
        <v>194</v>
      </c>
      <c r="B25" s="118">
        <f t="shared" si="0"/>
        <v>4668</v>
      </c>
      <c r="C25" s="258">
        <v>4668</v>
      </c>
      <c r="D25" s="259">
        <v>0</v>
      </c>
      <c r="E25" s="127">
        <f t="shared" si="3"/>
        <v>35642</v>
      </c>
      <c r="F25" s="258">
        <v>35642</v>
      </c>
      <c r="G25" s="315">
        <v>0</v>
      </c>
      <c r="H25" s="259">
        <v>0</v>
      </c>
      <c r="I25" s="118">
        <f t="shared" si="4"/>
        <v>40310</v>
      </c>
      <c r="J25" s="247">
        <f t="shared" si="1"/>
        <v>40310</v>
      </c>
      <c r="K25" s="296">
        <f t="shared" si="5"/>
        <v>0</v>
      </c>
      <c r="L25" s="248">
        <f t="shared" si="6"/>
        <v>0</v>
      </c>
      <c r="M25" s="127">
        <f t="shared" si="7"/>
        <v>0</v>
      </c>
      <c r="N25" s="247">
        <v>0</v>
      </c>
      <c r="O25" s="248">
        <v>0</v>
      </c>
      <c r="P25" s="121">
        <f t="shared" si="2"/>
        <v>40310</v>
      </c>
      <c r="Q25" s="4">
        <v>-18</v>
      </c>
      <c r="R25" s="6">
        <v>21759</v>
      </c>
      <c r="S25" s="33"/>
    </row>
    <row r="26" spans="1:19" ht="27" customHeight="1">
      <c r="A26" s="188" t="s">
        <v>195</v>
      </c>
      <c r="B26" s="119">
        <f t="shared" si="0"/>
        <v>2753</v>
      </c>
      <c r="C26" s="260">
        <v>2753</v>
      </c>
      <c r="D26" s="261">
        <v>0</v>
      </c>
      <c r="E26" s="128">
        <f t="shared" si="3"/>
        <v>12183</v>
      </c>
      <c r="F26" s="260">
        <v>12183</v>
      </c>
      <c r="G26" s="316">
        <v>0</v>
      </c>
      <c r="H26" s="261">
        <v>0</v>
      </c>
      <c r="I26" s="119">
        <f t="shared" si="4"/>
        <v>14936</v>
      </c>
      <c r="J26" s="249">
        <f t="shared" si="1"/>
        <v>14936</v>
      </c>
      <c r="K26" s="297">
        <f t="shared" si="5"/>
        <v>0</v>
      </c>
      <c r="L26" s="250">
        <f t="shared" si="6"/>
        <v>0</v>
      </c>
      <c r="M26" s="128">
        <f t="shared" si="7"/>
        <v>0</v>
      </c>
      <c r="N26" s="249">
        <v>0</v>
      </c>
      <c r="O26" s="250">
        <v>0</v>
      </c>
      <c r="P26" s="122">
        <f t="shared" si="2"/>
        <v>14936</v>
      </c>
      <c r="Q26" s="3">
        <v>0</v>
      </c>
      <c r="R26" s="5">
        <v>35173</v>
      </c>
      <c r="S26" s="33"/>
    </row>
    <row r="27" spans="1:19" ht="27" customHeight="1">
      <c r="A27" s="139" t="s">
        <v>196</v>
      </c>
      <c r="B27" s="117">
        <f t="shared" si="0"/>
        <v>3523</v>
      </c>
      <c r="C27" s="256">
        <v>3523</v>
      </c>
      <c r="D27" s="257">
        <v>0</v>
      </c>
      <c r="E27" s="86">
        <f t="shared" si="3"/>
        <v>22144</v>
      </c>
      <c r="F27" s="256">
        <v>22144</v>
      </c>
      <c r="G27" s="314">
        <v>0</v>
      </c>
      <c r="H27" s="257">
        <v>0</v>
      </c>
      <c r="I27" s="117">
        <f t="shared" si="4"/>
        <v>25667</v>
      </c>
      <c r="J27" s="245">
        <f t="shared" si="1"/>
        <v>25667</v>
      </c>
      <c r="K27" s="146">
        <f t="shared" si="5"/>
        <v>0</v>
      </c>
      <c r="L27" s="246">
        <f t="shared" si="6"/>
        <v>0</v>
      </c>
      <c r="M27" s="86">
        <f t="shared" si="7"/>
        <v>0</v>
      </c>
      <c r="N27" s="245">
        <v>0</v>
      </c>
      <c r="O27" s="246">
        <v>0</v>
      </c>
      <c r="P27" s="111">
        <f t="shared" si="2"/>
        <v>25667</v>
      </c>
      <c r="Q27" s="3">
        <v>0</v>
      </c>
      <c r="R27" s="5">
        <v>7417</v>
      </c>
      <c r="S27" s="33"/>
    </row>
    <row r="28" spans="1:19" ht="27" customHeight="1">
      <c r="A28" s="139" t="s">
        <v>197</v>
      </c>
      <c r="B28" s="117">
        <f t="shared" si="0"/>
        <v>1923</v>
      </c>
      <c r="C28" s="256">
        <v>1923</v>
      </c>
      <c r="D28" s="257">
        <v>0</v>
      </c>
      <c r="E28" s="86">
        <f t="shared" si="3"/>
        <v>16528</v>
      </c>
      <c r="F28" s="256">
        <v>16528</v>
      </c>
      <c r="G28" s="314">
        <v>0</v>
      </c>
      <c r="H28" s="257">
        <v>0</v>
      </c>
      <c r="I28" s="117">
        <f t="shared" si="4"/>
        <v>18451</v>
      </c>
      <c r="J28" s="245">
        <f t="shared" si="1"/>
        <v>18451</v>
      </c>
      <c r="K28" s="146">
        <f t="shared" si="5"/>
        <v>0</v>
      </c>
      <c r="L28" s="246">
        <f t="shared" si="6"/>
        <v>0</v>
      </c>
      <c r="M28" s="86">
        <f t="shared" si="7"/>
        <v>0</v>
      </c>
      <c r="N28" s="245">
        <v>0</v>
      </c>
      <c r="O28" s="246">
        <v>0</v>
      </c>
      <c r="P28" s="111">
        <f t="shared" si="2"/>
        <v>18451</v>
      </c>
      <c r="Q28" s="3">
        <v>0</v>
      </c>
      <c r="R28" s="5">
        <v>29673</v>
      </c>
      <c r="S28" s="33"/>
    </row>
    <row r="29" spans="1:19" ht="27" customHeight="1">
      <c r="A29" s="139" t="s">
        <v>198</v>
      </c>
      <c r="B29" s="117">
        <f t="shared" si="0"/>
        <v>914</v>
      </c>
      <c r="C29" s="256">
        <v>914</v>
      </c>
      <c r="D29" s="257">
        <v>0</v>
      </c>
      <c r="E29" s="86">
        <f t="shared" si="3"/>
        <v>3947</v>
      </c>
      <c r="F29" s="256">
        <v>3947</v>
      </c>
      <c r="G29" s="314">
        <v>0</v>
      </c>
      <c r="H29" s="257">
        <v>0</v>
      </c>
      <c r="I29" s="117">
        <f t="shared" si="4"/>
        <v>4861</v>
      </c>
      <c r="J29" s="245">
        <f t="shared" si="1"/>
        <v>4861</v>
      </c>
      <c r="K29" s="146">
        <f t="shared" si="5"/>
        <v>0</v>
      </c>
      <c r="L29" s="246">
        <f t="shared" si="6"/>
        <v>0</v>
      </c>
      <c r="M29" s="86">
        <f t="shared" si="7"/>
        <v>0</v>
      </c>
      <c r="N29" s="245">
        <v>0</v>
      </c>
      <c r="O29" s="246">
        <v>0</v>
      </c>
      <c r="P29" s="111">
        <f t="shared" si="2"/>
        <v>4861</v>
      </c>
      <c r="Q29" s="3">
        <v>0</v>
      </c>
      <c r="R29" s="5">
        <v>23526</v>
      </c>
      <c r="S29" s="33"/>
    </row>
    <row r="30" spans="1:19" ht="27" customHeight="1">
      <c r="A30" s="140" t="s">
        <v>199</v>
      </c>
      <c r="B30" s="118">
        <f t="shared" si="0"/>
        <v>1383</v>
      </c>
      <c r="C30" s="258">
        <v>1383</v>
      </c>
      <c r="D30" s="259">
        <v>0</v>
      </c>
      <c r="E30" s="127">
        <f t="shared" si="3"/>
        <v>20464</v>
      </c>
      <c r="F30" s="258">
        <v>20464</v>
      </c>
      <c r="G30" s="315">
        <v>0</v>
      </c>
      <c r="H30" s="259">
        <v>0</v>
      </c>
      <c r="I30" s="118">
        <f t="shared" si="4"/>
        <v>21847</v>
      </c>
      <c r="J30" s="247">
        <f t="shared" si="1"/>
        <v>21847</v>
      </c>
      <c r="K30" s="296">
        <f t="shared" si="5"/>
        <v>0</v>
      </c>
      <c r="L30" s="248">
        <f t="shared" si="6"/>
        <v>0</v>
      </c>
      <c r="M30" s="127">
        <f t="shared" si="7"/>
        <v>0</v>
      </c>
      <c r="N30" s="247">
        <v>0</v>
      </c>
      <c r="O30" s="248">
        <v>0</v>
      </c>
      <c r="P30" s="121">
        <f t="shared" si="2"/>
        <v>21847</v>
      </c>
      <c r="Q30" s="4">
        <v>0</v>
      </c>
      <c r="R30" s="6">
        <v>4709</v>
      </c>
      <c r="S30" s="33"/>
    </row>
    <row r="31" spans="1:19" ht="27" customHeight="1">
      <c r="A31" s="188" t="s">
        <v>200</v>
      </c>
      <c r="B31" s="119">
        <f t="shared" si="0"/>
        <v>950</v>
      </c>
      <c r="C31" s="260">
        <v>950</v>
      </c>
      <c r="D31" s="261">
        <v>0</v>
      </c>
      <c r="E31" s="128">
        <f t="shared" si="3"/>
        <v>17687</v>
      </c>
      <c r="F31" s="260">
        <v>17687</v>
      </c>
      <c r="G31" s="316">
        <v>0</v>
      </c>
      <c r="H31" s="261">
        <v>0</v>
      </c>
      <c r="I31" s="119">
        <f t="shared" si="4"/>
        <v>18637</v>
      </c>
      <c r="J31" s="249">
        <f t="shared" si="1"/>
        <v>18637</v>
      </c>
      <c r="K31" s="297">
        <f t="shared" si="5"/>
        <v>0</v>
      </c>
      <c r="L31" s="250">
        <f t="shared" si="6"/>
        <v>0</v>
      </c>
      <c r="M31" s="128">
        <f t="shared" si="7"/>
        <v>0</v>
      </c>
      <c r="N31" s="249">
        <v>0</v>
      </c>
      <c r="O31" s="250">
        <v>0</v>
      </c>
      <c r="P31" s="122">
        <f t="shared" si="2"/>
        <v>18637</v>
      </c>
      <c r="Q31" s="3">
        <v>0</v>
      </c>
      <c r="R31" s="5">
        <v>21557</v>
      </c>
      <c r="S31" s="33"/>
    </row>
    <row r="32" spans="1:19" ht="27" customHeight="1">
      <c r="A32" s="139" t="s">
        <v>201</v>
      </c>
      <c r="B32" s="117">
        <f t="shared" si="0"/>
        <v>1080</v>
      </c>
      <c r="C32" s="256">
        <v>1080</v>
      </c>
      <c r="D32" s="257">
        <v>0</v>
      </c>
      <c r="E32" s="86">
        <f t="shared" si="3"/>
        <v>12234</v>
      </c>
      <c r="F32" s="256">
        <v>12234</v>
      </c>
      <c r="G32" s="314">
        <v>0</v>
      </c>
      <c r="H32" s="257">
        <v>0</v>
      </c>
      <c r="I32" s="117">
        <f t="shared" si="4"/>
        <v>13314</v>
      </c>
      <c r="J32" s="245">
        <f t="shared" si="1"/>
        <v>13314</v>
      </c>
      <c r="K32" s="146">
        <f t="shared" si="5"/>
        <v>0</v>
      </c>
      <c r="L32" s="246">
        <f t="shared" si="6"/>
        <v>0</v>
      </c>
      <c r="M32" s="86">
        <f t="shared" si="7"/>
        <v>0</v>
      </c>
      <c r="N32" s="245">
        <v>0</v>
      </c>
      <c r="O32" s="246">
        <v>0</v>
      </c>
      <c r="P32" s="111">
        <f t="shared" si="2"/>
        <v>13314</v>
      </c>
      <c r="Q32" s="3">
        <v>0</v>
      </c>
      <c r="R32" s="5">
        <v>20968</v>
      </c>
      <c r="S32" s="33"/>
    </row>
    <row r="33" spans="1:19" ht="27" customHeight="1">
      <c r="A33" s="139" t="s">
        <v>202</v>
      </c>
      <c r="B33" s="117">
        <f t="shared" si="0"/>
        <v>1009</v>
      </c>
      <c r="C33" s="256">
        <v>1009</v>
      </c>
      <c r="D33" s="257">
        <v>0</v>
      </c>
      <c r="E33" s="86">
        <f t="shared" si="3"/>
        <v>9678</v>
      </c>
      <c r="F33" s="256">
        <v>9678</v>
      </c>
      <c r="G33" s="314">
        <v>0</v>
      </c>
      <c r="H33" s="257">
        <v>0</v>
      </c>
      <c r="I33" s="117">
        <f t="shared" si="4"/>
        <v>10687</v>
      </c>
      <c r="J33" s="245">
        <f t="shared" si="1"/>
        <v>10687</v>
      </c>
      <c r="K33" s="146">
        <f t="shared" si="5"/>
        <v>0</v>
      </c>
      <c r="L33" s="246">
        <f t="shared" si="6"/>
        <v>0</v>
      </c>
      <c r="M33" s="86">
        <f t="shared" si="7"/>
        <v>0</v>
      </c>
      <c r="N33" s="245">
        <v>0</v>
      </c>
      <c r="O33" s="246">
        <v>0</v>
      </c>
      <c r="P33" s="111">
        <f t="shared" si="2"/>
        <v>10687</v>
      </c>
      <c r="Q33" s="3">
        <v>0</v>
      </c>
      <c r="R33" s="5">
        <v>12960</v>
      </c>
      <c r="S33" s="33"/>
    </row>
    <row r="34" spans="1:19" ht="27" customHeight="1">
      <c r="A34" s="139" t="s">
        <v>203</v>
      </c>
      <c r="B34" s="117">
        <f t="shared" si="0"/>
        <v>737</v>
      </c>
      <c r="C34" s="256">
        <v>737</v>
      </c>
      <c r="D34" s="257">
        <v>0</v>
      </c>
      <c r="E34" s="86">
        <f t="shared" si="3"/>
        <v>7795</v>
      </c>
      <c r="F34" s="256">
        <v>7795</v>
      </c>
      <c r="G34" s="314">
        <v>0</v>
      </c>
      <c r="H34" s="257">
        <v>0</v>
      </c>
      <c r="I34" s="117">
        <f t="shared" si="4"/>
        <v>8532</v>
      </c>
      <c r="J34" s="245">
        <f t="shared" si="1"/>
        <v>8532</v>
      </c>
      <c r="K34" s="146">
        <f t="shared" si="5"/>
        <v>0</v>
      </c>
      <c r="L34" s="246">
        <f t="shared" si="6"/>
        <v>0</v>
      </c>
      <c r="M34" s="86">
        <f t="shared" si="7"/>
        <v>0</v>
      </c>
      <c r="N34" s="245">
        <v>0</v>
      </c>
      <c r="O34" s="246">
        <v>0</v>
      </c>
      <c r="P34" s="111">
        <f t="shared" si="2"/>
        <v>8532</v>
      </c>
      <c r="Q34" s="3">
        <v>0</v>
      </c>
      <c r="R34" s="5">
        <v>11161</v>
      </c>
      <c r="S34" s="33"/>
    </row>
    <row r="35" spans="1:19" ht="27" customHeight="1">
      <c r="A35" s="140" t="s">
        <v>204</v>
      </c>
      <c r="B35" s="118">
        <f t="shared" si="0"/>
        <v>581</v>
      </c>
      <c r="C35" s="258">
        <v>581</v>
      </c>
      <c r="D35" s="259">
        <v>0</v>
      </c>
      <c r="E35" s="127">
        <f t="shared" si="3"/>
        <v>17211</v>
      </c>
      <c r="F35" s="258">
        <v>17211</v>
      </c>
      <c r="G35" s="315">
        <v>0</v>
      </c>
      <c r="H35" s="259">
        <v>0</v>
      </c>
      <c r="I35" s="118">
        <f t="shared" si="4"/>
        <v>17792</v>
      </c>
      <c r="J35" s="247">
        <f t="shared" si="1"/>
        <v>17792</v>
      </c>
      <c r="K35" s="296">
        <f t="shared" si="5"/>
        <v>0</v>
      </c>
      <c r="L35" s="248">
        <f t="shared" si="6"/>
        <v>0</v>
      </c>
      <c r="M35" s="127">
        <f t="shared" si="7"/>
        <v>0</v>
      </c>
      <c r="N35" s="247">
        <v>0</v>
      </c>
      <c r="O35" s="248">
        <v>0</v>
      </c>
      <c r="P35" s="121">
        <f t="shared" si="2"/>
        <v>17792</v>
      </c>
      <c r="Q35" s="4">
        <v>0</v>
      </c>
      <c r="R35" s="6">
        <v>11425</v>
      </c>
      <c r="S35" s="33"/>
    </row>
    <row r="36" spans="1:18" s="13" customFormat="1" ht="24" customHeight="1">
      <c r="A36" s="69" t="s">
        <v>58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N36" s="25"/>
      <c r="O36" s="25"/>
      <c r="Q36" s="18"/>
      <c r="R36" s="18"/>
    </row>
    <row r="37" spans="1:18" s="13" customFormat="1" ht="27" customHeight="1" thickBot="1">
      <c r="A37" s="69" t="s">
        <v>243</v>
      </c>
      <c r="O37" s="224"/>
      <c r="P37" s="64" t="s">
        <v>235</v>
      </c>
      <c r="Q37" s="26"/>
      <c r="R37" s="14"/>
    </row>
    <row r="38" spans="1:18" s="13" customFormat="1" ht="21.75" customHeight="1">
      <c r="A38" s="367" t="s">
        <v>257</v>
      </c>
      <c r="B38" s="78"/>
      <c r="C38" s="73" t="s">
        <v>72</v>
      </c>
      <c r="D38" s="73"/>
      <c r="E38" s="78"/>
      <c r="F38" s="73" t="s">
        <v>71</v>
      </c>
      <c r="G38" s="73"/>
      <c r="H38" s="79"/>
      <c r="I38" s="78"/>
      <c r="J38" s="73" t="s">
        <v>73</v>
      </c>
      <c r="K38" s="73"/>
      <c r="L38" s="298"/>
      <c r="M38" s="73"/>
      <c r="N38" s="11" t="s">
        <v>74</v>
      </c>
      <c r="O38" s="79"/>
      <c r="P38" s="367" t="s">
        <v>53</v>
      </c>
      <c r="Q38" s="14" t="s">
        <v>76</v>
      </c>
      <c r="R38" s="27" t="s">
        <v>75</v>
      </c>
    </row>
    <row r="39" spans="1:18" s="13" customFormat="1" ht="21.75" customHeight="1">
      <c r="A39" s="368"/>
      <c r="B39" s="77" t="s">
        <v>52</v>
      </c>
      <c r="C39" s="379" t="s">
        <v>126</v>
      </c>
      <c r="D39" s="396" t="s">
        <v>125</v>
      </c>
      <c r="E39" s="75" t="s">
        <v>52</v>
      </c>
      <c r="F39" s="379" t="s">
        <v>126</v>
      </c>
      <c r="G39" s="381" t="s">
        <v>125</v>
      </c>
      <c r="H39" s="396" t="s">
        <v>61</v>
      </c>
      <c r="I39" s="77" t="s">
        <v>52</v>
      </c>
      <c r="J39" s="379" t="s">
        <v>126</v>
      </c>
      <c r="K39" s="381" t="s">
        <v>125</v>
      </c>
      <c r="L39" s="396" t="s">
        <v>61</v>
      </c>
      <c r="M39" s="75" t="s">
        <v>52</v>
      </c>
      <c r="N39" s="391" t="s">
        <v>62</v>
      </c>
      <c r="O39" s="396" t="s">
        <v>127</v>
      </c>
      <c r="P39" s="393"/>
      <c r="Q39" s="14" t="s">
        <v>77</v>
      </c>
      <c r="R39" s="28" t="s">
        <v>53</v>
      </c>
    </row>
    <row r="40" spans="1:18" s="13" customFormat="1" ht="21.75" customHeight="1" thickBot="1">
      <c r="A40" s="388"/>
      <c r="B40" s="1"/>
      <c r="C40" s="397"/>
      <c r="D40" s="398"/>
      <c r="E40" s="123"/>
      <c r="F40" s="397"/>
      <c r="G40" s="395"/>
      <c r="H40" s="398"/>
      <c r="I40" s="1"/>
      <c r="J40" s="397"/>
      <c r="K40" s="395"/>
      <c r="L40" s="398"/>
      <c r="M40" s="123"/>
      <c r="N40" s="392"/>
      <c r="O40" s="390"/>
      <c r="P40" s="394"/>
      <c r="Q40" s="17" t="s">
        <v>69</v>
      </c>
      <c r="R40" s="29"/>
    </row>
    <row r="41" spans="1:19" ht="27" customHeight="1">
      <c r="A41" s="318" t="s">
        <v>205</v>
      </c>
      <c r="B41" s="119">
        <f aca="true" t="shared" si="8" ref="B41:B67">SUM(C41:D41)</f>
        <v>1073</v>
      </c>
      <c r="C41" s="260">
        <v>1073</v>
      </c>
      <c r="D41" s="261">
        <v>0</v>
      </c>
      <c r="E41" s="128">
        <f>SUM(F41:H41)</f>
        <v>8751</v>
      </c>
      <c r="F41" s="260">
        <v>8751</v>
      </c>
      <c r="G41" s="316">
        <v>0</v>
      </c>
      <c r="H41" s="261">
        <v>0</v>
      </c>
      <c r="I41" s="119">
        <f>SUM(J41:L41)</f>
        <v>9824</v>
      </c>
      <c r="J41" s="249">
        <f aca="true" t="shared" si="9" ref="J41:J67">SUM(F41,C41)</f>
        <v>9824</v>
      </c>
      <c r="K41" s="297">
        <f aca="true" t="shared" si="10" ref="K41:K67">SUM(G41,D41)</f>
        <v>0</v>
      </c>
      <c r="L41" s="250">
        <f>H41</f>
        <v>0</v>
      </c>
      <c r="M41" s="128">
        <f aca="true" t="shared" si="11" ref="M41:M52">SUM(N41:O41)</f>
        <v>0</v>
      </c>
      <c r="N41" s="249">
        <v>0</v>
      </c>
      <c r="O41" s="250">
        <v>0</v>
      </c>
      <c r="P41" s="122">
        <f aca="true" t="shared" si="12" ref="P41:P67">SUM(I41,M41)</f>
        <v>9824</v>
      </c>
      <c r="Q41" s="3">
        <v>0</v>
      </c>
      <c r="R41" s="5">
        <v>16503</v>
      </c>
      <c r="S41" s="33"/>
    </row>
    <row r="42" spans="1:19" ht="27" customHeight="1">
      <c r="A42" s="65" t="s">
        <v>216</v>
      </c>
      <c r="B42" s="117">
        <f t="shared" si="8"/>
        <v>3881</v>
      </c>
      <c r="C42" s="256">
        <v>3881</v>
      </c>
      <c r="D42" s="257">
        <v>0</v>
      </c>
      <c r="E42" s="86">
        <f aca="true" t="shared" si="13" ref="E42:E67">SUM(F42:H42)</f>
        <v>20028</v>
      </c>
      <c r="F42" s="256">
        <v>20028</v>
      </c>
      <c r="G42" s="314">
        <v>0</v>
      </c>
      <c r="H42" s="257">
        <v>0</v>
      </c>
      <c r="I42" s="117">
        <f aca="true" t="shared" si="14" ref="I42:I67">SUM(J42:L42)</f>
        <v>23909</v>
      </c>
      <c r="J42" s="245">
        <f t="shared" si="9"/>
        <v>23909</v>
      </c>
      <c r="K42" s="146">
        <f t="shared" si="10"/>
        <v>0</v>
      </c>
      <c r="L42" s="246">
        <f aca="true" t="shared" si="15" ref="L42:L67">H42</f>
        <v>0</v>
      </c>
      <c r="M42" s="86">
        <f t="shared" si="11"/>
        <v>0</v>
      </c>
      <c r="N42" s="245">
        <v>0</v>
      </c>
      <c r="O42" s="246">
        <v>0</v>
      </c>
      <c r="P42" s="111">
        <f t="shared" si="12"/>
        <v>23909</v>
      </c>
      <c r="Q42" s="3">
        <v>0</v>
      </c>
      <c r="R42" s="5">
        <v>8000</v>
      </c>
      <c r="S42" s="33"/>
    </row>
    <row r="43" spans="1:19" ht="27" customHeight="1">
      <c r="A43" s="65" t="s">
        <v>210</v>
      </c>
      <c r="B43" s="117">
        <f t="shared" si="8"/>
        <v>2666</v>
      </c>
      <c r="C43" s="256">
        <v>2666</v>
      </c>
      <c r="D43" s="257">
        <v>0</v>
      </c>
      <c r="E43" s="86">
        <f t="shared" si="13"/>
        <v>28140</v>
      </c>
      <c r="F43" s="256">
        <v>28140</v>
      </c>
      <c r="G43" s="314">
        <v>0</v>
      </c>
      <c r="H43" s="257">
        <v>0</v>
      </c>
      <c r="I43" s="117">
        <f t="shared" si="14"/>
        <v>30806</v>
      </c>
      <c r="J43" s="245">
        <f t="shared" si="9"/>
        <v>30806</v>
      </c>
      <c r="K43" s="146">
        <f t="shared" si="10"/>
        <v>0</v>
      </c>
      <c r="L43" s="246">
        <f t="shared" si="15"/>
        <v>0</v>
      </c>
      <c r="M43" s="86">
        <f t="shared" si="11"/>
        <v>0</v>
      </c>
      <c r="N43" s="245">
        <v>0</v>
      </c>
      <c r="O43" s="246">
        <v>0</v>
      </c>
      <c r="P43" s="111">
        <f t="shared" si="12"/>
        <v>30806</v>
      </c>
      <c r="Q43" s="3">
        <v>0</v>
      </c>
      <c r="R43" s="5">
        <v>18827</v>
      </c>
      <c r="S43" s="33"/>
    </row>
    <row r="44" spans="1:19" ht="27" customHeight="1">
      <c r="A44" s="65" t="s">
        <v>209</v>
      </c>
      <c r="B44" s="117">
        <f t="shared" si="8"/>
        <v>2665</v>
      </c>
      <c r="C44" s="256">
        <v>2665</v>
      </c>
      <c r="D44" s="257">
        <v>0</v>
      </c>
      <c r="E44" s="86">
        <f t="shared" si="13"/>
        <v>27402</v>
      </c>
      <c r="F44" s="256">
        <v>27402</v>
      </c>
      <c r="G44" s="314">
        <v>0</v>
      </c>
      <c r="H44" s="257">
        <v>0</v>
      </c>
      <c r="I44" s="117">
        <f t="shared" si="14"/>
        <v>30067</v>
      </c>
      <c r="J44" s="245">
        <f t="shared" si="9"/>
        <v>30067</v>
      </c>
      <c r="K44" s="146">
        <f t="shared" si="10"/>
        <v>0</v>
      </c>
      <c r="L44" s="246">
        <f t="shared" si="15"/>
        <v>0</v>
      </c>
      <c r="M44" s="86">
        <f t="shared" si="11"/>
        <v>0</v>
      </c>
      <c r="N44" s="245">
        <v>0</v>
      </c>
      <c r="O44" s="246">
        <v>0</v>
      </c>
      <c r="P44" s="111">
        <f t="shared" si="12"/>
        <v>30067</v>
      </c>
      <c r="Q44" s="3">
        <v>0</v>
      </c>
      <c r="R44" s="5">
        <v>7985</v>
      </c>
      <c r="S44" s="33"/>
    </row>
    <row r="45" spans="1:19" ht="27" customHeight="1">
      <c r="A45" s="264" t="s">
        <v>233</v>
      </c>
      <c r="B45" s="117">
        <f t="shared" si="8"/>
        <v>1927</v>
      </c>
      <c r="C45" s="256">
        <v>1927</v>
      </c>
      <c r="D45" s="257">
        <v>0</v>
      </c>
      <c r="E45" s="86">
        <f t="shared" si="13"/>
        <v>25784</v>
      </c>
      <c r="F45" s="256">
        <v>25784</v>
      </c>
      <c r="G45" s="314">
        <v>0</v>
      </c>
      <c r="H45" s="257">
        <v>0</v>
      </c>
      <c r="I45" s="117">
        <f t="shared" si="14"/>
        <v>27711</v>
      </c>
      <c r="J45" s="245">
        <f t="shared" si="9"/>
        <v>27711</v>
      </c>
      <c r="K45" s="146">
        <f t="shared" si="10"/>
        <v>0</v>
      </c>
      <c r="L45" s="246">
        <f t="shared" si="15"/>
        <v>0</v>
      </c>
      <c r="M45" s="86">
        <f t="shared" si="11"/>
        <v>0</v>
      </c>
      <c r="N45" s="245">
        <v>0</v>
      </c>
      <c r="O45" s="246">
        <v>0</v>
      </c>
      <c r="P45" s="111">
        <f t="shared" si="12"/>
        <v>27711</v>
      </c>
      <c r="Q45" s="3">
        <v>0</v>
      </c>
      <c r="R45" s="5">
        <v>7985</v>
      </c>
      <c r="S45" s="33"/>
    </row>
    <row r="46" spans="1:19" ht="27" customHeight="1">
      <c r="A46" s="312" t="s">
        <v>261</v>
      </c>
      <c r="B46" s="119">
        <f t="shared" si="8"/>
        <v>475</v>
      </c>
      <c r="C46" s="260">
        <v>475</v>
      </c>
      <c r="D46" s="261">
        <v>0</v>
      </c>
      <c r="E46" s="128">
        <f t="shared" si="13"/>
        <v>4644</v>
      </c>
      <c r="F46" s="260">
        <v>4644</v>
      </c>
      <c r="G46" s="316">
        <v>0</v>
      </c>
      <c r="H46" s="261">
        <v>0</v>
      </c>
      <c r="I46" s="119">
        <f t="shared" si="14"/>
        <v>5119</v>
      </c>
      <c r="J46" s="249">
        <f t="shared" si="9"/>
        <v>5119</v>
      </c>
      <c r="K46" s="297">
        <f t="shared" si="10"/>
        <v>0</v>
      </c>
      <c r="L46" s="250">
        <f t="shared" si="15"/>
        <v>0</v>
      </c>
      <c r="M46" s="128">
        <f t="shared" si="11"/>
        <v>0</v>
      </c>
      <c r="N46" s="249">
        <v>0</v>
      </c>
      <c r="O46" s="250">
        <v>0</v>
      </c>
      <c r="P46" s="122">
        <f t="shared" si="12"/>
        <v>5119</v>
      </c>
      <c r="Q46" s="3">
        <v>0</v>
      </c>
      <c r="R46" s="5">
        <v>16503</v>
      </c>
      <c r="S46" s="33"/>
    </row>
    <row r="47" spans="1:19" ht="27" customHeight="1">
      <c r="A47" s="65" t="s">
        <v>262</v>
      </c>
      <c r="B47" s="117">
        <f t="shared" si="8"/>
        <v>3287</v>
      </c>
      <c r="C47" s="256">
        <v>3287</v>
      </c>
      <c r="D47" s="257">
        <v>0</v>
      </c>
      <c r="E47" s="86">
        <f t="shared" si="13"/>
        <v>30294</v>
      </c>
      <c r="F47" s="256">
        <v>30294</v>
      </c>
      <c r="G47" s="314">
        <v>0</v>
      </c>
      <c r="H47" s="257">
        <v>0</v>
      </c>
      <c r="I47" s="117">
        <f t="shared" si="14"/>
        <v>33581</v>
      </c>
      <c r="J47" s="245">
        <f t="shared" si="9"/>
        <v>33581</v>
      </c>
      <c r="K47" s="146">
        <f t="shared" si="10"/>
        <v>0</v>
      </c>
      <c r="L47" s="246">
        <f t="shared" si="15"/>
        <v>0</v>
      </c>
      <c r="M47" s="86">
        <f t="shared" si="11"/>
        <v>0</v>
      </c>
      <c r="N47" s="245">
        <v>0</v>
      </c>
      <c r="O47" s="246">
        <v>0</v>
      </c>
      <c r="P47" s="111">
        <f t="shared" si="12"/>
        <v>33581</v>
      </c>
      <c r="Q47" s="3">
        <v>0</v>
      </c>
      <c r="R47" s="5">
        <v>8000</v>
      </c>
      <c r="S47" s="33"/>
    </row>
    <row r="48" spans="1:19" ht="27" customHeight="1">
      <c r="A48" s="65" t="s">
        <v>206</v>
      </c>
      <c r="B48" s="117">
        <f t="shared" si="8"/>
        <v>586</v>
      </c>
      <c r="C48" s="256">
        <v>586</v>
      </c>
      <c r="D48" s="257">
        <v>0</v>
      </c>
      <c r="E48" s="86">
        <f t="shared" si="13"/>
        <v>8718</v>
      </c>
      <c r="F48" s="256">
        <v>8718</v>
      </c>
      <c r="G48" s="314">
        <v>0</v>
      </c>
      <c r="H48" s="257">
        <v>0</v>
      </c>
      <c r="I48" s="117">
        <f t="shared" si="14"/>
        <v>9304</v>
      </c>
      <c r="J48" s="245">
        <f t="shared" si="9"/>
        <v>9304</v>
      </c>
      <c r="K48" s="146">
        <f t="shared" si="10"/>
        <v>0</v>
      </c>
      <c r="L48" s="246">
        <f t="shared" si="15"/>
        <v>0</v>
      </c>
      <c r="M48" s="86">
        <f t="shared" si="11"/>
        <v>0</v>
      </c>
      <c r="N48" s="245">
        <v>0</v>
      </c>
      <c r="O48" s="246">
        <v>0</v>
      </c>
      <c r="P48" s="111">
        <f t="shared" si="12"/>
        <v>9304</v>
      </c>
      <c r="Q48" s="3">
        <v>0</v>
      </c>
      <c r="R48" s="5">
        <v>18827</v>
      </c>
      <c r="S48" s="33"/>
    </row>
    <row r="49" spans="1:19" ht="27" customHeight="1">
      <c r="A49" s="139" t="s">
        <v>207</v>
      </c>
      <c r="B49" s="117">
        <f t="shared" si="8"/>
        <v>578</v>
      </c>
      <c r="C49" s="256">
        <v>578</v>
      </c>
      <c r="D49" s="257">
        <v>0</v>
      </c>
      <c r="E49" s="86">
        <f t="shared" si="13"/>
        <v>6080</v>
      </c>
      <c r="F49" s="256">
        <v>6080</v>
      </c>
      <c r="G49" s="314">
        <v>0</v>
      </c>
      <c r="H49" s="257">
        <v>0</v>
      </c>
      <c r="I49" s="117">
        <f t="shared" si="14"/>
        <v>6658</v>
      </c>
      <c r="J49" s="245">
        <f t="shared" si="9"/>
        <v>6658</v>
      </c>
      <c r="K49" s="146">
        <f t="shared" si="10"/>
        <v>0</v>
      </c>
      <c r="L49" s="246">
        <f t="shared" si="15"/>
        <v>0</v>
      </c>
      <c r="M49" s="86">
        <f t="shared" si="11"/>
        <v>0</v>
      </c>
      <c r="N49" s="245">
        <v>0</v>
      </c>
      <c r="O49" s="246">
        <v>0</v>
      </c>
      <c r="P49" s="111">
        <f t="shared" si="12"/>
        <v>6658</v>
      </c>
      <c r="Q49" s="3">
        <v>0</v>
      </c>
      <c r="R49" s="5">
        <v>7985</v>
      </c>
      <c r="S49" s="33"/>
    </row>
    <row r="50" spans="1:19" ht="27" customHeight="1">
      <c r="A50" s="140" t="s">
        <v>208</v>
      </c>
      <c r="B50" s="118">
        <f t="shared" si="8"/>
        <v>622</v>
      </c>
      <c r="C50" s="258">
        <v>622</v>
      </c>
      <c r="D50" s="259">
        <v>0</v>
      </c>
      <c r="E50" s="127">
        <f t="shared" si="13"/>
        <v>5149</v>
      </c>
      <c r="F50" s="258">
        <v>5149</v>
      </c>
      <c r="G50" s="315">
        <v>0</v>
      </c>
      <c r="H50" s="259">
        <v>0</v>
      </c>
      <c r="I50" s="118">
        <f t="shared" si="14"/>
        <v>5771</v>
      </c>
      <c r="J50" s="247">
        <f t="shared" si="9"/>
        <v>5771</v>
      </c>
      <c r="K50" s="296">
        <f t="shared" si="10"/>
        <v>0</v>
      </c>
      <c r="L50" s="248">
        <f t="shared" si="15"/>
        <v>0</v>
      </c>
      <c r="M50" s="127">
        <f t="shared" si="11"/>
        <v>0</v>
      </c>
      <c r="N50" s="247">
        <v>0</v>
      </c>
      <c r="O50" s="248">
        <v>0</v>
      </c>
      <c r="P50" s="121">
        <f t="shared" si="12"/>
        <v>5771</v>
      </c>
      <c r="Q50" s="3">
        <v>0</v>
      </c>
      <c r="R50" s="5">
        <v>7985</v>
      </c>
      <c r="S50" s="33"/>
    </row>
    <row r="51" spans="1:19" ht="27" customHeight="1">
      <c r="A51" s="139" t="s">
        <v>211</v>
      </c>
      <c r="B51" s="117">
        <f t="shared" si="8"/>
        <v>1005</v>
      </c>
      <c r="C51" s="256">
        <v>1005</v>
      </c>
      <c r="D51" s="257">
        <v>0</v>
      </c>
      <c r="E51" s="86">
        <f t="shared" si="13"/>
        <v>5344</v>
      </c>
      <c r="F51" s="256">
        <v>5344</v>
      </c>
      <c r="G51" s="314">
        <v>0</v>
      </c>
      <c r="H51" s="257">
        <v>0</v>
      </c>
      <c r="I51" s="117">
        <f t="shared" si="14"/>
        <v>6349</v>
      </c>
      <c r="J51" s="245">
        <f t="shared" si="9"/>
        <v>6349</v>
      </c>
      <c r="K51" s="146">
        <f t="shared" si="10"/>
        <v>0</v>
      </c>
      <c r="L51" s="246">
        <f t="shared" si="15"/>
        <v>0</v>
      </c>
      <c r="M51" s="86">
        <f t="shared" si="11"/>
        <v>0</v>
      </c>
      <c r="N51" s="245">
        <v>0</v>
      </c>
      <c r="O51" s="246">
        <v>0</v>
      </c>
      <c r="P51" s="111">
        <f t="shared" si="12"/>
        <v>6349</v>
      </c>
      <c r="Q51" s="4">
        <v>0</v>
      </c>
      <c r="R51" s="6">
        <v>8995</v>
      </c>
      <c r="S51" s="33"/>
    </row>
    <row r="52" spans="1:19" ht="27" customHeight="1">
      <c r="A52" s="139" t="s">
        <v>212</v>
      </c>
      <c r="B52" s="117">
        <f t="shared" si="8"/>
        <v>1524</v>
      </c>
      <c r="C52" s="256">
        <v>1524</v>
      </c>
      <c r="D52" s="257">
        <v>0</v>
      </c>
      <c r="E52" s="86">
        <f t="shared" si="13"/>
        <v>10307</v>
      </c>
      <c r="F52" s="256">
        <v>10307</v>
      </c>
      <c r="G52" s="314">
        <v>0</v>
      </c>
      <c r="H52" s="257">
        <v>0</v>
      </c>
      <c r="I52" s="117">
        <f t="shared" si="14"/>
        <v>11831</v>
      </c>
      <c r="J52" s="245">
        <f t="shared" si="9"/>
        <v>11831</v>
      </c>
      <c r="K52" s="146">
        <f t="shared" si="10"/>
        <v>0</v>
      </c>
      <c r="L52" s="246">
        <f t="shared" si="15"/>
        <v>0</v>
      </c>
      <c r="M52" s="86">
        <f t="shared" si="11"/>
        <v>0</v>
      </c>
      <c r="N52" s="245">
        <v>0</v>
      </c>
      <c r="O52" s="246">
        <v>0</v>
      </c>
      <c r="P52" s="111">
        <f t="shared" si="12"/>
        <v>11831</v>
      </c>
      <c r="Q52" s="3"/>
      <c r="R52" s="5"/>
      <c r="S52" s="33"/>
    </row>
    <row r="53" spans="1:19" ht="27" customHeight="1">
      <c r="A53" s="139" t="s">
        <v>213</v>
      </c>
      <c r="B53" s="117">
        <f t="shared" si="8"/>
        <v>674</v>
      </c>
      <c r="C53" s="256">
        <v>674</v>
      </c>
      <c r="D53" s="257">
        <v>0</v>
      </c>
      <c r="E53" s="86">
        <f t="shared" si="13"/>
        <v>12818</v>
      </c>
      <c r="F53" s="256">
        <v>12818</v>
      </c>
      <c r="G53" s="314">
        <v>0</v>
      </c>
      <c r="H53" s="257">
        <v>0</v>
      </c>
      <c r="I53" s="117">
        <f t="shared" si="14"/>
        <v>13492</v>
      </c>
      <c r="J53" s="245">
        <f t="shared" si="9"/>
        <v>13492</v>
      </c>
      <c r="K53" s="146">
        <f t="shared" si="10"/>
        <v>0</v>
      </c>
      <c r="L53" s="246">
        <f t="shared" si="15"/>
        <v>0</v>
      </c>
      <c r="M53" s="86">
        <f aca="true" t="shared" si="16" ref="M53:M67">SUM(N53:O53)</f>
        <v>0</v>
      </c>
      <c r="N53" s="245">
        <v>0</v>
      </c>
      <c r="O53" s="246">
        <v>0</v>
      </c>
      <c r="P53" s="111">
        <f t="shared" si="12"/>
        <v>13492</v>
      </c>
      <c r="Q53" s="3">
        <v>0</v>
      </c>
      <c r="R53" s="5">
        <v>4228</v>
      </c>
      <c r="S53" s="33"/>
    </row>
    <row r="54" spans="1:19" ht="27" customHeight="1">
      <c r="A54" s="139" t="s">
        <v>214</v>
      </c>
      <c r="B54" s="117">
        <f t="shared" si="8"/>
        <v>966</v>
      </c>
      <c r="C54" s="256">
        <v>966</v>
      </c>
      <c r="D54" s="257">
        <v>0</v>
      </c>
      <c r="E54" s="86">
        <f t="shared" si="13"/>
        <v>20414</v>
      </c>
      <c r="F54" s="256">
        <v>20414</v>
      </c>
      <c r="G54" s="314">
        <v>0</v>
      </c>
      <c r="H54" s="257">
        <v>0</v>
      </c>
      <c r="I54" s="117">
        <f t="shared" si="14"/>
        <v>21380</v>
      </c>
      <c r="J54" s="245">
        <f t="shared" si="9"/>
        <v>21380</v>
      </c>
      <c r="K54" s="146">
        <f t="shared" si="10"/>
        <v>0</v>
      </c>
      <c r="L54" s="246">
        <f t="shared" si="15"/>
        <v>0</v>
      </c>
      <c r="M54" s="86">
        <f t="shared" si="16"/>
        <v>0</v>
      </c>
      <c r="N54" s="245">
        <v>0</v>
      </c>
      <c r="O54" s="246">
        <v>0</v>
      </c>
      <c r="P54" s="111">
        <f t="shared" si="12"/>
        <v>21380</v>
      </c>
      <c r="Q54" s="3">
        <v>0</v>
      </c>
      <c r="R54" s="5">
        <v>11640</v>
      </c>
      <c r="S54" s="33"/>
    </row>
    <row r="55" spans="1:19" ht="27" customHeight="1">
      <c r="A55" s="140" t="s">
        <v>215</v>
      </c>
      <c r="B55" s="118">
        <f t="shared" si="8"/>
        <v>267</v>
      </c>
      <c r="C55" s="258">
        <v>267</v>
      </c>
      <c r="D55" s="259">
        <v>0</v>
      </c>
      <c r="E55" s="127">
        <f t="shared" si="13"/>
        <v>6156</v>
      </c>
      <c r="F55" s="258">
        <v>6156</v>
      </c>
      <c r="G55" s="315">
        <v>0</v>
      </c>
      <c r="H55" s="259">
        <v>0</v>
      </c>
      <c r="I55" s="118">
        <f t="shared" si="14"/>
        <v>6423</v>
      </c>
      <c r="J55" s="247">
        <f t="shared" si="9"/>
        <v>6423</v>
      </c>
      <c r="K55" s="296">
        <f t="shared" si="10"/>
        <v>0</v>
      </c>
      <c r="L55" s="248">
        <f t="shared" si="15"/>
        <v>0</v>
      </c>
      <c r="M55" s="127">
        <f t="shared" si="16"/>
        <v>0</v>
      </c>
      <c r="N55" s="247">
        <v>0</v>
      </c>
      <c r="O55" s="248">
        <v>0</v>
      </c>
      <c r="P55" s="121">
        <f t="shared" si="12"/>
        <v>6423</v>
      </c>
      <c r="Q55" s="3">
        <v>0</v>
      </c>
      <c r="R55" s="5">
        <v>11550</v>
      </c>
      <c r="S55" s="33"/>
    </row>
    <row r="56" spans="1:19" ht="27" customHeight="1">
      <c r="A56" s="139" t="s">
        <v>217</v>
      </c>
      <c r="B56" s="117">
        <f t="shared" si="8"/>
        <v>980</v>
      </c>
      <c r="C56" s="256">
        <v>980</v>
      </c>
      <c r="D56" s="257">
        <v>0</v>
      </c>
      <c r="E56" s="86">
        <f t="shared" si="13"/>
        <v>6904</v>
      </c>
      <c r="F56" s="256">
        <v>6904</v>
      </c>
      <c r="G56" s="314">
        <v>0</v>
      </c>
      <c r="H56" s="257">
        <v>0</v>
      </c>
      <c r="I56" s="117">
        <f t="shared" si="14"/>
        <v>7884</v>
      </c>
      <c r="J56" s="245">
        <f t="shared" si="9"/>
        <v>7884</v>
      </c>
      <c r="K56" s="146">
        <f t="shared" si="10"/>
        <v>0</v>
      </c>
      <c r="L56" s="246">
        <f t="shared" si="15"/>
        <v>0</v>
      </c>
      <c r="M56" s="86">
        <f t="shared" si="16"/>
        <v>0</v>
      </c>
      <c r="N56" s="245">
        <v>0</v>
      </c>
      <c r="O56" s="246">
        <v>0</v>
      </c>
      <c r="P56" s="111">
        <f t="shared" si="12"/>
        <v>7884</v>
      </c>
      <c r="Q56" s="4">
        <v>0</v>
      </c>
      <c r="R56" s="6">
        <v>15239</v>
      </c>
      <c r="S56" s="33"/>
    </row>
    <row r="57" spans="1:19" ht="27" customHeight="1">
      <c r="A57" s="139" t="s">
        <v>218</v>
      </c>
      <c r="B57" s="117">
        <f t="shared" si="8"/>
        <v>1809</v>
      </c>
      <c r="C57" s="256">
        <v>1809</v>
      </c>
      <c r="D57" s="257">
        <v>0</v>
      </c>
      <c r="E57" s="86">
        <f t="shared" si="13"/>
        <v>12057</v>
      </c>
      <c r="F57" s="256">
        <v>12057</v>
      </c>
      <c r="G57" s="314">
        <v>0</v>
      </c>
      <c r="H57" s="257">
        <v>0</v>
      </c>
      <c r="I57" s="117">
        <f t="shared" si="14"/>
        <v>13866</v>
      </c>
      <c r="J57" s="245">
        <f t="shared" si="9"/>
        <v>13866</v>
      </c>
      <c r="K57" s="146">
        <f t="shared" si="10"/>
        <v>0</v>
      </c>
      <c r="L57" s="246">
        <f t="shared" si="15"/>
        <v>0</v>
      </c>
      <c r="M57" s="86">
        <f t="shared" si="16"/>
        <v>0</v>
      </c>
      <c r="N57" s="245">
        <v>0</v>
      </c>
      <c r="O57" s="246">
        <v>0</v>
      </c>
      <c r="P57" s="111">
        <f t="shared" si="12"/>
        <v>13866</v>
      </c>
      <c r="Q57" s="3">
        <v>0</v>
      </c>
      <c r="R57" s="5">
        <v>10958</v>
      </c>
      <c r="S57" s="33"/>
    </row>
    <row r="58" spans="1:19" ht="27" customHeight="1">
      <c r="A58" s="139" t="s">
        <v>219</v>
      </c>
      <c r="B58" s="117">
        <f t="shared" si="8"/>
        <v>2502</v>
      </c>
      <c r="C58" s="256">
        <v>2502</v>
      </c>
      <c r="D58" s="257">
        <v>0</v>
      </c>
      <c r="E58" s="86">
        <f t="shared" si="13"/>
        <v>11677</v>
      </c>
      <c r="F58" s="256">
        <v>11430</v>
      </c>
      <c r="G58" s="314">
        <v>0</v>
      </c>
      <c r="H58" s="257">
        <v>247</v>
      </c>
      <c r="I58" s="117">
        <f t="shared" si="14"/>
        <v>14179</v>
      </c>
      <c r="J58" s="245">
        <f t="shared" si="9"/>
        <v>13932</v>
      </c>
      <c r="K58" s="146">
        <f t="shared" si="10"/>
        <v>0</v>
      </c>
      <c r="L58" s="246">
        <f t="shared" si="15"/>
        <v>247</v>
      </c>
      <c r="M58" s="86">
        <f t="shared" si="16"/>
        <v>0</v>
      </c>
      <c r="N58" s="245">
        <v>0</v>
      </c>
      <c r="O58" s="246">
        <v>0</v>
      </c>
      <c r="P58" s="111">
        <f t="shared" si="12"/>
        <v>14179</v>
      </c>
      <c r="Q58" s="3">
        <v>0</v>
      </c>
      <c r="R58" s="5">
        <v>19706</v>
      </c>
      <c r="S58" s="33"/>
    </row>
    <row r="59" spans="1:19" ht="27" customHeight="1">
      <c r="A59" s="139" t="s">
        <v>220</v>
      </c>
      <c r="B59" s="117">
        <f t="shared" si="8"/>
        <v>1995</v>
      </c>
      <c r="C59" s="256">
        <v>1995</v>
      </c>
      <c r="D59" s="257">
        <v>0</v>
      </c>
      <c r="E59" s="86">
        <f t="shared" si="13"/>
        <v>11619</v>
      </c>
      <c r="F59" s="256">
        <v>11619</v>
      </c>
      <c r="G59" s="314">
        <v>0</v>
      </c>
      <c r="H59" s="257">
        <v>0</v>
      </c>
      <c r="I59" s="117">
        <f t="shared" si="14"/>
        <v>13614</v>
      </c>
      <c r="J59" s="245">
        <f t="shared" si="9"/>
        <v>13614</v>
      </c>
      <c r="K59" s="146">
        <f t="shared" si="10"/>
        <v>0</v>
      </c>
      <c r="L59" s="246">
        <f t="shared" si="15"/>
        <v>0</v>
      </c>
      <c r="M59" s="86">
        <f t="shared" si="16"/>
        <v>14</v>
      </c>
      <c r="N59" s="245">
        <v>14</v>
      </c>
      <c r="O59" s="246">
        <v>0</v>
      </c>
      <c r="P59" s="111">
        <f t="shared" si="12"/>
        <v>13628</v>
      </c>
      <c r="Q59" s="3">
        <v>0</v>
      </c>
      <c r="R59" s="5">
        <v>3665</v>
      </c>
      <c r="S59" s="33"/>
    </row>
    <row r="60" spans="1:19" ht="27" customHeight="1">
      <c r="A60" s="140" t="s">
        <v>221</v>
      </c>
      <c r="B60" s="118">
        <f t="shared" si="8"/>
        <v>2272</v>
      </c>
      <c r="C60" s="258">
        <v>2272</v>
      </c>
      <c r="D60" s="259">
        <v>0</v>
      </c>
      <c r="E60" s="127">
        <f t="shared" si="13"/>
        <v>11485</v>
      </c>
      <c r="F60" s="258">
        <v>11485</v>
      </c>
      <c r="G60" s="315">
        <v>0</v>
      </c>
      <c r="H60" s="259">
        <v>0</v>
      </c>
      <c r="I60" s="118">
        <f t="shared" si="14"/>
        <v>13757</v>
      </c>
      <c r="J60" s="247">
        <f t="shared" si="9"/>
        <v>13757</v>
      </c>
      <c r="K60" s="296">
        <f t="shared" si="10"/>
        <v>0</v>
      </c>
      <c r="L60" s="248">
        <f t="shared" si="15"/>
        <v>0</v>
      </c>
      <c r="M60" s="127">
        <f t="shared" si="16"/>
        <v>0</v>
      </c>
      <c r="N60" s="247">
        <v>0</v>
      </c>
      <c r="O60" s="248">
        <v>0</v>
      </c>
      <c r="P60" s="121">
        <f t="shared" si="12"/>
        <v>13757</v>
      </c>
      <c r="Q60" s="4">
        <v>0</v>
      </c>
      <c r="R60" s="6">
        <v>5510</v>
      </c>
      <c r="S60" s="33"/>
    </row>
    <row r="61" spans="1:19" ht="27" customHeight="1">
      <c r="A61" s="139" t="s">
        <v>222</v>
      </c>
      <c r="B61" s="117">
        <f t="shared" si="8"/>
        <v>931</v>
      </c>
      <c r="C61" s="256">
        <v>931</v>
      </c>
      <c r="D61" s="257">
        <v>0</v>
      </c>
      <c r="E61" s="86">
        <f t="shared" si="13"/>
        <v>9019</v>
      </c>
      <c r="F61" s="256">
        <v>9019</v>
      </c>
      <c r="G61" s="314">
        <v>0</v>
      </c>
      <c r="H61" s="257">
        <v>0</v>
      </c>
      <c r="I61" s="117">
        <f t="shared" si="14"/>
        <v>9950</v>
      </c>
      <c r="J61" s="245">
        <f t="shared" si="9"/>
        <v>9950</v>
      </c>
      <c r="K61" s="146">
        <f t="shared" si="10"/>
        <v>0</v>
      </c>
      <c r="L61" s="246">
        <f t="shared" si="15"/>
        <v>0</v>
      </c>
      <c r="M61" s="86">
        <f t="shared" si="16"/>
        <v>0</v>
      </c>
      <c r="N61" s="245">
        <v>0</v>
      </c>
      <c r="O61" s="246">
        <v>0</v>
      </c>
      <c r="P61" s="111">
        <f t="shared" si="12"/>
        <v>9950</v>
      </c>
      <c r="Q61" s="3">
        <v>0</v>
      </c>
      <c r="R61" s="5">
        <v>20594</v>
      </c>
      <c r="S61" s="33"/>
    </row>
    <row r="62" spans="1:19" ht="27" customHeight="1">
      <c r="A62" s="139" t="s">
        <v>223</v>
      </c>
      <c r="B62" s="117">
        <f t="shared" si="8"/>
        <v>557</v>
      </c>
      <c r="C62" s="256">
        <v>557</v>
      </c>
      <c r="D62" s="257">
        <v>0</v>
      </c>
      <c r="E62" s="86">
        <f t="shared" si="13"/>
        <v>9938</v>
      </c>
      <c r="F62" s="256">
        <v>9938</v>
      </c>
      <c r="G62" s="314">
        <v>0</v>
      </c>
      <c r="H62" s="257">
        <v>0</v>
      </c>
      <c r="I62" s="117">
        <f t="shared" si="14"/>
        <v>10495</v>
      </c>
      <c r="J62" s="245">
        <f t="shared" si="9"/>
        <v>10495</v>
      </c>
      <c r="K62" s="146">
        <f t="shared" si="10"/>
        <v>0</v>
      </c>
      <c r="L62" s="246">
        <f t="shared" si="15"/>
        <v>0</v>
      </c>
      <c r="M62" s="86">
        <f t="shared" si="16"/>
        <v>0</v>
      </c>
      <c r="N62" s="245">
        <v>0</v>
      </c>
      <c r="O62" s="246">
        <v>0</v>
      </c>
      <c r="P62" s="111">
        <f t="shared" si="12"/>
        <v>10495</v>
      </c>
      <c r="Q62" s="3">
        <v>0</v>
      </c>
      <c r="R62" s="5">
        <v>10996</v>
      </c>
      <c r="S62" s="33"/>
    </row>
    <row r="63" spans="1:19" ht="27" customHeight="1">
      <c r="A63" s="139" t="s">
        <v>224</v>
      </c>
      <c r="B63" s="117">
        <f t="shared" si="8"/>
        <v>296</v>
      </c>
      <c r="C63" s="256">
        <v>296</v>
      </c>
      <c r="D63" s="257">
        <v>0</v>
      </c>
      <c r="E63" s="86">
        <f t="shared" si="13"/>
        <v>2955</v>
      </c>
      <c r="F63" s="256">
        <v>2955</v>
      </c>
      <c r="G63" s="314">
        <v>0</v>
      </c>
      <c r="H63" s="257">
        <v>0</v>
      </c>
      <c r="I63" s="117">
        <f t="shared" si="14"/>
        <v>3251</v>
      </c>
      <c r="J63" s="245">
        <f t="shared" si="9"/>
        <v>3251</v>
      </c>
      <c r="K63" s="146">
        <f t="shared" si="10"/>
        <v>0</v>
      </c>
      <c r="L63" s="246">
        <f t="shared" si="15"/>
        <v>0</v>
      </c>
      <c r="M63" s="86">
        <f t="shared" si="16"/>
        <v>0</v>
      </c>
      <c r="N63" s="245">
        <v>0</v>
      </c>
      <c r="O63" s="246">
        <v>0</v>
      </c>
      <c r="P63" s="111">
        <f t="shared" si="12"/>
        <v>3251</v>
      </c>
      <c r="Q63" s="3">
        <v>0</v>
      </c>
      <c r="R63" s="5">
        <v>3508</v>
      </c>
      <c r="S63" s="33"/>
    </row>
    <row r="64" spans="1:19" ht="27" customHeight="1">
      <c r="A64" s="139" t="s">
        <v>225</v>
      </c>
      <c r="B64" s="117">
        <f t="shared" si="8"/>
        <v>980</v>
      </c>
      <c r="C64" s="256">
        <v>980</v>
      </c>
      <c r="D64" s="257">
        <v>0</v>
      </c>
      <c r="E64" s="86">
        <f t="shared" si="13"/>
        <v>8060</v>
      </c>
      <c r="F64" s="256">
        <v>8060</v>
      </c>
      <c r="G64" s="314">
        <v>0</v>
      </c>
      <c r="H64" s="257">
        <v>0</v>
      </c>
      <c r="I64" s="117">
        <f t="shared" si="14"/>
        <v>9040</v>
      </c>
      <c r="J64" s="245">
        <f t="shared" si="9"/>
        <v>9040</v>
      </c>
      <c r="K64" s="146">
        <f t="shared" si="10"/>
        <v>0</v>
      </c>
      <c r="L64" s="246">
        <f t="shared" si="15"/>
        <v>0</v>
      </c>
      <c r="M64" s="86">
        <f t="shared" si="16"/>
        <v>0</v>
      </c>
      <c r="N64" s="245">
        <v>0</v>
      </c>
      <c r="O64" s="246">
        <v>0</v>
      </c>
      <c r="P64" s="111">
        <f t="shared" si="12"/>
        <v>9040</v>
      </c>
      <c r="Q64" s="3">
        <v>0</v>
      </c>
      <c r="R64" s="5">
        <v>1365</v>
      </c>
      <c r="S64" s="33"/>
    </row>
    <row r="65" spans="1:19" ht="27" customHeight="1">
      <c r="A65" s="140" t="s">
        <v>226</v>
      </c>
      <c r="B65" s="118">
        <f t="shared" si="8"/>
        <v>568</v>
      </c>
      <c r="C65" s="258">
        <v>568</v>
      </c>
      <c r="D65" s="259">
        <v>0</v>
      </c>
      <c r="E65" s="127">
        <f t="shared" si="13"/>
        <v>3281</v>
      </c>
      <c r="F65" s="258">
        <v>3281</v>
      </c>
      <c r="G65" s="315">
        <v>0</v>
      </c>
      <c r="H65" s="259">
        <v>0</v>
      </c>
      <c r="I65" s="118">
        <f t="shared" si="14"/>
        <v>3849</v>
      </c>
      <c r="J65" s="247">
        <f t="shared" si="9"/>
        <v>3849</v>
      </c>
      <c r="K65" s="296">
        <f t="shared" si="10"/>
        <v>0</v>
      </c>
      <c r="L65" s="248">
        <f t="shared" si="15"/>
        <v>0</v>
      </c>
      <c r="M65" s="127">
        <f t="shared" si="16"/>
        <v>0</v>
      </c>
      <c r="N65" s="247">
        <v>0</v>
      </c>
      <c r="O65" s="248">
        <v>0</v>
      </c>
      <c r="P65" s="121">
        <f t="shared" si="12"/>
        <v>3849</v>
      </c>
      <c r="Q65" s="3">
        <v>0</v>
      </c>
      <c r="R65" s="5">
        <v>8566</v>
      </c>
      <c r="S65" s="33"/>
    </row>
    <row r="66" spans="1:19" ht="27" customHeight="1">
      <c r="A66" s="139" t="s">
        <v>227</v>
      </c>
      <c r="B66" s="117">
        <f t="shared" si="8"/>
        <v>191</v>
      </c>
      <c r="C66" s="256">
        <v>191</v>
      </c>
      <c r="D66" s="257">
        <v>0</v>
      </c>
      <c r="E66" s="86">
        <f t="shared" si="13"/>
        <v>597</v>
      </c>
      <c r="F66" s="256">
        <v>597</v>
      </c>
      <c r="G66" s="314">
        <v>0</v>
      </c>
      <c r="H66" s="257">
        <v>0</v>
      </c>
      <c r="I66" s="117">
        <f t="shared" si="14"/>
        <v>788</v>
      </c>
      <c r="J66" s="245">
        <f t="shared" si="9"/>
        <v>788</v>
      </c>
      <c r="K66" s="146">
        <f t="shared" si="10"/>
        <v>0</v>
      </c>
      <c r="L66" s="246">
        <f t="shared" si="15"/>
        <v>0</v>
      </c>
      <c r="M66" s="86">
        <f t="shared" si="16"/>
        <v>53</v>
      </c>
      <c r="N66" s="245">
        <v>53</v>
      </c>
      <c r="O66" s="246">
        <v>0</v>
      </c>
      <c r="P66" s="111">
        <f t="shared" si="12"/>
        <v>841</v>
      </c>
      <c r="Q66" s="3">
        <v>0</v>
      </c>
      <c r="R66" s="5">
        <v>14025</v>
      </c>
      <c r="S66" s="33"/>
    </row>
    <row r="67" spans="1:19" ht="27" customHeight="1" thickBot="1">
      <c r="A67" s="189" t="s">
        <v>228</v>
      </c>
      <c r="B67" s="120">
        <f t="shared" si="8"/>
        <v>208</v>
      </c>
      <c r="C67" s="262">
        <v>208</v>
      </c>
      <c r="D67" s="263">
        <v>0</v>
      </c>
      <c r="E67" s="112">
        <f t="shared" si="13"/>
        <v>1056</v>
      </c>
      <c r="F67" s="262">
        <v>1056</v>
      </c>
      <c r="G67" s="317">
        <v>0</v>
      </c>
      <c r="H67" s="263">
        <v>0</v>
      </c>
      <c r="I67" s="120">
        <f t="shared" si="14"/>
        <v>1264</v>
      </c>
      <c r="J67" s="251">
        <f t="shared" si="9"/>
        <v>1264</v>
      </c>
      <c r="K67" s="154">
        <f t="shared" si="10"/>
        <v>0</v>
      </c>
      <c r="L67" s="252">
        <f t="shared" si="15"/>
        <v>0</v>
      </c>
      <c r="M67" s="112">
        <f t="shared" si="16"/>
        <v>0</v>
      </c>
      <c r="N67" s="251">
        <v>0</v>
      </c>
      <c r="O67" s="252">
        <v>0</v>
      </c>
      <c r="P67" s="129">
        <f t="shared" si="12"/>
        <v>1264</v>
      </c>
      <c r="Q67" s="3">
        <v>0</v>
      </c>
      <c r="R67" s="5">
        <v>16197</v>
      </c>
      <c r="S67" s="33"/>
    </row>
    <row r="68" spans="1:18" ht="45" customHeight="1" thickBot="1">
      <c r="A68" s="150" t="s">
        <v>14</v>
      </c>
      <c r="B68" s="154">
        <f>SUM(B6:B67)</f>
        <v>159210</v>
      </c>
      <c r="C68" s="251">
        <f aca="true" t="shared" si="17" ref="C68:P68">SUM(C6:C67)</f>
        <v>137145</v>
      </c>
      <c r="D68" s="252">
        <f t="shared" si="17"/>
        <v>22065</v>
      </c>
      <c r="E68" s="155">
        <f t="shared" si="17"/>
        <v>1135008</v>
      </c>
      <c r="F68" s="251">
        <f t="shared" si="17"/>
        <v>1085960</v>
      </c>
      <c r="G68" s="154">
        <f t="shared" si="17"/>
        <v>48801</v>
      </c>
      <c r="H68" s="252">
        <f t="shared" si="17"/>
        <v>247</v>
      </c>
      <c r="I68" s="145">
        <f>SUM(I6:I67)</f>
        <v>1294218</v>
      </c>
      <c r="J68" s="251">
        <f t="shared" si="17"/>
        <v>1223105</v>
      </c>
      <c r="K68" s="154">
        <f t="shared" si="17"/>
        <v>70866</v>
      </c>
      <c r="L68" s="252">
        <f t="shared" si="17"/>
        <v>247</v>
      </c>
      <c r="M68" s="155">
        <f t="shared" si="17"/>
        <v>125</v>
      </c>
      <c r="N68" s="251">
        <f t="shared" si="17"/>
        <v>125</v>
      </c>
      <c r="O68" s="252">
        <f t="shared" si="17"/>
        <v>0</v>
      </c>
      <c r="P68" s="156">
        <f t="shared" si="17"/>
        <v>1294343</v>
      </c>
      <c r="Q68" s="30">
        <v>-255</v>
      </c>
      <c r="R68" s="31">
        <v>1444035</v>
      </c>
    </row>
  </sheetData>
  <mergeCells count="24">
    <mergeCell ref="H39:H40"/>
    <mergeCell ref="L4:L5"/>
    <mergeCell ref="L39:L40"/>
    <mergeCell ref="F4:F5"/>
    <mergeCell ref="G4:G5"/>
    <mergeCell ref="J4:J5"/>
    <mergeCell ref="A3:A5"/>
    <mergeCell ref="C4:C5"/>
    <mergeCell ref="D4:D5"/>
    <mergeCell ref="H4:H5"/>
    <mergeCell ref="A38:A40"/>
    <mergeCell ref="P38:P40"/>
    <mergeCell ref="C39:C40"/>
    <mergeCell ref="D39:D40"/>
    <mergeCell ref="F39:F40"/>
    <mergeCell ref="G39:G40"/>
    <mergeCell ref="J39:J40"/>
    <mergeCell ref="K39:K40"/>
    <mergeCell ref="O39:O40"/>
    <mergeCell ref="N39:N40"/>
    <mergeCell ref="P3:P5"/>
    <mergeCell ref="K4:K5"/>
    <mergeCell ref="N4:N5"/>
    <mergeCell ref="O4:O5"/>
  </mergeCells>
  <printOptions/>
  <pageMargins left="0.7874015748031497" right="0.5905511811023623" top="0.5905511811023623" bottom="0.5905511811023623" header="0.3937007874015748" footer="0.3937007874015748"/>
  <pageSetup firstPageNumber="7" useFirstPageNumber="1" fitToHeight="2" fitToWidth="2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35" max="255" man="1"/>
  </rowBreaks>
  <colBreaks count="1" manualBreakCount="1">
    <brk id="7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M70"/>
  <sheetViews>
    <sheetView view="pageBreakPreview" zoomScale="90" zoomScaleNormal="75" zoomScaleSheetLayoutView="90" workbookViewId="0" topLeftCell="A1">
      <pane xSplit="1" ySplit="5" topLeftCell="B6" activePane="bottomRight" state="frozen"/>
      <selection pane="topLeft" activeCell="L74" sqref="L74"/>
      <selection pane="topRight" activeCell="L74" sqref="L74"/>
      <selection pane="bottomLeft" activeCell="L74" sqref="L74"/>
      <selection pane="bottomRight" activeCell="Q18" sqref="Q18"/>
    </sheetView>
  </sheetViews>
  <sheetFormatPr defaultColWidth="8.796875" defaultRowHeight="15"/>
  <cols>
    <col min="1" max="1" width="11.5" style="2" customWidth="1"/>
    <col min="2" max="2" width="9.09765625" style="2" customWidth="1"/>
    <col min="3" max="3" width="7.59765625" style="2" customWidth="1"/>
    <col min="4" max="4" width="6.59765625" style="2" customWidth="1"/>
    <col min="5" max="5" width="9.09765625" style="2" customWidth="1"/>
    <col min="6" max="6" width="7.59765625" style="2" customWidth="1"/>
    <col min="7" max="8" width="6.59765625" style="2" customWidth="1"/>
    <col min="9" max="9" width="7.59765625" style="2" customWidth="1"/>
    <col min="10" max="10" width="9.09765625" style="2" customWidth="1"/>
    <col min="11" max="12" width="7.59765625" style="2" customWidth="1"/>
    <col min="13" max="13" width="9.09765625" style="2" customWidth="1"/>
    <col min="14" max="14" width="4.8984375" style="2" customWidth="1"/>
    <col min="15" max="16384" width="11" style="2" customWidth="1"/>
  </cols>
  <sheetData>
    <row r="1" s="9" customFormat="1" ht="21.75" customHeight="1">
      <c r="A1" s="70" t="s">
        <v>58</v>
      </c>
    </row>
    <row r="2" spans="1:13" s="9" customFormat="1" ht="22.5" customHeight="1" thickBot="1">
      <c r="A2" s="70" t="s">
        <v>244</v>
      </c>
      <c r="M2" s="64" t="s">
        <v>128</v>
      </c>
    </row>
    <row r="3" spans="1:13" s="13" customFormat="1" ht="18.75" customHeight="1">
      <c r="A3" s="367" t="s">
        <v>13</v>
      </c>
      <c r="B3" s="400" t="s">
        <v>136</v>
      </c>
      <c r="C3" s="401"/>
      <c r="D3" s="401"/>
      <c r="E3" s="402"/>
      <c r="F3" s="400" t="s">
        <v>137</v>
      </c>
      <c r="G3" s="401"/>
      <c r="H3" s="401"/>
      <c r="I3" s="402"/>
      <c r="J3" s="78"/>
      <c r="K3" s="73" t="s">
        <v>78</v>
      </c>
      <c r="L3" s="73"/>
      <c r="M3" s="79"/>
    </row>
    <row r="4" spans="1:13" s="13" customFormat="1" ht="18.75" customHeight="1">
      <c r="A4" s="368"/>
      <c r="B4" s="77" t="s">
        <v>52</v>
      </c>
      <c r="C4" s="241" t="s">
        <v>64</v>
      </c>
      <c r="D4" s="241" t="s">
        <v>65</v>
      </c>
      <c r="E4" s="389" t="s">
        <v>61</v>
      </c>
      <c r="F4" s="77" t="s">
        <v>52</v>
      </c>
      <c r="G4" s="241" t="s">
        <v>64</v>
      </c>
      <c r="H4" s="241" t="s">
        <v>65</v>
      </c>
      <c r="I4" s="389" t="s">
        <v>61</v>
      </c>
      <c r="J4" s="77" t="s">
        <v>52</v>
      </c>
      <c r="K4" s="241" t="s">
        <v>64</v>
      </c>
      <c r="L4" s="241" t="s">
        <v>65</v>
      </c>
      <c r="M4" s="389" t="s">
        <v>61</v>
      </c>
    </row>
    <row r="5" spans="1:13" s="13" customFormat="1" ht="18.75" customHeight="1" thickBot="1">
      <c r="A5" s="388"/>
      <c r="B5" s="1"/>
      <c r="C5" s="242" t="s">
        <v>66</v>
      </c>
      <c r="D5" s="242" t="s">
        <v>67</v>
      </c>
      <c r="E5" s="390"/>
      <c r="F5" s="1"/>
      <c r="G5" s="242" t="s">
        <v>66</v>
      </c>
      <c r="H5" s="242" t="s">
        <v>67</v>
      </c>
      <c r="I5" s="390"/>
      <c r="J5" s="1"/>
      <c r="K5" s="242" t="s">
        <v>66</v>
      </c>
      <c r="L5" s="242" t="s">
        <v>67</v>
      </c>
      <c r="M5" s="390"/>
    </row>
    <row r="6" spans="1:13" ht="24.75" customHeight="1">
      <c r="A6" s="130" t="s">
        <v>33</v>
      </c>
      <c r="B6" s="141">
        <v>0</v>
      </c>
      <c r="C6" s="243">
        <v>0</v>
      </c>
      <c r="D6" s="243">
        <v>0</v>
      </c>
      <c r="E6" s="244">
        <v>0</v>
      </c>
      <c r="F6" s="141">
        <v>0</v>
      </c>
      <c r="G6" s="183">
        <v>0</v>
      </c>
      <c r="H6" s="265">
        <v>0</v>
      </c>
      <c r="I6" s="266">
        <v>0</v>
      </c>
      <c r="J6" s="141">
        <v>0</v>
      </c>
      <c r="K6" s="243">
        <v>0</v>
      </c>
      <c r="L6" s="243">
        <v>0</v>
      </c>
      <c r="M6" s="244">
        <v>0</v>
      </c>
    </row>
    <row r="7" spans="1:13" ht="24.75" customHeight="1">
      <c r="A7" s="131" t="s">
        <v>34</v>
      </c>
      <c r="B7" s="142">
        <v>3763</v>
      </c>
      <c r="C7" s="245">
        <v>0</v>
      </c>
      <c r="D7" s="245">
        <v>0</v>
      </c>
      <c r="E7" s="246">
        <v>3763</v>
      </c>
      <c r="F7" s="142">
        <v>566</v>
      </c>
      <c r="G7" s="184">
        <v>0</v>
      </c>
      <c r="H7" s="265">
        <v>0</v>
      </c>
      <c r="I7" s="267">
        <v>566</v>
      </c>
      <c r="J7" s="142">
        <v>4329</v>
      </c>
      <c r="K7" s="245">
        <v>0</v>
      </c>
      <c r="L7" s="245">
        <v>0</v>
      </c>
      <c r="M7" s="246">
        <v>4329</v>
      </c>
    </row>
    <row r="8" spans="1:13" ht="24.75" customHeight="1">
      <c r="A8" s="131" t="s">
        <v>35</v>
      </c>
      <c r="B8" s="142">
        <v>2428</v>
      </c>
      <c r="C8" s="245">
        <v>0</v>
      </c>
      <c r="D8" s="245">
        <v>0</v>
      </c>
      <c r="E8" s="246">
        <v>2428</v>
      </c>
      <c r="F8" s="142">
        <v>0</v>
      </c>
      <c r="G8" s="184">
        <v>0</v>
      </c>
      <c r="H8" s="265">
        <v>0</v>
      </c>
      <c r="I8" s="267">
        <v>0</v>
      </c>
      <c r="J8" s="142">
        <v>2428</v>
      </c>
      <c r="K8" s="245">
        <v>0</v>
      </c>
      <c r="L8" s="245">
        <v>0</v>
      </c>
      <c r="M8" s="246">
        <v>2428</v>
      </c>
    </row>
    <row r="9" spans="1:13" ht="24.75" customHeight="1">
      <c r="A9" s="131" t="s">
        <v>36</v>
      </c>
      <c r="B9" s="142">
        <v>3760</v>
      </c>
      <c r="C9" s="245">
        <v>0</v>
      </c>
      <c r="D9" s="245">
        <v>0</v>
      </c>
      <c r="E9" s="246">
        <v>3760</v>
      </c>
      <c r="F9" s="142">
        <v>0</v>
      </c>
      <c r="G9" s="184">
        <v>0</v>
      </c>
      <c r="H9" s="265">
        <v>0</v>
      </c>
      <c r="I9" s="267">
        <v>0</v>
      </c>
      <c r="J9" s="142">
        <v>3760</v>
      </c>
      <c r="K9" s="245">
        <v>0</v>
      </c>
      <c r="L9" s="245">
        <v>0</v>
      </c>
      <c r="M9" s="246">
        <v>3760</v>
      </c>
    </row>
    <row r="10" spans="1:13" ht="24.75" customHeight="1">
      <c r="A10" s="132" t="s">
        <v>37</v>
      </c>
      <c r="B10" s="143">
        <v>716</v>
      </c>
      <c r="C10" s="247">
        <v>0</v>
      </c>
      <c r="D10" s="247">
        <v>0</v>
      </c>
      <c r="E10" s="248">
        <v>716</v>
      </c>
      <c r="F10" s="143">
        <v>0</v>
      </c>
      <c r="G10" s="185">
        <v>0</v>
      </c>
      <c r="H10" s="268">
        <v>0</v>
      </c>
      <c r="I10" s="269">
        <v>0</v>
      </c>
      <c r="J10" s="143">
        <v>716</v>
      </c>
      <c r="K10" s="247">
        <v>0</v>
      </c>
      <c r="L10" s="247">
        <v>0</v>
      </c>
      <c r="M10" s="248">
        <v>716</v>
      </c>
    </row>
    <row r="11" spans="1:13" ht="24.75" customHeight="1">
      <c r="A11" s="133" t="s">
        <v>38</v>
      </c>
      <c r="B11" s="144">
        <v>105</v>
      </c>
      <c r="C11" s="249">
        <v>105</v>
      </c>
      <c r="D11" s="249">
        <v>0</v>
      </c>
      <c r="E11" s="250">
        <v>0</v>
      </c>
      <c r="F11" s="144">
        <v>0</v>
      </c>
      <c r="G11" s="186">
        <v>0</v>
      </c>
      <c r="H11" s="270">
        <v>0</v>
      </c>
      <c r="I11" s="271">
        <v>0</v>
      </c>
      <c r="J11" s="144">
        <v>105</v>
      </c>
      <c r="K11" s="249">
        <v>105</v>
      </c>
      <c r="L11" s="249">
        <v>0</v>
      </c>
      <c r="M11" s="250">
        <v>0</v>
      </c>
    </row>
    <row r="12" spans="1:13" ht="24.75" customHeight="1">
      <c r="A12" s="131" t="s">
        <v>39</v>
      </c>
      <c r="B12" s="142">
        <v>138</v>
      </c>
      <c r="C12" s="245">
        <v>138</v>
      </c>
      <c r="D12" s="245">
        <v>0</v>
      </c>
      <c r="E12" s="246">
        <v>0</v>
      </c>
      <c r="F12" s="142">
        <v>0</v>
      </c>
      <c r="G12" s="184">
        <v>0</v>
      </c>
      <c r="H12" s="265">
        <v>0</v>
      </c>
      <c r="I12" s="267">
        <v>0</v>
      </c>
      <c r="J12" s="142">
        <v>138</v>
      </c>
      <c r="K12" s="245">
        <v>138</v>
      </c>
      <c r="L12" s="245">
        <v>0</v>
      </c>
      <c r="M12" s="246">
        <v>0</v>
      </c>
    </row>
    <row r="13" spans="1:13" ht="24.75" customHeight="1">
      <c r="A13" s="131" t="s">
        <v>40</v>
      </c>
      <c r="B13" s="142">
        <v>98</v>
      </c>
      <c r="C13" s="245">
        <v>0</v>
      </c>
      <c r="D13" s="245">
        <v>0</v>
      </c>
      <c r="E13" s="246">
        <v>98</v>
      </c>
      <c r="F13" s="142">
        <v>0</v>
      </c>
      <c r="G13" s="184">
        <v>0</v>
      </c>
      <c r="H13" s="265">
        <v>0</v>
      </c>
      <c r="I13" s="267">
        <v>0</v>
      </c>
      <c r="J13" s="142">
        <v>98</v>
      </c>
      <c r="K13" s="245">
        <v>0</v>
      </c>
      <c r="L13" s="245">
        <v>0</v>
      </c>
      <c r="M13" s="246">
        <v>98</v>
      </c>
    </row>
    <row r="14" spans="1:13" ht="24.75" customHeight="1">
      <c r="A14" s="131" t="s">
        <v>41</v>
      </c>
      <c r="B14" s="142">
        <v>384</v>
      </c>
      <c r="C14" s="245">
        <v>50</v>
      </c>
      <c r="D14" s="245">
        <v>0</v>
      </c>
      <c r="E14" s="246">
        <v>334</v>
      </c>
      <c r="F14" s="142">
        <v>474</v>
      </c>
      <c r="G14" s="184">
        <v>0</v>
      </c>
      <c r="H14" s="265">
        <v>0</v>
      </c>
      <c r="I14" s="267">
        <v>474</v>
      </c>
      <c r="J14" s="142">
        <v>858</v>
      </c>
      <c r="K14" s="245">
        <v>50</v>
      </c>
      <c r="L14" s="245">
        <v>0</v>
      </c>
      <c r="M14" s="246">
        <v>808</v>
      </c>
    </row>
    <row r="15" spans="1:13" ht="24.75" customHeight="1">
      <c r="A15" s="132" t="s">
        <v>42</v>
      </c>
      <c r="B15" s="143">
        <v>80</v>
      </c>
      <c r="C15" s="247">
        <v>80</v>
      </c>
      <c r="D15" s="247">
        <v>0</v>
      </c>
      <c r="E15" s="248">
        <v>0</v>
      </c>
      <c r="F15" s="143">
        <v>0</v>
      </c>
      <c r="G15" s="185">
        <v>0</v>
      </c>
      <c r="H15" s="268">
        <v>0</v>
      </c>
      <c r="I15" s="269">
        <v>0</v>
      </c>
      <c r="J15" s="143">
        <v>80</v>
      </c>
      <c r="K15" s="247">
        <v>80</v>
      </c>
      <c r="L15" s="247">
        <v>0</v>
      </c>
      <c r="M15" s="248">
        <v>0</v>
      </c>
    </row>
    <row r="16" spans="1:13" ht="24.75" customHeight="1">
      <c r="A16" s="133" t="s">
        <v>43</v>
      </c>
      <c r="B16" s="144">
        <v>179</v>
      </c>
      <c r="C16" s="249">
        <v>179</v>
      </c>
      <c r="D16" s="249">
        <v>0</v>
      </c>
      <c r="E16" s="250">
        <v>0</v>
      </c>
      <c r="F16" s="144">
        <v>0</v>
      </c>
      <c r="G16" s="186">
        <v>0</v>
      </c>
      <c r="H16" s="270">
        <v>0</v>
      </c>
      <c r="I16" s="271">
        <v>0</v>
      </c>
      <c r="J16" s="144">
        <v>179</v>
      </c>
      <c r="K16" s="249">
        <v>179</v>
      </c>
      <c r="L16" s="249">
        <v>0</v>
      </c>
      <c r="M16" s="250">
        <v>0</v>
      </c>
    </row>
    <row r="17" spans="1:13" ht="24.75" customHeight="1">
      <c r="A17" s="131" t="s">
        <v>44</v>
      </c>
      <c r="B17" s="142">
        <v>555</v>
      </c>
      <c r="C17" s="245">
        <v>146</v>
      </c>
      <c r="D17" s="245">
        <v>409</v>
      </c>
      <c r="E17" s="246">
        <v>0</v>
      </c>
      <c r="F17" s="142">
        <v>0</v>
      </c>
      <c r="G17" s="184">
        <v>0</v>
      </c>
      <c r="H17" s="265">
        <v>0</v>
      </c>
      <c r="I17" s="267">
        <v>0</v>
      </c>
      <c r="J17" s="142">
        <v>555</v>
      </c>
      <c r="K17" s="245">
        <v>146</v>
      </c>
      <c r="L17" s="245">
        <v>409</v>
      </c>
      <c r="M17" s="246">
        <v>0</v>
      </c>
    </row>
    <row r="18" spans="1:13" ht="24.75" customHeight="1">
      <c r="A18" s="131" t="s">
        <v>45</v>
      </c>
      <c r="B18" s="142">
        <v>1677</v>
      </c>
      <c r="C18" s="245">
        <v>0</v>
      </c>
      <c r="D18" s="245">
        <v>0</v>
      </c>
      <c r="E18" s="246">
        <v>1677</v>
      </c>
      <c r="F18" s="142">
        <v>0</v>
      </c>
      <c r="G18" s="184">
        <v>0</v>
      </c>
      <c r="H18" s="265">
        <v>0</v>
      </c>
      <c r="I18" s="267">
        <v>0</v>
      </c>
      <c r="J18" s="142">
        <v>1677</v>
      </c>
      <c r="K18" s="245">
        <v>0</v>
      </c>
      <c r="L18" s="245">
        <v>0</v>
      </c>
      <c r="M18" s="246">
        <v>1677</v>
      </c>
    </row>
    <row r="19" spans="1:13" ht="24.75" customHeight="1">
      <c r="A19" s="131" t="s">
        <v>46</v>
      </c>
      <c r="B19" s="142">
        <v>298</v>
      </c>
      <c r="C19" s="245">
        <v>0</v>
      </c>
      <c r="D19" s="245">
        <v>0</v>
      </c>
      <c r="E19" s="246">
        <v>298</v>
      </c>
      <c r="F19" s="142">
        <v>0</v>
      </c>
      <c r="G19" s="184">
        <v>0</v>
      </c>
      <c r="H19" s="265">
        <v>0</v>
      </c>
      <c r="I19" s="267">
        <v>0</v>
      </c>
      <c r="J19" s="142">
        <v>298</v>
      </c>
      <c r="K19" s="245">
        <v>0</v>
      </c>
      <c r="L19" s="245">
        <v>0</v>
      </c>
      <c r="M19" s="246">
        <v>298</v>
      </c>
    </row>
    <row r="20" spans="1:13" ht="24.75" customHeight="1">
      <c r="A20" s="132" t="s">
        <v>47</v>
      </c>
      <c r="B20" s="143">
        <v>908</v>
      </c>
      <c r="C20" s="247">
        <v>11</v>
      </c>
      <c r="D20" s="247">
        <v>0</v>
      </c>
      <c r="E20" s="248">
        <v>897</v>
      </c>
      <c r="F20" s="143">
        <v>0</v>
      </c>
      <c r="G20" s="185">
        <v>0</v>
      </c>
      <c r="H20" s="268">
        <v>0</v>
      </c>
      <c r="I20" s="269">
        <v>0</v>
      </c>
      <c r="J20" s="143">
        <v>908</v>
      </c>
      <c r="K20" s="247">
        <v>11</v>
      </c>
      <c r="L20" s="247">
        <v>0</v>
      </c>
      <c r="M20" s="248">
        <v>897</v>
      </c>
    </row>
    <row r="21" spans="1:13" ht="24.75" customHeight="1">
      <c r="A21" s="133" t="s">
        <v>48</v>
      </c>
      <c r="B21" s="144">
        <v>83</v>
      </c>
      <c r="C21" s="249">
        <v>0</v>
      </c>
      <c r="D21" s="249">
        <v>0</v>
      </c>
      <c r="E21" s="250">
        <v>83</v>
      </c>
      <c r="F21" s="144">
        <v>0</v>
      </c>
      <c r="G21" s="186">
        <v>0</v>
      </c>
      <c r="H21" s="270">
        <v>0</v>
      </c>
      <c r="I21" s="271">
        <v>0</v>
      </c>
      <c r="J21" s="144">
        <v>83</v>
      </c>
      <c r="K21" s="249">
        <v>0</v>
      </c>
      <c r="L21" s="249">
        <v>0</v>
      </c>
      <c r="M21" s="250">
        <v>83</v>
      </c>
    </row>
    <row r="22" spans="1:13" ht="24.75" customHeight="1">
      <c r="A22" s="131" t="s">
        <v>0</v>
      </c>
      <c r="B22" s="142">
        <v>142</v>
      </c>
      <c r="C22" s="245">
        <v>142</v>
      </c>
      <c r="D22" s="245">
        <v>0</v>
      </c>
      <c r="E22" s="246">
        <v>0</v>
      </c>
      <c r="F22" s="142">
        <v>0</v>
      </c>
      <c r="G22" s="184">
        <v>0</v>
      </c>
      <c r="H22" s="265">
        <v>0</v>
      </c>
      <c r="I22" s="267">
        <v>0</v>
      </c>
      <c r="J22" s="142">
        <v>142</v>
      </c>
      <c r="K22" s="245">
        <v>142</v>
      </c>
      <c r="L22" s="245">
        <v>0</v>
      </c>
      <c r="M22" s="246">
        <v>0</v>
      </c>
    </row>
    <row r="23" spans="1:13" ht="24.75" customHeight="1">
      <c r="A23" s="131" t="s">
        <v>1</v>
      </c>
      <c r="B23" s="142">
        <v>195</v>
      </c>
      <c r="C23" s="245">
        <v>0</v>
      </c>
      <c r="D23" s="245">
        <v>0</v>
      </c>
      <c r="E23" s="246">
        <v>195</v>
      </c>
      <c r="F23" s="142">
        <v>0</v>
      </c>
      <c r="G23" s="184">
        <v>0</v>
      </c>
      <c r="H23" s="265">
        <v>0</v>
      </c>
      <c r="I23" s="267">
        <v>0</v>
      </c>
      <c r="J23" s="142">
        <v>195</v>
      </c>
      <c r="K23" s="245">
        <v>0</v>
      </c>
      <c r="L23" s="245">
        <v>0</v>
      </c>
      <c r="M23" s="246">
        <v>195</v>
      </c>
    </row>
    <row r="24" spans="1:13" ht="24.75" customHeight="1">
      <c r="A24" s="131" t="s">
        <v>2</v>
      </c>
      <c r="B24" s="142">
        <v>309</v>
      </c>
      <c r="C24" s="245">
        <v>0</v>
      </c>
      <c r="D24" s="245">
        <v>0</v>
      </c>
      <c r="E24" s="246">
        <v>309</v>
      </c>
      <c r="F24" s="142">
        <v>0</v>
      </c>
      <c r="G24" s="184">
        <v>0</v>
      </c>
      <c r="H24" s="265">
        <v>0</v>
      </c>
      <c r="I24" s="267">
        <v>0</v>
      </c>
      <c r="J24" s="142">
        <v>309</v>
      </c>
      <c r="K24" s="245">
        <v>0</v>
      </c>
      <c r="L24" s="245">
        <v>0</v>
      </c>
      <c r="M24" s="246">
        <v>309</v>
      </c>
    </row>
    <row r="25" spans="1:13" ht="24.75" customHeight="1">
      <c r="A25" s="132" t="s">
        <v>3</v>
      </c>
      <c r="B25" s="143">
        <v>1825</v>
      </c>
      <c r="C25" s="247">
        <v>0</v>
      </c>
      <c r="D25" s="247">
        <v>0</v>
      </c>
      <c r="E25" s="248">
        <v>1825</v>
      </c>
      <c r="F25" s="152">
        <v>0</v>
      </c>
      <c r="G25" s="185">
        <v>0</v>
      </c>
      <c r="H25" s="268">
        <v>0</v>
      </c>
      <c r="I25" s="272">
        <v>0</v>
      </c>
      <c r="J25" s="143">
        <v>1825</v>
      </c>
      <c r="K25" s="247">
        <v>0</v>
      </c>
      <c r="L25" s="247">
        <v>0</v>
      </c>
      <c r="M25" s="248">
        <v>1825</v>
      </c>
    </row>
    <row r="26" spans="1:13" ht="24.75" customHeight="1">
      <c r="A26" s="133" t="s">
        <v>4</v>
      </c>
      <c r="B26" s="144">
        <v>899</v>
      </c>
      <c r="C26" s="249">
        <v>0</v>
      </c>
      <c r="D26" s="249">
        <v>0</v>
      </c>
      <c r="E26" s="250">
        <v>899</v>
      </c>
      <c r="F26" s="144">
        <v>0</v>
      </c>
      <c r="G26" s="186">
        <v>0</v>
      </c>
      <c r="H26" s="270">
        <v>0</v>
      </c>
      <c r="I26" s="271">
        <v>0</v>
      </c>
      <c r="J26" s="144">
        <v>899</v>
      </c>
      <c r="K26" s="249">
        <v>0</v>
      </c>
      <c r="L26" s="249">
        <v>0</v>
      </c>
      <c r="M26" s="250">
        <v>899</v>
      </c>
    </row>
    <row r="27" spans="1:13" ht="24.75" customHeight="1">
      <c r="A27" s="131" t="s">
        <v>5</v>
      </c>
      <c r="B27" s="142">
        <v>278</v>
      </c>
      <c r="C27" s="245">
        <v>66</v>
      </c>
      <c r="D27" s="245">
        <v>0</v>
      </c>
      <c r="E27" s="246">
        <v>212</v>
      </c>
      <c r="F27" s="142">
        <v>0</v>
      </c>
      <c r="G27" s="184">
        <v>0</v>
      </c>
      <c r="H27" s="265">
        <v>0</v>
      </c>
      <c r="I27" s="267">
        <v>0</v>
      </c>
      <c r="J27" s="142">
        <v>278</v>
      </c>
      <c r="K27" s="245">
        <v>66</v>
      </c>
      <c r="L27" s="245">
        <v>0</v>
      </c>
      <c r="M27" s="246">
        <v>212</v>
      </c>
    </row>
    <row r="28" spans="1:13" ht="24.75" customHeight="1">
      <c r="A28" s="131" t="s">
        <v>6</v>
      </c>
      <c r="B28" s="142">
        <v>464</v>
      </c>
      <c r="C28" s="245">
        <v>0</v>
      </c>
      <c r="D28" s="245">
        <v>0</v>
      </c>
      <c r="E28" s="246">
        <v>464</v>
      </c>
      <c r="F28" s="142">
        <v>0</v>
      </c>
      <c r="G28" s="184">
        <v>0</v>
      </c>
      <c r="H28" s="265">
        <v>0</v>
      </c>
      <c r="I28" s="267">
        <v>0</v>
      </c>
      <c r="J28" s="142">
        <v>464</v>
      </c>
      <c r="K28" s="245">
        <v>0</v>
      </c>
      <c r="L28" s="245">
        <v>0</v>
      </c>
      <c r="M28" s="246">
        <v>464</v>
      </c>
    </row>
    <row r="29" spans="1:13" ht="24.75" customHeight="1">
      <c r="A29" s="131" t="s">
        <v>7</v>
      </c>
      <c r="B29" s="142">
        <v>52</v>
      </c>
      <c r="C29" s="245">
        <v>12</v>
      </c>
      <c r="D29" s="245">
        <v>0</v>
      </c>
      <c r="E29" s="246">
        <v>40</v>
      </c>
      <c r="F29" s="142">
        <v>0</v>
      </c>
      <c r="G29" s="184">
        <v>0</v>
      </c>
      <c r="H29" s="265">
        <v>0</v>
      </c>
      <c r="I29" s="267">
        <v>0</v>
      </c>
      <c r="J29" s="142">
        <v>52</v>
      </c>
      <c r="K29" s="245">
        <v>12</v>
      </c>
      <c r="L29" s="245">
        <v>0</v>
      </c>
      <c r="M29" s="246">
        <v>40</v>
      </c>
    </row>
    <row r="30" spans="1:13" ht="24.75" customHeight="1">
      <c r="A30" s="132" t="s">
        <v>8</v>
      </c>
      <c r="B30" s="143">
        <v>166</v>
      </c>
      <c r="C30" s="247">
        <v>3</v>
      </c>
      <c r="D30" s="247">
        <v>163</v>
      </c>
      <c r="E30" s="248">
        <v>0</v>
      </c>
      <c r="F30" s="143">
        <v>0</v>
      </c>
      <c r="G30" s="185">
        <v>0</v>
      </c>
      <c r="H30" s="268">
        <v>0</v>
      </c>
      <c r="I30" s="269">
        <v>0</v>
      </c>
      <c r="J30" s="143">
        <v>166</v>
      </c>
      <c r="K30" s="247">
        <v>3</v>
      </c>
      <c r="L30" s="247">
        <v>163</v>
      </c>
      <c r="M30" s="248">
        <v>0</v>
      </c>
    </row>
    <row r="31" spans="1:13" ht="24.75" customHeight="1">
      <c r="A31" s="133" t="s">
        <v>9</v>
      </c>
      <c r="B31" s="144">
        <v>36</v>
      </c>
      <c r="C31" s="249">
        <v>36</v>
      </c>
      <c r="D31" s="249">
        <v>0</v>
      </c>
      <c r="E31" s="250">
        <v>0</v>
      </c>
      <c r="F31" s="144">
        <v>0</v>
      </c>
      <c r="G31" s="186">
        <v>0</v>
      </c>
      <c r="H31" s="270">
        <v>0</v>
      </c>
      <c r="I31" s="271">
        <v>0</v>
      </c>
      <c r="J31" s="144">
        <v>36</v>
      </c>
      <c r="K31" s="249">
        <v>36</v>
      </c>
      <c r="L31" s="249">
        <v>0</v>
      </c>
      <c r="M31" s="250">
        <v>0</v>
      </c>
    </row>
    <row r="32" spans="1:13" ht="24.75" customHeight="1">
      <c r="A32" s="131" t="s">
        <v>10</v>
      </c>
      <c r="B32" s="142">
        <v>47</v>
      </c>
      <c r="C32" s="245">
        <v>47</v>
      </c>
      <c r="D32" s="245">
        <v>0</v>
      </c>
      <c r="E32" s="246">
        <v>0</v>
      </c>
      <c r="F32" s="142">
        <v>0</v>
      </c>
      <c r="G32" s="184">
        <v>0</v>
      </c>
      <c r="H32" s="265">
        <v>0</v>
      </c>
      <c r="I32" s="267">
        <v>0</v>
      </c>
      <c r="J32" s="142">
        <v>47</v>
      </c>
      <c r="K32" s="245">
        <v>47</v>
      </c>
      <c r="L32" s="245">
        <v>0</v>
      </c>
      <c r="M32" s="246">
        <v>0</v>
      </c>
    </row>
    <row r="33" spans="1:13" ht="24.75" customHeight="1">
      <c r="A33" s="131" t="s">
        <v>11</v>
      </c>
      <c r="B33" s="142">
        <v>51</v>
      </c>
      <c r="C33" s="245">
        <v>41</v>
      </c>
      <c r="D33" s="245">
        <v>0</v>
      </c>
      <c r="E33" s="246">
        <v>10</v>
      </c>
      <c r="F33" s="142">
        <v>0</v>
      </c>
      <c r="G33" s="184">
        <v>0</v>
      </c>
      <c r="H33" s="265">
        <v>0</v>
      </c>
      <c r="I33" s="267">
        <v>0</v>
      </c>
      <c r="J33" s="142">
        <v>51</v>
      </c>
      <c r="K33" s="245">
        <v>41</v>
      </c>
      <c r="L33" s="245">
        <v>0</v>
      </c>
      <c r="M33" s="246">
        <v>10</v>
      </c>
    </row>
    <row r="34" spans="1:13" ht="24.75" customHeight="1">
      <c r="A34" s="131" t="s">
        <v>12</v>
      </c>
      <c r="B34" s="142">
        <v>215</v>
      </c>
      <c r="C34" s="245">
        <v>0</v>
      </c>
      <c r="D34" s="245">
        <v>0</v>
      </c>
      <c r="E34" s="246">
        <v>215</v>
      </c>
      <c r="F34" s="142">
        <v>0</v>
      </c>
      <c r="G34" s="184">
        <v>0</v>
      </c>
      <c r="H34" s="265">
        <v>0</v>
      </c>
      <c r="I34" s="267">
        <v>0</v>
      </c>
      <c r="J34" s="142">
        <v>215</v>
      </c>
      <c r="K34" s="245">
        <v>0</v>
      </c>
      <c r="L34" s="245">
        <v>0</v>
      </c>
      <c r="M34" s="246">
        <v>215</v>
      </c>
    </row>
    <row r="35" spans="1:13" ht="24.75" customHeight="1" thickBot="1">
      <c r="A35" s="132" t="s">
        <v>49</v>
      </c>
      <c r="B35" s="143">
        <v>521</v>
      </c>
      <c r="C35" s="251">
        <v>0</v>
      </c>
      <c r="D35" s="251">
        <v>14</v>
      </c>
      <c r="E35" s="252">
        <v>507</v>
      </c>
      <c r="F35" s="143">
        <v>0</v>
      </c>
      <c r="G35" s="273">
        <v>0</v>
      </c>
      <c r="H35" s="274">
        <v>0</v>
      </c>
      <c r="I35" s="275">
        <v>0</v>
      </c>
      <c r="J35" s="143">
        <v>521</v>
      </c>
      <c r="K35" s="251">
        <v>0</v>
      </c>
      <c r="L35" s="251">
        <v>14</v>
      </c>
      <c r="M35" s="252">
        <v>507</v>
      </c>
    </row>
    <row r="36" spans="1:13" ht="20.25" customHeight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</row>
    <row r="37" s="9" customFormat="1" ht="21.75" customHeight="1">
      <c r="A37" s="70" t="s">
        <v>58</v>
      </c>
    </row>
    <row r="38" spans="1:13" s="9" customFormat="1" ht="22.5" customHeight="1" thickBot="1">
      <c r="A38" s="70" t="s">
        <v>245</v>
      </c>
      <c r="M38" s="64" t="s">
        <v>128</v>
      </c>
    </row>
    <row r="39" spans="1:13" s="13" customFormat="1" ht="18.75" customHeight="1">
      <c r="A39" s="367" t="s">
        <v>13</v>
      </c>
      <c r="B39" s="400" t="s">
        <v>136</v>
      </c>
      <c r="C39" s="401"/>
      <c r="D39" s="401"/>
      <c r="E39" s="402"/>
      <c r="F39" s="400" t="s">
        <v>137</v>
      </c>
      <c r="G39" s="401"/>
      <c r="H39" s="401"/>
      <c r="I39" s="402"/>
      <c r="J39" s="78"/>
      <c r="K39" s="73" t="s">
        <v>78</v>
      </c>
      <c r="L39" s="73"/>
      <c r="M39" s="79"/>
    </row>
    <row r="40" spans="1:13" s="13" customFormat="1" ht="18.75" customHeight="1">
      <c r="A40" s="368"/>
      <c r="B40" s="77" t="s">
        <v>52</v>
      </c>
      <c r="C40" s="241" t="s">
        <v>64</v>
      </c>
      <c r="D40" s="241" t="s">
        <v>65</v>
      </c>
      <c r="E40" s="389" t="s">
        <v>61</v>
      </c>
      <c r="F40" s="77" t="s">
        <v>52</v>
      </c>
      <c r="G40" s="241" t="s">
        <v>64</v>
      </c>
      <c r="H40" s="241" t="s">
        <v>65</v>
      </c>
      <c r="I40" s="389" t="s">
        <v>61</v>
      </c>
      <c r="J40" s="77" t="s">
        <v>52</v>
      </c>
      <c r="K40" s="241" t="s">
        <v>64</v>
      </c>
      <c r="L40" s="241" t="s">
        <v>65</v>
      </c>
      <c r="M40" s="389" t="s">
        <v>61</v>
      </c>
    </row>
    <row r="41" spans="1:13" s="13" customFormat="1" ht="18.75" customHeight="1" thickBot="1">
      <c r="A41" s="388"/>
      <c r="B41" s="1"/>
      <c r="C41" s="242" t="s">
        <v>66</v>
      </c>
      <c r="D41" s="242" t="s">
        <v>67</v>
      </c>
      <c r="E41" s="390"/>
      <c r="F41" s="1"/>
      <c r="G41" s="242" t="s">
        <v>66</v>
      </c>
      <c r="H41" s="242" t="s">
        <v>67</v>
      </c>
      <c r="I41" s="390"/>
      <c r="J41" s="1"/>
      <c r="K41" s="242" t="s">
        <v>66</v>
      </c>
      <c r="L41" s="242" t="s">
        <v>67</v>
      </c>
      <c r="M41" s="390"/>
    </row>
    <row r="42" spans="1:13" ht="24.75" customHeight="1">
      <c r="A42" s="133" t="s">
        <v>135</v>
      </c>
      <c r="B42" s="144">
        <v>277</v>
      </c>
      <c r="C42" s="249">
        <v>19</v>
      </c>
      <c r="D42" s="249">
        <v>258</v>
      </c>
      <c r="E42" s="250">
        <v>0</v>
      </c>
      <c r="F42" s="144">
        <v>0</v>
      </c>
      <c r="G42" s="186">
        <v>0</v>
      </c>
      <c r="H42" s="270">
        <v>0</v>
      </c>
      <c r="I42" s="271">
        <v>0</v>
      </c>
      <c r="J42" s="144">
        <v>277</v>
      </c>
      <c r="K42" s="249">
        <v>19</v>
      </c>
      <c r="L42" s="249">
        <v>258</v>
      </c>
      <c r="M42" s="250">
        <v>0</v>
      </c>
    </row>
    <row r="43" spans="1:13" ht="24.75" customHeight="1">
      <c r="A43" s="131" t="s">
        <v>229</v>
      </c>
      <c r="B43" s="142">
        <v>448</v>
      </c>
      <c r="C43" s="245">
        <v>58</v>
      </c>
      <c r="D43" s="245">
        <v>0</v>
      </c>
      <c r="E43" s="246">
        <v>390</v>
      </c>
      <c r="F43" s="142">
        <v>509</v>
      </c>
      <c r="G43" s="184">
        <v>0</v>
      </c>
      <c r="H43" s="265">
        <v>0</v>
      </c>
      <c r="I43" s="267">
        <v>509</v>
      </c>
      <c r="J43" s="142">
        <v>957</v>
      </c>
      <c r="K43" s="245">
        <v>58</v>
      </c>
      <c r="L43" s="245">
        <v>0</v>
      </c>
      <c r="M43" s="246">
        <v>899</v>
      </c>
    </row>
    <row r="44" spans="1:13" ht="24.75" customHeight="1">
      <c r="A44" s="131" t="s">
        <v>230</v>
      </c>
      <c r="B44" s="142">
        <v>53</v>
      </c>
      <c r="C44" s="245">
        <v>0</v>
      </c>
      <c r="D44" s="245">
        <v>0</v>
      </c>
      <c r="E44" s="246">
        <v>53</v>
      </c>
      <c r="F44" s="142">
        <v>0</v>
      </c>
      <c r="G44" s="184">
        <v>0</v>
      </c>
      <c r="H44" s="265">
        <v>0</v>
      </c>
      <c r="I44" s="267">
        <v>0</v>
      </c>
      <c r="J44" s="142">
        <v>53</v>
      </c>
      <c r="K44" s="245">
        <v>0</v>
      </c>
      <c r="L44" s="245">
        <v>0</v>
      </c>
      <c r="M44" s="246">
        <v>53</v>
      </c>
    </row>
    <row r="45" spans="1:13" ht="24.75" customHeight="1">
      <c r="A45" s="131" t="s">
        <v>231</v>
      </c>
      <c r="B45" s="142">
        <v>167</v>
      </c>
      <c r="C45" s="245">
        <v>0</v>
      </c>
      <c r="D45" s="245">
        <v>0</v>
      </c>
      <c r="E45" s="246">
        <v>167</v>
      </c>
      <c r="F45" s="142">
        <v>0</v>
      </c>
      <c r="G45" s="184">
        <v>0</v>
      </c>
      <c r="H45" s="265">
        <v>0</v>
      </c>
      <c r="I45" s="267">
        <v>0</v>
      </c>
      <c r="J45" s="142">
        <v>167</v>
      </c>
      <c r="K45" s="245">
        <v>0</v>
      </c>
      <c r="L45" s="245">
        <v>0</v>
      </c>
      <c r="M45" s="246">
        <v>167</v>
      </c>
    </row>
    <row r="46" spans="1:13" ht="24.75" customHeight="1">
      <c r="A46" s="132" t="s">
        <v>234</v>
      </c>
      <c r="B46" s="143">
        <v>1365</v>
      </c>
      <c r="C46" s="247">
        <v>0</v>
      </c>
      <c r="D46" s="247">
        <v>0</v>
      </c>
      <c r="E46" s="248">
        <v>1365</v>
      </c>
      <c r="F46" s="143">
        <v>300</v>
      </c>
      <c r="G46" s="185">
        <v>0</v>
      </c>
      <c r="H46" s="268">
        <v>0</v>
      </c>
      <c r="I46" s="269">
        <v>300</v>
      </c>
      <c r="J46" s="143">
        <v>1665</v>
      </c>
      <c r="K46" s="247">
        <v>0</v>
      </c>
      <c r="L46" s="247">
        <v>0</v>
      </c>
      <c r="M46" s="248">
        <v>1665</v>
      </c>
    </row>
    <row r="47" spans="1:13" ht="24.75" customHeight="1">
      <c r="A47" s="131" t="s">
        <v>268</v>
      </c>
      <c r="B47" s="142">
        <v>10</v>
      </c>
      <c r="C47" s="245">
        <v>10</v>
      </c>
      <c r="D47" s="245">
        <v>0</v>
      </c>
      <c r="E47" s="246">
        <v>0</v>
      </c>
      <c r="F47" s="142">
        <v>456</v>
      </c>
      <c r="G47" s="184">
        <v>0</v>
      </c>
      <c r="H47" s="265">
        <v>456</v>
      </c>
      <c r="I47" s="267">
        <v>0</v>
      </c>
      <c r="J47" s="142">
        <v>466</v>
      </c>
      <c r="K47" s="245">
        <v>10</v>
      </c>
      <c r="L47" s="245">
        <v>456</v>
      </c>
      <c r="M47" s="246">
        <v>0</v>
      </c>
    </row>
    <row r="48" spans="1:13" ht="24.75" customHeight="1">
      <c r="A48" s="131" t="s">
        <v>262</v>
      </c>
      <c r="B48" s="142">
        <v>294</v>
      </c>
      <c r="C48" s="245">
        <v>77</v>
      </c>
      <c r="D48" s="245">
        <v>0</v>
      </c>
      <c r="E48" s="246">
        <v>217</v>
      </c>
      <c r="F48" s="142">
        <v>0</v>
      </c>
      <c r="G48" s="184">
        <v>0</v>
      </c>
      <c r="H48" s="265">
        <v>0</v>
      </c>
      <c r="I48" s="267">
        <v>0</v>
      </c>
      <c r="J48" s="142">
        <v>294</v>
      </c>
      <c r="K48" s="245">
        <v>77</v>
      </c>
      <c r="L48" s="245">
        <v>0</v>
      </c>
      <c r="M48" s="246">
        <v>217</v>
      </c>
    </row>
    <row r="49" spans="1:13" ht="24.75" customHeight="1">
      <c r="A49" s="131" t="s">
        <v>50</v>
      </c>
      <c r="B49" s="142">
        <v>272</v>
      </c>
      <c r="C49" s="245">
        <v>0</v>
      </c>
      <c r="D49" s="245">
        <v>7</v>
      </c>
      <c r="E49" s="246">
        <v>265</v>
      </c>
      <c r="F49" s="142">
        <v>0</v>
      </c>
      <c r="G49" s="184">
        <v>0</v>
      </c>
      <c r="H49" s="265">
        <v>0</v>
      </c>
      <c r="I49" s="267">
        <v>0</v>
      </c>
      <c r="J49" s="142">
        <v>272</v>
      </c>
      <c r="K49" s="245">
        <v>0</v>
      </c>
      <c r="L49" s="245">
        <v>7</v>
      </c>
      <c r="M49" s="246">
        <v>265</v>
      </c>
    </row>
    <row r="50" spans="1:13" ht="24.75" customHeight="1">
      <c r="A50" s="131" t="s">
        <v>51</v>
      </c>
      <c r="B50" s="142">
        <v>6</v>
      </c>
      <c r="C50" s="245">
        <v>5</v>
      </c>
      <c r="D50" s="245">
        <v>1</v>
      </c>
      <c r="E50" s="246">
        <v>0</v>
      </c>
      <c r="F50" s="142">
        <v>0</v>
      </c>
      <c r="G50" s="184">
        <v>0</v>
      </c>
      <c r="H50" s="265">
        <v>0</v>
      </c>
      <c r="I50" s="267">
        <v>0</v>
      </c>
      <c r="J50" s="142">
        <v>6</v>
      </c>
      <c r="K50" s="245">
        <v>5</v>
      </c>
      <c r="L50" s="245">
        <v>1</v>
      </c>
      <c r="M50" s="246">
        <v>0</v>
      </c>
    </row>
    <row r="51" spans="1:13" ht="24.75" customHeight="1">
      <c r="A51" s="132" t="s">
        <v>18</v>
      </c>
      <c r="B51" s="143">
        <v>33</v>
      </c>
      <c r="C51" s="247">
        <v>0</v>
      </c>
      <c r="D51" s="247">
        <v>0</v>
      </c>
      <c r="E51" s="248">
        <v>33</v>
      </c>
      <c r="F51" s="143">
        <v>0</v>
      </c>
      <c r="G51" s="185">
        <v>0</v>
      </c>
      <c r="H51" s="268">
        <v>0</v>
      </c>
      <c r="I51" s="269">
        <v>0</v>
      </c>
      <c r="J51" s="143">
        <v>33</v>
      </c>
      <c r="K51" s="247">
        <v>0</v>
      </c>
      <c r="L51" s="247">
        <v>0</v>
      </c>
      <c r="M51" s="248">
        <v>33</v>
      </c>
    </row>
    <row r="52" spans="1:13" ht="24.75" customHeight="1">
      <c r="A52" s="131" t="s">
        <v>19</v>
      </c>
      <c r="B52" s="142">
        <v>30</v>
      </c>
      <c r="C52" s="245">
        <v>0</v>
      </c>
      <c r="D52" s="245">
        <v>0</v>
      </c>
      <c r="E52" s="246">
        <v>30</v>
      </c>
      <c r="F52" s="142">
        <v>0</v>
      </c>
      <c r="G52" s="184">
        <v>0</v>
      </c>
      <c r="H52" s="265">
        <v>0</v>
      </c>
      <c r="I52" s="267">
        <v>0</v>
      </c>
      <c r="J52" s="142">
        <v>30</v>
      </c>
      <c r="K52" s="245">
        <v>0</v>
      </c>
      <c r="L52" s="245">
        <v>0</v>
      </c>
      <c r="M52" s="246">
        <v>30</v>
      </c>
    </row>
    <row r="53" spans="1:13" ht="24.75" customHeight="1">
      <c r="A53" s="131" t="s">
        <v>20</v>
      </c>
      <c r="B53" s="142">
        <v>56</v>
      </c>
      <c r="C53" s="245">
        <v>45</v>
      </c>
      <c r="D53" s="245">
        <v>0</v>
      </c>
      <c r="E53" s="246">
        <v>11</v>
      </c>
      <c r="F53" s="142">
        <v>0</v>
      </c>
      <c r="G53" s="184">
        <v>0</v>
      </c>
      <c r="H53" s="265">
        <v>0</v>
      </c>
      <c r="I53" s="267">
        <v>0</v>
      </c>
      <c r="J53" s="142">
        <v>56</v>
      </c>
      <c r="K53" s="245">
        <v>45</v>
      </c>
      <c r="L53" s="245">
        <v>0</v>
      </c>
      <c r="M53" s="246">
        <v>11</v>
      </c>
    </row>
    <row r="54" spans="1:13" ht="24.75" customHeight="1">
      <c r="A54" s="131" t="s">
        <v>21</v>
      </c>
      <c r="B54" s="142">
        <v>367</v>
      </c>
      <c r="C54" s="245">
        <v>40</v>
      </c>
      <c r="D54" s="245">
        <v>0</v>
      </c>
      <c r="E54" s="246">
        <v>327</v>
      </c>
      <c r="F54" s="142">
        <v>0</v>
      </c>
      <c r="G54" s="184">
        <v>0</v>
      </c>
      <c r="H54" s="265">
        <v>0</v>
      </c>
      <c r="I54" s="267">
        <v>0</v>
      </c>
      <c r="J54" s="142">
        <v>367</v>
      </c>
      <c r="K54" s="245">
        <v>40</v>
      </c>
      <c r="L54" s="245">
        <v>0</v>
      </c>
      <c r="M54" s="246">
        <v>327</v>
      </c>
    </row>
    <row r="55" spans="1:13" ht="24.75" customHeight="1">
      <c r="A55" s="131" t="s">
        <v>22</v>
      </c>
      <c r="B55" s="142">
        <v>1053</v>
      </c>
      <c r="C55" s="245">
        <v>0</v>
      </c>
      <c r="D55" s="245">
        <v>0</v>
      </c>
      <c r="E55" s="246">
        <v>1053</v>
      </c>
      <c r="F55" s="142">
        <v>2</v>
      </c>
      <c r="G55" s="184">
        <v>0</v>
      </c>
      <c r="H55" s="265">
        <v>0</v>
      </c>
      <c r="I55" s="267">
        <v>2</v>
      </c>
      <c r="J55" s="146">
        <v>1055</v>
      </c>
      <c r="K55" s="245">
        <v>0</v>
      </c>
      <c r="L55" s="245">
        <v>0</v>
      </c>
      <c r="M55" s="246">
        <v>1055</v>
      </c>
    </row>
    <row r="56" spans="1:13" ht="24.75" customHeight="1">
      <c r="A56" s="132" t="s">
        <v>23</v>
      </c>
      <c r="B56" s="143">
        <v>316</v>
      </c>
      <c r="C56" s="247">
        <v>0</v>
      </c>
      <c r="D56" s="247">
        <v>0</v>
      </c>
      <c r="E56" s="248">
        <v>316</v>
      </c>
      <c r="F56" s="143">
        <v>0</v>
      </c>
      <c r="G56" s="185">
        <v>0</v>
      </c>
      <c r="H56" s="268">
        <v>0</v>
      </c>
      <c r="I56" s="269">
        <v>0</v>
      </c>
      <c r="J56" s="143">
        <v>316</v>
      </c>
      <c r="K56" s="247">
        <v>0</v>
      </c>
      <c r="L56" s="247">
        <v>0</v>
      </c>
      <c r="M56" s="248">
        <v>316</v>
      </c>
    </row>
    <row r="57" spans="1:13" ht="24.75" customHeight="1">
      <c r="A57" s="131" t="s">
        <v>24</v>
      </c>
      <c r="B57" s="142">
        <v>198</v>
      </c>
      <c r="C57" s="245">
        <v>0</v>
      </c>
      <c r="D57" s="245">
        <v>0</v>
      </c>
      <c r="E57" s="246">
        <v>198</v>
      </c>
      <c r="F57" s="142">
        <v>0</v>
      </c>
      <c r="G57" s="184">
        <v>0</v>
      </c>
      <c r="H57" s="265">
        <v>0</v>
      </c>
      <c r="I57" s="267">
        <v>0</v>
      </c>
      <c r="J57" s="146">
        <v>198</v>
      </c>
      <c r="K57" s="245">
        <v>0</v>
      </c>
      <c r="L57" s="245">
        <v>0</v>
      </c>
      <c r="M57" s="246">
        <v>198</v>
      </c>
    </row>
    <row r="58" spans="1:13" ht="24.75" customHeight="1">
      <c r="A58" s="131" t="s">
        <v>25</v>
      </c>
      <c r="B58" s="142">
        <v>349</v>
      </c>
      <c r="C58" s="245">
        <v>0</v>
      </c>
      <c r="D58" s="245">
        <v>0</v>
      </c>
      <c r="E58" s="246">
        <v>349</v>
      </c>
      <c r="F58" s="142">
        <v>0</v>
      </c>
      <c r="G58" s="184">
        <v>0</v>
      </c>
      <c r="H58" s="265">
        <v>0</v>
      </c>
      <c r="I58" s="267">
        <v>0</v>
      </c>
      <c r="J58" s="142">
        <v>349</v>
      </c>
      <c r="K58" s="245">
        <v>0</v>
      </c>
      <c r="L58" s="245">
        <v>0</v>
      </c>
      <c r="M58" s="246">
        <v>349</v>
      </c>
    </row>
    <row r="59" spans="1:13" ht="24.75" customHeight="1">
      <c r="A59" s="135" t="s">
        <v>26</v>
      </c>
      <c r="B59" s="142">
        <v>62</v>
      </c>
      <c r="C59" s="245">
        <v>62</v>
      </c>
      <c r="D59" s="245">
        <v>0</v>
      </c>
      <c r="E59" s="246">
        <v>0</v>
      </c>
      <c r="F59" s="142">
        <v>0</v>
      </c>
      <c r="G59" s="184">
        <v>0</v>
      </c>
      <c r="H59" s="265">
        <v>0</v>
      </c>
      <c r="I59" s="267">
        <v>0</v>
      </c>
      <c r="J59" s="142">
        <v>62</v>
      </c>
      <c r="K59" s="245">
        <v>62</v>
      </c>
      <c r="L59" s="245">
        <v>0</v>
      </c>
      <c r="M59" s="246">
        <v>0</v>
      </c>
    </row>
    <row r="60" spans="1:13" ht="24.75" customHeight="1">
      <c r="A60" s="135" t="s">
        <v>27</v>
      </c>
      <c r="B60" s="142">
        <v>60</v>
      </c>
      <c r="C60" s="245">
        <v>60</v>
      </c>
      <c r="D60" s="245">
        <v>0</v>
      </c>
      <c r="E60" s="246">
        <v>0</v>
      </c>
      <c r="F60" s="142">
        <v>0</v>
      </c>
      <c r="G60" s="184">
        <v>0</v>
      </c>
      <c r="H60" s="265">
        <v>0</v>
      </c>
      <c r="I60" s="267">
        <v>0</v>
      </c>
      <c r="J60" s="146">
        <v>60</v>
      </c>
      <c r="K60" s="245">
        <v>60</v>
      </c>
      <c r="L60" s="245">
        <v>0</v>
      </c>
      <c r="M60" s="246">
        <v>0</v>
      </c>
    </row>
    <row r="61" spans="1:13" ht="24.75" customHeight="1">
      <c r="A61" s="134" t="s">
        <v>28</v>
      </c>
      <c r="B61" s="143">
        <v>44</v>
      </c>
      <c r="C61" s="247">
        <v>44</v>
      </c>
      <c r="D61" s="247">
        <v>0</v>
      </c>
      <c r="E61" s="248">
        <v>0</v>
      </c>
      <c r="F61" s="143">
        <v>0</v>
      </c>
      <c r="G61" s="185">
        <v>0</v>
      </c>
      <c r="H61" s="268">
        <v>0</v>
      </c>
      <c r="I61" s="269">
        <v>0</v>
      </c>
      <c r="J61" s="143">
        <v>44</v>
      </c>
      <c r="K61" s="247">
        <v>44</v>
      </c>
      <c r="L61" s="247">
        <v>0</v>
      </c>
      <c r="M61" s="248">
        <v>0</v>
      </c>
    </row>
    <row r="62" spans="1:13" ht="24.75" customHeight="1">
      <c r="A62" s="135" t="s">
        <v>29</v>
      </c>
      <c r="B62" s="142">
        <v>96</v>
      </c>
      <c r="C62" s="245">
        <v>0</v>
      </c>
      <c r="D62" s="245">
        <v>0</v>
      </c>
      <c r="E62" s="246">
        <v>96</v>
      </c>
      <c r="F62" s="142">
        <v>0</v>
      </c>
      <c r="G62" s="184">
        <v>0</v>
      </c>
      <c r="H62" s="265">
        <v>0</v>
      </c>
      <c r="I62" s="267">
        <v>0</v>
      </c>
      <c r="J62" s="142">
        <v>96</v>
      </c>
      <c r="K62" s="245">
        <v>0</v>
      </c>
      <c r="L62" s="245">
        <v>0</v>
      </c>
      <c r="M62" s="246">
        <v>96</v>
      </c>
    </row>
    <row r="63" spans="1:13" ht="24.75" customHeight="1">
      <c r="A63" s="135" t="s">
        <v>30</v>
      </c>
      <c r="B63" s="142">
        <v>101</v>
      </c>
      <c r="C63" s="245">
        <v>0</v>
      </c>
      <c r="D63" s="245">
        <v>0</v>
      </c>
      <c r="E63" s="246">
        <v>101</v>
      </c>
      <c r="F63" s="142">
        <v>0</v>
      </c>
      <c r="G63" s="184">
        <v>0</v>
      </c>
      <c r="H63" s="265">
        <v>0</v>
      </c>
      <c r="I63" s="267">
        <v>0</v>
      </c>
      <c r="J63" s="142">
        <v>101</v>
      </c>
      <c r="K63" s="245">
        <v>0</v>
      </c>
      <c r="L63" s="245">
        <v>0</v>
      </c>
      <c r="M63" s="246">
        <v>101</v>
      </c>
    </row>
    <row r="64" spans="1:13" ht="24.75" customHeight="1">
      <c r="A64" s="131" t="s">
        <v>31</v>
      </c>
      <c r="B64" s="142">
        <v>31</v>
      </c>
      <c r="C64" s="245">
        <v>0</v>
      </c>
      <c r="D64" s="245">
        <v>0</v>
      </c>
      <c r="E64" s="246">
        <v>31</v>
      </c>
      <c r="F64" s="142">
        <v>0</v>
      </c>
      <c r="G64" s="184">
        <v>0</v>
      </c>
      <c r="H64" s="265">
        <v>0</v>
      </c>
      <c r="I64" s="267">
        <v>0</v>
      </c>
      <c r="J64" s="146">
        <v>31</v>
      </c>
      <c r="K64" s="245">
        <v>0</v>
      </c>
      <c r="L64" s="245">
        <v>0</v>
      </c>
      <c r="M64" s="246">
        <v>31</v>
      </c>
    </row>
    <row r="65" spans="1:13" ht="24.75" customHeight="1">
      <c r="A65" s="131" t="s">
        <v>32</v>
      </c>
      <c r="B65" s="142">
        <v>493</v>
      </c>
      <c r="C65" s="245">
        <v>6</v>
      </c>
      <c r="D65" s="245">
        <v>0</v>
      </c>
      <c r="E65" s="246">
        <v>487</v>
      </c>
      <c r="F65" s="142">
        <v>0</v>
      </c>
      <c r="G65" s="184">
        <v>0</v>
      </c>
      <c r="H65" s="265">
        <v>0</v>
      </c>
      <c r="I65" s="267">
        <v>0</v>
      </c>
      <c r="J65" s="142">
        <v>493</v>
      </c>
      <c r="K65" s="245">
        <v>6</v>
      </c>
      <c r="L65" s="245">
        <v>0</v>
      </c>
      <c r="M65" s="246">
        <v>487</v>
      </c>
    </row>
    <row r="66" spans="1:13" ht="24.75" customHeight="1">
      <c r="A66" s="132" t="s">
        <v>15</v>
      </c>
      <c r="B66" s="143">
        <v>3</v>
      </c>
      <c r="C66" s="247">
        <v>3</v>
      </c>
      <c r="D66" s="247">
        <v>0</v>
      </c>
      <c r="E66" s="248">
        <v>0</v>
      </c>
      <c r="F66" s="143">
        <v>0</v>
      </c>
      <c r="G66" s="185">
        <v>0</v>
      </c>
      <c r="H66" s="268">
        <v>0</v>
      </c>
      <c r="I66" s="269">
        <v>0</v>
      </c>
      <c r="J66" s="143">
        <v>3</v>
      </c>
      <c r="K66" s="247">
        <v>3</v>
      </c>
      <c r="L66" s="247">
        <v>0</v>
      </c>
      <c r="M66" s="248">
        <v>0</v>
      </c>
    </row>
    <row r="67" spans="1:13" ht="24.75" customHeight="1">
      <c r="A67" s="131" t="s">
        <v>16</v>
      </c>
      <c r="B67" s="142">
        <v>0</v>
      </c>
      <c r="C67" s="245">
        <v>0</v>
      </c>
      <c r="D67" s="245">
        <v>0</v>
      </c>
      <c r="E67" s="246">
        <v>0</v>
      </c>
      <c r="F67" s="142">
        <v>0</v>
      </c>
      <c r="G67" s="184">
        <v>0</v>
      </c>
      <c r="H67" s="265">
        <v>0</v>
      </c>
      <c r="I67" s="267">
        <v>0</v>
      </c>
      <c r="J67" s="142">
        <v>0</v>
      </c>
      <c r="K67" s="245">
        <v>0</v>
      </c>
      <c r="L67" s="245">
        <v>0</v>
      </c>
      <c r="M67" s="246">
        <v>0</v>
      </c>
    </row>
    <row r="68" spans="1:13" ht="24.75" customHeight="1">
      <c r="A68" s="132" t="s">
        <v>17</v>
      </c>
      <c r="B68" s="143">
        <v>1</v>
      </c>
      <c r="C68" s="247">
        <v>1</v>
      </c>
      <c r="D68" s="247">
        <v>0</v>
      </c>
      <c r="E68" s="248">
        <v>0</v>
      </c>
      <c r="F68" s="143">
        <v>0</v>
      </c>
      <c r="G68" s="185">
        <v>0</v>
      </c>
      <c r="H68" s="268">
        <v>0</v>
      </c>
      <c r="I68" s="269">
        <v>0</v>
      </c>
      <c r="J68" s="143">
        <v>1</v>
      </c>
      <c r="K68" s="247">
        <v>1</v>
      </c>
      <c r="L68" s="247">
        <v>0</v>
      </c>
      <c r="M68" s="248">
        <v>0</v>
      </c>
    </row>
    <row r="69" spans="1:13" ht="30" customHeight="1" thickBot="1">
      <c r="A69" s="151" t="s">
        <v>14</v>
      </c>
      <c r="B69" s="145">
        <v>26557</v>
      </c>
      <c r="C69" s="251">
        <v>1486</v>
      </c>
      <c r="D69" s="251">
        <v>852</v>
      </c>
      <c r="E69" s="252">
        <v>24219</v>
      </c>
      <c r="F69" s="145">
        <v>2307</v>
      </c>
      <c r="G69" s="251">
        <v>0</v>
      </c>
      <c r="H69" s="251">
        <v>456</v>
      </c>
      <c r="I69" s="252">
        <v>1851</v>
      </c>
      <c r="J69" s="145">
        <v>28864</v>
      </c>
      <c r="K69" s="251">
        <v>1486</v>
      </c>
      <c r="L69" s="251">
        <v>1308</v>
      </c>
      <c r="M69" s="252">
        <v>26070</v>
      </c>
    </row>
    <row r="70" spans="1:13" ht="20.25" customHeight="1">
      <c r="A70" s="399" t="s">
        <v>248</v>
      </c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</row>
  </sheetData>
  <mergeCells count="14">
    <mergeCell ref="B39:E39"/>
    <mergeCell ref="F39:I39"/>
    <mergeCell ref="E40:E41"/>
    <mergeCell ref="I40:I41"/>
    <mergeCell ref="A36:M36"/>
    <mergeCell ref="A70:M70"/>
    <mergeCell ref="M4:M5"/>
    <mergeCell ref="A3:A5"/>
    <mergeCell ref="E4:E5"/>
    <mergeCell ref="I4:I5"/>
    <mergeCell ref="F3:I3"/>
    <mergeCell ref="B3:E3"/>
    <mergeCell ref="M40:M41"/>
    <mergeCell ref="A39:A41"/>
  </mergeCells>
  <printOptions horizontalCentered="1"/>
  <pageMargins left="0.5905511811023623" right="0.5905511811023623" top="0.5905511811023623" bottom="0.5905511811023623" header="0.3937007874015748" footer="0.3937007874015748"/>
  <pageSetup firstPageNumber="11" useFirstPageNumber="1" fitToHeight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71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L74" sqref="L74"/>
      <selection pane="topRight" activeCell="L74" sqref="L74"/>
      <selection pane="bottomLeft" activeCell="L74" sqref="L74"/>
      <selection pane="bottomRight" activeCell="A1" sqref="A1"/>
    </sheetView>
  </sheetViews>
  <sheetFormatPr defaultColWidth="9" defaultRowHeight="15"/>
  <cols>
    <col min="1" max="1" width="11" style="277" customWidth="1"/>
    <col min="2" max="2" width="9.59765625" style="280" customWidth="1"/>
    <col min="3" max="3" width="6.8984375" style="280" customWidth="1"/>
    <col min="4" max="4" width="25" style="280" customWidth="1"/>
    <col min="5" max="5" width="9.09765625" style="280" customWidth="1"/>
    <col min="6" max="6" width="6.69921875" style="280" customWidth="1"/>
    <col min="7" max="7" width="36.09765625" style="280" customWidth="1"/>
    <col min="8" max="16384" width="9" style="137" customWidth="1"/>
  </cols>
  <sheetData>
    <row r="1" ht="17.25">
      <c r="A1" s="276" t="s">
        <v>281</v>
      </c>
    </row>
    <row r="2" ht="14.25" thickBot="1"/>
    <row r="3" spans="1:7" ht="13.5" customHeight="1">
      <c r="A3" s="403" t="s">
        <v>282</v>
      </c>
      <c r="B3" s="405" t="s">
        <v>283</v>
      </c>
      <c r="C3" s="406"/>
      <c r="D3" s="407"/>
      <c r="E3" s="405" t="s">
        <v>284</v>
      </c>
      <c r="F3" s="406"/>
      <c r="G3" s="407"/>
    </row>
    <row r="4" spans="1:7" ht="14.25" thickBot="1">
      <c r="A4" s="404"/>
      <c r="B4" s="158" t="s">
        <v>285</v>
      </c>
      <c r="C4" s="190" t="s">
        <v>286</v>
      </c>
      <c r="D4" s="191" t="s">
        <v>287</v>
      </c>
      <c r="E4" s="158" t="s">
        <v>285</v>
      </c>
      <c r="F4" s="190" t="s">
        <v>286</v>
      </c>
      <c r="G4" s="191" t="s">
        <v>287</v>
      </c>
    </row>
    <row r="5" spans="1:7" ht="30" customHeight="1">
      <c r="A5" s="278" t="s">
        <v>140</v>
      </c>
      <c r="B5" s="153" t="s">
        <v>143</v>
      </c>
      <c r="C5" s="192" t="s">
        <v>143</v>
      </c>
      <c r="D5" s="281" t="s">
        <v>143</v>
      </c>
      <c r="E5" s="153" t="s">
        <v>141</v>
      </c>
      <c r="F5" s="192">
        <v>4</v>
      </c>
      <c r="G5" s="281" t="s">
        <v>276</v>
      </c>
    </row>
    <row r="6" spans="1:7" ht="56.25" customHeight="1">
      <c r="A6" s="279" t="s">
        <v>142</v>
      </c>
      <c r="B6" s="136" t="s">
        <v>143</v>
      </c>
      <c r="C6" s="193" t="s">
        <v>143</v>
      </c>
      <c r="D6" s="282" t="s">
        <v>143</v>
      </c>
      <c r="E6" s="136" t="s">
        <v>141</v>
      </c>
      <c r="F6" s="193">
        <v>9</v>
      </c>
      <c r="G6" s="282" t="s">
        <v>288</v>
      </c>
    </row>
    <row r="7" spans="1:7" ht="42.75" customHeight="1">
      <c r="A7" s="279" t="s">
        <v>144</v>
      </c>
      <c r="B7" s="136" t="s">
        <v>143</v>
      </c>
      <c r="C7" s="193" t="s">
        <v>143</v>
      </c>
      <c r="D7" s="282" t="s">
        <v>143</v>
      </c>
      <c r="E7" s="136" t="s">
        <v>141</v>
      </c>
      <c r="F7" s="193">
        <v>8</v>
      </c>
      <c r="G7" s="282" t="s">
        <v>289</v>
      </c>
    </row>
    <row r="8" spans="1:7" ht="55.5" customHeight="1">
      <c r="A8" s="279" t="s">
        <v>145</v>
      </c>
      <c r="B8" s="136" t="s">
        <v>143</v>
      </c>
      <c r="C8" s="193" t="s">
        <v>143</v>
      </c>
      <c r="D8" s="282" t="s">
        <v>143</v>
      </c>
      <c r="E8" s="136" t="s">
        <v>141</v>
      </c>
      <c r="F8" s="193">
        <v>7</v>
      </c>
      <c r="G8" s="282" t="s">
        <v>290</v>
      </c>
    </row>
    <row r="9" spans="1:7" ht="43.5" customHeight="1">
      <c r="A9" s="418" t="s">
        <v>146</v>
      </c>
      <c r="B9" s="301" t="s">
        <v>141</v>
      </c>
      <c r="C9" s="302">
        <v>3</v>
      </c>
      <c r="D9" s="303" t="s">
        <v>291</v>
      </c>
      <c r="E9" s="409" t="s">
        <v>141</v>
      </c>
      <c r="F9" s="412">
        <v>3</v>
      </c>
      <c r="G9" s="415" t="s">
        <v>292</v>
      </c>
    </row>
    <row r="10" spans="1:7" ht="15" customHeight="1">
      <c r="A10" s="423"/>
      <c r="B10" s="153" t="s">
        <v>293</v>
      </c>
      <c r="C10" s="192">
        <v>1</v>
      </c>
      <c r="D10" s="281" t="s">
        <v>294</v>
      </c>
      <c r="E10" s="411"/>
      <c r="F10" s="414"/>
      <c r="G10" s="417"/>
    </row>
    <row r="11" spans="1:7" ht="30" customHeight="1">
      <c r="A11" s="279" t="s">
        <v>147</v>
      </c>
      <c r="B11" s="136" t="s">
        <v>141</v>
      </c>
      <c r="C11" s="193">
        <v>1</v>
      </c>
      <c r="D11" s="282" t="s">
        <v>295</v>
      </c>
      <c r="E11" s="136" t="s">
        <v>141</v>
      </c>
      <c r="F11" s="193">
        <v>4</v>
      </c>
      <c r="G11" s="282" t="s">
        <v>296</v>
      </c>
    </row>
    <row r="12" spans="1:7" ht="57" customHeight="1">
      <c r="A12" s="279" t="s">
        <v>148</v>
      </c>
      <c r="B12" s="136" t="s">
        <v>141</v>
      </c>
      <c r="C12" s="193">
        <v>1</v>
      </c>
      <c r="D12" s="282" t="s">
        <v>297</v>
      </c>
      <c r="E12" s="136" t="s">
        <v>141</v>
      </c>
      <c r="F12" s="193">
        <v>8</v>
      </c>
      <c r="G12" s="282" t="s">
        <v>270</v>
      </c>
    </row>
    <row r="13" spans="1:7" ht="42" customHeight="1">
      <c r="A13" s="418" t="s">
        <v>149</v>
      </c>
      <c r="B13" s="409" t="s">
        <v>298</v>
      </c>
      <c r="C13" s="412" t="s">
        <v>298</v>
      </c>
      <c r="D13" s="415" t="s">
        <v>298</v>
      </c>
      <c r="E13" s="409" t="s">
        <v>141</v>
      </c>
      <c r="F13" s="412">
        <v>7</v>
      </c>
      <c r="G13" s="415" t="s">
        <v>271</v>
      </c>
    </row>
    <row r="14" spans="1:7" ht="18" customHeight="1">
      <c r="A14" s="423"/>
      <c r="B14" s="411"/>
      <c r="C14" s="414"/>
      <c r="D14" s="417"/>
      <c r="E14" s="411"/>
      <c r="F14" s="414"/>
      <c r="G14" s="417"/>
    </row>
    <row r="15" spans="1:7" ht="74.25" customHeight="1">
      <c r="A15" s="279" t="s">
        <v>150</v>
      </c>
      <c r="B15" s="136" t="s">
        <v>143</v>
      </c>
      <c r="C15" s="193" t="s">
        <v>143</v>
      </c>
      <c r="D15" s="282" t="s">
        <v>143</v>
      </c>
      <c r="E15" s="136" t="s">
        <v>141</v>
      </c>
      <c r="F15" s="193">
        <v>11</v>
      </c>
      <c r="G15" s="282" t="s">
        <v>299</v>
      </c>
    </row>
    <row r="16" spans="1:7" ht="16.5" customHeight="1">
      <c r="A16" s="279" t="s">
        <v>151</v>
      </c>
      <c r="B16" s="136" t="s">
        <v>143</v>
      </c>
      <c r="C16" s="193" t="s">
        <v>143</v>
      </c>
      <c r="D16" s="282" t="s">
        <v>143</v>
      </c>
      <c r="E16" s="136" t="s">
        <v>141</v>
      </c>
      <c r="F16" s="193">
        <v>2</v>
      </c>
      <c r="G16" s="282" t="s">
        <v>300</v>
      </c>
    </row>
    <row r="17" spans="1:7" ht="27">
      <c r="A17" s="418" t="s">
        <v>152</v>
      </c>
      <c r="B17" s="301" t="s">
        <v>141</v>
      </c>
      <c r="C17" s="302">
        <v>3</v>
      </c>
      <c r="D17" s="303" t="s">
        <v>301</v>
      </c>
      <c r="E17" s="409" t="s">
        <v>141</v>
      </c>
      <c r="F17" s="412">
        <v>2</v>
      </c>
      <c r="G17" s="415" t="s">
        <v>302</v>
      </c>
    </row>
    <row r="18" spans="1:7" ht="15.75" customHeight="1">
      <c r="A18" s="422"/>
      <c r="B18" s="304" t="s">
        <v>303</v>
      </c>
      <c r="C18" s="305">
        <v>1</v>
      </c>
      <c r="D18" s="306" t="s">
        <v>304</v>
      </c>
      <c r="E18" s="410"/>
      <c r="F18" s="413"/>
      <c r="G18" s="416"/>
    </row>
    <row r="19" spans="1:7" ht="40.5">
      <c r="A19" s="423"/>
      <c r="B19" s="153" t="s">
        <v>293</v>
      </c>
      <c r="C19" s="192">
        <v>2</v>
      </c>
      <c r="D19" s="281" t="s">
        <v>305</v>
      </c>
      <c r="E19" s="411"/>
      <c r="F19" s="414"/>
      <c r="G19" s="417"/>
    </row>
    <row r="20" spans="1:7" ht="57" customHeight="1">
      <c r="A20" s="279" t="s">
        <v>153</v>
      </c>
      <c r="B20" s="136" t="s">
        <v>141</v>
      </c>
      <c r="C20" s="193">
        <v>6</v>
      </c>
      <c r="D20" s="282" t="s">
        <v>272</v>
      </c>
      <c r="E20" s="136" t="s">
        <v>141</v>
      </c>
      <c r="F20" s="193">
        <v>8</v>
      </c>
      <c r="G20" s="282" t="s">
        <v>273</v>
      </c>
    </row>
    <row r="21" spans="1:7" ht="29.25" customHeight="1">
      <c r="A21" s="279" t="s">
        <v>154</v>
      </c>
      <c r="B21" s="136" t="s">
        <v>143</v>
      </c>
      <c r="C21" s="193" t="s">
        <v>143</v>
      </c>
      <c r="D21" s="282" t="s">
        <v>143</v>
      </c>
      <c r="E21" s="136" t="s">
        <v>141</v>
      </c>
      <c r="F21" s="193">
        <v>3</v>
      </c>
      <c r="G21" s="282" t="s">
        <v>306</v>
      </c>
    </row>
    <row r="22" spans="1:7" ht="32.25" customHeight="1">
      <c r="A22" s="279" t="s">
        <v>155</v>
      </c>
      <c r="B22" s="136" t="s">
        <v>141</v>
      </c>
      <c r="C22" s="193">
        <v>2</v>
      </c>
      <c r="D22" s="282" t="s">
        <v>307</v>
      </c>
      <c r="E22" s="136" t="s">
        <v>141</v>
      </c>
      <c r="F22" s="193">
        <v>3</v>
      </c>
      <c r="G22" s="282" t="s">
        <v>308</v>
      </c>
    </row>
    <row r="23" spans="1:7" ht="32.25" customHeight="1">
      <c r="A23" s="278" t="s">
        <v>156</v>
      </c>
      <c r="B23" s="159" t="s">
        <v>143</v>
      </c>
      <c r="C23" s="192" t="s">
        <v>143</v>
      </c>
      <c r="D23" s="283" t="s">
        <v>143</v>
      </c>
      <c r="E23" s="153" t="s">
        <v>141</v>
      </c>
      <c r="F23" s="192">
        <v>4</v>
      </c>
      <c r="G23" s="281" t="s">
        <v>309</v>
      </c>
    </row>
    <row r="24" spans="1:7" ht="42" customHeight="1">
      <c r="A24" s="279" t="s">
        <v>157</v>
      </c>
      <c r="B24" s="157" t="s">
        <v>141</v>
      </c>
      <c r="C24" s="193">
        <v>1</v>
      </c>
      <c r="D24" s="284" t="s">
        <v>310</v>
      </c>
      <c r="E24" s="136" t="s">
        <v>141</v>
      </c>
      <c r="F24" s="193">
        <v>5</v>
      </c>
      <c r="G24" s="282" t="s">
        <v>311</v>
      </c>
    </row>
    <row r="25" spans="1:7" ht="16.5" customHeight="1">
      <c r="A25" s="279" t="s">
        <v>158</v>
      </c>
      <c r="B25" s="157" t="s">
        <v>141</v>
      </c>
      <c r="C25" s="193">
        <v>2</v>
      </c>
      <c r="D25" s="284" t="s">
        <v>312</v>
      </c>
      <c r="E25" s="136" t="s">
        <v>141</v>
      </c>
      <c r="F25" s="193">
        <v>2</v>
      </c>
      <c r="G25" s="282" t="s">
        <v>312</v>
      </c>
    </row>
    <row r="26" spans="1:7" ht="29.25" customHeight="1">
      <c r="A26" s="279" t="s">
        <v>159</v>
      </c>
      <c r="B26" s="157" t="s">
        <v>143</v>
      </c>
      <c r="C26" s="193" t="s">
        <v>143</v>
      </c>
      <c r="D26" s="284" t="s">
        <v>143</v>
      </c>
      <c r="E26" s="136" t="s">
        <v>141</v>
      </c>
      <c r="F26" s="193">
        <v>3</v>
      </c>
      <c r="G26" s="282" t="s">
        <v>313</v>
      </c>
    </row>
    <row r="27" spans="1:7" ht="43.5" customHeight="1">
      <c r="A27" s="418" t="s">
        <v>160</v>
      </c>
      <c r="B27" s="301" t="s">
        <v>303</v>
      </c>
      <c r="C27" s="302">
        <v>2</v>
      </c>
      <c r="D27" s="303" t="s">
        <v>314</v>
      </c>
      <c r="E27" s="409" t="s">
        <v>141</v>
      </c>
      <c r="F27" s="412">
        <v>7</v>
      </c>
      <c r="G27" s="415" t="s">
        <v>315</v>
      </c>
    </row>
    <row r="28" spans="1:7" ht="29.25" customHeight="1" thickBot="1">
      <c r="A28" s="404"/>
      <c r="B28" s="307" t="s">
        <v>293</v>
      </c>
      <c r="C28" s="308">
        <v>1</v>
      </c>
      <c r="D28" s="309" t="s">
        <v>294</v>
      </c>
      <c r="E28" s="419"/>
      <c r="F28" s="420"/>
      <c r="G28" s="421"/>
    </row>
    <row r="29" ht="17.25">
      <c r="A29" s="276" t="s">
        <v>316</v>
      </c>
    </row>
    <row r="30" ht="14.25" thickBot="1"/>
    <row r="31" spans="1:7" ht="13.5" customHeight="1">
      <c r="A31" s="403" t="s">
        <v>282</v>
      </c>
      <c r="B31" s="405" t="s">
        <v>283</v>
      </c>
      <c r="C31" s="406"/>
      <c r="D31" s="407"/>
      <c r="E31" s="405" t="s">
        <v>284</v>
      </c>
      <c r="F31" s="406"/>
      <c r="G31" s="407"/>
    </row>
    <row r="32" spans="1:7" ht="14.25" thickBot="1">
      <c r="A32" s="404"/>
      <c r="B32" s="194" t="s">
        <v>285</v>
      </c>
      <c r="C32" s="190" t="s">
        <v>286</v>
      </c>
      <c r="D32" s="195" t="s">
        <v>287</v>
      </c>
      <c r="E32" s="158" t="s">
        <v>285</v>
      </c>
      <c r="F32" s="190" t="s">
        <v>286</v>
      </c>
      <c r="G32" s="191" t="s">
        <v>287</v>
      </c>
    </row>
    <row r="33" spans="1:7" ht="42.75" customHeight="1">
      <c r="A33" s="279" t="s">
        <v>161</v>
      </c>
      <c r="B33" s="157" t="s">
        <v>143</v>
      </c>
      <c r="C33" s="193" t="s">
        <v>143</v>
      </c>
      <c r="D33" s="284" t="s">
        <v>143</v>
      </c>
      <c r="E33" s="136" t="s">
        <v>141</v>
      </c>
      <c r="F33" s="193">
        <v>6</v>
      </c>
      <c r="G33" s="282" t="s">
        <v>317</v>
      </c>
    </row>
    <row r="34" spans="1:7" ht="57" customHeight="1">
      <c r="A34" s="278" t="s">
        <v>162</v>
      </c>
      <c r="B34" s="159" t="s">
        <v>141</v>
      </c>
      <c r="C34" s="192">
        <v>3</v>
      </c>
      <c r="D34" s="283" t="s">
        <v>318</v>
      </c>
      <c r="E34" s="153" t="s">
        <v>141</v>
      </c>
      <c r="F34" s="192">
        <v>6</v>
      </c>
      <c r="G34" s="281" t="s">
        <v>274</v>
      </c>
    </row>
    <row r="35" spans="1:7" ht="30.75" customHeight="1">
      <c r="A35" s="279" t="s">
        <v>163</v>
      </c>
      <c r="B35" s="157" t="s">
        <v>141</v>
      </c>
      <c r="C35" s="193">
        <v>2</v>
      </c>
      <c r="D35" s="284" t="s">
        <v>319</v>
      </c>
      <c r="E35" s="136" t="s">
        <v>141</v>
      </c>
      <c r="F35" s="193">
        <v>5</v>
      </c>
      <c r="G35" s="282" t="s">
        <v>320</v>
      </c>
    </row>
    <row r="36" spans="1:7" ht="16.5" customHeight="1">
      <c r="A36" s="279" t="s">
        <v>164</v>
      </c>
      <c r="B36" s="157" t="s">
        <v>141</v>
      </c>
      <c r="C36" s="193">
        <v>1</v>
      </c>
      <c r="D36" s="284" t="s">
        <v>321</v>
      </c>
      <c r="E36" s="136" t="s">
        <v>141</v>
      </c>
      <c r="F36" s="193">
        <v>1</v>
      </c>
      <c r="G36" s="282" t="s">
        <v>321</v>
      </c>
    </row>
    <row r="37" spans="1:7" ht="16.5" customHeight="1">
      <c r="A37" s="279" t="s">
        <v>165</v>
      </c>
      <c r="B37" s="157" t="s">
        <v>141</v>
      </c>
      <c r="C37" s="193">
        <v>1</v>
      </c>
      <c r="D37" s="284" t="s">
        <v>322</v>
      </c>
      <c r="E37" s="136" t="s">
        <v>141</v>
      </c>
      <c r="F37" s="193">
        <v>1</v>
      </c>
      <c r="G37" s="282" t="s">
        <v>322</v>
      </c>
    </row>
    <row r="38" spans="1:7" ht="16.5" customHeight="1">
      <c r="A38" s="279" t="s">
        <v>166</v>
      </c>
      <c r="B38" s="157" t="s">
        <v>141</v>
      </c>
      <c r="C38" s="193">
        <v>1</v>
      </c>
      <c r="D38" s="284" t="s">
        <v>323</v>
      </c>
      <c r="E38" s="136" t="s">
        <v>141</v>
      </c>
      <c r="F38" s="193">
        <v>1</v>
      </c>
      <c r="G38" s="282" t="s">
        <v>323</v>
      </c>
    </row>
    <row r="39" spans="1:7" ht="44.25" customHeight="1">
      <c r="A39" s="278" t="s">
        <v>167</v>
      </c>
      <c r="B39" s="159" t="s">
        <v>141</v>
      </c>
      <c r="C39" s="192">
        <v>4</v>
      </c>
      <c r="D39" s="283" t="s">
        <v>324</v>
      </c>
      <c r="E39" s="153" t="s">
        <v>141</v>
      </c>
      <c r="F39" s="192">
        <v>4</v>
      </c>
      <c r="G39" s="281" t="s">
        <v>324</v>
      </c>
    </row>
    <row r="40" spans="1:7" ht="16.5" customHeight="1">
      <c r="A40" s="278" t="s">
        <v>168</v>
      </c>
      <c r="B40" s="159" t="s">
        <v>143</v>
      </c>
      <c r="C40" s="192" t="s">
        <v>143</v>
      </c>
      <c r="D40" s="283" t="s">
        <v>143</v>
      </c>
      <c r="E40" s="153" t="s">
        <v>141</v>
      </c>
      <c r="F40" s="192">
        <v>1</v>
      </c>
      <c r="G40" s="281" t="s">
        <v>325</v>
      </c>
    </row>
    <row r="41" spans="1:7" ht="16.5" customHeight="1">
      <c r="A41" s="279" t="s">
        <v>169</v>
      </c>
      <c r="B41" s="157" t="s">
        <v>141</v>
      </c>
      <c r="C41" s="193">
        <v>1</v>
      </c>
      <c r="D41" s="284" t="s">
        <v>326</v>
      </c>
      <c r="E41" s="136" t="s">
        <v>141</v>
      </c>
      <c r="F41" s="193">
        <v>1</v>
      </c>
      <c r="G41" s="282" t="s">
        <v>326</v>
      </c>
    </row>
    <row r="42" spans="1:7" ht="29.25" customHeight="1">
      <c r="A42" s="278" t="s">
        <v>170</v>
      </c>
      <c r="B42" s="159" t="s">
        <v>141</v>
      </c>
      <c r="C42" s="192">
        <v>1</v>
      </c>
      <c r="D42" s="283" t="s">
        <v>327</v>
      </c>
      <c r="E42" s="153" t="s">
        <v>141</v>
      </c>
      <c r="F42" s="192">
        <v>3</v>
      </c>
      <c r="G42" s="281" t="s">
        <v>328</v>
      </c>
    </row>
    <row r="43" spans="1:7" ht="28.5" customHeight="1">
      <c r="A43" s="279" t="s">
        <v>171</v>
      </c>
      <c r="B43" s="157" t="s">
        <v>141</v>
      </c>
      <c r="C43" s="193">
        <v>2</v>
      </c>
      <c r="D43" s="284" t="s">
        <v>329</v>
      </c>
      <c r="E43" s="136" t="s">
        <v>141</v>
      </c>
      <c r="F43" s="193">
        <v>3</v>
      </c>
      <c r="G43" s="282" t="s">
        <v>330</v>
      </c>
    </row>
    <row r="44" spans="1:7" ht="16.5" customHeight="1">
      <c r="A44" s="279" t="s">
        <v>172</v>
      </c>
      <c r="B44" s="157" t="s">
        <v>143</v>
      </c>
      <c r="C44" s="193" t="s">
        <v>143</v>
      </c>
      <c r="D44" s="284" t="s">
        <v>143</v>
      </c>
      <c r="E44" s="136" t="s">
        <v>141</v>
      </c>
      <c r="F44" s="193">
        <v>3</v>
      </c>
      <c r="G44" s="282" t="s">
        <v>331</v>
      </c>
    </row>
    <row r="45" spans="1:7" ht="30" customHeight="1">
      <c r="A45" s="279" t="s">
        <v>332</v>
      </c>
      <c r="B45" s="157" t="s">
        <v>143</v>
      </c>
      <c r="C45" s="193" t="s">
        <v>143</v>
      </c>
      <c r="D45" s="284" t="s">
        <v>143</v>
      </c>
      <c r="E45" s="136" t="s">
        <v>141</v>
      </c>
      <c r="F45" s="193">
        <v>5</v>
      </c>
      <c r="G45" s="282" t="s">
        <v>275</v>
      </c>
    </row>
    <row r="46" spans="1:7" ht="29.25" customHeight="1">
      <c r="A46" s="279" t="s">
        <v>333</v>
      </c>
      <c r="B46" s="157" t="s">
        <v>141</v>
      </c>
      <c r="C46" s="193">
        <v>3</v>
      </c>
      <c r="D46" s="284" t="s">
        <v>334</v>
      </c>
      <c r="E46" s="136" t="s">
        <v>141</v>
      </c>
      <c r="F46" s="193">
        <v>3</v>
      </c>
      <c r="G46" s="282" t="s">
        <v>334</v>
      </c>
    </row>
    <row r="47" spans="1:7" s="310" customFormat="1" ht="17.25" customHeight="1">
      <c r="A47" s="279" t="s">
        <v>335</v>
      </c>
      <c r="B47" s="157" t="s">
        <v>141</v>
      </c>
      <c r="C47" s="193">
        <v>2</v>
      </c>
      <c r="D47" s="284" t="s">
        <v>336</v>
      </c>
      <c r="E47" s="136" t="s">
        <v>141</v>
      </c>
      <c r="F47" s="193">
        <v>2</v>
      </c>
      <c r="G47" s="282" t="s">
        <v>336</v>
      </c>
    </row>
    <row r="48" spans="1:7" ht="29.25" customHeight="1">
      <c r="A48" s="279" t="s">
        <v>337</v>
      </c>
      <c r="B48" s="136" t="s">
        <v>143</v>
      </c>
      <c r="C48" s="193" t="s">
        <v>143</v>
      </c>
      <c r="D48" s="282" t="s">
        <v>143</v>
      </c>
      <c r="E48" s="157" t="s">
        <v>141</v>
      </c>
      <c r="F48" s="193">
        <v>3</v>
      </c>
      <c r="G48" s="282" t="s">
        <v>338</v>
      </c>
    </row>
    <row r="49" spans="1:7" ht="44.25" customHeight="1">
      <c r="A49" s="278" t="s">
        <v>339</v>
      </c>
      <c r="B49" s="157" t="s">
        <v>141</v>
      </c>
      <c r="C49" s="192">
        <v>3</v>
      </c>
      <c r="D49" s="281" t="s">
        <v>340</v>
      </c>
      <c r="E49" s="157" t="s">
        <v>141</v>
      </c>
      <c r="F49" s="192">
        <v>3</v>
      </c>
      <c r="G49" s="311" t="s">
        <v>341</v>
      </c>
    </row>
    <row r="50" spans="1:7" ht="29.25" customHeight="1">
      <c r="A50" s="278" t="s">
        <v>342</v>
      </c>
      <c r="B50" s="136" t="s">
        <v>143</v>
      </c>
      <c r="C50" s="193" t="s">
        <v>143</v>
      </c>
      <c r="D50" s="282" t="s">
        <v>143</v>
      </c>
      <c r="E50" s="157" t="s">
        <v>141</v>
      </c>
      <c r="F50" s="192">
        <v>3</v>
      </c>
      <c r="G50" s="281" t="s">
        <v>343</v>
      </c>
    </row>
    <row r="51" spans="1:7" ht="29.25" customHeight="1">
      <c r="A51" s="278" t="s">
        <v>173</v>
      </c>
      <c r="B51" s="153" t="s">
        <v>141</v>
      </c>
      <c r="C51" s="192">
        <v>2</v>
      </c>
      <c r="D51" s="281" t="s">
        <v>344</v>
      </c>
      <c r="E51" s="153" t="s">
        <v>141</v>
      </c>
      <c r="F51" s="192">
        <v>2</v>
      </c>
      <c r="G51" s="281" t="s">
        <v>344</v>
      </c>
    </row>
    <row r="52" spans="1:7" ht="16.5" customHeight="1">
      <c r="A52" s="279" t="s">
        <v>174</v>
      </c>
      <c r="B52" s="136" t="s">
        <v>141</v>
      </c>
      <c r="C52" s="193">
        <v>1</v>
      </c>
      <c r="D52" s="282" t="s">
        <v>345</v>
      </c>
      <c r="E52" s="136" t="s">
        <v>141</v>
      </c>
      <c r="F52" s="193">
        <v>2</v>
      </c>
      <c r="G52" s="282" t="s">
        <v>346</v>
      </c>
    </row>
    <row r="53" spans="1:7" ht="16.5" customHeight="1">
      <c r="A53" s="279" t="s">
        <v>18</v>
      </c>
      <c r="B53" s="136" t="s">
        <v>141</v>
      </c>
      <c r="C53" s="193">
        <v>1</v>
      </c>
      <c r="D53" s="282" t="s">
        <v>347</v>
      </c>
      <c r="E53" s="136" t="s">
        <v>141</v>
      </c>
      <c r="F53" s="193">
        <v>1</v>
      </c>
      <c r="G53" s="282" t="s">
        <v>347</v>
      </c>
    </row>
    <row r="54" spans="1:7" ht="16.5" customHeight="1">
      <c r="A54" s="279" t="s">
        <v>19</v>
      </c>
      <c r="B54" s="136" t="s">
        <v>143</v>
      </c>
      <c r="C54" s="193" t="s">
        <v>143</v>
      </c>
      <c r="D54" s="282" t="s">
        <v>143</v>
      </c>
      <c r="E54" s="136" t="s">
        <v>141</v>
      </c>
      <c r="F54" s="193">
        <v>1</v>
      </c>
      <c r="G54" s="282" t="s">
        <v>348</v>
      </c>
    </row>
    <row r="55" spans="1:7" ht="29.25" customHeight="1">
      <c r="A55" s="279" t="s">
        <v>20</v>
      </c>
      <c r="B55" s="136" t="s">
        <v>141</v>
      </c>
      <c r="C55" s="193">
        <v>1</v>
      </c>
      <c r="D55" s="282" t="s">
        <v>349</v>
      </c>
      <c r="E55" s="136" t="s">
        <v>141</v>
      </c>
      <c r="F55" s="193">
        <v>4</v>
      </c>
      <c r="G55" s="282" t="s">
        <v>350</v>
      </c>
    </row>
    <row r="56" spans="1:7" ht="27">
      <c r="A56" s="279" t="s">
        <v>21</v>
      </c>
      <c r="B56" s="136" t="s">
        <v>143</v>
      </c>
      <c r="C56" s="193" t="s">
        <v>143</v>
      </c>
      <c r="D56" s="282" t="s">
        <v>143</v>
      </c>
      <c r="E56" s="136" t="s">
        <v>141</v>
      </c>
      <c r="F56" s="193">
        <v>4</v>
      </c>
      <c r="G56" s="282" t="s">
        <v>351</v>
      </c>
    </row>
    <row r="57" spans="1:7" ht="16.5" customHeight="1">
      <c r="A57" s="279" t="s">
        <v>22</v>
      </c>
      <c r="B57" s="136" t="s">
        <v>143</v>
      </c>
      <c r="C57" s="193" t="s">
        <v>143</v>
      </c>
      <c r="D57" s="282" t="s">
        <v>143</v>
      </c>
      <c r="E57" s="136" t="s">
        <v>141</v>
      </c>
      <c r="F57" s="193">
        <v>3</v>
      </c>
      <c r="G57" s="282" t="s">
        <v>352</v>
      </c>
    </row>
    <row r="58" spans="1:7" ht="16.5" customHeight="1">
      <c r="A58" s="279" t="s">
        <v>23</v>
      </c>
      <c r="B58" s="136" t="s">
        <v>143</v>
      </c>
      <c r="C58" s="193" t="s">
        <v>143</v>
      </c>
      <c r="D58" s="282" t="s">
        <v>143</v>
      </c>
      <c r="E58" s="136" t="s">
        <v>141</v>
      </c>
      <c r="F58" s="193">
        <v>2</v>
      </c>
      <c r="G58" s="282" t="s">
        <v>246</v>
      </c>
    </row>
    <row r="59" spans="1:7" ht="16.5" customHeight="1">
      <c r="A59" s="279" t="s">
        <v>24</v>
      </c>
      <c r="B59" s="136" t="s">
        <v>141</v>
      </c>
      <c r="C59" s="193">
        <v>1</v>
      </c>
      <c r="D59" s="282" t="s">
        <v>353</v>
      </c>
      <c r="E59" s="136" t="s">
        <v>141</v>
      </c>
      <c r="F59" s="193">
        <v>2</v>
      </c>
      <c r="G59" s="282" t="s">
        <v>354</v>
      </c>
    </row>
    <row r="60" spans="1:7" ht="16.5" customHeight="1">
      <c r="A60" s="279" t="s">
        <v>25</v>
      </c>
      <c r="B60" s="136" t="s">
        <v>141</v>
      </c>
      <c r="C60" s="193">
        <v>1</v>
      </c>
      <c r="D60" s="282" t="s">
        <v>355</v>
      </c>
      <c r="E60" s="136" t="s">
        <v>141</v>
      </c>
      <c r="F60" s="193">
        <v>3</v>
      </c>
      <c r="G60" s="282" t="s">
        <v>356</v>
      </c>
    </row>
    <row r="61" spans="1:7" ht="29.25" customHeight="1">
      <c r="A61" s="279" t="s">
        <v>26</v>
      </c>
      <c r="B61" s="136" t="s">
        <v>141</v>
      </c>
      <c r="C61" s="193">
        <v>1</v>
      </c>
      <c r="D61" s="282" t="s">
        <v>357</v>
      </c>
      <c r="E61" s="136" t="s">
        <v>141</v>
      </c>
      <c r="F61" s="193">
        <v>3</v>
      </c>
      <c r="G61" s="282" t="s">
        <v>358</v>
      </c>
    </row>
    <row r="62" spans="1:7" ht="16.5" customHeight="1">
      <c r="A62" s="279" t="s">
        <v>27</v>
      </c>
      <c r="B62" s="136" t="s">
        <v>143</v>
      </c>
      <c r="C62" s="193" t="s">
        <v>143</v>
      </c>
      <c r="D62" s="282" t="s">
        <v>143</v>
      </c>
      <c r="E62" s="136" t="s">
        <v>141</v>
      </c>
      <c r="F62" s="193">
        <v>1</v>
      </c>
      <c r="G62" s="282" t="s">
        <v>359</v>
      </c>
    </row>
    <row r="63" spans="1:7" ht="16.5" customHeight="1">
      <c r="A63" s="279" t="s">
        <v>28</v>
      </c>
      <c r="B63" s="136" t="s">
        <v>141</v>
      </c>
      <c r="C63" s="193">
        <v>2</v>
      </c>
      <c r="D63" s="282" t="s">
        <v>360</v>
      </c>
      <c r="E63" s="136" t="s">
        <v>141</v>
      </c>
      <c r="F63" s="193">
        <v>1</v>
      </c>
      <c r="G63" s="282" t="s">
        <v>361</v>
      </c>
    </row>
    <row r="64" spans="1:7" ht="28.5" customHeight="1">
      <c r="A64" s="279" t="s">
        <v>29</v>
      </c>
      <c r="B64" s="136" t="s">
        <v>143</v>
      </c>
      <c r="C64" s="193" t="s">
        <v>143</v>
      </c>
      <c r="D64" s="282" t="s">
        <v>143</v>
      </c>
      <c r="E64" s="136" t="s">
        <v>141</v>
      </c>
      <c r="F64" s="193">
        <v>2</v>
      </c>
      <c r="G64" s="282" t="s">
        <v>362</v>
      </c>
    </row>
    <row r="65" spans="1:7" ht="16.5" customHeight="1">
      <c r="A65" s="279" t="s">
        <v>30</v>
      </c>
      <c r="B65" s="136" t="s">
        <v>143</v>
      </c>
      <c r="C65" s="193" t="s">
        <v>143</v>
      </c>
      <c r="D65" s="282" t="s">
        <v>143</v>
      </c>
      <c r="E65" s="136" t="s">
        <v>141</v>
      </c>
      <c r="F65" s="193">
        <v>2</v>
      </c>
      <c r="G65" s="282" t="s">
        <v>363</v>
      </c>
    </row>
    <row r="66" spans="1:7" ht="16.5" customHeight="1">
      <c r="A66" s="279" t="s">
        <v>31</v>
      </c>
      <c r="B66" s="136" t="s">
        <v>143</v>
      </c>
      <c r="C66" s="193" t="s">
        <v>143</v>
      </c>
      <c r="D66" s="282" t="s">
        <v>143</v>
      </c>
      <c r="E66" s="136" t="s">
        <v>141</v>
      </c>
      <c r="F66" s="193">
        <v>1</v>
      </c>
      <c r="G66" s="282" t="s">
        <v>364</v>
      </c>
    </row>
    <row r="67" spans="1:7" ht="16.5" customHeight="1">
      <c r="A67" s="279" t="s">
        <v>32</v>
      </c>
      <c r="B67" s="136" t="s">
        <v>143</v>
      </c>
      <c r="C67" s="193" t="s">
        <v>143</v>
      </c>
      <c r="D67" s="282" t="s">
        <v>143</v>
      </c>
      <c r="E67" s="136" t="s">
        <v>141</v>
      </c>
      <c r="F67" s="193">
        <v>2</v>
      </c>
      <c r="G67" s="282" t="s">
        <v>365</v>
      </c>
    </row>
    <row r="68" spans="1:7" ht="16.5" customHeight="1">
      <c r="A68" s="279" t="s">
        <v>15</v>
      </c>
      <c r="B68" s="136" t="s">
        <v>143</v>
      </c>
      <c r="C68" s="193" t="s">
        <v>143</v>
      </c>
      <c r="D68" s="282" t="s">
        <v>143</v>
      </c>
      <c r="E68" s="136" t="s">
        <v>141</v>
      </c>
      <c r="F68" s="193">
        <v>1</v>
      </c>
      <c r="G68" s="282" t="s">
        <v>368</v>
      </c>
    </row>
    <row r="69" spans="1:7" ht="16.5" customHeight="1">
      <c r="A69" s="279" t="s">
        <v>16</v>
      </c>
      <c r="B69" s="136" t="s">
        <v>143</v>
      </c>
      <c r="C69" s="193" t="s">
        <v>143</v>
      </c>
      <c r="D69" s="282" t="s">
        <v>143</v>
      </c>
      <c r="E69" s="136" t="s">
        <v>141</v>
      </c>
      <c r="F69" s="193">
        <v>1</v>
      </c>
      <c r="G69" s="282" t="s">
        <v>366</v>
      </c>
    </row>
    <row r="70" spans="1:7" ht="16.5" customHeight="1" thickBot="1">
      <c r="A70" s="279" t="s">
        <v>17</v>
      </c>
      <c r="B70" s="136" t="s">
        <v>143</v>
      </c>
      <c r="C70" s="193" t="s">
        <v>143</v>
      </c>
      <c r="D70" s="282" t="s">
        <v>143</v>
      </c>
      <c r="E70" s="136" t="s">
        <v>141</v>
      </c>
      <c r="F70" s="193">
        <v>1</v>
      </c>
      <c r="G70" s="282" t="s">
        <v>368</v>
      </c>
    </row>
    <row r="71" spans="1:7" ht="27" customHeight="1">
      <c r="A71" s="408" t="s">
        <v>367</v>
      </c>
      <c r="B71" s="408"/>
      <c r="C71" s="408"/>
      <c r="D71" s="408"/>
      <c r="E71" s="408"/>
      <c r="F71" s="408"/>
      <c r="G71" s="408"/>
    </row>
  </sheetData>
  <mergeCells count="26">
    <mergeCell ref="A13:A14"/>
    <mergeCell ref="E13:E14"/>
    <mergeCell ref="F13:F14"/>
    <mergeCell ref="G13:G14"/>
    <mergeCell ref="B13:B14"/>
    <mergeCell ref="C13:C14"/>
    <mergeCell ref="D13:D14"/>
    <mergeCell ref="A3:A4"/>
    <mergeCell ref="E3:G3"/>
    <mergeCell ref="B3:D3"/>
    <mergeCell ref="A9:A10"/>
    <mergeCell ref="E9:E10"/>
    <mergeCell ref="F9:F10"/>
    <mergeCell ref="G9:G10"/>
    <mergeCell ref="E17:E19"/>
    <mergeCell ref="F17:F19"/>
    <mergeCell ref="G17:G19"/>
    <mergeCell ref="A27:A28"/>
    <mergeCell ref="E27:E28"/>
    <mergeCell ref="F27:F28"/>
    <mergeCell ref="G27:G28"/>
    <mergeCell ref="A17:A19"/>
    <mergeCell ref="A31:A32"/>
    <mergeCell ref="B31:D31"/>
    <mergeCell ref="E31:G31"/>
    <mergeCell ref="A71:G71"/>
  </mergeCells>
  <printOptions/>
  <pageMargins left="0.5905511811023623" right="0.5905511811023623" top="0.5905511811023623" bottom="0.5905511811023623" header="0.3937007874015748" footer="0.3937007874015748"/>
  <pageSetup firstPageNumber="13" useFirstPageNumber="1" horizontalDpi="600" verticalDpi="600" orientation="portrait" paperSize="9" scale="79" r:id="rId1"/>
  <headerFooter alignWithMargins="0">
    <oddFooter>&amp;C&amp;P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2012-03-18T06:01:14Z</cp:lastPrinted>
  <dcterms:created xsi:type="dcterms:W3CDTF">2001-11-13T13:27:45Z</dcterms:created>
  <dcterms:modified xsi:type="dcterms:W3CDTF">2012-04-11T08:46:32Z</dcterms:modified>
  <cp:category/>
  <cp:version/>
  <cp:contentType/>
  <cp:contentStatus/>
</cp:coreProperties>
</file>