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自動車利用" sheetId="1" r:id="rId1"/>
    <sheet name="公共交通利用" sheetId="2" r:id="rId2"/>
    <sheet name="自転車利用" sheetId="3" r:id="rId3"/>
    <sheet name="原単位" sheetId="4" state="hidden" r:id="rId4"/>
  </sheets>
  <definedNames>
    <definedName name="_xlnm.Print_Area" localSheetId="1">'公共交通利用'!$A$1:$J$43</definedName>
    <definedName name="_xlnm.Print_Area" localSheetId="2">'自転車利用'!$A$1:$J$28</definedName>
    <definedName name="_xlnm.Print_Area" localSheetId="0">'自動車利用'!$A$1:$J$50</definedName>
  </definedNames>
  <calcPr fullCalcOnLoad="1"/>
</workbook>
</file>

<file path=xl/sharedStrings.xml><?xml version="1.0" encoding="utf-8"?>
<sst xmlns="http://schemas.openxmlformats.org/spreadsheetml/2006/main" count="110" uniqueCount="81">
  <si>
    <t>分</t>
  </si>
  <si>
    <t>◎はじめに</t>
  </si>
  <si>
    <t>性</t>
  </si>
  <si>
    <t>年齢</t>
  </si>
  <si>
    <t>　はじめに、あなたの『性』と『年齢』を入力してください。</t>
  </si>
  <si>
    <t>該当する番号を入力して下さい。</t>
  </si>
  <si>
    <t>　20代：2</t>
  </si>
  <si>
    <t>　30代：3</t>
  </si>
  <si>
    <t>　10代：1</t>
  </si>
  <si>
    <t>　40代：4</t>
  </si>
  <si>
    <t>　50代：5</t>
  </si>
  <si>
    <t>　60代：6</t>
  </si>
  <si>
    <t>　70代以上：7</t>
  </si>
  <si>
    <t>男性：1</t>
  </si>
  <si>
    <t>kcal（往復)です。</t>
  </si>
  <si>
    <t>◎自動車通勤での消費カロリー</t>
  </si>
  <si>
    <t>◎『エコ通勤』での消費カロリー</t>
  </si>
  <si>
    <t>　「自転車」から選択してください。該当する手段をクリックしてください。</t>
  </si>
  <si>
    <t>公共交通（鉄道、バス）</t>
  </si>
  <si>
    <t>自転車</t>
  </si>
  <si>
    <t>女性：2</t>
  </si>
  <si>
    <t>　　あなたが、『エコ通勤』で利用する交通手段を「公共交通（鉄道、バス)」、</t>
  </si>
  <si>
    <t>◎『エコ通勤』による効果</t>
  </si>
  <si>
    <t>『エコ通勤』すると、自動車通勤より</t>
  </si>
  <si>
    <t>その差は、なわとびを</t>
  </si>
  <si>
    <t>分したことに相当します。</t>
  </si>
  <si>
    <t>10分あたりの消費カロリー</t>
  </si>
  <si>
    <t>番号</t>
  </si>
  <si>
    <t>性</t>
  </si>
  <si>
    <t>年齢</t>
  </si>
  <si>
    <t>自転車</t>
  </si>
  <si>
    <t>自動車</t>
  </si>
  <si>
    <t>1-1</t>
  </si>
  <si>
    <t>男</t>
  </si>
  <si>
    <t>10代</t>
  </si>
  <si>
    <t>1-2</t>
  </si>
  <si>
    <t>20代</t>
  </si>
  <si>
    <t>1-3</t>
  </si>
  <si>
    <t>30代</t>
  </si>
  <si>
    <t>1-4</t>
  </si>
  <si>
    <t>40代</t>
  </si>
  <si>
    <t>1-5</t>
  </si>
  <si>
    <t>50代</t>
  </si>
  <si>
    <t>1-6</t>
  </si>
  <si>
    <t>60代</t>
  </si>
  <si>
    <t>1-7</t>
  </si>
  <si>
    <t>70代</t>
  </si>
  <si>
    <t>2-1</t>
  </si>
  <si>
    <t>女</t>
  </si>
  <si>
    <t>2-2</t>
  </si>
  <si>
    <t>2-3</t>
  </si>
  <si>
    <t>2-4</t>
  </si>
  <si>
    <t>2-5</t>
  </si>
  <si>
    <t>2-6</t>
  </si>
  <si>
    <t>2-7</t>
  </si>
  <si>
    <t>以下の点にご注意ください。</t>
  </si>
  <si>
    <t>あなたの『エコ通勤』をした場合のカロリー消費量を算定するにあたり、</t>
  </si>
  <si>
    <t>には、入力結果から算出した数値が出力されます。</t>
  </si>
  <si>
    <t>には、すべて該当する数字を入力してください。</t>
  </si>
  <si>
    <t>のセル以外は、決して改変しないで下さい。</t>
  </si>
  <si>
    <t>以上の点にご注意いただき、カロリー算定をはじめて下さい。</t>
  </si>
  <si>
    <t>◎カロリーを算定するにあたっての注意事項</t>
  </si>
  <si>
    <t>＊なわとびを60分行った場合の消費カロリーを390kcalとして、算出</t>
  </si>
  <si>
    <t>（なお、カロリー消費量は一定条件下における推計値であり、実際のカロリー消費量とは異なります）</t>
  </si>
  <si>
    <t>徒歩</t>
  </si>
  <si>
    <t>公共交通</t>
  </si>
  <si>
    <r>
      <t>kcal多く、カロリーを消費します</t>
    </r>
    <r>
      <rPr>
        <sz val="11"/>
        <rFont val="ＭＳ Ｐゴシック"/>
        <family val="3"/>
      </rPr>
      <t>（往復）</t>
    </r>
    <r>
      <rPr>
        <sz val="11"/>
        <rFont val="ＭＳ Ｐゴシック"/>
        <family val="3"/>
      </rPr>
      <t>。</t>
    </r>
  </si>
  <si>
    <t>　自宅から乗車鉄道駅・バス停までの徒歩による所要時間（片道）を入力して下さい。</t>
  </si>
  <si>
    <t>　鉄道、バスに乗車する合計時間（乗り換え時間も含む・片道）を入力して下さい。</t>
  </si>
  <si>
    <t>　降車駅・バス停から勤務先までの徒歩による所要時間（片道）を入力して下さい。</t>
  </si>
  <si>
    <t>　自動車で通勤する際の所要時間（片道）を入力して下さい（分単位）。</t>
  </si>
  <si>
    <t>　自動車所要時間（片道）</t>
  </si>
  <si>
    <t>kcal（往復）です。</t>
  </si>
  <si>
    <t>kcal多く、カロリーを消費します（往復）。</t>
  </si>
  <si>
    <t>◎公共交通を利用する場合のカロリー消費量</t>
  </si>
  <si>
    <t>◎自転車通勤をする場合のカロリー消費量</t>
  </si>
  <si>
    <t>　公共交通を利用する場合（往復）のカロリー消費量は、</t>
  </si>
  <si>
    <t>　自宅から勤務先まで、自転車通勤をする場合の所要時間（片道）を入力して下さい。</t>
  </si>
  <si>
    <t>　自転車通勤をする場合（往復）のカロリー消費量は、</t>
  </si>
  <si>
    <t>　あなたの自動車通勤（往復）でのカロリー消費量は、</t>
  </si>
  <si>
    <r>
      <t>kcal</t>
    </r>
    <r>
      <rPr>
        <sz val="11"/>
        <rFont val="ＭＳ Ｐゴシック"/>
        <family val="3"/>
      </rPr>
      <t>(往復）</t>
    </r>
    <r>
      <rPr>
        <sz val="11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</si>
</sst>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6"/>
      <color indexed="9"/>
      <name val="HGP創英角ﾎﾟｯﾌﾟ体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創英角ﾎﾟｯﾌﾟ体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16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8" fillId="0" borderId="0" xfId="21" applyNumberFormat="1">
      <alignment/>
      <protection/>
    </xf>
    <xf numFmtId="0" fontId="8" fillId="0" borderId="0" xfId="21">
      <alignment/>
      <protection/>
    </xf>
    <xf numFmtId="49" fontId="8" fillId="0" borderId="0" xfId="21" applyNumberFormat="1" applyFont="1">
      <alignment/>
      <protection/>
    </xf>
    <xf numFmtId="49" fontId="8" fillId="0" borderId="0" xfId="21" applyNumberFormat="1" applyFill="1">
      <alignment/>
      <protection/>
    </xf>
    <xf numFmtId="0" fontId="0" fillId="0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78" fontId="0" fillId="3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8" fontId="0" fillId="3" borderId="1" xfId="0" applyNumberForma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4" borderId="2" xfId="21" applyFill="1" applyBorder="1" applyAlignment="1">
      <alignment horizontal="center"/>
      <protection/>
    </xf>
    <xf numFmtId="0" fontId="8" fillId="0" borderId="3" xfId="21" applyFill="1" applyBorder="1">
      <alignment/>
      <protection/>
    </xf>
    <xf numFmtId="0" fontId="8" fillId="0" borderId="4" xfId="21" applyFill="1" applyBorder="1">
      <alignment/>
      <protection/>
    </xf>
    <xf numFmtId="0" fontId="8" fillId="0" borderId="5" xfId="21" applyFill="1" applyBorder="1">
      <alignment/>
      <protection/>
    </xf>
    <xf numFmtId="0" fontId="8" fillId="0" borderId="6" xfId="21" applyFill="1" applyBorder="1">
      <alignment/>
      <protection/>
    </xf>
    <xf numFmtId="0" fontId="8" fillId="0" borderId="7" xfId="21" applyFill="1" applyBorder="1" applyAlignment="1">
      <alignment horizontal="center"/>
      <protection/>
    </xf>
    <xf numFmtId="0" fontId="8" fillId="0" borderId="8" xfId="21" applyFill="1" applyBorder="1" applyAlignment="1">
      <alignment horizontal="center"/>
      <protection/>
    </xf>
    <xf numFmtId="0" fontId="8" fillId="0" borderId="9" xfId="21" applyFill="1" applyBorder="1">
      <alignment/>
      <protection/>
    </xf>
    <xf numFmtId="0" fontId="8" fillId="0" borderId="10" xfId="21" applyFill="1" applyBorder="1">
      <alignment/>
      <protection/>
    </xf>
    <xf numFmtId="0" fontId="8" fillId="0" borderId="11" xfId="21" applyFill="1" applyBorder="1" applyAlignment="1">
      <alignment horizontal="center"/>
      <protection/>
    </xf>
    <xf numFmtId="0" fontId="8" fillId="0" borderId="12" xfId="21" applyFill="1" applyBorder="1">
      <alignment/>
      <protection/>
    </xf>
    <xf numFmtId="0" fontId="8" fillId="0" borderId="13" xfId="21" applyFill="1" applyBorder="1">
      <alignment/>
      <protection/>
    </xf>
    <xf numFmtId="0" fontId="8" fillId="0" borderId="14" xfId="21" applyFill="1" applyBorder="1">
      <alignment/>
      <protection/>
    </xf>
    <xf numFmtId="0" fontId="8" fillId="4" borderId="15" xfId="21" applyFont="1" applyFill="1" applyBorder="1" applyAlignment="1">
      <alignment horizontal="center"/>
      <protection/>
    </xf>
    <xf numFmtId="0" fontId="8" fillId="4" borderId="16" xfId="21" applyFill="1" applyBorder="1" applyAlignment="1">
      <alignment horizontal="center"/>
      <protection/>
    </xf>
    <xf numFmtId="0" fontId="8" fillId="4" borderId="17" xfId="21" applyFont="1" applyFill="1" applyBorder="1" applyAlignment="1">
      <alignment horizontal="center"/>
      <protection/>
    </xf>
    <xf numFmtId="0" fontId="8" fillId="0" borderId="18" xfId="21" applyFill="1" applyBorder="1" applyAlignment="1">
      <alignment horizontal="center"/>
      <protection/>
    </xf>
    <xf numFmtId="0" fontId="8" fillId="0" borderId="19" xfId="21" applyFill="1" applyBorder="1">
      <alignment/>
      <protection/>
    </xf>
    <xf numFmtId="0" fontId="8" fillId="0" borderId="20" xfId="21" applyFill="1" applyBorder="1">
      <alignment/>
      <protection/>
    </xf>
    <xf numFmtId="0" fontId="8" fillId="0" borderId="21" xfId="21" applyFill="1" applyBorder="1">
      <alignment/>
      <protection/>
    </xf>
    <xf numFmtId="0" fontId="8" fillId="0" borderId="22" xfId="21" applyFill="1" applyBorder="1" applyAlignment="1">
      <alignment horizontal="center"/>
      <protection/>
    </xf>
    <xf numFmtId="0" fontId="8" fillId="0" borderId="23" xfId="21" applyFill="1" applyBorder="1">
      <alignment/>
      <protection/>
    </xf>
    <xf numFmtId="0" fontId="8" fillId="0" borderId="24" xfId="21" applyFill="1" applyBorder="1">
      <alignment/>
      <protection/>
    </xf>
    <xf numFmtId="0" fontId="8" fillId="0" borderId="25" xfId="2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0320消費カロリー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133350</xdr:rowOff>
    </xdr:from>
    <xdr:to>
      <xdr:col>8</xdr:col>
      <xdr:colOff>600075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1950" y="133350"/>
          <a:ext cx="5629275" cy="561975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あなたの『エコ通勤』によるカロリー消費量を算定します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29</xdr:row>
      <xdr:rowOff>0</xdr:rowOff>
    </xdr:from>
    <xdr:to>
      <xdr:col>5</xdr:col>
      <xdr:colOff>247650</xdr:colOff>
      <xdr:row>31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2362200" y="5048250"/>
          <a:ext cx="1190625" cy="361950"/>
        </a:xfrm>
        <a:prstGeom prst="downArrow">
          <a:avLst>
            <a:gd name="adj1" fmla="val -8694"/>
            <a:gd name="adj2" fmla="val -24287"/>
          </a:avLst>
        </a:prstGeom>
        <a:gradFill rotWithShape="1">
          <a:gsLst>
            <a:gs pos="0">
              <a:srgbClr val="0000FF"/>
            </a:gs>
            <a:gs pos="100000">
              <a:srgbClr val="0000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485775</xdr:colOff>
      <xdr:row>12</xdr:row>
      <xdr:rowOff>161925</xdr:rowOff>
    </xdr:from>
    <xdr:to>
      <xdr:col>5</xdr:col>
      <xdr:colOff>485775</xdr:colOff>
      <xdr:row>16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238375"/>
          <a:ext cx="2867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35</xdr:row>
      <xdr:rowOff>161925</xdr:rowOff>
    </xdr:from>
    <xdr:to>
      <xdr:col>4</xdr:col>
      <xdr:colOff>428625</xdr:colOff>
      <xdr:row>41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6257925"/>
          <a:ext cx="771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</xdr:row>
      <xdr:rowOff>104775</xdr:rowOff>
    </xdr:from>
    <xdr:to>
      <xdr:col>5</xdr:col>
      <xdr:colOff>561975</xdr:colOff>
      <xdr:row>9</xdr:row>
      <xdr:rowOff>104775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790575"/>
          <a:ext cx="3162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133350</xdr:rowOff>
    </xdr:from>
    <xdr:to>
      <xdr:col>5</xdr:col>
      <xdr:colOff>457200</xdr:colOff>
      <xdr:row>25</xdr:row>
      <xdr:rowOff>142875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3600450"/>
          <a:ext cx="3181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14</xdr:row>
      <xdr:rowOff>0</xdr:rowOff>
    </xdr:from>
    <xdr:to>
      <xdr:col>5</xdr:col>
      <xdr:colOff>247650</xdr:colOff>
      <xdr:row>16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362200" y="2438400"/>
          <a:ext cx="1190625" cy="361950"/>
        </a:xfrm>
        <a:prstGeom prst="downArrow">
          <a:avLst>
            <a:gd name="adj1" fmla="val -8694"/>
            <a:gd name="adj2" fmla="val -24287"/>
          </a:avLst>
        </a:prstGeom>
        <a:gradFill rotWithShape="1">
          <a:gsLst>
            <a:gs pos="0">
              <a:srgbClr val="0000FF"/>
            </a:gs>
            <a:gs pos="100000">
              <a:srgbClr val="0000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495300</xdr:colOff>
      <xdr:row>20</xdr:row>
      <xdr:rowOff>161925</xdr:rowOff>
    </xdr:from>
    <xdr:to>
      <xdr:col>4</xdr:col>
      <xdr:colOff>428625</xdr:colOff>
      <xdr:row>26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648075"/>
          <a:ext cx="771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133350</xdr:rowOff>
    </xdr:from>
    <xdr:to>
      <xdr:col>5</xdr:col>
      <xdr:colOff>466725</xdr:colOff>
      <xdr:row>9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819150"/>
          <a:ext cx="3190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4" max="4" width="11.00390625" style="0" customWidth="1"/>
    <col min="10" max="10" width="5.75390625" style="0" customWidth="1"/>
  </cols>
  <sheetData>
    <row r="1" ht="13.5">
      <c r="J1" s="1"/>
    </row>
    <row r="2" ht="13.5">
      <c r="J2" s="1"/>
    </row>
    <row r="3" ht="13.5">
      <c r="J3" s="1"/>
    </row>
    <row r="4" ht="13.5">
      <c r="J4" s="1"/>
    </row>
    <row r="5" ht="13.5">
      <c r="J5" s="1"/>
    </row>
    <row r="6" spans="2:10" ht="13.5">
      <c r="B6" s="4" t="s">
        <v>61</v>
      </c>
      <c r="J6" s="1"/>
    </row>
    <row r="7" spans="2:10" ht="13.5">
      <c r="B7" s="7" t="s">
        <v>56</v>
      </c>
      <c r="J7" s="1"/>
    </row>
    <row r="8" spans="2:10" ht="13.5">
      <c r="B8" s="7" t="s">
        <v>55</v>
      </c>
      <c r="J8" s="1"/>
    </row>
    <row r="9" spans="2:10" ht="14.25" thickBot="1">
      <c r="B9" s="7"/>
      <c r="J9" s="1"/>
    </row>
    <row r="10" spans="2:10" ht="14.25" thickBot="1">
      <c r="B10" s="2"/>
      <c r="C10" t="s">
        <v>58</v>
      </c>
      <c r="J10" s="1"/>
    </row>
    <row r="11" spans="2:10" s="3" customFormat="1" ht="6.75" customHeight="1" thickBot="1">
      <c r="B11" s="6"/>
      <c r="J11" s="18"/>
    </row>
    <row r="12" spans="2:10" ht="14.25" thickBot="1">
      <c r="B12" s="2"/>
      <c r="C12" t="s">
        <v>59</v>
      </c>
      <c r="J12" s="1"/>
    </row>
    <row r="13" spans="2:10" s="3" customFormat="1" ht="6.75" customHeight="1" thickBot="1">
      <c r="B13" s="6"/>
      <c r="J13" s="18"/>
    </row>
    <row r="14" spans="2:10" ht="14.25" thickBot="1">
      <c r="B14" s="5"/>
      <c r="C14" t="s">
        <v>57</v>
      </c>
      <c r="J14" s="1"/>
    </row>
    <row r="15" ht="13.5">
      <c r="J15" s="1"/>
    </row>
    <row r="16" spans="2:10" ht="13.5">
      <c r="B16" t="s">
        <v>60</v>
      </c>
      <c r="J16" s="1"/>
    </row>
    <row r="17" spans="2:10" ht="13.5">
      <c r="B17" s="24" t="s">
        <v>63</v>
      </c>
      <c r="J17" s="1"/>
    </row>
    <row r="18" spans="2:10" ht="13.5">
      <c r="B18" s="24"/>
      <c r="J18" s="1"/>
    </row>
    <row r="19" spans="2:10" ht="13.5">
      <c r="B19" s="24"/>
      <c r="J19" s="1"/>
    </row>
    <row r="21" ht="13.5">
      <c r="B21" s="4" t="s">
        <v>1</v>
      </c>
    </row>
    <row r="22" ht="13.5">
      <c r="B22" t="s">
        <v>4</v>
      </c>
    </row>
    <row r="23" ht="14.25" thickBot="1"/>
    <row r="24" spans="2:7" ht="14.25" thickBot="1">
      <c r="B24" t="s">
        <v>2</v>
      </c>
      <c r="C24" s="2"/>
      <c r="F24" t="s">
        <v>3</v>
      </c>
      <c r="G24" s="2"/>
    </row>
    <row r="25" s="3" customFormat="1" ht="6" customHeight="1"/>
    <row r="26" ht="13.5">
      <c r="I26" s="25" t="str">
        <f>C24&amp;"-"&amp;G24</f>
        <v>-</v>
      </c>
    </row>
    <row r="27" spans="2:6" ht="13.5">
      <c r="B27" t="s">
        <v>5</v>
      </c>
      <c r="F27" t="s">
        <v>5</v>
      </c>
    </row>
    <row r="28" spans="3:7" ht="13.5">
      <c r="C28" t="s">
        <v>13</v>
      </c>
      <c r="G28" t="s">
        <v>8</v>
      </c>
    </row>
    <row r="29" spans="3:7" ht="13.5">
      <c r="C29" t="s">
        <v>20</v>
      </c>
      <c r="G29" t="s">
        <v>6</v>
      </c>
    </row>
    <row r="30" ht="13.5">
      <c r="G30" t="s">
        <v>7</v>
      </c>
    </row>
    <row r="31" ht="13.5">
      <c r="G31" t="s">
        <v>9</v>
      </c>
    </row>
    <row r="32" ht="13.5">
      <c r="G32" t="s">
        <v>10</v>
      </c>
    </row>
    <row r="33" ht="13.5">
      <c r="G33" t="s">
        <v>11</v>
      </c>
    </row>
    <row r="34" ht="13.5">
      <c r="G34" t="s">
        <v>12</v>
      </c>
    </row>
    <row r="37" ht="13.5">
      <c r="B37" s="4" t="s">
        <v>15</v>
      </c>
    </row>
    <row r="38" ht="13.5">
      <c r="B38" t="s">
        <v>70</v>
      </c>
    </row>
    <row r="39" ht="9" customHeight="1" thickBot="1"/>
    <row r="40" spans="2:7" ht="14.25" thickBot="1">
      <c r="B40" t="s">
        <v>71</v>
      </c>
      <c r="E40" s="2"/>
      <c r="F40" t="s">
        <v>0</v>
      </c>
      <c r="G40" s="26" t="e">
        <f>VLOOKUP(I26,'原単位'!$B$3:$H$17,6,FALSE)</f>
        <v>#N/A</v>
      </c>
    </row>
    <row r="41" spans="5:7" ht="14.25" thickBot="1">
      <c r="E41" s="6"/>
      <c r="G41" s="27" t="e">
        <f>E40*G40/10*2</f>
        <v>#N/A</v>
      </c>
    </row>
    <row r="42" spans="2:8" ht="14.25" thickBot="1">
      <c r="B42" t="s">
        <v>79</v>
      </c>
      <c r="G42" s="23" t="str">
        <f>IF(E40="","-",G41)</f>
        <v>-</v>
      </c>
      <c r="H42" t="s">
        <v>14</v>
      </c>
    </row>
    <row r="45" ht="13.5">
      <c r="B45" s="4" t="s">
        <v>16</v>
      </c>
    </row>
    <row r="46" ht="13.5">
      <c r="B46" s="7" t="s">
        <v>21</v>
      </c>
    </row>
    <row r="47" ht="13.5">
      <c r="B47" s="7" t="s">
        <v>17</v>
      </c>
    </row>
    <row r="49" ht="13.5">
      <c r="C49" s="8" t="s">
        <v>18</v>
      </c>
    </row>
    <row r="50" ht="13.5">
      <c r="C50" s="8" t="s">
        <v>19</v>
      </c>
    </row>
  </sheetData>
  <hyperlinks>
    <hyperlink ref="C49" location="公共交通利用!A1" display="公共交通（鉄道、バス）"/>
    <hyperlink ref="C50" location="自転車利用!A1" display="自転車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9" customWidth="1"/>
    <col min="2" max="3" width="8.875" style="9" customWidth="1"/>
    <col min="4" max="4" width="11.00390625" style="9" customWidth="1"/>
    <col min="5" max="9" width="8.875" style="9" customWidth="1"/>
    <col min="10" max="10" width="6.875" style="9" customWidth="1"/>
    <col min="11" max="16384" width="8.875" style="9" customWidth="1"/>
  </cols>
  <sheetData>
    <row r="2" ht="13.5">
      <c r="B2" s="12" t="s">
        <v>74</v>
      </c>
    </row>
    <row r="4" ht="13.5">
      <c r="B4" s="9" t="s">
        <v>67</v>
      </c>
    </row>
    <row r="5" ht="13.5"/>
    <row r="6" ht="13.5"/>
    <row r="7" ht="14.25" thickBot="1">
      <c r="I7" s="25"/>
    </row>
    <row r="8" spans="7:9" ht="14.25" thickBot="1">
      <c r="G8" s="10"/>
      <c r="H8" s="9" t="s">
        <v>0</v>
      </c>
      <c r="I8" s="26" t="e">
        <f>VLOOKUP('自動車利用'!$I$26,'原単位'!$B$3:$H$17,4,FALSE)</f>
        <v>#N/A</v>
      </c>
    </row>
    <row r="9" s="11" customFormat="1" ht="13.5">
      <c r="I9" s="26"/>
    </row>
    <row r="10" s="11" customFormat="1" ht="13.5">
      <c r="I10" s="26"/>
    </row>
    <row r="11" s="11" customFormat="1" ht="13.5">
      <c r="I11" s="26"/>
    </row>
    <row r="12" spans="2:9" ht="13.5">
      <c r="B12" s="9" t="s">
        <v>68</v>
      </c>
      <c r="I12" s="25"/>
    </row>
    <row r="13" ht="13.5">
      <c r="I13" s="25"/>
    </row>
    <row r="14" ht="13.5">
      <c r="I14" s="25"/>
    </row>
    <row r="15" ht="14.25" thickBot="1">
      <c r="I15" s="25"/>
    </row>
    <row r="16" spans="7:9" ht="14.25" thickBot="1">
      <c r="G16" s="10"/>
      <c r="H16" s="9" t="s">
        <v>0</v>
      </c>
      <c r="I16" s="26" t="e">
        <f>VLOOKUP('自動車利用'!$I$26,'原単位'!$B$3:$H$17,7,FALSE)</f>
        <v>#N/A</v>
      </c>
    </row>
    <row r="17" s="11" customFormat="1" ht="13.5">
      <c r="I17" s="26"/>
    </row>
    <row r="18" ht="13.5">
      <c r="I18" s="25"/>
    </row>
    <row r="19" ht="13.5">
      <c r="I19" s="25"/>
    </row>
    <row r="20" spans="2:9" ht="13.5">
      <c r="B20" s="9" t="s">
        <v>69</v>
      </c>
      <c r="I20" s="25"/>
    </row>
    <row r="21" ht="13.5">
      <c r="I21" s="25"/>
    </row>
    <row r="22" ht="13.5">
      <c r="I22" s="25"/>
    </row>
    <row r="23" ht="14.25" thickBot="1">
      <c r="I23" s="25"/>
    </row>
    <row r="24" spans="7:9" ht="14.25" thickBot="1">
      <c r="G24" s="10"/>
      <c r="H24" s="9" t="s">
        <v>0</v>
      </c>
      <c r="I24" s="26" t="e">
        <f>VLOOKUP('自動車利用'!$I$26,'原単位'!$B$3:$H$17,4,FALSE)</f>
        <v>#N/A</v>
      </c>
    </row>
    <row r="25" s="11" customFormat="1" ht="13.5">
      <c r="I25" s="26"/>
    </row>
    <row r="26" s="11" customFormat="1" ht="13.5"/>
    <row r="27" s="11" customFormat="1" ht="14.25" thickBot="1">
      <c r="G27" s="28" t="e">
        <f>(G8/10*I8+G16/10*I16+G24/10*I24)*2</f>
        <v>#N/A</v>
      </c>
    </row>
    <row r="28" spans="2:8" ht="14.25" thickBot="1">
      <c r="B28" s="9" t="s">
        <v>76</v>
      </c>
      <c r="G28" s="19" t="str">
        <f>IF(G24=0,"-",G27)</f>
        <v>-</v>
      </c>
      <c r="H28" s="9" t="s">
        <v>72</v>
      </c>
    </row>
    <row r="33" ht="14.25" thickBot="1">
      <c r="B33" s="12" t="s">
        <v>22</v>
      </c>
    </row>
    <row r="34" spans="2:7" ht="14.25" thickBot="1">
      <c r="B34" s="9" t="s">
        <v>23</v>
      </c>
      <c r="F34" s="20" t="str">
        <f>IF(G24=0,"-",G28-'自動車利用'!G41)</f>
        <v>-</v>
      </c>
      <c r="G34" s="9" t="s">
        <v>66</v>
      </c>
    </row>
    <row r="35" s="11" customFormat="1" ht="13.5">
      <c r="F35" s="13"/>
    </row>
    <row r="36" s="11" customFormat="1" ht="13.5">
      <c r="F36" s="13"/>
    </row>
    <row r="37" s="11" customFormat="1" ht="13.5">
      <c r="F37" s="13"/>
    </row>
    <row r="38" s="11" customFormat="1" ht="13.5">
      <c r="F38" s="13"/>
    </row>
    <row r="39" s="11" customFormat="1" ht="14.25" thickBot="1">
      <c r="F39" s="13"/>
    </row>
    <row r="40" spans="2:7" ht="14.25" thickBot="1">
      <c r="B40" s="9" t="s">
        <v>24</v>
      </c>
      <c r="F40" s="21" t="str">
        <f>IF(G24=0,"-",F34*60/390)</f>
        <v>-</v>
      </c>
      <c r="G40" s="9" t="s">
        <v>25</v>
      </c>
    </row>
    <row r="41" ht="13.5"/>
    <row r="42" ht="13.5"/>
    <row r="43" ht="13.5">
      <c r="B43" s="24" t="s">
        <v>62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9" customWidth="1"/>
    <col min="2" max="3" width="8.875" style="9" customWidth="1"/>
    <col min="4" max="4" width="11.00390625" style="9" customWidth="1"/>
    <col min="5" max="9" width="8.875" style="9" customWidth="1"/>
    <col min="10" max="10" width="5.75390625" style="9" customWidth="1"/>
    <col min="11" max="16384" width="8.875" style="9" customWidth="1"/>
  </cols>
  <sheetData>
    <row r="2" ht="13.5">
      <c r="B2" s="12" t="s">
        <v>75</v>
      </c>
    </row>
    <row r="4" ht="13.5">
      <c r="B4" s="9" t="s">
        <v>77</v>
      </c>
    </row>
    <row r="5" ht="13.5"/>
    <row r="6" ht="13.5">
      <c r="I6" s="25"/>
    </row>
    <row r="7" ht="14.25" thickBot="1">
      <c r="I7" s="25"/>
    </row>
    <row r="8" spans="7:9" ht="14.25" thickBot="1">
      <c r="G8" s="10"/>
      <c r="H8" s="9" t="s">
        <v>0</v>
      </c>
      <c r="I8" s="26" t="e">
        <f>VLOOKUP('自動車利用'!$I$26,'原単位'!$B$3:$H$17,5,FALSE)</f>
        <v>#N/A</v>
      </c>
    </row>
    <row r="9" s="11" customFormat="1" ht="13.5"/>
    <row r="10" s="11" customFormat="1" ht="13.5"/>
    <row r="11" s="11" customFormat="1" ht="13.5"/>
    <row r="12" s="11" customFormat="1" ht="14.25" thickBot="1">
      <c r="G12" s="28" t="e">
        <f>G8/10*I8*2</f>
        <v>#N/A</v>
      </c>
    </row>
    <row r="13" spans="2:8" ht="14.25" thickBot="1">
      <c r="B13" s="9" t="s">
        <v>78</v>
      </c>
      <c r="G13" s="19" t="str">
        <f>IF(G8=0,"-",G12)</f>
        <v>-</v>
      </c>
      <c r="H13" s="9" t="s">
        <v>80</v>
      </c>
    </row>
    <row r="18" ht="14.25" thickBot="1">
      <c r="B18" s="12" t="s">
        <v>22</v>
      </c>
    </row>
    <row r="19" spans="2:7" ht="14.25" thickBot="1">
      <c r="B19" s="9" t="s">
        <v>23</v>
      </c>
      <c r="F19" s="20" t="str">
        <f>IF(G8=0,"-",G13-'自動車利用'!G41)</f>
        <v>-</v>
      </c>
      <c r="G19" s="9" t="s">
        <v>73</v>
      </c>
    </row>
    <row r="20" s="11" customFormat="1" ht="13.5">
      <c r="F20" s="22"/>
    </row>
    <row r="21" s="11" customFormat="1" ht="13.5">
      <c r="F21" s="22"/>
    </row>
    <row r="22" s="11" customFormat="1" ht="13.5">
      <c r="F22" s="22"/>
    </row>
    <row r="23" s="11" customFormat="1" ht="13.5">
      <c r="F23" s="22"/>
    </row>
    <row r="24" s="11" customFormat="1" ht="14.25" thickBot="1">
      <c r="F24" s="22"/>
    </row>
    <row r="25" spans="2:7" ht="14.25" thickBot="1">
      <c r="B25" s="9" t="s">
        <v>24</v>
      </c>
      <c r="F25" s="21" t="str">
        <f>IF(G8=0,"-",F19*60/390)</f>
        <v>-</v>
      </c>
      <c r="G25" s="9" t="s">
        <v>25</v>
      </c>
    </row>
    <row r="26" ht="13.5"/>
    <row r="27" ht="13.5"/>
    <row r="28" ht="13.5">
      <c r="B28" s="24" t="s">
        <v>62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H17" sqref="H17"/>
    </sheetView>
  </sheetViews>
  <sheetFormatPr defaultColWidth="9.00390625" defaultRowHeight="13.5"/>
  <cols>
    <col min="3" max="8" width="8.25390625" style="0" customWidth="1"/>
  </cols>
  <sheetData>
    <row r="2" spans="2:8" ht="13.5">
      <c r="B2" s="14"/>
      <c r="C2" s="15" t="s">
        <v>26</v>
      </c>
      <c r="D2" s="15"/>
      <c r="E2" s="15"/>
      <c r="F2" s="15"/>
      <c r="G2" s="15"/>
      <c r="H2" s="15"/>
    </row>
    <row r="3" spans="2:8" ht="13.5">
      <c r="B3" s="16" t="s">
        <v>27</v>
      </c>
      <c r="C3" s="29" t="s">
        <v>28</v>
      </c>
      <c r="D3" s="29" t="s">
        <v>29</v>
      </c>
      <c r="E3" s="42" t="s">
        <v>64</v>
      </c>
      <c r="F3" s="43" t="s">
        <v>30</v>
      </c>
      <c r="G3" s="43" t="s">
        <v>31</v>
      </c>
      <c r="H3" s="44" t="s">
        <v>65</v>
      </c>
    </row>
    <row r="4" spans="2:8" ht="13.5">
      <c r="B4" s="14" t="s">
        <v>32</v>
      </c>
      <c r="C4" s="38" t="s">
        <v>33</v>
      </c>
      <c r="D4" s="38" t="s">
        <v>34</v>
      </c>
      <c r="E4" s="39">
        <v>25</v>
      </c>
      <c r="F4" s="40">
        <v>36</v>
      </c>
      <c r="G4" s="40">
        <v>16</v>
      </c>
      <c r="H4" s="41">
        <v>21</v>
      </c>
    </row>
    <row r="5" spans="2:8" ht="13.5">
      <c r="B5" s="14" t="s">
        <v>35</v>
      </c>
      <c r="C5" s="34" t="s">
        <v>33</v>
      </c>
      <c r="D5" s="34" t="s">
        <v>36</v>
      </c>
      <c r="E5" s="36">
        <v>24</v>
      </c>
      <c r="F5" s="30">
        <v>33</v>
      </c>
      <c r="G5" s="30">
        <v>15</v>
      </c>
      <c r="H5" s="31">
        <v>19</v>
      </c>
    </row>
    <row r="6" spans="2:8" ht="13.5">
      <c r="B6" s="14" t="s">
        <v>37</v>
      </c>
      <c r="C6" s="34" t="s">
        <v>33</v>
      </c>
      <c r="D6" s="34" t="s">
        <v>38</v>
      </c>
      <c r="E6" s="36">
        <v>23</v>
      </c>
      <c r="F6" s="30">
        <v>32</v>
      </c>
      <c r="G6" s="30">
        <v>14</v>
      </c>
      <c r="H6" s="31">
        <v>19</v>
      </c>
    </row>
    <row r="7" spans="2:8" ht="13.5">
      <c r="B7" s="14" t="s">
        <v>39</v>
      </c>
      <c r="C7" s="34" t="s">
        <v>33</v>
      </c>
      <c r="D7" s="34" t="s">
        <v>40</v>
      </c>
      <c r="E7" s="36">
        <v>22</v>
      </c>
      <c r="F7" s="30">
        <v>31</v>
      </c>
      <c r="G7" s="30">
        <v>14</v>
      </c>
      <c r="H7" s="31">
        <v>18</v>
      </c>
    </row>
    <row r="8" spans="2:8" ht="13.5">
      <c r="B8" s="14" t="s">
        <v>41</v>
      </c>
      <c r="C8" s="34" t="s">
        <v>33</v>
      </c>
      <c r="D8" s="34" t="s">
        <v>42</v>
      </c>
      <c r="E8" s="36">
        <v>22</v>
      </c>
      <c r="F8" s="30">
        <v>31</v>
      </c>
      <c r="G8" s="30">
        <v>14</v>
      </c>
      <c r="H8" s="31">
        <v>18</v>
      </c>
    </row>
    <row r="9" spans="2:8" ht="13.5">
      <c r="B9" s="14" t="s">
        <v>43</v>
      </c>
      <c r="C9" s="34" t="s">
        <v>33</v>
      </c>
      <c r="D9" s="34" t="s">
        <v>44</v>
      </c>
      <c r="E9" s="36">
        <v>21</v>
      </c>
      <c r="F9" s="30">
        <v>30</v>
      </c>
      <c r="G9" s="30">
        <v>14</v>
      </c>
      <c r="H9" s="31">
        <v>17</v>
      </c>
    </row>
    <row r="10" spans="2:8" ht="13.5">
      <c r="B10" s="14" t="s">
        <v>45</v>
      </c>
      <c r="C10" s="45" t="s">
        <v>33</v>
      </c>
      <c r="D10" s="45" t="s">
        <v>46</v>
      </c>
      <c r="E10" s="46">
        <v>21</v>
      </c>
      <c r="F10" s="47">
        <v>30</v>
      </c>
      <c r="G10" s="47">
        <v>13</v>
      </c>
      <c r="H10" s="48">
        <v>17</v>
      </c>
    </row>
    <row r="11" spans="2:8" ht="13.5">
      <c r="B11" s="17" t="s">
        <v>47</v>
      </c>
      <c r="C11" s="49" t="s">
        <v>48</v>
      </c>
      <c r="D11" s="49" t="s">
        <v>34</v>
      </c>
      <c r="E11" s="50">
        <v>18</v>
      </c>
      <c r="F11" s="51">
        <v>26</v>
      </c>
      <c r="G11" s="51">
        <v>12</v>
      </c>
      <c r="H11" s="52">
        <v>15</v>
      </c>
    </row>
    <row r="12" spans="2:8" ht="13.5">
      <c r="B12" s="17" t="s">
        <v>49</v>
      </c>
      <c r="C12" s="34" t="s">
        <v>48</v>
      </c>
      <c r="D12" s="34" t="s">
        <v>36</v>
      </c>
      <c r="E12" s="36">
        <v>18</v>
      </c>
      <c r="F12" s="30">
        <v>25</v>
      </c>
      <c r="G12" s="30">
        <v>11</v>
      </c>
      <c r="H12" s="31">
        <v>15</v>
      </c>
    </row>
    <row r="13" spans="2:8" ht="13.5">
      <c r="B13" s="17" t="s">
        <v>50</v>
      </c>
      <c r="C13" s="34" t="s">
        <v>48</v>
      </c>
      <c r="D13" s="34" t="s">
        <v>38</v>
      </c>
      <c r="E13" s="36">
        <v>17</v>
      </c>
      <c r="F13" s="30">
        <v>24</v>
      </c>
      <c r="G13" s="30">
        <v>11</v>
      </c>
      <c r="H13" s="31">
        <v>14</v>
      </c>
    </row>
    <row r="14" spans="2:8" ht="13.5">
      <c r="B14" s="17" t="s">
        <v>51</v>
      </c>
      <c r="C14" s="34" t="s">
        <v>48</v>
      </c>
      <c r="D14" s="34" t="s">
        <v>40</v>
      </c>
      <c r="E14" s="36">
        <v>16</v>
      </c>
      <c r="F14" s="30">
        <v>23</v>
      </c>
      <c r="G14" s="30">
        <v>10</v>
      </c>
      <c r="H14" s="31">
        <v>13</v>
      </c>
    </row>
    <row r="15" spans="2:8" ht="13.5">
      <c r="B15" s="17" t="s">
        <v>52</v>
      </c>
      <c r="C15" s="34" t="s">
        <v>48</v>
      </c>
      <c r="D15" s="34" t="s">
        <v>42</v>
      </c>
      <c r="E15" s="36">
        <v>16</v>
      </c>
      <c r="F15" s="30">
        <v>23</v>
      </c>
      <c r="G15" s="30">
        <v>10</v>
      </c>
      <c r="H15" s="31">
        <v>13</v>
      </c>
    </row>
    <row r="16" spans="2:8" ht="13.5">
      <c r="B16" s="17" t="s">
        <v>53</v>
      </c>
      <c r="C16" s="34" t="s">
        <v>48</v>
      </c>
      <c r="D16" s="34" t="s">
        <v>44</v>
      </c>
      <c r="E16" s="36">
        <v>16</v>
      </c>
      <c r="F16" s="30">
        <v>23</v>
      </c>
      <c r="G16" s="30">
        <v>10</v>
      </c>
      <c r="H16" s="31">
        <v>13</v>
      </c>
    </row>
    <row r="17" spans="2:8" ht="13.5">
      <c r="B17" s="17" t="s">
        <v>54</v>
      </c>
      <c r="C17" s="35" t="s">
        <v>48</v>
      </c>
      <c r="D17" s="35" t="s">
        <v>46</v>
      </c>
      <c r="E17" s="37">
        <v>16</v>
      </c>
      <c r="F17" s="32">
        <v>23</v>
      </c>
      <c r="G17" s="32">
        <v>10</v>
      </c>
      <c r="H17" s="33">
        <v>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JMAR</cp:lastModifiedBy>
  <cp:lastPrinted>2005-07-12T04:24:31Z</cp:lastPrinted>
  <dcterms:created xsi:type="dcterms:W3CDTF">2005-05-30T09:26:27Z</dcterms:created>
  <dcterms:modified xsi:type="dcterms:W3CDTF">2005-07-13T01:07:23Z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