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05" yWindow="-105" windowWidth="23250" windowHeight="12570" tabRatio="803"/>
  </bookViews>
  <sheets>
    <sheet name="表紙" sheetId="39" r:id="rId1"/>
    <sheet name="ｼｰﾄ説明" sheetId="38" r:id="rId2"/>
    <sheet name="推計方法" sheetId="37" r:id="rId3"/>
    <sheet name="3部門" sheetId="14" r:id="rId4"/>
    <sheet name="式1" sheetId="31" r:id="rId5"/>
    <sheet name="逆行列1" sheetId="16" r:id="rId6"/>
    <sheet name="式2" sheetId="32" r:id="rId7"/>
    <sheet name="逆行列2" sheetId="19" r:id="rId8"/>
    <sheet name="式3" sheetId="33" r:id="rId9"/>
    <sheet name="生誘" sheetId="27" r:id="rId10"/>
    <sheet name="式4" sheetId="34" r:id="rId11"/>
    <sheet name="付誘" sheetId="28" r:id="rId12"/>
    <sheet name="式5" sheetId="35" r:id="rId13"/>
    <sheet name="移誘" sheetId="29" r:id="rId14"/>
    <sheet name="式6" sheetId="36" r:id="rId1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27" l="1"/>
  <c r="F6" i="27"/>
  <c r="F7" i="27"/>
  <c r="H23" i="14"/>
  <c r="I23" i="14"/>
  <c r="J23" i="14"/>
  <c r="K23" i="14"/>
  <c r="M23" i="14"/>
  <c r="D28" i="14"/>
  <c r="E28" i="14"/>
  <c r="F28" i="14"/>
  <c r="G28" i="14"/>
  <c r="L23" i="14" l="1"/>
  <c r="O10" i="14"/>
  <c r="O8" i="14"/>
  <c r="E6" i="29" s="1"/>
  <c r="O9" i="14"/>
  <c r="F7" i="29" s="1"/>
  <c r="O7" i="14"/>
  <c r="D5" i="29" s="1"/>
  <c r="D30" i="14"/>
  <c r="E30" i="14"/>
  <c r="K22" i="14"/>
  <c r="G30" i="14"/>
  <c r="F30" i="14"/>
  <c r="E23" i="14"/>
  <c r="E21" i="14"/>
  <c r="K20" i="14"/>
  <c r="D23" i="14"/>
  <c r="J22" i="14"/>
  <c r="D21" i="14"/>
  <c r="D13" i="29" s="1"/>
  <c r="J20" i="14"/>
  <c r="G27" i="14"/>
  <c r="G25" i="14"/>
  <c r="G22" i="14"/>
  <c r="I21" i="14"/>
  <c r="F26" i="14"/>
  <c r="F24" i="14"/>
  <c r="L21" i="14"/>
  <c r="F20" i="14"/>
  <c r="F12" i="29" s="1"/>
  <c r="E27" i="14"/>
  <c r="E26" i="14"/>
  <c r="E25" i="14"/>
  <c r="E24" i="14"/>
  <c r="G23" i="14"/>
  <c r="M22" i="14"/>
  <c r="I22" i="14"/>
  <c r="E22" i="14"/>
  <c r="E14" i="29" s="1"/>
  <c r="K21" i="14"/>
  <c r="G21" i="14"/>
  <c r="M20" i="14"/>
  <c r="I20" i="14"/>
  <c r="E20" i="14"/>
  <c r="E12" i="29" s="1"/>
  <c r="G26" i="14"/>
  <c r="G24" i="14"/>
  <c r="M21" i="14"/>
  <c r="G20" i="14"/>
  <c r="F27" i="14"/>
  <c r="F25" i="14"/>
  <c r="F22" i="14"/>
  <c r="F14" i="29" s="1"/>
  <c r="H21" i="14"/>
  <c r="D27" i="14"/>
  <c r="D26" i="14"/>
  <c r="D25" i="14"/>
  <c r="D24" i="14"/>
  <c r="F23" i="14"/>
  <c r="L22" i="14"/>
  <c r="H22" i="14"/>
  <c r="D22" i="14"/>
  <c r="D14" i="29" s="1"/>
  <c r="J21" i="14"/>
  <c r="F21" i="14"/>
  <c r="F13" i="29" s="1"/>
  <c r="L20" i="14"/>
  <c r="H20" i="14"/>
  <c r="D20" i="14"/>
  <c r="D12" i="29" l="1"/>
  <c r="D11" i="16"/>
  <c r="E12" i="16"/>
  <c r="E18" i="16" s="1"/>
  <c r="E13" i="29"/>
  <c r="D18" i="29" s="1" a="1"/>
  <c r="D30" i="29" a="1"/>
  <c r="M7" i="19"/>
  <c r="G7" i="28"/>
  <c r="F6" i="28"/>
  <c r="E5" i="28"/>
  <c r="F8" i="27"/>
  <c r="L7" i="19"/>
  <c r="D12" i="16"/>
  <c r="D18" i="16" s="1"/>
  <c r="N7" i="19"/>
  <c r="F12" i="16"/>
  <c r="F18" i="16" s="1"/>
  <c r="N8" i="19"/>
  <c r="F13" i="16"/>
  <c r="F19" i="16" s="1"/>
  <c r="N6" i="19"/>
  <c r="F11" i="16"/>
  <c r="F17" i="16" s="1"/>
  <c r="L6" i="19"/>
  <c r="D17" i="16"/>
  <c r="M8" i="19"/>
  <c r="E13" i="16"/>
  <c r="E19" i="16" s="1"/>
  <c r="L8" i="19"/>
  <c r="D13" i="16"/>
  <c r="D19" i="16" s="1"/>
  <c r="M6" i="19"/>
  <c r="E11" i="16"/>
  <c r="E17" i="16" s="1"/>
  <c r="E7" i="19"/>
  <c r="E6" i="19"/>
  <c r="E5" i="19"/>
  <c r="D18" i="29" l="1"/>
  <c r="F20" i="29"/>
  <c r="E18" i="29"/>
  <c r="F18" i="29"/>
  <c r="D20" i="29"/>
  <c r="F19" i="29"/>
  <c r="E19" i="29"/>
  <c r="D19" i="29"/>
  <c r="E20" i="29"/>
  <c r="D30" i="29"/>
  <c r="E31" i="29"/>
  <c r="D32" i="29"/>
  <c r="E30" i="29"/>
  <c r="D31" i="29"/>
  <c r="E32" i="29"/>
  <c r="F8" i="28"/>
  <c r="H6" i="28"/>
  <c r="E8" i="29"/>
  <c r="G6" i="29"/>
  <c r="K5" i="16" a="1"/>
  <c r="M5" i="16" s="1"/>
  <c r="E8" i="28"/>
  <c r="H5" i="28"/>
  <c r="G8" i="28"/>
  <c r="H7" i="28"/>
  <c r="G5" i="29"/>
  <c r="D8" i="29"/>
  <c r="G7" i="29"/>
  <c r="F8" i="29"/>
  <c r="D5" i="19"/>
  <c r="F5" i="19" s="1"/>
  <c r="D12" i="19" s="1"/>
  <c r="E8" i="19"/>
  <c r="D6" i="19"/>
  <c r="D7" i="19"/>
  <c r="F32" i="29" l="1"/>
  <c r="F31" i="29"/>
  <c r="F30" i="29"/>
  <c r="E33" i="29"/>
  <c r="D33" i="29"/>
  <c r="H8" i="28"/>
  <c r="G8" i="29"/>
  <c r="L6" i="16"/>
  <c r="K5" i="16"/>
  <c r="M7" i="16"/>
  <c r="K7" i="16"/>
  <c r="K6" i="16"/>
  <c r="L7" i="16"/>
  <c r="L5" i="16"/>
  <c r="M6" i="16"/>
  <c r="F6" i="19"/>
  <c r="G5" i="19"/>
  <c r="D24" i="19" s="1"/>
  <c r="F7" i="19"/>
  <c r="D8" i="19"/>
  <c r="F8" i="19" s="1"/>
  <c r="F33" i="29" l="1"/>
  <c r="G7" i="19"/>
  <c r="F26" i="19" s="1"/>
  <c r="F14" i="19"/>
  <c r="G6" i="19"/>
  <c r="E25" i="19" s="1"/>
  <c r="E13" i="19"/>
  <c r="G8" i="19"/>
  <c r="D5" i="27" l="1" a="1"/>
  <c r="D5" i="27" s="1"/>
  <c r="L12" i="19" a="1"/>
  <c r="E5" i="27" l="1"/>
  <c r="G5" i="27" s="1"/>
  <c r="D6" i="27"/>
  <c r="E7" i="27"/>
  <c r="E6" i="27"/>
  <c r="D7" i="27"/>
  <c r="L12" i="19"/>
  <c r="L18" i="19" s="1"/>
  <c r="N12" i="19"/>
  <c r="N18" i="19" s="1"/>
  <c r="M12" i="19"/>
  <c r="M18" i="19" s="1"/>
  <c r="L13" i="19"/>
  <c r="L19" i="19" s="1"/>
  <c r="N14" i="19"/>
  <c r="N20" i="19" s="1"/>
  <c r="N13" i="19"/>
  <c r="N19" i="19" s="1"/>
  <c r="M14" i="19"/>
  <c r="M20" i="19" s="1"/>
  <c r="L14" i="19"/>
  <c r="L20" i="19" s="1"/>
  <c r="M13" i="19"/>
  <c r="M19" i="19" s="1"/>
  <c r="E8" i="27" l="1"/>
  <c r="D8" i="27"/>
  <c r="G6" i="27"/>
  <c r="G7" i="27"/>
  <c r="L24" i="19" a="1"/>
  <c r="G8" i="27" l="1"/>
  <c r="L26" i="19"/>
  <c r="N25" i="19"/>
  <c r="M26" i="19"/>
  <c r="M24" i="19"/>
  <c r="L25" i="19"/>
  <c r="N26" i="19"/>
  <c r="L24" i="19"/>
  <c r="N24" i="19"/>
  <c r="M25" i="19"/>
  <c r="D12" i="27" l="1" a="1"/>
  <c r="D12" i="27" l="1"/>
  <c r="D13" i="27"/>
  <c r="E14" i="27"/>
  <c r="F12" i="27"/>
  <c r="D14" i="27"/>
  <c r="F14" i="27"/>
  <c r="E12" i="27"/>
  <c r="F13" i="27"/>
  <c r="E13" i="27"/>
  <c r="D24" i="29" l="1" a="1"/>
  <c r="E12" i="28" a="1"/>
  <c r="L5" i="27"/>
  <c r="M6" i="27"/>
  <c r="L7" i="27"/>
  <c r="N6" i="27"/>
  <c r="N5" i="27"/>
  <c r="M5" i="27"/>
  <c r="M7" i="27"/>
  <c r="N7" i="27"/>
  <c r="L6" i="27"/>
  <c r="E15" i="27"/>
  <c r="G13" i="27"/>
  <c r="N13" i="27" s="1"/>
  <c r="F15" i="27"/>
  <c r="G14" i="27"/>
  <c r="N14" i="27" s="1"/>
  <c r="G12" i="27"/>
  <c r="O12" i="27" s="1"/>
  <c r="D15" i="27"/>
  <c r="D24" i="29" l="1"/>
  <c r="L5" i="29" s="1"/>
  <c r="D26" i="29"/>
  <c r="L7" i="29" s="1"/>
  <c r="E24" i="29"/>
  <c r="M5" i="29" s="1"/>
  <c r="F25" i="29"/>
  <c r="N6" i="29" s="1"/>
  <c r="E26" i="29"/>
  <c r="M7" i="29" s="1"/>
  <c r="M14" i="29" s="1"/>
  <c r="D25" i="29"/>
  <c r="L6" i="29" s="1"/>
  <c r="E25" i="29"/>
  <c r="M6" i="29" s="1"/>
  <c r="F26" i="29"/>
  <c r="N7" i="29" s="1"/>
  <c r="F24" i="29"/>
  <c r="N5" i="29" s="1"/>
  <c r="N12" i="27"/>
  <c r="E12" i="28"/>
  <c r="E13" i="28"/>
  <c r="F12" i="28"/>
  <c r="E14" i="28"/>
  <c r="G14" i="28"/>
  <c r="G12" i="28"/>
  <c r="F13" i="28"/>
  <c r="F14" i="28"/>
  <c r="G13" i="28"/>
  <c r="O6" i="28" s="1"/>
  <c r="M12" i="27"/>
  <c r="O6" i="27"/>
  <c r="O13" i="27"/>
  <c r="M8" i="27"/>
  <c r="N8" i="27"/>
  <c r="L8" i="27"/>
  <c r="M13" i="27"/>
  <c r="O7" i="27"/>
  <c r="O14" i="27"/>
  <c r="L13" i="27"/>
  <c r="M14" i="27"/>
  <c r="L14" i="27"/>
  <c r="L12" i="27"/>
  <c r="G15" i="27"/>
  <c r="O5" i="27"/>
  <c r="O7" i="28" l="1"/>
  <c r="M8" i="29"/>
  <c r="M15" i="29" s="1"/>
  <c r="M12" i="29"/>
  <c r="N6" i="28"/>
  <c r="N5" i="28"/>
  <c r="F15" i="28"/>
  <c r="N8" i="28" s="1"/>
  <c r="O6" i="29"/>
  <c r="M20" i="29" s="1"/>
  <c r="L13" i="29"/>
  <c r="O5" i="29"/>
  <c r="M19" i="29" s="1"/>
  <c r="L12" i="29"/>
  <c r="L8" i="29"/>
  <c r="E15" i="28"/>
  <c r="M5" i="28"/>
  <c r="H12" i="28"/>
  <c r="N12" i="28" s="1"/>
  <c r="N14" i="29"/>
  <c r="N7" i="28"/>
  <c r="M7" i="28"/>
  <c r="H14" i="28"/>
  <c r="O14" i="28" s="1"/>
  <c r="O7" i="29"/>
  <c r="L14" i="29"/>
  <c r="N8" i="29"/>
  <c r="N12" i="29"/>
  <c r="O5" i="28"/>
  <c r="G15" i="28"/>
  <c r="H13" i="28"/>
  <c r="M6" i="28"/>
  <c r="M13" i="29"/>
  <c r="N13" i="29"/>
  <c r="O8" i="27"/>
  <c r="O15" i="27"/>
  <c r="L15" i="27"/>
  <c r="M15" i="27"/>
  <c r="N15" i="27"/>
  <c r="M12" i="28" l="1"/>
  <c r="N19" i="29"/>
  <c r="N20" i="29"/>
  <c r="L20" i="29"/>
  <c r="L19" i="29"/>
  <c r="N14" i="28"/>
  <c r="M14" i="28"/>
  <c r="O13" i="28"/>
  <c r="P13" i="28"/>
  <c r="P6" i="28"/>
  <c r="M21" i="29"/>
  <c r="O14" i="29"/>
  <c r="O21" i="29"/>
  <c r="O8" i="28"/>
  <c r="N15" i="29"/>
  <c r="O12" i="28"/>
  <c r="P5" i="28"/>
  <c r="P12" i="28"/>
  <c r="H15" i="28"/>
  <c r="O15" i="28" s="1"/>
  <c r="M8" i="28"/>
  <c r="L15" i="29"/>
  <c r="M13" i="28"/>
  <c r="L21" i="29"/>
  <c r="P7" i="28"/>
  <c r="P14" i="28"/>
  <c r="N21" i="29"/>
  <c r="O8" i="29"/>
  <c r="L22" i="29" s="1"/>
  <c r="O12" i="29"/>
  <c r="O19" i="29"/>
  <c r="O20" i="29"/>
  <c r="O13" i="29"/>
  <c r="N13" i="28"/>
  <c r="N22" i="29" l="1"/>
  <c r="N15" i="28"/>
  <c r="P8" i="28"/>
  <c r="P15" i="28"/>
  <c r="M22" i="29"/>
  <c r="O15" i="29"/>
  <c r="O22" i="29"/>
  <c r="M15" i="28"/>
</calcChain>
</file>

<file path=xl/sharedStrings.xml><?xml version="1.0" encoding="utf-8"?>
<sst xmlns="http://schemas.openxmlformats.org/spreadsheetml/2006/main" count="1024" uniqueCount="239">
  <si>
    <t>01</t>
  </si>
  <si>
    <t>02</t>
  </si>
  <si>
    <t>03</t>
  </si>
  <si>
    <t>第１次産業</t>
    <rPh sb="0" eb="1">
      <t>ダイ</t>
    </rPh>
    <rPh sb="2" eb="3">
      <t>ジ</t>
    </rPh>
    <rPh sb="3" eb="5">
      <t>サンギョウ</t>
    </rPh>
    <phoneticPr fontId="3"/>
  </si>
  <si>
    <t>第２次産業</t>
    <rPh sb="0" eb="1">
      <t>ダイ</t>
    </rPh>
    <rPh sb="2" eb="3">
      <t>ジ</t>
    </rPh>
    <rPh sb="3" eb="5">
      <t>サンギョウ</t>
    </rPh>
    <phoneticPr fontId="3"/>
  </si>
  <si>
    <t>第３次産業</t>
    <rPh sb="0" eb="1">
      <t>ダイ</t>
    </rPh>
    <rPh sb="2" eb="3">
      <t>ジ</t>
    </rPh>
    <rPh sb="3" eb="5">
      <t>サンギョウ</t>
    </rPh>
    <phoneticPr fontId="3"/>
  </si>
  <si>
    <t>計</t>
    <rPh sb="0" eb="1">
      <t>ケイ</t>
    </rPh>
    <phoneticPr fontId="3"/>
  </si>
  <si>
    <t>消費</t>
    <rPh sb="0" eb="2">
      <t>ショウヒ</t>
    </rPh>
    <phoneticPr fontId="3"/>
  </si>
  <si>
    <t>投資</t>
    <rPh sb="0" eb="2">
      <t>トウシ</t>
    </rPh>
    <phoneticPr fontId="3"/>
  </si>
  <si>
    <t>移輸出</t>
    <rPh sb="0" eb="1">
      <t>イ</t>
    </rPh>
    <rPh sb="1" eb="3">
      <t>ユシュツ</t>
    </rPh>
    <phoneticPr fontId="3"/>
  </si>
  <si>
    <t>（控除）移輸入計</t>
    <rPh sb="4" eb="5">
      <t>イ</t>
    </rPh>
    <rPh sb="7" eb="8">
      <t>ケイ</t>
    </rPh>
    <phoneticPr fontId="2"/>
  </si>
  <si>
    <t>県内生産額</t>
    <rPh sb="0" eb="1">
      <t>ケン</t>
    </rPh>
    <phoneticPr fontId="2"/>
  </si>
  <si>
    <t>70</t>
  </si>
  <si>
    <t>91</t>
  </si>
  <si>
    <t>雇用者所得</t>
    <rPh sb="0" eb="3">
      <t>コヨウシャ</t>
    </rPh>
    <rPh sb="3" eb="5">
      <t>ショトク</t>
    </rPh>
    <phoneticPr fontId="3"/>
  </si>
  <si>
    <t>92</t>
  </si>
  <si>
    <t>営業余剰</t>
    <rPh sb="0" eb="2">
      <t>エイギョウ</t>
    </rPh>
    <rPh sb="2" eb="4">
      <t>ヨジョウ</t>
    </rPh>
    <phoneticPr fontId="3"/>
  </si>
  <si>
    <t>95</t>
  </si>
  <si>
    <t>その他</t>
    <rPh sb="2" eb="3">
      <t>タ</t>
    </rPh>
    <phoneticPr fontId="3"/>
  </si>
  <si>
    <t>96</t>
  </si>
  <si>
    <t>97</t>
  </si>
  <si>
    <t>73</t>
    <phoneticPr fontId="2"/>
  </si>
  <si>
    <t>76</t>
    <phoneticPr fontId="2"/>
  </si>
  <si>
    <t>80</t>
    <phoneticPr fontId="2"/>
  </si>
  <si>
    <t>85</t>
    <phoneticPr fontId="2"/>
  </si>
  <si>
    <t>70</t>
    <phoneticPr fontId="2"/>
  </si>
  <si>
    <t>97</t>
    <phoneticPr fontId="2"/>
  </si>
  <si>
    <t>abs 絶対値</t>
    <rPh sb="4" eb="7">
      <t>ゼッタイチ</t>
    </rPh>
    <phoneticPr fontId="2"/>
  </si>
  <si>
    <t>取引基本表
３部門</t>
    <phoneticPr fontId="2"/>
  </si>
  <si>
    <t>投入係数表
３部門</t>
    <phoneticPr fontId="2"/>
  </si>
  <si>
    <t>単位行列表
３部門</t>
    <rPh sb="4" eb="5">
      <t>ヒョウ</t>
    </rPh>
    <rPh sb="7" eb="9">
      <t>ブモン</t>
    </rPh>
    <phoneticPr fontId="2"/>
  </si>
  <si>
    <t>投入係数表
３部門</t>
    <rPh sb="7" eb="9">
      <t>ブモン</t>
    </rPh>
    <phoneticPr fontId="2"/>
  </si>
  <si>
    <t>単位行列表－
投入係数表</t>
    <phoneticPr fontId="2"/>
  </si>
  <si>
    <t>県内需要合計</t>
    <rPh sb="0" eb="1">
      <t>ケン</t>
    </rPh>
    <phoneticPr fontId="3"/>
  </si>
  <si>
    <t>県内需要合計</t>
    <phoneticPr fontId="2"/>
  </si>
  <si>
    <t>（単位行列表
－投入係数表）
逆行列</t>
    <rPh sb="15" eb="16">
      <t>ギャク</t>
    </rPh>
    <rPh sb="16" eb="18">
      <t>ギョウレツ</t>
    </rPh>
    <phoneticPr fontId="2"/>
  </si>
  <si>
    <t>移輸出計</t>
  </si>
  <si>
    <t>計</t>
    <rPh sb="0" eb="1">
      <t>ケイ</t>
    </rPh>
    <phoneticPr fontId="2"/>
  </si>
  <si>
    <t>最終需要項目別
生産誘発額</t>
    <phoneticPr fontId="2"/>
  </si>
  <si>
    <t>移輸入係数</t>
    <rPh sb="0" eb="1">
      <t>イ</t>
    </rPh>
    <rPh sb="1" eb="3">
      <t>ユニュウ</t>
    </rPh>
    <rPh sb="3" eb="5">
      <t>ケイスウ</t>
    </rPh>
    <phoneticPr fontId="3"/>
  </si>
  <si>
    <t>自給率</t>
    <rPh sb="0" eb="3">
      <t>ジキュウリツ</t>
    </rPh>
    <phoneticPr fontId="3"/>
  </si>
  <si>
    <t>最終需要項目別
生産誘発係数</t>
    <phoneticPr fontId="2"/>
  </si>
  <si>
    <t>最終需要項目別
生産誘発依存度</t>
    <rPh sb="12" eb="15">
      <t>イゾンド</t>
    </rPh>
    <phoneticPr fontId="2"/>
  </si>
  <si>
    <t>最終需要項目別
粗付加価値誘発額</t>
    <phoneticPr fontId="2"/>
  </si>
  <si>
    <t>最終需要項目別
粗付加価値誘発係数</t>
    <phoneticPr fontId="2"/>
  </si>
  <si>
    <t>最終需要項目別
粗付加価値誘発依存度</t>
    <phoneticPr fontId="2"/>
  </si>
  <si>
    <t>最終需要項目別
移輸入誘発額</t>
    <phoneticPr fontId="2"/>
  </si>
  <si>
    <t>最終需要項目別
移輸入誘発係数</t>
    <phoneticPr fontId="2"/>
  </si>
  <si>
    <t>最終需要項目別
移輸入誘発依存度</t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</si>
  <si>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Ａ　</t>
    </r>
    <r>
      <rPr>
        <sz val="12"/>
        <color theme="1"/>
        <rFont val="ＭＳ Ｐゴシック"/>
        <family val="3"/>
        <charset val="128"/>
        <scheme val="minor"/>
      </rPr>
      <t>投入係数　ある産業で生産物を１単位生産するのに必要な原材
料投入単位量　各産業における各原材料投入額を当該部門の生産額で割る</t>
    </r>
    <rPh sb="2" eb="4">
      <t>トウニュウ</t>
    </rPh>
    <rPh sb="4" eb="6">
      <t>ケイスウ</t>
    </rPh>
    <rPh sb="62" eb="63">
      <t>ワ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</si>
  <si>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Ｉ</t>
    </r>
    <r>
      <rPr>
        <sz val="12"/>
        <color theme="1"/>
        <rFont val="ＭＳ Ｐゴシック"/>
        <family val="3"/>
        <charset val="128"/>
        <scheme val="minor"/>
      </rPr>
      <t>　単位行列</t>
    </r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</si>
  <si>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Ａ</t>
    </r>
    <r>
      <rPr>
        <sz val="12"/>
        <color theme="1"/>
        <rFont val="ＭＳ Ｐゴシック"/>
        <family val="3"/>
        <charset val="128"/>
        <scheme val="minor"/>
      </rPr>
      <t>　投入係数</t>
    </r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</si>
  <si>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 xml:space="preserve">逆行列
</t>
    </r>
    <r>
      <rPr>
        <sz val="12"/>
        <color theme="1"/>
        <rFont val="ＭＳ Ｐゴシック"/>
        <family val="3"/>
        <charset val="128"/>
        <scheme val="minor"/>
      </rPr>
      <t>　ある部門に対し１単位の最終需要があった場合の各部門に対する直接、間接の生産波及。</t>
    </r>
    <rPh sb="0" eb="3">
      <t>ギャクギョウレツ</t>
    </rPh>
    <phoneticPr fontId="2"/>
  </si>
  <si>
    <t>Ｍ</t>
    <phoneticPr fontId="2"/>
  </si>
  <si>
    <t>Ｘ</t>
    <phoneticPr fontId="2"/>
  </si>
  <si>
    <t>ｍ</t>
    <phoneticPr fontId="2"/>
  </si>
  <si>
    <t>1-ｍ</t>
    <phoneticPr fontId="2"/>
  </si>
  <si>
    <r>
      <t>　　　　　　Ｘ　＝　（Ｉ－（Ｉ－</t>
    </r>
    <r>
      <rPr>
        <b/>
        <i/>
        <sz val="18"/>
        <color theme="1"/>
        <rFont val="ＭＳ Ｐゴシック"/>
        <family val="3"/>
        <charset val="128"/>
        <scheme val="minor"/>
      </rPr>
      <t>Ｍ</t>
    </r>
    <r>
      <rPr>
        <b/>
        <sz val="18"/>
        <color theme="1"/>
        <rFont val="ＭＳ Ｐゴシック"/>
        <family val="3"/>
        <charset val="128"/>
        <scheme val="minor"/>
      </rPr>
      <t>）Ａ）</t>
    </r>
    <r>
      <rPr>
        <b/>
        <vertAlign val="superscript"/>
        <sz val="18"/>
        <color theme="1"/>
        <rFont val="ＭＳ Ｐゴシック"/>
        <family val="3"/>
        <charset val="128"/>
        <scheme val="minor"/>
      </rPr>
      <t>－1　</t>
    </r>
    <r>
      <rPr>
        <b/>
        <sz val="18"/>
        <color theme="1"/>
        <rFont val="ＭＳ Ｐゴシック"/>
        <family val="3"/>
        <charset val="128"/>
        <scheme val="minor"/>
      </rPr>
      <t>（（Ｉ－</t>
    </r>
    <r>
      <rPr>
        <b/>
        <i/>
        <sz val="18"/>
        <color theme="1"/>
        <rFont val="ＭＳ Ｐゴシック"/>
        <family val="3"/>
        <charset val="128"/>
        <scheme val="minor"/>
      </rPr>
      <t>Ｍ</t>
    </r>
    <r>
      <rPr>
        <b/>
        <sz val="18"/>
        <color theme="1"/>
        <rFont val="ＭＳ Ｐゴシック"/>
        <family val="3"/>
        <charset val="128"/>
        <scheme val="minor"/>
      </rPr>
      <t>）Ｆ</t>
    </r>
    <r>
      <rPr>
        <b/>
        <vertAlign val="subscript"/>
        <sz val="18"/>
        <color theme="1"/>
        <rFont val="ＭＳ Ｐゴシック"/>
        <family val="3"/>
        <charset val="128"/>
        <scheme val="minor"/>
      </rPr>
      <t>Ｄ</t>
    </r>
    <r>
      <rPr>
        <b/>
        <sz val="18"/>
        <color theme="1"/>
        <rFont val="ＭＳ Ｐゴシック"/>
        <family val="3"/>
        <charset val="128"/>
        <scheme val="minor"/>
      </rPr>
      <t>＋Ｆ</t>
    </r>
    <r>
      <rPr>
        <b/>
        <vertAlign val="subscript"/>
        <sz val="18"/>
        <color theme="1"/>
        <rFont val="ＭＳ Ｐゴシック"/>
        <family val="3"/>
        <charset val="128"/>
        <scheme val="minor"/>
      </rPr>
      <t>Ｅ</t>
    </r>
    <r>
      <rPr>
        <b/>
        <sz val="18"/>
        <color theme="1"/>
        <rFont val="ＭＳ Ｐゴシック"/>
        <family val="3"/>
        <charset val="128"/>
        <scheme val="minor"/>
      </rPr>
      <t>）</t>
    </r>
    <phoneticPr fontId="2"/>
  </si>
  <si>
    <t>県内生産額　＝　　逆行列系数　　×　　最終需要</t>
    <rPh sb="0" eb="2">
      <t>ケンナイ</t>
    </rPh>
    <rPh sb="2" eb="5">
      <t>セイサンガク</t>
    </rPh>
    <rPh sb="9" eb="12">
      <t>ギャクギョウレツ</t>
    </rPh>
    <rPh sb="12" eb="13">
      <t>ケイ</t>
    </rPh>
    <rPh sb="13" eb="14">
      <t>ス</t>
    </rPh>
    <rPh sb="19" eb="21">
      <t>サイシュウ</t>
    </rPh>
    <rPh sb="21" eb="23">
      <t>ジュヨウ</t>
    </rPh>
    <phoneticPr fontId="2"/>
  </si>
  <si>
    <t>　　　　　　　　　　　　　　　　　　　　　　　　　最終需要　＝　（　自給率表　×　県内最終需要　）　＋　移輸出計</t>
    <rPh sb="25" eb="27">
      <t>サイシュウ</t>
    </rPh>
    <rPh sb="27" eb="29">
      <t>ジュヨウ</t>
    </rPh>
    <rPh sb="34" eb="37">
      <t>ジキュウリツ</t>
    </rPh>
    <rPh sb="37" eb="38">
      <t>ヒョウ</t>
    </rPh>
    <rPh sb="41" eb="43">
      <t>ケンナイ</t>
    </rPh>
    <rPh sb="43" eb="45">
      <t>サイシュウ</t>
    </rPh>
    <rPh sb="45" eb="47">
      <t>ジュヨウ</t>
    </rPh>
    <rPh sb="52" eb="53">
      <t>ウツ</t>
    </rPh>
    <rPh sb="53" eb="55">
      <t>ユシュツ</t>
    </rPh>
    <rPh sb="55" eb="56">
      <t>ケイ</t>
    </rPh>
    <phoneticPr fontId="2"/>
  </si>
  <si>
    <t>県内最終需要</t>
    <rPh sb="0" eb="1">
      <t>ケン</t>
    </rPh>
    <rPh sb="1" eb="2">
      <t>ナイ</t>
    </rPh>
    <rPh sb="2" eb="4">
      <t>サイシュウ</t>
    </rPh>
    <rPh sb="4" eb="6">
      <t>ジュヨウ</t>
    </rPh>
    <phoneticPr fontId="2"/>
  </si>
  <si>
    <r>
      <rPr>
        <b/>
        <sz val="18"/>
        <color theme="1"/>
        <rFont val="ＭＳ Ｐゴシック"/>
        <family val="3"/>
        <charset val="128"/>
        <scheme val="minor"/>
      </rPr>
      <t>最終需要項目別生産誘発係数</t>
    </r>
    <r>
      <rPr>
        <sz val="18"/>
        <color theme="1"/>
        <rFont val="ＭＳ Ｐゴシック"/>
        <family val="3"/>
        <charset val="128"/>
        <scheme val="minor"/>
      </rPr>
      <t xml:space="preserve">
　最終需要項目別生産誘発額を、それぞれ対応する項目の最終需要の合計額で除した比率</t>
    </r>
    <phoneticPr fontId="2"/>
  </si>
  <si>
    <r>
      <rPr>
        <b/>
        <sz val="18"/>
        <color theme="1"/>
        <rFont val="ＭＳ Ｐゴシック"/>
        <family val="3"/>
        <charset val="128"/>
        <scheme val="minor"/>
      </rPr>
      <t>最終需要項目別生産誘発依存度</t>
    </r>
    <r>
      <rPr>
        <sz val="18"/>
        <color theme="1"/>
        <rFont val="ＭＳ Ｐゴシック"/>
        <family val="3"/>
        <charset val="128"/>
        <scheme val="minor"/>
      </rPr>
      <t>　＝　最終需要項目別生産誘発額　÷　部門別の生産誘発額の合計（行和）</t>
    </r>
    <phoneticPr fontId="2"/>
  </si>
  <si>
    <t>総合粗付加価値係数
　各産業部門の粗付加価値額Ｖを生産額Ｘで除した比率ｖ（粗付加価値率）を要素とする対角行列Ｖ、逆行列係数Ｂを乗じて得られた行列ＶＢの各列の合計（列和）をいう。</t>
    <phoneticPr fontId="2"/>
  </si>
  <si>
    <t>移輸入係数</t>
    <rPh sb="2" eb="3">
      <t>イ</t>
    </rPh>
    <rPh sb="3" eb="5">
      <t>ケイスウ</t>
    </rPh>
    <phoneticPr fontId="2"/>
  </si>
  <si>
    <t>=+D4-D10</t>
    <phoneticPr fontId="2"/>
  </si>
  <si>
    <t>=MINVERSE(D16:F18)</t>
    <phoneticPr fontId="2"/>
  </si>
  <si>
    <t>=ABS(E4)/D4</t>
    <phoneticPr fontId="2"/>
  </si>
  <si>
    <t>=1-F4</t>
    <phoneticPr fontId="2"/>
  </si>
  <si>
    <t>=$G$4</t>
    <phoneticPr fontId="2"/>
  </si>
  <si>
    <t>=MINVERSE(L17:N19)</t>
    <phoneticPr fontId="2"/>
  </si>
  <si>
    <t>=SUM(E4:G4)</t>
    <phoneticPr fontId="2"/>
  </si>
  <si>
    <t>=SUM(E4:E6)</t>
    <phoneticPr fontId="2"/>
  </si>
  <si>
    <t>=SUM(H4:H6)</t>
    <phoneticPr fontId="2"/>
  </si>
  <si>
    <t>=SUM(E11:E13)</t>
    <phoneticPr fontId="2"/>
  </si>
  <si>
    <t>=SUM(E11:G11)</t>
    <phoneticPr fontId="2"/>
  </si>
  <si>
    <t>=SUM(H11:H13)</t>
    <phoneticPr fontId="2"/>
  </si>
  <si>
    <t>=SUM(D4:D6)</t>
    <phoneticPr fontId="2"/>
  </si>
  <si>
    <t>=SUM(D4:F4)</t>
    <phoneticPr fontId="2"/>
  </si>
  <si>
    <t>=SUM(G4:G6)</t>
    <phoneticPr fontId="2"/>
  </si>
  <si>
    <t>=MMULT(D4:F6,D11:F13)</t>
    <phoneticPr fontId="2"/>
  </si>
  <si>
    <t>=SUM(D29:D31)</t>
    <phoneticPr fontId="2"/>
  </si>
  <si>
    <t>=SUM(D29:E29)</t>
    <phoneticPr fontId="2"/>
  </si>
  <si>
    <t>=SUM(F29:F31)</t>
    <phoneticPr fontId="2"/>
  </si>
  <si>
    <t>=+D23+D29</t>
    <phoneticPr fontId="2"/>
  </si>
  <si>
    <t>=SUM(L4:L6)</t>
    <phoneticPr fontId="2"/>
  </si>
  <si>
    <t>=F23</t>
    <phoneticPr fontId="2"/>
  </si>
  <si>
    <t>=SUM(L4:N4)</t>
    <phoneticPr fontId="2"/>
  </si>
  <si>
    <t>=SUM(O4:O6)</t>
    <phoneticPr fontId="2"/>
  </si>
  <si>
    <t>=+L4/$O4</t>
    <phoneticPr fontId="2"/>
  </si>
  <si>
    <t>=+O7/$O7</t>
    <phoneticPr fontId="2"/>
  </si>
  <si>
    <t>=+F6-F12</t>
    <phoneticPr fontId="2"/>
  </si>
  <si>
    <t>=1-F7</t>
    <phoneticPr fontId="2"/>
  </si>
  <si>
    <t>=$F$6</t>
    <phoneticPr fontId="2"/>
  </si>
  <si>
    <t>=$G$6</t>
    <phoneticPr fontId="2"/>
  </si>
  <si>
    <t>=-1*L5/SUM(G5:I5)</t>
    <phoneticPr fontId="2"/>
  </si>
  <si>
    <t>=-1*L8/SUM(G8:I8)</t>
    <phoneticPr fontId="2"/>
  </si>
  <si>
    <t>=+D6-D12</t>
    <phoneticPr fontId="2"/>
  </si>
  <si>
    <t>=+F4-F10</t>
    <phoneticPr fontId="2"/>
  </si>
  <si>
    <t>=$F$4</t>
    <phoneticPr fontId="2"/>
  </si>
  <si>
    <t>=ABS(E7)/D7</t>
    <phoneticPr fontId="2"/>
  </si>
  <si>
    <t>=+O4/$O4</t>
    <phoneticPr fontId="2"/>
  </si>
  <si>
    <t>=+L7/$O7</t>
    <phoneticPr fontId="2"/>
  </si>
  <si>
    <t>最終需要</t>
    <rPh sb="0" eb="2">
      <t>サイシュウ</t>
    </rPh>
    <rPh sb="2" eb="4">
      <t>ジュヨウ</t>
    </rPh>
    <phoneticPr fontId="2"/>
  </si>
  <si>
    <t>I -Ḿ</t>
    <phoneticPr fontId="2"/>
  </si>
  <si>
    <r>
      <rPr>
        <b/>
        <sz val="14"/>
        <color theme="1"/>
        <rFont val="ＭＳ Ｐゴシック"/>
        <family val="3"/>
        <charset val="128"/>
        <scheme val="minor"/>
      </rPr>
      <t>Ａ</t>
    </r>
    <r>
      <rPr>
        <b/>
        <sz val="12"/>
        <color theme="1"/>
        <rFont val="ＭＳ Ｐゴシック"/>
        <family val="3"/>
        <charset val="128"/>
        <scheme val="minor"/>
      </rPr>
      <t>　投入係数　ある産業で生産物を１単位生産するのに必要な原材
料投入単位量　各産業における各原材料投入額を当該部門の生産額で割る</t>
    </r>
    <rPh sb="2" eb="4">
      <t>トウニュウ</t>
    </rPh>
    <rPh sb="4" eb="6">
      <t>ケイスウ</t>
    </rPh>
    <rPh sb="62" eb="63">
      <t>ワ</t>
    </rPh>
    <phoneticPr fontId="2"/>
  </si>
  <si>
    <r>
      <rPr>
        <b/>
        <sz val="14"/>
        <color theme="1"/>
        <rFont val="ＭＳ Ｐゴシック"/>
        <family val="3"/>
        <charset val="128"/>
        <scheme val="minor"/>
      </rPr>
      <t>Ｉ</t>
    </r>
    <r>
      <rPr>
        <sz val="14"/>
        <color theme="1"/>
        <rFont val="ＭＳ Ｐゴシック"/>
        <family val="3"/>
        <charset val="128"/>
        <scheme val="minor"/>
      </rPr>
      <t>　単位行列</t>
    </r>
    <phoneticPr fontId="2"/>
  </si>
  <si>
    <r>
      <rPr>
        <b/>
        <sz val="14"/>
        <color theme="1"/>
        <rFont val="ＭＳ Ｐゴシック"/>
        <family val="3"/>
        <charset val="128"/>
        <scheme val="minor"/>
      </rPr>
      <t>Ａ</t>
    </r>
    <r>
      <rPr>
        <sz val="14"/>
        <color theme="1"/>
        <rFont val="ＭＳ Ｐゴシック"/>
        <family val="3"/>
        <charset val="128"/>
        <scheme val="minor"/>
      </rPr>
      <t>　投入係数</t>
    </r>
    <phoneticPr fontId="2"/>
  </si>
  <si>
    <t>Ḿ　移輸入係数対角行列</t>
    <rPh sb="2" eb="3">
      <t>ウツ</t>
    </rPh>
    <rPh sb="3" eb="5">
      <t>ユニュウ</t>
    </rPh>
    <rPh sb="5" eb="7">
      <t>ケイスウ</t>
    </rPh>
    <rPh sb="7" eb="9">
      <t>タイカク</t>
    </rPh>
    <rPh sb="9" eb="11">
      <t>ギョウレツ</t>
    </rPh>
    <phoneticPr fontId="2"/>
  </si>
  <si>
    <r>
      <t>　　　　　　Ｘ　＝　（Ｉ－（Ｉ－Ḿ）Ａ）</t>
    </r>
    <r>
      <rPr>
        <b/>
        <vertAlign val="superscript"/>
        <sz val="18"/>
        <color theme="1"/>
        <rFont val="ＭＳ Ｐゴシック"/>
        <family val="3"/>
        <charset val="128"/>
        <scheme val="minor"/>
      </rPr>
      <t>－1　</t>
    </r>
    <r>
      <rPr>
        <b/>
        <sz val="18"/>
        <color theme="1"/>
        <rFont val="ＭＳ Ｐゴシック"/>
        <family val="3"/>
        <charset val="128"/>
        <scheme val="minor"/>
      </rPr>
      <t>（（Ｉ－Ḿ）Ｆ</t>
    </r>
    <r>
      <rPr>
        <b/>
        <vertAlign val="subscript"/>
        <sz val="18"/>
        <color theme="1"/>
        <rFont val="ＭＳ Ｐゴシック"/>
        <family val="3"/>
        <charset val="128"/>
        <scheme val="minor"/>
      </rPr>
      <t>Ｄ</t>
    </r>
    <r>
      <rPr>
        <b/>
        <sz val="18"/>
        <color theme="1"/>
        <rFont val="ＭＳ Ｐゴシック"/>
        <family val="3"/>
        <charset val="128"/>
        <scheme val="minor"/>
      </rPr>
      <t>＋Ｆ</t>
    </r>
    <r>
      <rPr>
        <b/>
        <vertAlign val="subscript"/>
        <sz val="18"/>
        <color theme="1"/>
        <rFont val="ＭＳ Ｐゴシック"/>
        <family val="3"/>
        <charset val="128"/>
        <scheme val="minor"/>
      </rPr>
      <t>Ｅ</t>
    </r>
    <r>
      <rPr>
        <b/>
        <sz val="18"/>
        <color theme="1"/>
        <rFont val="ＭＳ Ｐゴシック"/>
        <family val="3"/>
        <charset val="128"/>
        <scheme val="minor"/>
      </rPr>
      <t>）</t>
    </r>
    <phoneticPr fontId="2"/>
  </si>
  <si>
    <r>
      <t>Ｆ</t>
    </r>
    <r>
      <rPr>
        <vertAlign val="subscript"/>
        <sz val="11"/>
        <color theme="1"/>
        <rFont val="ＭＳ Ｐゴシック"/>
        <family val="3"/>
        <charset val="128"/>
        <scheme val="minor"/>
      </rPr>
      <t>Ｄ　</t>
    </r>
    <r>
      <rPr>
        <sz val="11"/>
        <color theme="1"/>
        <rFont val="ＭＳ Ｐゴシック"/>
        <family val="2"/>
        <charset val="128"/>
        <scheme val="minor"/>
      </rPr>
      <t>県内最終需要</t>
    </r>
    <rPh sb="3" eb="4">
      <t>ケン</t>
    </rPh>
    <rPh sb="4" eb="5">
      <t>ナイ</t>
    </rPh>
    <rPh sb="5" eb="7">
      <t>サイシュウ</t>
    </rPh>
    <rPh sb="7" eb="9">
      <t>ジュヨウ</t>
    </rPh>
    <phoneticPr fontId="2"/>
  </si>
  <si>
    <r>
      <t>（Ｉ－Ａ）</t>
    </r>
    <r>
      <rPr>
        <b/>
        <vertAlign val="superscript"/>
        <sz val="14"/>
        <color theme="1"/>
        <rFont val="ＭＳ Ｐゴシック"/>
        <family val="3"/>
        <charset val="128"/>
        <scheme val="minor"/>
      </rPr>
      <t>－１</t>
    </r>
    <phoneticPr fontId="2"/>
  </si>
  <si>
    <t>Ｉ－Ａ</t>
    <phoneticPr fontId="2"/>
  </si>
  <si>
    <t>Ｉ　単位行列</t>
    <phoneticPr fontId="2"/>
  </si>
  <si>
    <t>Ｉ－Ḿ</t>
    <phoneticPr fontId="2"/>
  </si>
  <si>
    <t>（Ｉ－Ḿ）Ａ</t>
    <phoneticPr fontId="2"/>
  </si>
  <si>
    <t>Ｉ－（Ｉ－Ḿ）Ａ</t>
    <phoneticPr fontId="2"/>
  </si>
  <si>
    <r>
      <t>（Ｉ－（Ｉ－Ḿ）Ａ）</t>
    </r>
    <r>
      <rPr>
        <b/>
        <vertAlign val="superscript"/>
        <sz val="14"/>
        <color theme="1"/>
        <rFont val="ＭＳ Ｐゴシック"/>
        <family val="3"/>
        <charset val="128"/>
        <scheme val="minor"/>
      </rPr>
      <t>－1</t>
    </r>
    <phoneticPr fontId="2"/>
  </si>
  <si>
    <t>Ａ　投入係数</t>
    <phoneticPr fontId="2"/>
  </si>
  <si>
    <r>
      <t>（Ｉ－Ḿ）Ｆ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Ｄ</t>
    </r>
    <r>
      <rPr>
        <b/>
        <sz val="14"/>
        <color theme="1"/>
        <rFont val="ＭＳ Ｐゴシック"/>
        <family val="3"/>
        <charset val="128"/>
        <scheme val="minor"/>
      </rPr>
      <t>＋Ｆ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Ｅ</t>
    </r>
    <phoneticPr fontId="2"/>
  </si>
  <si>
    <r>
      <t>（（Ｉ－（Ｉ－Ḿ）Ａ）</t>
    </r>
    <r>
      <rPr>
        <b/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b/>
        <sz val="14"/>
        <color theme="1"/>
        <rFont val="ＭＳ Ｐゴシック"/>
        <family val="3"/>
        <charset val="128"/>
        <scheme val="minor"/>
      </rPr>
      <t>）×（（Ｉ－Ḿ）Ｆ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Ｄ</t>
    </r>
    <r>
      <rPr>
        <b/>
        <sz val="14"/>
        <color theme="1"/>
        <rFont val="ＭＳ Ｐゴシック"/>
        <family val="3"/>
        <charset val="128"/>
        <scheme val="minor"/>
      </rPr>
      <t>＋Ｆ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Ｅ</t>
    </r>
    <r>
      <rPr>
        <b/>
        <sz val="14"/>
        <color theme="1"/>
        <rFont val="ＭＳ Ｐゴシック"/>
        <family val="3"/>
        <charset val="128"/>
        <scheme val="minor"/>
      </rPr>
      <t>）</t>
    </r>
    <phoneticPr fontId="2"/>
  </si>
  <si>
    <t>移輸入率</t>
    <rPh sb="0" eb="1">
      <t>ウツ</t>
    </rPh>
    <rPh sb="1" eb="3">
      <t>ユニュウ</t>
    </rPh>
    <rPh sb="3" eb="4">
      <t>リツ</t>
    </rPh>
    <phoneticPr fontId="2"/>
  </si>
  <si>
    <t>付加価値率</t>
    <rPh sb="4" eb="5">
      <t>リツ</t>
    </rPh>
    <phoneticPr fontId="2"/>
  </si>
  <si>
    <t>ｖ　粗付加価値率対角行列</t>
    <rPh sb="2" eb="3">
      <t>アラ</t>
    </rPh>
    <rPh sb="3" eb="5">
      <t>フカ</t>
    </rPh>
    <rPh sb="5" eb="7">
      <t>カチ</t>
    </rPh>
    <rPh sb="7" eb="8">
      <t>リツ</t>
    </rPh>
    <rPh sb="8" eb="10">
      <t>タイカク</t>
    </rPh>
    <rPh sb="10" eb="12">
      <t>ギョウレツ</t>
    </rPh>
    <phoneticPr fontId="2"/>
  </si>
  <si>
    <t>粗付加価値率
対角行列</t>
    <phoneticPr fontId="2"/>
  </si>
  <si>
    <t>移輸入率</t>
    <rPh sb="0" eb="1">
      <t>イ</t>
    </rPh>
    <rPh sb="1" eb="3">
      <t>ユニュウ</t>
    </rPh>
    <rPh sb="3" eb="4">
      <t>リツ</t>
    </rPh>
    <phoneticPr fontId="3"/>
  </si>
  <si>
    <t>移輸入率
対角行列表</t>
    <rPh sb="3" eb="4">
      <t>リツ</t>
    </rPh>
    <rPh sb="5" eb="7">
      <t>タイカク</t>
    </rPh>
    <rPh sb="7" eb="9">
      <t>ギョウレツ</t>
    </rPh>
    <rPh sb="9" eb="10">
      <t>ヒョウ</t>
    </rPh>
    <phoneticPr fontId="2"/>
  </si>
  <si>
    <t>Ḿ　移輸入率対角行列</t>
    <rPh sb="2" eb="3">
      <t>ウツ</t>
    </rPh>
    <rPh sb="3" eb="5">
      <t>ユニュウ</t>
    </rPh>
    <rPh sb="5" eb="6">
      <t>リツ</t>
    </rPh>
    <rPh sb="6" eb="8">
      <t>タイカク</t>
    </rPh>
    <rPh sb="8" eb="10">
      <t>ギョウレツ</t>
    </rPh>
    <phoneticPr fontId="2"/>
  </si>
  <si>
    <t>自給率
対角行列表</t>
    <rPh sb="4" eb="6">
      <t>タイカク</t>
    </rPh>
    <rPh sb="6" eb="8">
      <t>ギョウレツ</t>
    </rPh>
    <phoneticPr fontId="2"/>
  </si>
  <si>
    <t>逆行列表</t>
    <rPh sb="0" eb="3">
      <t>ギャクギョウレツ</t>
    </rPh>
    <rPh sb="3" eb="4">
      <t>ヒョウ</t>
    </rPh>
    <phoneticPr fontId="2"/>
  </si>
  <si>
    <r>
      <t>ｖ（（Ｉ－（Ｉ－Ḿ）Ａ）</t>
    </r>
    <r>
      <rPr>
        <b/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b/>
        <sz val="14"/>
        <color theme="1"/>
        <rFont val="ＭＳ Ｐゴシック"/>
        <family val="3"/>
        <charset val="128"/>
        <scheme val="minor"/>
      </rPr>
      <t>）（（Ｉ－Ḿ）Ｆ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Ｄ</t>
    </r>
    <r>
      <rPr>
        <b/>
        <sz val="14"/>
        <color theme="1"/>
        <rFont val="ＭＳ Ｐゴシック"/>
        <family val="3"/>
        <charset val="128"/>
        <scheme val="minor"/>
      </rPr>
      <t>＋Ｆ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Ｅ</t>
    </r>
    <r>
      <rPr>
        <b/>
        <sz val="14"/>
        <color theme="1"/>
        <rFont val="ＭＳ Ｐゴシック"/>
        <family val="3"/>
        <charset val="128"/>
        <scheme val="minor"/>
      </rPr>
      <t>）</t>
    </r>
    <phoneticPr fontId="2"/>
  </si>
  <si>
    <t>ḾＡ</t>
    <phoneticPr fontId="2"/>
  </si>
  <si>
    <r>
      <t>ＭＦ</t>
    </r>
    <r>
      <rPr>
        <b/>
        <vertAlign val="subscript"/>
        <sz val="12"/>
        <color theme="1"/>
        <rFont val="ＭＳ Ｐゴシック"/>
        <family val="3"/>
        <charset val="128"/>
        <scheme val="minor"/>
      </rPr>
      <t>Ｄ</t>
    </r>
    <phoneticPr fontId="2"/>
  </si>
  <si>
    <t>ḾＡ×最終需要項目別生産誘発額</t>
    <rPh sb="3" eb="5">
      <t>サイシュウ</t>
    </rPh>
    <rPh sb="5" eb="7">
      <t>ジュヨウ</t>
    </rPh>
    <rPh sb="7" eb="9">
      <t>コウモク</t>
    </rPh>
    <rPh sb="9" eb="10">
      <t>ベツ</t>
    </rPh>
    <rPh sb="10" eb="12">
      <t>セイサン</t>
    </rPh>
    <rPh sb="12" eb="14">
      <t>ユウハツ</t>
    </rPh>
    <rPh sb="14" eb="15">
      <t>ガク</t>
    </rPh>
    <phoneticPr fontId="2"/>
  </si>
  <si>
    <t>移輸入率
対角行列表</t>
    <rPh sb="9" eb="10">
      <t>ヒョウ</t>
    </rPh>
    <phoneticPr fontId="2"/>
  </si>
  <si>
    <r>
      <t>ḾＡ×最終需要項目別生産誘発額＋ＭＦ</t>
    </r>
    <r>
      <rPr>
        <b/>
        <vertAlign val="subscript"/>
        <sz val="14"/>
        <color theme="1"/>
        <rFont val="ＭＳ Ｐゴシック"/>
        <family val="3"/>
        <charset val="128"/>
        <scheme val="minor"/>
      </rPr>
      <t>Ｄ</t>
    </r>
    <rPh sb="3" eb="5">
      <t>サイシュウ</t>
    </rPh>
    <rPh sb="5" eb="7">
      <t>ジュヨウ</t>
    </rPh>
    <rPh sb="7" eb="9">
      <t>コウモク</t>
    </rPh>
    <rPh sb="9" eb="10">
      <t>ベツ</t>
    </rPh>
    <rPh sb="10" eb="12">
      <t>セイサン</t>
    </rPh>
    <rPh sb="12" eb="14">
      <t>ユウハツ</t>
    </rPh>
    <rPh sb="14" eb="15">
      <t>ガク</t>
    </rPh>
    <phoneticPr fontId="2"/>
  </si>
  <si>
    <r>
      <t>Ｘ県内生産額＝（Ａ投入係数）×（Ｘ県内生産額）＋（Ｆ</t>
    </r>
    <r>
      <rPr>
        <vertAlign val="subscript"/>
        <sz val="14"/>
        <color theme="1"/>
        <rFont val="ＭＳ Ｐゴシック"/>
        <family val="3"/>
        <charset val="128"/>
        <scheme val="minor"/>
      </rPr>
      <t>Ｄ</t>
    </r>
    <r>
      <rPr>
        <sz val="14"/>
        <color theme="1"/>
        <rFont val="ＭＳ Ｐゴシック"/>
        <family val="3"/>
        <charset val="128"/>
        <scheme val="minor"/>
      </rPr>
      <t>県内最終需要）＋（Ｆ</t>
    </r>
    <r>
      <rPr>
        <vertAlign val="subscript"/>
        <sz val="14"/>
        <color theme="1"/>
        <rFont val="ＭＳ Ｐゴシック"/>
        <family val="3"/>
        <charset val="128"/>
        <scheme val="minor"/>
      </rPr>
      <t>Ｅ</t>
    </r>
    <r>
      <rPr>
        <sz val="14"/>
        <color theme="1"/>
        <rFont val="ＭＳ Ｐゴシック"/>
        <family val="3"/>
        <charset val="128"/>
        <scheme val="minor"/>
      </rPr>
      <t>移輸出）－（Ｍ移輸入）</t>
    </r>
    <rPh sb="1" eb="3">
      <t>ケンナイ</t>
    </rPh>
    <rPh sb="3" eb="6">
      <t>セイサンガク</t>
    </rPh>
    <rPh sb="9" eb="11">
      <t>トウニュウ</t>
    </rPh>
    <rPh sb="11" eb="13">
      <t>ケイスウ</t>
    </rPh>
    <rPh sb="17" eb="19">
      <t>ケンナイ</t>
    </rPh>
    <rPh sb="19" eb="22">
      <t>セイサンガク</t>
    </rPh>
    <rPh sb="27" eb="29">
      <t>ケンナイ</t>
    </rPh>
    <rPh sb="29" eb="31">
      <t>サイシュウ</t>
    </rPh>
    <rPh sb="31" eb="33">
      <t>ジュヨウ</t>
    </rPh>
    <rPh sb="38" eb="39">
      <t>ウツ</t>
    </rPh>
    <rPh sb="39" eb="41">
      <t>ユシュツ</t>
    </rPh>
    <rPh sb="45" eb="46">
      <t>ウツ</t>
    </rPh>
    <rPh sb="46" eb="48">
      <t>ユニュウ</t>
    </rPh>
    <phoneticPr fontId="2"/>
  </si>
  <si>
    <t>①</t>
    <phoneticPr fontId="2"/>
  </si>
  <si>
    <t>②</t>
    <phoneticPr fontId="2"/>
  </si>
  <si>
    <t>②を①に代入</t>
    <rPh sb="4" eb="6">
      <t>ダイニュウ</t>
    </rPh>
    <phoneticPr fontId="2"/>
  </si>
  <si>
    <r>
      <t>Ｘ＝ＡＸ＋Ｆ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－Ｍ</t>
    </r>
    <phoneticPr fontId="2"/>
  </si>
  <si>
    <r>
      <t>Ｍ＝Ḿ（ＡＸ＋Ｆ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）</t>
    </r>
    <phoneticPr fontId="2"/>
  </si>
  <si>
    <r>
      <t>Ｘ＝ＡＸ＋Ｆ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－Ḿ（ＡＸ＋Ｆ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）</t>
    </r>
    <phoneticPr fontId="2"/>
  </si>
  <si>
    <r>
      <t>Ｘ－ＡＸ＋ḾＡＸ＝Ｆ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－ḾＦ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phoneticPr fontId="2"/>
  </si>
  <si>
    <r>
      <t>（Ｉ－Ａ＋ḾＡ）Ｘ＝（Ｉ－Ḿ）Ｆ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　　Ｉ単位行列は変化を与えない行列</t>
    </r>
    <rPh sb="28" eb="30">
      <t>タンイ</t>
    </rPh>
    <rPh sb="30" eb="32">
      <t>ギョウレツ</t>
    </rPh>
    <rPh sb="33" eb="35">
      <t>ヘンカ</t>
    </rPh>
    <rPh sb="36" eb="37">
      <t>アタギョウレツ</t>
    </rPh>
    <phoneticPr fontId="2"/>
  </si>
  <si>
    <r>
      <t>（Ｉ－（Ｉ－Ḿ）Ａ）Ｘ＝（Ｉ－Ḿ）Ｆ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phoneticPr fontId="2"/>
  </si>
  <si>
    <r>
      <t>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（Ｉ－（Ｉ－Ḿ）Ａ）Ｘ＝（Ｉ－（Ｉ－Ḿ）Ａ）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（（Ｉ－Ḿ）Ｆ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）</t>
    </r>
    <phoneticPr fontId="2"/>
  </si>
  <si>
    <r>
      <t>Ｘ＝（Ｉ－（Ｉ－Ḿ）Ａ）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（（Ｉ－Ḿ）Ｆ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＋Ｆ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）</t>
    </r>
    <phoneticPr fontId="2"/>
  </si>
  <si>
    <r>
      <t>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（Ｉ－（Ｉ－Ḿ）Ａ）＝１　逆行列をかけると１になる</t>
    </r>
    <rPh sb="25" eb="28">
      <t>ギャクギョウレツ</t>
    </rPh>
    <phoneticPr fontId="2"/>
  </si>
  <si>
    <t>波及効果の推計方法</t>
    <rPh sb="0" eb="2">
      <t>ハキュウ</t>
    </rPh>
    <rPh sb="2" eb="4">
      <t>コウカ</t>
    </rPh>
    <rPh sb="5" eb="7">
      <t>スイケイ</t>
    </rPh>
    <rPh sb="7" eb="9">
      <t>ホウホウ</t>
    </rPh>
    <phoneticPr fontId="2"/>
  </si>
  <si>
    <t>＝最終需要項目別生産誘発額</t>
    <phoneticPr fontId="2"/>
  </si>
  <si>
    <t>＝最終需要項目別粗付加価値誘発額</t>
    <phoneticPr fontId="2"/>
  </si>
  <si>
    <t>＝－１×最終需要項目別移輸入誘発額</t>
    <phoneticPr fontId="2"/>
  </si>
  <si>
    <r>
      <t>Ｍ移輸入＝（Ḿ移輸入率対角行列）（（Ａ投入係数）×（Ｘ県内生産額）＋（Ｆ</t>
    </r>
    <r>
      <rPr>
        <vertAlign val="subscript"/>
        <sz val="14"/>
        <color theme="1"/>
        <rFont val="ＭＳ Ｐゴシック"/>
        <family val="3"/>
        <charset val="128"/>
        <scheme val="minor"/>
      </rPr>
      <t>Ｄ</t>
    </r>
    <r>
      <rPr>
        <sz val="14"/>
        <color theme="1"/>
        <rFont val="ＭＳ Ｐゴシック"/>
        <family val="3"/>
        <charset val="128"/>
        <scheme val="minor"/>
      </rPr>
      <t>県内最終需要））</t>
    </r>
    <rPh sb="7" eb="8">
      <t>ウツ</t>
    </rPh>
    <rPh sb="8" eb="10">
      <t>ユニュウ</t>
    </rPh>
    <rPh sb="10" eb="11">
      <t>リツ</t>
    </rPh>
    <rPh sb="11" eb="13">
      <t>タイカク</t>
    </rPh>
    <rPh sb="13" eb="15">
      <t>ギョウレツ</t>
    </rPh>
    <phoneticPr fontId="2"/>
  </si>
  <si>
    <t>推計方法</t>
  </si>
  <si>
    <t>式1</t>
    <phoneticPr fontId="2"/>
  </si>
  <si>
    <t>シート名</t>
    <rPh sb="3" eb="4">
      <t>ナ</t>
    </rPh>
    <phoneticPr fontId="2"/>
  </si>
  <si>
    <t>概要</t>
    <rPh sb="0" eb="2">
      <t>ガイヨウ</t>
    </rPh>
    <phoneticPr fontId="2"/>
  </si>
  <si>
    <t>波及効果推計方法の概要</t>
    <rPh sb="0" eb="2">
      <t>ハキュウ</t>
    </rPh>
    <rPh sb="2" eb="4">
      <t>コウカ</t>
    </rPh>
    <rPh sb="4" eb="6">
      <t>スイケイ</t>
    </rPh>
    <rPh sb="6" eb="8">
      <t>ホウホウ</t>
    </rPh>
    <rPh sb="9" eb="11">
      <t>ガイヨウ</t>
    </rPh>
    <phoneticPr fontId="2"/>
  </si>
  <si>
    <t>取引基本表３部門、投入係数表３部門の数式等</t>
    <rPh sb="18" eb="20">
      <t>スウシキ</t>
    </rPh>
    <rPh sb="20" eb="21">
      <t>ナド</t>
    </rPh>
    <phoneticPr fontId="2"/>
  </si>
  <si>
    <t>（単位行列表－投入係数表）逆行列表の作成</t>
    <rPh sb="16" eb="17">
      <t>ヒョウ</t>
    </rPh>
    <rPh sb="18" eb="20">
      <t>サクセイ</t>
    </rPh>
    <phoneticPr fontId="2"/>
  </si>
  <si>
    <t>取引基本表３部門、投入係数表３部門の作成</t>
    <rPh sb="18" eb="20">
      <t>サクセイ</t>
    </rPh>
    <phoneticPr fontId="2"/>
  </si>
  <si>
    <t>（単位行列表－投入係数表）逆行列表の数式等</t>
    <rPh sb="16" eb="17">
      <t>ヒョウ</t>
    </rPh>
    <rPh sb="18" eb="20">
      <t>スウシキ</t>
    </rPh>
    <rPh sb="20" eb="21">
      <t>ナド</t>
    </rPh>
    <phoneticPr fontId="2"/>
  </si>
  <si>
    <r>
      <t>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表の作成</t>
    </r>
    <rPh sb="12" eb="13">
      <t>ヒョウ</t>
    </rPh>
    <rPh sb="14" eb="16">
      <t>サクセイ</t>
    </rPh>
    <phoneticPr fontId="2"/>
  </si>
  <si>
    <r>
      <t>（Ｉ－（Ｉ－Ḿ）Ａ）</t>
    </r>
    <r>
      <rPr>
        <vertAlign val="superscript"/>
        <sz val="14"/>
        <color theme="1"/>
        <rFont val="ＭＳ Ｐゴシック"/>
        <family val="3"/>
        <charset val="128"/>
        <scheme val="minor"/>
      </rPr>
      <t>－1</t>
    </r>
    <r>
      <rPr>
        <sz val="14"/>
        <color theme="1"/>
        <rFont val="ＭＳ Ｐゴシック"/>
        <family val="3"/>
        <charset val="128"/>
        <scheme val="minor"/>
      </rPr>
      <t>表の数式等</t>
    </r>
    <rPh sb="12" eb="13">
      <t>ヒョウ</t>
    </rPh>
    <rPh sb="14" eb="15">
      <t>ス</t>
    </rPh>
    <rPh sb="15" eb="16">
      <t>シキ</t>
    </rPh>
    <rPh sb="16" eb="17">
      <t>ナド</t>
    </rPh>
    <phoneticPr fontId="2"/>
  </si>
  <si>
    <t>最終需要項目別生産誘発額の作成</t>
    <rPh sb="13" eb="15">
      <t>サクセイ</t>
    </rPh>
    <phoneticPr fontId="2"/>
  </si>
  <si>
    <t>最終需要項目別生産誘発額表の数式等</t>
    <rPh sb="12" eb="13">
      <t>ヒョウ</t>
    </rPh>
    <rPh sb="14" eb="16">
      <t>スウシキ</t>
    </rPh>
    <rPh sb="16" eb="17">
      <t>ナド</t>
    </rPh>
    <phoneticPr fontId="2"/>
  </si>
  <si>
    <t>最終需要項目別粗付加価値誘発額の作成</t>
    <rPh sb="16" eb="18">
      <t>サクセイ</t>
    </rPh>
    <phoneticPr fontId="2"/>
  </si>
  <si>
    <t>最終需要項目別粗付加価値誘発額表の数式等</t>
    <rPh sb="15" eb="16">
      <t>ヒョウ</t>
    </rPh>
    <rPh sb="17" eb="19">
      <t>スウシキ</t>
    </rPh>
    <rPh sb="19" eb="20">
      <t>ナド</t>
    </rPh>
    <phoneticPr fontId="2"/>
  </si>
  <si>
    <t>最終需要項目別移輸入誘発額の作成</t>
    <rPh sb="14" eb="16">
      <t>サクセイ</t>
    </rPh>
    <phoneticPr fontId="2"/>
  </si>
  <si>
    <t>最終需要項目別移輸入誘発額表の数式等</t>
    <rPh sb="13" eb="14">
      <t>ヒョウ</t>
    </rPh>
    <rPh sb="15" eb="17">
      <t>スウシキ</t>
    </rPh>
    <rPh sb="17" eb="18">
      <t>ナド</t>
    </rPh>
    <phoneticPr fontId="2"/>
  </si>
  <si>
    <t>=+'3部門'!D6/'3部門'!D$14</t>
    <phoneticPr fontId="2"/>
  </si>
  <si>
    <t>=+'3部門'!D9/'3部門'!D$14</t>
    <phoneticPr fontId="2"/>
  </si>
  <si>
    <t>=+'3部門'!G6/'3部門'!G$14</t>
    <phoneticPr fontId="2"/>
  </si>
  <si>
    <t>=+'3部門'!G9/'3部門'!G$14</t>
    <phoneticPr fontId="2"/>
  </si>
  <si>
    <t>=+'3部門'!D14/'3部門'!D$14</t>
    <phoneticPr fontId="2"/>
  </si>
  <si>
    <t>=+'3部門'!G14/'3部門'!G$14</t>
    <phoneticPr fontId="2"/>
  </si>
  <si>
    <t>=+D13/D14</t>
    <phoneticPr fontId="2"/>
  </si>
  <si>
    <t>=+G13/G14</t>
    <phoneticPr fontId="2"/>
  </si>
  <si>
    <t>=+'3部門'!M6/'3部門'!M$9</t>
    <phoneticPr fontId="2"/>
  </si>
  <si>
    <t>=+'3部門'!M9/'3部門'!M$9</t>
    <phoneticPr fontId="2"/>
  </si>
  <si>
    <t>='3部門'!D19</t>
    <phoneticPr fontId="2"/>
  </si>
  <si>
    <t>='3部門'!F19</t>
    <phoneticPr fontId="2"/>
  </si>
  <si>
    <t>='3部門'!D21</t>
    <phoneticPr fontId="2"/>
  </si>
  <si>
    <t>='3部門'!F21</t>
    <phoneticPr fontId="2"/>
  </si>
  <si>
    <t>=SUM('3部門'!G6:I6)</t>
    <phoneticPr fontId="2"/>
  </si>
  <si>
    <t>=+'3部門'!L6</t>
    <phoneticPr fontId="2"/>
  </si>
  <si>
    <t>=SUM('3部門'!G9:I9)</t>
    <phoneticPr fontId="2"/>
  </si>
  <si>
    <t>=MMULT(D23:F25,L5:N7)</t>
    <phoneticPr fontId="2"/>
  </si>
  <si>
    <t>=+D17-L11</t>
    <phoneticPr fontId="2"/>
  </si>
  <si>
    <t>=+F19-N13</t>
    <phoneticPr fontId="2"/>
  </si>
  <si>
    <t>=MMULT(逆行列2!D23:F25,'3部門'!H6:I8)</t>
    <phoneticPr fontId="2"/>
  </si>
  <si>
    <t>='3部門'!J6</t>
    <phoneticPr fontId="2"/>
  </si>
  <si>
    <t>=MMULT(逆行列2!L23:N25,D4:F6)</t>
    <phoneticPr fontId="2"/>
  </si>
  <si>
    <t>=SUM(D11:F11)</t>
    <phoneticPr fontId="2"/>
  </si>
  <si>
    <t>=SUM(G11:G13)</t>
    <phoneticPr fontId="2"/>
  </si>
  <si>
    <t>=SUM(D11:D13)</t>
    <phoneticPr fontId="2"/>
  </si>
  <si>
    <t>=+D11/'3部門'!H$9</t>
    <phoneticPr fontId="2"/>
  </si>
  <si>
    <t>=+G11/'3部門'!K$9</t>
    <phoneticPr fontId="2"/>
  </si>
  <si>
    <t>=+D14/'3部門'!H$9</t>
    <phoneticPr fontId="2"/>
  </si>
  <si>
    <t>=+G14/'3部門'!K$9</t>
    <phoneticPr fontId="2"/>
  </si>
  <si>
    <t>=+D11/$G11</t>
    <phoneticPr fontId="2"/>
  </si>
  <si>
    <t>=+G11/$G11</t>
    <phoneticPr fontId="2"/>
  </si>
  <si>
    <t>=+D14/$G14</t>
    <phoneticPr fontId="2"/>
  </si>
  <si>
    <t>=+G14/$G14</t>
    <phoneticPr fontId="2"/>
  </si>
  <si>
    <t>='3部門'!$D$29</t>
    <phoneticPr fontId="2"/>
  </si>
  <si>
    <t>=MMULT(E4:G6,誘生!D11:F13)</t>
    <phoneticPr fontId="2"/>
  </si>
  <si>
    <t>=+'3部門'!O6</t>
    <phoneticPr fontId="2"/>
  </si>
  <si>
    <t>=MMULT(D17:F19,誘生!D11:F13)</t>
    <phoneticPr fontId="2"/>
  </si>
  <si>
    <t>=MMULT(D4:F6,'3部門'!H6:I8)</t>
    <phoneticPr fontId="2"/>
  </si>
  <si>
    <t>=+L4/'3部門'!H$9</t>
    <phoneticPr fontId="2"/>
  </si>
  <si>
    <t>=+O4/'3部門'!K$9</t>
    <phoneticPr fontId="2"/>
  </si>
  <si>
    <t>=+L7/'3部門'!H$9</t>
    <phoneticPr fontId="2"/>
  </si>
  <si>
    <t>=+O7/'3部門'!K$9</t>
    <phoneticPr fontId="2"/>
  </si>
  <si>
    <r>
      <t>県内最終需要Ｆ</t>
    </r>
    <r>
      <rPr>
        <vertAlign val="subscript"/>
        <sz val="14"/>
        <color theme="1"/>
        <rFont val="ＭＳ Ｐゴシック"/>
        <family val="3"/>
        <charset val="128"/>
        <scheme val="minor"/>
      </rPr>
      <t>D</t>
    </r>
    <r>
      <rPr>
        <sz val="14"/>
        <color theme="1"/>
        <rFont val="ＭＳ Ｐゴシック"/>
        <family val="3"/>
        <charset val="128"/>
        <scheme val="minor"/>
      </rPr>
      <t>と移輸出Ｆ</t>
    </r>
    <r>
      <rPr>
        <vertAlign val="subscript"/>
        <sz val="14"/>
        <color theme="1"/>
        <rFont val="ＭＳ Ｐゴシック"/>
        <family val="3"/>
        <charset val="128"/>
        <scheme val="minor"/>
      </rPr>
      <t>E</t>
    </r>
    <r>
      <rPr>
        <sz val="14"/>
        <color theme="1"/>
        <rFont val="ＭＳ Ｐゴシック"/>
        <family val="3"/>
        <charset val="128"/>
        <scheme val="minor"/>
      </rPr>
      <t>の数値を確定すれば、この需要を満たす県内生産額を求めることができる</t>
    </r>
    <rPh sb="11" eb="12">
      <t>デ</t>
    </rPh>
    <rPh sb="15" eb="17">
      <t>スウチ</t>
    </rPh>
    <rPh sb="18" eb="20">
      <t>カクテイ</t>
    </rPh>
    <phoneticPr fontId="2"/>
  </si>
  <si>
    <r>
      <t>最終需要項目別付加価値誘発額　＝　粗付加価値率対角行列　×　最終需要項目別生産誘発額
　Ｖ　＝　ｖ〔Ｉ－（Ｉ－Ｍ）Ａ〕</t>
    </r>
    <r>
      <rPr>
        <vertAlign val="superscript"/>
        <sz val="16"/>
        <color theme="1"/>
        <rFont val="ＭＳ Ｐゴシック"/>
        <family val="3"/>
        <charset val="128"/>
        <scheme val="minor"/>
      </rPr>
      <t>－１　</t>
    </r>
    <r>
      <rPr>
        <sz val="16"/>
        <color theme="1"/>
        <rFont val="ＭＳ Ｐゴシック"/>
        <family val="3"/>
        <charset val="128"/>
        <scheme val="minor"/>
      </rPr>
      <t>〔（Ｉ－Ｍ） Ｆ(D )＋ Ｆ(E )〕</t>
    </r>
    <rPh sb="30" eb="32">
      <t>サイシュウ</t>
    </rPh>
    <rPh sb="32" eb="34">
      <t>ジュヨウ</t>
    </rPh>
    <rPh sb="34" eb="36">
      <t>コウモク</t>
    </rPh>
    <rPh sb="36" eb="37">
      <t>ベツ</t>
    </rPh>
    <rPh sb="37" eb="39">
      <t>セイサン</t>
    </rPh>
    <rPh sb="39" eb="41">
      <t>ユウハツ</t>
    </rPh>
    <rPh sb="41" eb="42">
      <t>ガク</t>
    </rPh>
    <phoneticPr fontId="2"/>
  </si>
  <si>
    <t>生誘</t>
    <rPh sb="0" eb="1">
      <t>セイ</t>
    </rPh>
    <rPh sb="1" eb="2">
      <t>ユウ</t>
    </rPh>
    <phoneticPr fontId="2"/>
  </si>
  <si>
    <t>付誘</t>
    <rPh sb="0" eb="1">
      <t>ツキ</t>
    </rPh>
    <rPh sb="1" eb="2">
      <t>ユウ</t>
    </rPh>
    <phoneticPr fontId="2"/>
  </si>
  <si>
    <t>移誘</t>
    <rPh sb="0" eb="1">
      <t>ウツ</t>
    </rPh>
    <phoneticPr fontId="2"/>
  </si>
  <si>
    <t>３部門</t>
    <phoneticPr fontId="2"/>
  </si>
  <si>
    <t>逆行列１</t>
    <phoneticPr fontId="2"/>
  </si>
  <si>
    <t>式２</t>
    <phoneticPr fontId="2"/>
  </si>
  <si>
    <t>逆行列２</t>
    <phoneticPr fontId="2"/>
  </si>
  <si>
    <t>式３</t>
    <phoneticPr fontId="2"/>
  </si>
  <si>
    <t>式４</t>
    <phoneticPr fontId="2"/>
  </si>
  <si>
    <t>式５</t>
    <phoneticPr fontId="2"/>
  </si>
  <si>
    <t>式６</t>
    <phoneticPr fontId="2"/>
  </si>
  <si>
    <t>=+E12/'3部門'!H$10</t>
    <phoneticPr fontId="2"/>
  </si>
  <si>
    <t>=+E15/'3部門'!H$10</t>
    <phoneticPr fontId="2"/>
  </si>
  <si>
    <t>=+E12/$H12</t>
    <phoneticPr fontId="2"/>
  </si>
  <si>
    <t>=+E15/$H15</t>
    <phoneticPr fontId="2"/>
  </si>
  <si>
    <t>=+H12/'3部門'!K$10</t>
    <phoneticPr fontId="2"/>
  </si>
  <si>
    <t>=+H15/'3部門'!K$10</t>
    <phoneticPr fontId="2"/>
  </si>
  <si>
    <t>=+H12/$H12</t>
    <phoneticPr fontId="2"/>
  </si>
  <si>
    <t>=+H15/$H15</t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</si>
  <si>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MINVERSE</t>
    </r>
    <r>
      <rPr>
        <sz val="12"/>
        <color theme="1"/>
        <rFont val="ＭＳ Ｐゴシック"/>
        <family val="2"/>
        <charset val="128"/>
        <scheme val="minor"/>
      </rPr>
      <t xml:space="preserve">
 　配列に格納されている行列の逆行列を返す関数。</t>
    </r>
    <rPh sb="30" eb="32">
      <t>カンスウ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</si>
  <si>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MMULT</t>
    </r>
    <r>
      <rPr>
        <sz val="12"/>
        <color theme="1"/>
        <rFont val="ＭＳ Ｐゴシック"/>
        <family val="3"/>
        <charset val="128"/>
        <scheme val="minor"/>
      </rPr>
      <t xml:space="preserve">
　２つの配列の行列積を返す関数。
　 計算結果は、行数が配列 1 と同じで、列数が配列 2 と同じ配列になります。</t>
    </r>
    <rPh sb="19" eb="21">
      <t>カンスウ</t>
    </rPh>
    <phoneticPr fontId="2"/>
  </si>
  <si>
    <t>産業連関表取引基本表から次の式が成り立つ</t>
    <rPh sb="0" eb="2">
      <t>サンギョウ</t>
    </rPh>
    <rPh sb="2" eb="4">
      <t>レンカン</t>
    </rPh>
    <rPh sb="4" eb="5">
      <t>ヒョウ</t>
    </rPh>
    <rPh sb="5" eb="7">
      <t>トリヒキ</t>
    </rPh>
    <rPh sb="7" eb="9">
      <t>キホン</t>
    </rPh>
    <rPh sb="9" eb="10">
      <t>ヒョウ</t>
    </rPh>
    <rPh sb="12" eb="13">
      <t>ツギ</t>
    </rPh>
    <rPh sb="14" eb="15">
      <t>シキ</t>
    </rPh>
    <rPh sb="16" eb="17">
      <t>ナ</t>
    </rPh>
    <rPh sb="18" eb="19">
      <t>タ</t>
    </rPh>
    <phoneticPr fontId="2"/>
  </si>
  <si>
    <t>経済波及効果推計方法</t>
    <rPh sb="0" eb="2">
      <t>ケイザイ</t>
    </rPh>
    <rPh sb="2" eb="4">
      <t>ハキュウ</t>
    </rPh>
    <rPh sb="4" eb="6">
      <t>コウカ</t>
    </rPh>
    <rPh sb="6" eb="8">
      <t>スイケイ</t>
    </rPh>
    <rPh sb="8" eb="10">
      <t>ホウホウ</t>
    </rPh>
    <phoneticPr fontId="3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</si>
</sst>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000;&quot;▲ &quot;#,##0.000000"/>
    <numFmt numFmtId="177" formatCode="#,##0;&quot;▲ &quot;#,##0"/>
    <numFmt numFmtId="178" formatCode="#,##0.000000_);[Red]\(#,##0.000000\)"/>
  </numFmts>
  <fonts count="36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rgb="FF0000FF"/>
      <name val="ＭＳ Ｐゴシック"/>
      <family val="3"/>
      <charset val="128"/>
      <scheme val="minor"/>
    </font>
    <font>
      <sz val="12"/>
      <color rgb="FF00B050"/>
      <name val="ＭＳ Ｐゴシック"/>
      <family val="3"/>
      <charset val="128"/>
      <scheme val="minor"/>
    </font>
    <font>
      <b/>
      <sz val="12"/>
      <color rgb="FF0000FF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i/>
      <sz val="18"/>
      <color theme="1"/>
      <name val="ＭＳ Ｐゴシック"/>
      <family val="3"/>
      <charset val="128"/>
      <scheme val="minor"/>
    </font>
    <font>
      <b/>
      <vertAlign val="superscript"/>
      <sz val="18"/>
      <color theme="1"/>
      <name val="ＭＳ Ｐゴシック"/>
      <family val="3"/>
      <charset val="128"/>
      <scheme val="minor"/>
    </font>
    <font>
      <b/>
      <vertAlign val="subscript"/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vertAlign val="subscript"/>
      <sz val="12"/>
      <color theme="1"/>
      <name val="ＭＳ Ｐゴシック"/>
      <family val="3"/>
      <charset val="128"/>
      <scheme val="minor"/>
    </font>
    <font>
      <sz val="14"/>
      <color rgb="FF0000FF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vertAlign val="superscript"/>
      <sz val="14"/>
      <color theme="1"/>
      <name val="ＭＳ Ｐゴシック"/>
      <family val="3"/>
      <charset val="128"/>
      <scheme val="minor"/>
    </font>
    <font>
      <b/>
      <vertAlign val="subscript"/>
      <sz val="14"/>
      <color theme="1"/>
      <name val="ＭＳ Ｐゴシック"/>
      <family val="3"/>
      <charset val="128"/>
      <scheme val="minor"/>
    </font>
    <font>
      <vertAlign val="subscript"/>
      <sz val="11"/>
      <color theme="1"/>
      <name val="ＭＳ Ｐゴシック"/>
      <family val="3"/>
      <charset val="128"/>
      <scheme val="minor"/>
    </font>
    <font>
      <vertAlign val="superscript"/>
      <sz val="16"/>
      <color theme="1"/>
      <name val="ＭＳ Ｐゴシック"/>
      <family val="3"/>
      <charset val="128"/>
      <scheme val="minor"/>
    </font>
    <font>
      <vertAlign val="subscript"/>
      <sz val="14"/>
      <color theme="1"/>
      <name val="ＭＳ Ｐゴシック"/>
      <family val="3"/>
      <charset val="128"/>
      <scheme val="minor"/>
    </font>
    <font>
      <vertAlign val="superscript"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sz val="20"/>
      <name val="游ゴシック Light"/>
      <family val="3"/>
      <charset val="128"/>
    </font>
    <font>
      <sz val="11"/>
      <name val="游ゴシック Light"/>
      <family val="3"/>
      <charset val="128"/>
    </font>
    <font>
      <b/>
      <sz val="18"/>
      <name val="游ゴシック Light"/>
      <family val="3"/>
      <charset val="128"/>
    </font>
    <font>
      <b/>
      <sz val="18.5"/>
      <name val="游ゴシック Light"/>
      <family val="3"/>
      <charset val="128"/>
    </font>
    <font>
      <sz val="6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2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1" xfId="0" quotePrefix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0" xfId="0" applyNumberFormat="1" applyFont="1" applyBorder="1">
      <alignment vertical="center"/>
    </xf>
    <xf numFmtId="0" fontId="6" fillId="0" borderId="0" xfId="0" applyNumberFormat="1" applyFont="1" applyBorder="1">
      <alignment vertical="center"/>
    </xf>
    <xf numFmtId="0" fontId="6" fillId="0" borderId="11" xfId="0" applyNumberFormat="1" applyFont="1" applyBorder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6" fillId="0" borderId="1" xfId="0" applyNumberFormat="1" applyFont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/>
    </xf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9" xfId="0" quotePrefix="1" applyFont="1" applyFill="1" applyBorder="1" applyAlignment="1">
      <alignment horizontal="center" vertical="center"/>
    </xf>
    <xf numFmtId="0" fontId="5" fillId="0" borderId="17" xfId="0" quotePrefix="1" applyFont="1" applyBorder="1" applyAlignment="1">
      <alignment horizontal="center" vertical="center"/>
    </xf>
    <xf numFmtId="0" fontId="5" fillId="0" borderId="20" xfId="0" quotePrefix="1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1" xfId="0" quotePrefix="1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 shrinkToFit="1"/>
    </xf>
    <xf numFmtId="3" fontId="7" fillId="0" borderId="0" xfId="0" applyNumberFormat="1" applyFont="1" applyFill="1">
      <alignment vertical="center"/>
    </xf>
    <xf numFmtId="0" fontId="5" fillId="0" borderId="0" xfId="0" applyFont="1" applyFill="1">
      <alignment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3" fontId="9" fillId="0" borderId="31" xfId="0" applyNumberFormat="1" applyFont="1" applyFill="1" applyBorder="1" applyAlignment="1">
      <alignment vertical="center" shrinkToFit="1"/>
    </xf>
    <xf numFmtId="0" fontId="5" fillId="0" borderId="22" xfId="0" applyFont="1" applyFill="1" applyBorder="1" applyAlignment="1">
      <alignment horizontal="center" vertical="center"/>
    </xf>
    <xf numFmtId="3" fontId="9" fillId="0" borderId="25" xfId="0" applyNumberFormat="1" applyFont="1" applyFill="1" applyBorder="1" applyAlignment="1">
      <alignment vertical="center" shrinkToFit="1"/>
    </xf>
    <xf numFmtId="0" fontId="5" fillId="0" borderId="32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 wrapText="1"/>
    </xf>
    <xf numFmtId="3" fontId="9" fillId="0" borderId="32" xfId="0" applyNumberFormat="1" applyFont="1" applyFill="1" applyBorder="1" applyAlignment="1">
      <alignment vertical="center" shrinkToFit="1"/>
    </xf>
    <xf numFmtId="3" fontId="9" fillId="0" borderId="34" xfId="0" applyNumberFormat="1" applyFont="1" applyFill="1" applyBorder="1" applyAlignment="1">
      <alignment vertical="center" shrinkToFit="1"/>
    </xf>
    <xf numFmtId="3" fontId="9" fillId="0" borderId="33" xfId="0" applyNumberFormat="1" applyFont="1" applyFill="1" applyBorder="1" applyAlignment="1">
      <alignment vertical="center" shrinkToFit="1"/>
    </xf>
    <xf numFmtId="3" fontId="9" fillId="0" borderId="12" xfId="0" applyNumberFormat="1" applyFont="1" applyFill="1" applyBorder="1" applyAlignment="1">
      <alignment vertical="center" shrinkToFit="1"/>
    </xf>
    <xf numFmtId="3" fontId="7" fillId="0" borderId="0" xfId="0" applyNumberFormat="1" applyFont="1" applyFill="1" applyAlignment="1">
      <alignment vertical="center" shrinkToFit="1"/>
    </xf>
    <xf numFmtId="0" fontId="5" fillId="0" borderId="33" xfId="0" applyFont="1" applyFill="1" applyBorder="1" applyAlignment="1">
      <alignment horizontal="center" vertical="center"/>
    </xf>
    <xf numFmtId="0" fontId="5" fillId="0" borderId="35" xfId="0" quotePrefix="1" applyFont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 wrapText="1"/>
    </xf>
    <xf numFmtId="176" fontId="7" fillId="0" borderId="19" xfId="0" applyNumberFormat="1" applyFont="1" applyFill="1" applyBorder="1" applyAlignment="1">
      <alignment vertical="center" shrinkToFit="1"/>
    </xf>
    <xf numFmtId="176" fontId="7" fillId="0" borderId="35" xfId="0" applyNumberFormat="1" applyFont="1" applyFill="1" applyBorder="1" applyAlignment="1">
      <alignment vertical="center" shrinkToFit="1"/>
    </xf>
    <xf numFmtId="176" fontId="7" fillId="0" borderId="16" xfId="0" applyNumberFormat="1" applyFont="1" applyFill="1" applyBorder="1" applyAlignment="1">
      <alignment vertical="center" shrinkToFit="1"/>
    </xf>
    <xf numFmtId="176" fontId="7" fillId="0" borderId="32" xfId="0" applyNumberFormat="1" applyFont="1" applyFill="1" applyBorder="1" applyAlignment="1">
      <alignment vertical="center" shrinkToFit="1"/>
    </xf>
    <xf numFmtId="176" fontId="7" fillId="0" borderId="14" xfId="0" applyNumberFormat="1" applyFont="1" applyFill="1" applyBorder="1" applyAlignment="1">
      <alignment vertical="center" shrinkToFit="1"/>
    </xf>
    <xf numFmtId="176" fontId="7" fillId="0" borderId="40" xfId="0" applyNumberFormat="1" applyFont="1" applyFill="1" applyBorder="1" applyAlignment="1">
      <alignment vertical="center" shrinkToFit="1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 wrapText="1"/>
    </xf>
    <xf numFmtId="176" fontId="7" fillId="0" borderId="37" xfId="0" applyNumberFormat="1" applyFont="1" applyFill="1" applyBorder="1" applyAlignment="1">
      <alignment vertical="center" shrinkToFit="1"/>
    </xf>
    <xf numFmtId="176" fontId="7" fillId="0" borderId="39" xfId="0" applyNumberFormat="1" applyFont="1" applyFill="1" applyBorder="1" applyAlignment="1">
      <alignment vertical="center" shrinkToFit="1"/>
    </xf>
    <xf numFmtId="176" fontId="7" fillId="0" borderId="0" xfId="0" applyNumberFormat="1" applyFont="1" applyFill="1" applyAlignment="1">
      <alignment vertical="center" shrinkToFit="1"/>
    </xf>
    <xf numFmtId="176" fontId="7" fillId="0" borderId="16" xfId="0" applyNumberFormat="1" applyFont="1" applyBorder="1">
      <alignment vertical="center"/>
    </xf>
    <xf numFmtId="176" fontId="7" fillId="0" borderId="17" xfId="0" applyNumberFormat="1" applyFont="1" applyBorder="1">
      <alignment vertical="center"/>
    </xf>
    <xf numFmtId="176" fontId="7" fillId="0" borderId="18" xfId="0" applyNumberFormat="1" applyFont="1" applyBorder="1">
      <alignment vertical="center"/>
    </xf>
    <xf numFmtId="176" fontId="7" fillId="0" borderId="28" xfId="0" applyNumberFormat="1" applyFont="1" applyBorder="1">
      <alignment vertical="center"/>
    </xf>
    <xf numFmtId="176" fontId="7" fillId="0" borderId="30" xfId="0" applyNumberFormat="1" applyFont="1" applyBorder="1">
      <alignment vertical="center"/>
    </xf>
    <xf numFmtId="176" fontId="7" fillId="0" borderId="29" xfId="0" applyNumberFormat="1" applyFont="1" applyBorder="1">
      <alignment vertical="center"/>
    </xf>
    <xf numFmtId="176" fontId="7" fillId="0" borderId="22" xfId="0" applyNumberFormat="1" applyFont="1" applyBorder="1">
      <alignment vertical="center"/>
    </xf>
    <xf numFmtId="176" fontId="7" fillId="0" borderId="23" xfId="0" applyNumberFormat="1" applyFont="1" applyBorder="1">
      <alignment vertical="center"/>
    </xf>
    <xf numFmtId="176" fontId="7" fillId="0" borderId="24" xfId="0" applyNumberFormat="1" applyFont="1" applyBorder="1">
      <alignment vertical="center"/>
    </xf>
    <xf numFmtId="0" fontId="4" fillId="0" borderId="0" xfId="0" applyFont="1">
      <alignment vertical="center"/>
    </xf>
    <xf numFmtId="176" fontId="7" fillId="0" borderId="0" xfId="0" applyNumberFormat="1" applyFont="1" applyBorder="1">
      <alignment vertical="center"/>
    </xf>
    <xf numFmtId="0" fontId="5" fillId="0" borderId="3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3" fontId="7" fillId="0" borderId="13" xfId="0" applyNumberFormat="1" applyFont="1" applyBorder="1">
      <alignment vertical="center"/>
    </xf>
    <xf numFmtId="3" fontId="7" fillId="0" borderId="14" xfId="0" applyNumberFormat="1" applyFont="1" applyBorder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>
      <alignment vertical="center"/>
    </xf>
    <xf numFmtId="3" fontId="7" fillId="0" borderId="1" xfId="0" applyNumberFormat="1" applyFont="1" applyBorder="1">
      <alignment vertical="center"/>
    </xf>
    <xf numFmtId="3" fontId="8" fillId="0" borderId="1" xfId="0" applyNumberFormat="1" applyFont="1" applyBorder="1">
      <alignment vertical="center"/>
    </xf>
    <xf numFmtId="0" fontId="7" fillId="0" borderId="1" xfId="0" applyNumberFormat="1" applyFont="1" applyBorder="1">
      <alignment vertical="center"/>
    </xf>
    <xf numFmtId="0" fontId="7" fillId="0" borderId="0" xfId="0" applyNumberFormat="1" applyFont="1" applyBorder="1">
      <alignment vertical="center"/>
    </xf>
    <xf numFmtId="0" fontId="7" fillId="0" borderId="3" xfId="0" applyNumberFormat="1" applyFont="1" applyBorder="1">
      <alignment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7" fillId="0" borderId="14" xfId="0" applyNumberFormat="1" applyFont="1" applyBorder="1">
      <alignment vertical="center"/>
    </xf>
    <xf numFmtId="176" fontId="7" fillId="0" borderId="15" xfId="0" applyNumberFormat="1" applyFont="1" applyBorder="1">
      <alignment vertical="center"/>
    </xf>
    <xf numFmtId="0" fontId="5" fillId="0" borderId="41" xfId="0" applyFont="1" applyBorder="1">
      <alignment vertical="center"/>
    </xf>
    <xf numFmtId="0" fontId="5" fillId="0" borderId="42" xfId="0" applyFont="1" applyBorder="1">
      <alignment vertical="center"/>
    </xf>
    <xf numFmtId="0" fontId="5" fillId="0" borderId="43" xfId="0" applyFont="1" applyFill="1" applyBorder="1" applyAlignment="1">
      <alignment horizontal="center" vertical="center" wrapText="1"/>
    </xf>
    <xf numFmtId="176" fontId="7" fillId="0" borderId="21" xfId="0" applyNumberFormat="1" applyFont="1" applyFill="1" applyBorder="1" applyAlignment="1">
      <alignment vertical="center" shrinkToFi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176" fontId="7" fillId="0" borderId="46" xfId="0" applyNumberFormat="1" applyFont="1" applyFill="1" applyBorder="1" applyAlignment="1">
      <alignment vertical="center" shrinkToFit="1"/>
    </xf>
    <xf numFmtId="176" fontId="7" fillId="0" borderId="47" xfId="0" applyNumberFormat="1" applyFont="1" applyFill="1" applyBorder="1" applyAlignment="1">
      <alignment vertical="center" shrinkToFit="1"/>
    </xf>
    <xf numFmtId="176" fontId="7" fillId="0" borderId="48" xfId="0" applyNumberFormat="1" applyFont="1" applyFill="1" applyBorder="1" applyAlignment="1">
      <alignment vertical="center" shrinkToFit="1"/>
    </xf>
    <xf numFmtId="176" fontId="7" fillId="0" borderId="49" xfId="0" applyNumberFormat="1" applyFont="1" applyFill="1" applyBorder="1" applyAlignment="1">
      <alignment vertical="center" shrinkToFit="1"/>
    </xf>
    <xf numFmtId="176" fontId="7" fillId="0" borderId="50" xfId="0" applyNumberFormat="1" applyFont="1" applyFill="1" applyBorder="1" applyAlignment="1">
      <alignment vertical="center" shrinkToFit="1"/>
    </xf>
    <xf numFmtId="176" fontId="7" fillId="0" borderId="51" xfId="0" applyNumberFormat="1" applyFont="1" applyFill="1" applyBorder="1" applyAlignment="1">
      <alignment vertical="center" shrinkToFit="1"/>
    </xf>
    <xf numFmtId="176" fontId="7" fillId="0" borderId="52" xfId="0" applyNumberFormat="1" applyFont="1" applyFill="1" applyBorder="1" applyAlignment="1">
      <alignment vertical="center" shrinkToFit="1"/>
    </xf>
    <xf numFmtId="176" fontId="7" fillId="0" borderId="53" xfId="0" applyNumberFormat="1" applyFont="1" applyFill="1" applyBorder="1" applyAlignment="1">
      <alignment vertical="center" shrinkToFit="1"/>
    </xf>
    <xf numFmtId="176" fontId="7" fillId="0" borderId="54" xfId="0" applyNumberFormat="1" applyFont="1" applyFill="1" applyBorder="1" applyAlignment="1">
      <alignment vertical="center" shrinkToFit="1"/>
    </xf>
    <xf numFmtId="3" fontId="9" fillId="0" borderId="55" xfId="0" applyNumberFormat="1" applyFont="1" applyFill="1" applyBorder="1" applyAlignment="1">
      <alignment vertical="center" shrinkToFit="1"/>
    </xf>
    <xf numFmtId="3" fontId="9" fillId="0" borderId="56" xfId="0" applyNumberFormat="1" applyFont="1" applyFill="1" applyBorder="1" applyAlignment="1">
      <alignment vertical="center" shrinkToFit="1"/>
    </xf>
    <xf numFmtId="3" fontId="9" fillId="0" borderId="57" xfId="0" applyNumberFormat="1" applyFont="1" applyFill="1" applyBorder="1" applyAlignment="1">
      <alignment vertical="center" shrinkToFit="1"/>
    </xf>
    <xf numFmtId="0" fontId="5" fillId="0" borderId="9" xfId="0" applyFont="1" applyBorder="1" applyAlignment="1">
      <alignment horizontal="center" vertical="center" shrinkToFit="1"/>
    </xf>
    <xf numFmtId="3" fontId="7" fillId="0" borderId="7" xfId="0" applyNumberFormat="1" applyFont="1" applyBorder="1">
      <alignment vertical="center"/>
    </xf>
    <xf numFmtId="177" fontId="7" fillId="0" borderId="5" xfId="0" applyNumberFormat="1" applyFont="1" applyFill="1" applyBorder="1">
      <alignment vertical="center"/>
    </xf>
    <xf numFmtId="176" fontId="7" fillId="2" borderId="14" xfId="0" applyNumberFormat="1" applyFont="1" applyFill="1" applyBorder="1">
      <alignment vertical="center"/>
    </xf>
    <xf numFmtId="176" fontId="7" fillId="3" borderId="14" xfId="0" applyNumberFormat="1" applyFont="1" applyFill="1" applyBorder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>
      <alignment vertical="center" wrapText="1"/>
    </xf>
    <xf numFmtId="0" fontId="7" fillId="0" borderId="4" xfId="0" applyNumberFormat="1" applyFont="1" applyBorder="1">
      <alignment vertical="center"/>
    </xf>
    <xf numFmtId="0" fontId="7" fillId="0" borderId="7" xfId="0" applyNumberFormat="1" applyFont="1" applyBorder="1">
      <alignment vertical="center"/>
    </xf>
    <xf numFmtId="176" fontId="7" fillId="0" borderId="72" xfId="0" applyNumberFormat="1" applyFont="1" applyBorder="1">
      <alignment vertical="center"/>
    </xf>
    <xf numFmtId="176" fontId="7" fillId="0" borderId="73" xfId="0" applyNumberFormat="1" applyFont="1" applyBorder="1">
      <alignment vertical="center"/>
    </xf>
    <xf numFmtId="176" fontId="7" fillId="0" borderId="58" xfId="0" applyNumberFormat="1" applyFont="1" applyBorder="1">
      <alignment vertical="center"/>
    </xf>
    <xf numFmtId="176" fontId="7" fillId="0" borderId="74" xfId="0" applyNumberFormat="1" applyFont="1" applyBorder="1">
      <alignment vertical="center"/>
    </xf>
    <xf numFmtId="176" fontId="7" fillId="0" borderId="36" xfId="0" applyNumberFormat="1" applyFont="1" applyBorder="1">
      <alignment vertical="center"/>
    </xf>
    <xf numFmtId="176" fontId="7" fillId="0" borderId="75" xfId="0" applyNumberFormat="1" applyFont="1" applyBorder="1">
      <alignment vertical="center"/>
    </xf>
    <xf numFmtId="176" fontId="7" fillId="0" borderId="38" xfId="0" applyNumberFormat="1" applyFont="1" applyBorder="1">
      <alignment vertical="center"/>
    </xf>
    <xf numFmtId="176" fontId="7" fillId="0" borderId="76" xfId="0" applyNumberFormat="1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>
      <alignment vertical="center"/>
    </xf>
    <xf numFmtId="178" fontId="7" fillId="0" borderId="14" xfId="0" applyNumberFormat="1" applyFont="1" applyBorder="1">
      <alignment vertical="center"/>
    </xf>
    <xf numFmtId="178" fontId="7" fillId="0" borderId="16" xfId="0" applyNumberFormat="1" applyFont="1" applyBorder="1">
      <alignment vertical="center"/>
    </xf>
    <xf numFmtId="178" fontId="7" fillId="0" borderId="17" xfId="0" applyNumberFormat="1" applyFont="1" applyBorder="1">
      <alignment vertical="center"/>
    </xf>
    <xf numFmtId="178" fontId="7" fillId="0" borderId="18" xfId="0" applyNumberFormat="1" applyFont="1" applyBorder="1">
      <alignment vertical="center"/>
    </xf>
    <xf numFmtId="178" fontId="7" fillId="0" borderId="28" xfId="0" applyNumberFormat="1" applyFont="1" applyBorder="1">
      <alignment vertical="center"/>
    </xf>
    <xf numFmtId="178" fontId="7" fillId="0" borderId="30" xfId="0" applyNumberFormat="1" applyFont="1" applyBorder="1">
      <alignment vertical="center"/>
    </xf>
    <xf numFmtId="178" fontId="7" fillId="0" borderId="29" xfId="0" applyNumberFormat="1" applyFont="1" applyBorder="1">
      <alignment vertical="center"/>
    </xf>
    <xf numFmtId="178" fontId="7" fillId="0" borderId="22" xfId="0" applyNumberFormat="1" applyFont="1" applyBorder="1">
      <alignment vertical="center"/>
    </xf>
    <xf numFmtId="178" fontId="7" fillId="0" borderId="23" xfId="0" applyNumberFormat="1" applyFont="1" applyBorder="1">
      <alignment vertical="center"/>
    </xf>
    <xf numFmtId="178" fontId="7" fillId="0" borderId="24" xfId="0" applyNumberFormat="1" applyFont="1" applyBorder="1">
      <alignment vertical="center"/>
    </xf>
    <xf numFmtId="176" fontId="7" fillId="0" borderId="32" xfId="0" applyNumberFormat="1" applyFont="1" applyBorder="1">
      <alignment vertical="center"/>
    </xf>
    <xf numFmtId="176" fontId="7" fillId="0" borderId="34" xfId="0" applyNumberFormat="1" applyFont="1" applyBorder="1">
      <alignment vertical="center"/>
    </xf>
    <xf numFmtId="176" fontId="7" fillId="0" borderId="33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19" xfId="0" applyNumberFormat="1" applyFont="1" applyFill="1" applyBorder="1">
      <alignment vertical="center"/>
    </xf>
    <xf numFmtId="178" fontId="7" fillId="0" borderId="31" xfId="0" applyNumberFormat="1" applyFont="1" applyFill="1" applyBorder="1">
      <alignment vertical="center"/>
    </xf>
    <xf numFmtId="178" fontId="7" fillId="0" borderId="25" xfId="0" applyNumberFormat="1" applyFont="1" applyFill="1" applyBorder="1">
      <alignment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7" fillId="0" borderId="5" xfId="0" applyNumberFormat="1" applyFont="1" applyFill="1" applyBorder="1">
      <alignment vertical="center"/>
    </xf>
    <xf numFmtId="176" fontId="7" fillId="0" borderId="7" xfId="0" applyNumberFormat="1" applyFont="1" applyBorder="1">
      <alignment vertical="center"/>
    </xf>
    <xf numFmtId="177" fontId="7" fillId="0" borderId="30" xfId="0" applyNumberFormat="1" applyFont="1" applyBorder="1">
      <alignment vertical="center"/>
    </xf>
    <xf numFmtId="177" fontId="7" fillId="0" borderId="16" xfId="0" applyNumberFormat="1" applyFont="1" applyBorder="1">
      <alignment vertical="center"/>
    </xf>
    <xf numFmtId="177" fontId="7" fillId="0" borderId="17" xfId="0" applyNumberFormat="1" applyFont="1" applyBorder="1">
      <alignment vertical="center"/>
    </xf>
    <xf numFmtId="177" fontId="7" fillId="0" borderId="18" xfId="0" applyNumberFormat="1" applyFont="1" applyBorder="1">
      <alignment vertical="center"/>
    </xf>
    <xf numFmtId="177" fontId="7" fillId="0" borderId="28" xfId="0" applyNumberFormat="1" applyFont="1" applyBorder="1">
      <alignment vertical="center"/>
    </xf>
    <xf numFmtId="177" fontId="7" fillId="0" borderId="29" xfId="0" applyNumberFormat="1" applyFont="1" applyBorder="1">
      <alignment vertical="center"/>
    </xf>
    <xf numFmtId="177" fontId="7" fillId="0" borderId="22" xfId="0" applyNumberFormat="1" applyFont="1" applyBorder="1">
      <alignment vertical="center"/>
    </xf>
    <xf numFmtId="177" fontId="7" fillId="0" borderId="23" xfId="0" applyNumberFormat="1" applyFont="1" applyBorder="1">
      <alignment vertical="center"/>
    </xf>
    <xf numFmtId="177" fontId="7" fillId="0" borderId="24" xfId="0" applyNumberFormat="1" applyFont="1" applyBorder="1">
      <alignment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quotePrefix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5" xfId="0" quotePrefix="1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 wrapText="1"/>
    </xf>
    <xf numFmtId="0" fontId="5" fillId="0" borderId="47" xfId="0" quotePrefix="1" applyFont="1" applyBorder="1" applyAlignment="1">
      <alignment horizontal="center" vertical="center"/>
    </xf>
    <xf numFmtId="0" fontId="5" fillId="0" borderId="77" xfId="0" quotePrefix="1" applyFont="1" applyBorder="1" applyAlignment="1">
      <alignment horizontal="center" vertical="center"/>
    </xf>
    <xf numFmtId="0" fontId="5" fillId="0" borderId="78" xfId="0" quotePrefix="1" applyFont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79" xfId="0" applyFont="1" applyFill="1" applyBorder="1" applyAlignment="1">
      <alignment horizontal="center" vertical="center" wrapText="1"/>
    </xf>
    <xf numFmtId="0" fontId="5" fillId="0" borderId="80" xfId="0" applyFont="1" applyFill="1" applyBorder="1" applyAlignment="1">
      <alignment horizontal="center" vertical="center" wrapText="1"/>
    </xf>
    <xf numFmtId="3" fontId="9" fillId="0" borderId="51" xfId="0" applyNumberFormat="1" applyFont="1" applyFill="1" applyBorder="1" applyAlignment="1">
      <alignment vertical="center" shrinkToFit="1"/>
    </xf>
    <xf numFmtId="3" fontId="9" fillId="0" borderId="81" xfId="0" applyNumberFormat="1" applyFont="1" applyFill="1" applyBorder="1" applyAlignment="1">
      <alignment vertical="center" shrinkToFit="1"/>
    </xf>
    <xf numFmtId="3" fontId="9" fillId="0" borderId="80" xfId="0" applyNumberFormat="1" applyFont="1" applyFill="1" applyBorder="1" applyAlignment="1">
      <alignment vertical="center" shrinkToFit="1"/>
    </xf>
    <xf numFmtId="3" fontId="9" fillId="0" borderId="82" xfId="0" applyNumberFormat="1" applyFont="1" applyFill="1" applyBorder="1" applyAlignment="1">
      <alignment vertical="center" shrinkToFit="1"/>
    </xf>
    <xf numFmtId="3" fontId="9" fillId="0" borderId="83" xfId="0" applyNumberFormat="1" applyFont="1" applyFill="1" applyBorder="1" applyAlignment="1">
      <alignment vertical="center" shrinkToFit="1"/>
    </xf>
    <xf numFmtId="3" fontId="9" fillId="0" borderId="84" xfId="0" applyNumberFormat="1" applyFont="1" applyFill="1" applyBorder="1" applyAlignment="1">
      <alignment vertical="center" shrinkToFit="1"/>
    </xf>
    <xf numFmtId="3" fontId="9" fillId="0" borderId="54" xfId="0" applyNumberFormat="1" applyFont="1" applyFill="1" applyBorder="1" applyAlignment="1">
      <alignment vertical="center" shrinkToFit="1"/>
    </xf>
    <xf numFmtId="176" fontId="7" fillId="0" borderId="15" xfId="0" applyNumberFormat="1" applyFont="1" applyFill="1" applyBorder="1">
      <alignment vertical="center"/>
    </xf>
    <xf numFmtId="176" fontId="7" fillId="0" borderId="34" xfId="0" applyNumberFormat="1" applyFont="1" applyFill="1" applyBorder="1">
      <alignment vertical="center"/>
    </xf>
    <xf numFmtId="176" fontId="7" fillId="0" borderId="33" xfId="0" applyNumberFormat="1" applyFont="1" applyFill="1" applyBorder="1">
      <alignment vertical="center"/>
    </xf>
    <xf numFmtId="176" fontId="7" fillId="0" borderId="32" xfId="0" applyNumberFormat="1" applyFont="1" applyFill="1" applyBorder="1">
      <alignment vertical="center"/>
    </xf>
    <xf numFmtId="3" fontId="9" fillId="5" borderId="14" xfId="0" applyNumberFormat="1" applyFont="1" applyFill="1" applyBorder="1" applyAlignment="1">
      <alignment vertical="center" shrinkToFit="1"/>
    </xf>
    <xf numFmtId="178" fontId="7" fillId="0" borderId="39" xfId="0" applyNumberFormat="1" applyFont="1" applyFill="1" applyBorder="1">
      <alignment vertical="center"/>
    </xf>
    <xf numFmtId="176" fontId="7" fillId="0" borderId="3" xfId="0" applyNumberFormat="1" applyFont="1" applyBorder="1">
      <alignment vertical="center"/>
    </xf>
    <xf numFmtId="0" fontId="4" fillId="0" borderId="0" xfId="0" applyFont="1" applyBorder="1" applyAlignment="1">
      <alignment horizontal="left" vertical="center"/>
    </xf>
    <xf numFmtId="3" fontId="7" fillId="0" borderId="14" xfId="0" applyNumberFormat="1" applyFont="1" applyFill="1" applyBorder="1">
      <alignment vertical="center"/>
    </xf>
    <xf numFmtId="176" fontId="7" fillId="0" borderId="47" xfId="0" quotePrefix="1" applyNumberFormat="1" applyFont="1" applyFill="1" applyBorder="1" applyAlignment="1">
      <alignment vertical="center"/>
    </xf>
    <xf numFmtId="176" fontId="7" fillId="0" borderId="16" xfId="0" quotePrefix="1" applyNumberFormat="1" applyFont="1" applyBorder="1">
      <alignment vertical="center"/>
    </xf>
    <xf numFmtId="176" fontId="7" fillId="3" borderId="14" xfId="0" quotePrefix="1" applyNumberFormat="1" applyFont="1" applyFill="1" applyBorder="1">
      <alignment vertical="center"/>
    </xf>
    <xf numFmtId="176" fontId="7" fillId="2" borderId="14" xfId="0" quotePrefix="1" applyNumberFormat="1" applyFont="1" applyFill="1" applyBorder="1">
      <alignment vertical="center"/>
    </xf>
    <xf numFmtId="177" fontId="7" fillId="0" borderId="5" xfId="0" quotePrefix="1" applyNumberFormat="1" applyFont="1" applyFill="1" applyBorder="1">
      <alignment vertical="center"/>
    </xf>
    <xf numFmtId="3" fontId="7" fillId="0" borderId="7" xfId="0" quotePrefix="1" applyNumberFormat="1" applyFont="1" applyBorder="1">
      <alignment vertical="center"/>
    </xf>
    <xf numFmtId="3" fontId="7" fillId="0" borderId="14" xfId="0" quotePrefix="1" applyNumberFormat="1" applyFont="1" applyBorder="1">
      <alignment vertical="center"/>
    </xf>
    <xf numFmtId="3" fontId="7" fillId="5" borderId="14" xfId="0" quotePrefix="1" applyNumberFormat="1" applyFont="1" applyFill="1" applyBorder="1">
      <alignment vertical="center"/>
    </xf>
    <xf numFmtId="176" fontId="7" fillId="0" borderId="14" xfId="0" quotePrefix="1" applyNumberFormat="1" applyFont="1" applyBorder="1">
      <alignment vertical="center"/>
    </xf>
    <xf numFmtId="176" fontId="7" fillId="0" borderId="85" xfId="0" applyNumberFormat="1" applyFont="1" applyBorder="1">
      <alignment vertical="center"/>
    </xf>
    <xf numFmtId="176" fontId="7" fillId="0" borderId="86" xfId="0" applyNumberFormat="1" applyFont="1" applyBorder="1">
      <alignment vertical="center"/>
    </xf>
    <xf numFmtId="176" fontId="7" fillId="0" borderId="87" xfId="0" applyNumberFormat="1" applyFont="1" applyBorder="1">
      <alignment vertical="center"/>
    </xf>
    <xf numFmtId="176" fontId="7" fillId="0" borderId="5" xfId="0" quotePrefix="1" applyNumberFormat="1" applyFont="1" applyFill="1" applyBorder="1">
      <alignment vertical="center"/>
    </xf>
    <xf numFmtId="176" fontId="7" fillId="0" borderId="7" xfId="0" quotePrefix="1" applyNumberFormat="1" applyFont="1" applyBorder="1">
      <alignment vertical="center"/>
    </xf>
    <xf numFmtId="3" fontId="7" fillId="0" borderId="14" xfId="0" quotePrefix="1" applyNumberFormat="1" applyFont="1" applyFill="1" applyBorder="1">
      <alignment vertical="center"/>
    </xf>
    <xf numFmtId="177" fontId="7" fillId="0" borderId="16" xfId="0" quotePrefix="1" applyNumberFormat="1" applyFont="1" applyBorder="1">
      <alignment vertical="center"/>
    </xf>
    <xf numFmtId="177" fontId="7" fillId="0" borderId="18" xfId="0" quotePrefix="1" applyNumberFormat="1" applyFont="1" applyBorder="1">
      <alignment vertical="center"/>
    </xf>
    <xf numFmtId="176" fontId="7" fillId="0" borderId="24" xfId="0" quotePrefix="1" applyNumberFormat="1" applyFont="1" applyBorder="1">
      <alignment vertical="center"/>
    </xf>
    <xf numFmtId="176" fontId="7" fillId="0" borderId="15" xfId="0" quotePrefix="1" applyNumberFormat="1" applyFont="1" applyBorder="1">
      <alignment vertical="center"/>
    </xf>
    <xf numFmtId="0" fontId="17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7" fillId="0" borderId="22" xfId="0" quotePrefix="1" applyNumberFormat="1" applyFont="1" applyBorder="1">
      <alignment vertical="center"/>
    </xf>
    <xf numFmtId="176" fontId="7" fillId="0" borderId="18" xfId="0" quotePrefix="1" applyNumberFormat="1" applyFont="1" applyBorder="1">
      <alignment vertical="center"/>
    </xf>
    <xf numFmtId="0" fontId="17" fillId="0" borderId="0" xfId="0" applyFont="1" applyAlignment="1">
      <alignment horizontal="center" vertical="center" shrinkToFit="1"/>
    </xf>
    <xf numFmtId="178" fontId="7" fillId="0" borderId="39" xfId="0" quotePrefix="1" applyNumberFormat="1" applyFont="1" applyFill="1" applyBorder="1" applyAlignment="1">
      <alignment vertical="center" shrinkToFit="1"/>
    </xf>
    <xf numFmtId="178" fontId="7" fillId="0" borderId="31" xfId="0" applyNumberFormat="1" applyFont="1" applyFill="1" applyBorder="1" applyAlignment="1">
      <alignment vertical="center" shrinkToFit="1"/>
    </xf>
    <xf numFmtId="178" fontId="7" fillId="0" borderId="25" xfId="0" quotePrefix="1" applyNumberFormat="1" applyFont="1" applyFill="1" applyBorder="1" applyAlignment="1">
      <alignment vertical="center" shrinkToFit="1"/>
    </xf>
    <xf numFmtId="3" fontId="22" fillId="0" borderId="14" xfId="0" applyNumberFormat="1" applyFont="1" applyFill="1" applyBorder="1" applyAlignment="1">
      <alignment horizontal="center" vertical="center"/>
    </xf>
    <xf numFmtId="3" fontId="9" fillId="0" borderId="88" xfId="0" applyNumberFormat="1" applyFont="1" applyFill="1" applyBorder="1" applyAlignment="1">
      <alignment vertical="center" shrinkToFit="1"/>
    </xf>
    <xf numFmtId="3" fontId="9" fillId="0" borderId="89" xfId="0" applyNumberFormat="1" applyFont="1" applyFill="1" applyBorder="1" applyAlignment="1">
      <alignment vertical="center" shrinkToFit="1"/>
    </xf>
    <xf numFmtId="3" fontId="9" fillId="0" borderId="90" xfId="0" applyNumberFormat="1" applyFont="1" applyFill="1" applyBorder="1" applyAlignment="1">
      <alignment vertical="center" shrinkToFit="1"/>
    </xf>
    <xf numFmtId="3" fontId="9" fillId="0" borderId="46" xfId="0" applyNumberFormat="1" applyFont="1" applyFill="1" applyBorder="1" applyAlignment="1">
      <alignment vertical="center" shrinkToFit="1"/>
    </xf>
    <xf numFmtId="3" fontId="9" fillId="0" borderId="91" xfId="0" applyNumberFormat="1" applyFont="1" applyFill="1" applyBorder="1" applyAlignment="1">
      <alignment vertical="center" shrinkToFit="1"/>
    </xf>
    <xf numFmtId="3" fontId="9" fillId="0" borderId="92" xfId="0" applyNumberFormat="1" applyFont="1" applyFill="1" applyBorder="1" applyAlignment="1">
      <alignment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vertical="center" shrinkToFit="1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left" vertical="center"/>
    </xf>
    <xf numFmtId="0" fontId="7" fillId="0" borderId="3" xfId="0" applyNumberFormat="1" applyFont="1" applyBorder="1" applyAlignment="1">
      <alignment horizontal="left" vertical="center"/>
    </xf>
    <xf numFmtId="0" fontId="17" fillId="0" borderId="0" xfId="0" applyFont="1">
      <alignment vertical="center"/>
    </xf>
    <xf numFmtId="0" fontId="23" fillId="0" borderId="0" xfId="0" applyFont="1" applyAlignment="1">
      <alignment horizontal="left"/>
    </xf>
    <xf numFmtId="0" fontId="17" fillId="0" borderId="0" xfId="0" applyFont="1" applyAlignment="1"/>
    <xf numFmtId="0" fontId="23" fillId="0" borderId="0" xfId="0" applyFont="1" applyAlignment="1"/>
    <xf numFmtId="0" fontId="4" fillId="0" borderId="0" xfId="0" applyFont="1" applyAlignment="1"/>
    <xf numFmtId="176" fontId="7" fillId="2" borderId="94" xfId="0" applyNumberFormat="1" applyFont="1" applyFill="1" applyBorder="1">
      <alignment vertical="center"/>
    </xf>
    <xf numFmtId="0" fontId="6" fillId="0" borderId="64" xfId="0" applyNumberFormat="1" applyFont="1" applyBorder="1">
      <alignment vertical="center"/>
    </xf>
    <xf numFmtId="0" fontId="6" fillId="0" borderId="70" xfId="0" applyNumberFormat="1" applyFont="1" applyBorder="1">
      <alignment vertical="center"/>
    </xf>
    <xf numFmtId="0" fontId="6" fillId="0" borderId="67" xfId="0" applyNumberFormat="1" applyFont="1" applyBorder="1">
      <alignment vertical="center"/>
    </xf>
    <xf numFmtId="0" fontId="6" fillId="0" borderId="65" xfId="0" applyNumberFormat="1" applyFont="1" applyBorder="1">
      <alignment vertical="center"/>
    </xf>
    <xf numFmtId="176" fontId="7" fillId="2" borderId="54" xfId="0" applyNumberFormat="1" applyFont="1" applyFill="1" applyBorder="1">
      <alignment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95" xfId="0" applyFont="1" applyFill="1" applyBorder="1" applyAlignment="1">
      <alignment horizontal="center" vertical="center" wrapText="1"/>
    </xf>
    <xf numFmtId="0" fontId="5" fillId="0" borderId="96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22" fillId="0" borderId="15" xfId="0" applyFont="1" applyFill="1" applyBorder="1" applyAlignment="1">
      <alignment horizontal="right" vertical="center"/>
    </xf>
    <xf numFmtId="0" fontId="6" fillId="0" borderId="7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vertical="center" shrinkToFit="1"/>
    </xf>
    <xf numFmtId="3" fontId="7" fillId="0" borderId="6" xfId="0" applyNumberFormat="1" applyFont="1" applyBorder="1">
      <alignment vertical="center"/>
    </xf>
    <xf numFmtId="0" fontId="19" fillId="0" borderId="0" xfId="0" applyFont="1" applyAlignment="1">
      <alignment horizontal="center" vertical="center" shrinkToFit="1"/>
    </xf>
    <xf numFmtId="0" fontId="23" fillId="0" borderId="0" xfId="0" applyFont="1" applyBorder="1" applyAlignment="1">
      <alignment horizontal="left" shrinkToFit="1"/>
    </xf>
    <xf numFmtId="3" fontId="9" fillId="5" borderId="97" xfId="0" applyNumberFormat="1" applyFont="1" applyFill="1" applyBorder="1">
      <alignment vertical="center"/>
    </xf>
    <xf numFmtId="3" fontId="6" fillId="0" borderId="0" xfId="0" quotePrefix="1" applyNumberFormat="1" applyFont="1" applyFill="1" applyAlignment="1">
      <alignment vertical="center"/>
    </xf>
    <xf numFmtId="0" fontId="6" fillId="0" borderId="16" xfId="0" applyNumberFormat="1" applyFont="1" applyBorder="1">
      <alignment vertical="center"/>
    </xf>
    <xf numFmtId="0" fontId="6" fillId="0" borderId="17" xfId="0" applyNumberFormat="1" applyFont="1" applyBorder="1">
      <alignment vertical="center"/>
    </xf>
    <xf numFmtId="0" fontId="6" fillId="0" borderId="18" xfId="0" applyNumberFormat="1" applyFont="1" applyBorder="1">
      <alignment vertical="center"/>
    </xf>
    <xf numFmtId="0" fontId="6" fillId="0" borderId="28" xfId="0" applyNumberFormat="1" applyFont="1" applyBorder="1">
      <alignment vertical="center"/>
    </xf>
    <xf numFmtId="0" fontId="6" fillId="0" borderId="30" xfId="0" applyNumberFormat="1" applyFont="1" applyBorder="1">
      <alignment vertical="center"/>
    </xf>
    <xf numFmtId="0" fontId="6" fillId="0" borderId="29" xfId="0" applyNumberFormat="1" applyFont="1" applyBorder="1">
      <alignment vertical="center"/>
    </xf>
    <xf numFmtId="0" fontId="6" fillId="0" borderId="22" xfId="0" applyNumberFormat="1" applyFont="1" applyBorder="1">
      <alignment vertical="center"/>
    </xf>
    <xf numFmtId="0" fontId="6" fillId="0" borderId="23" xfId="0" applyNumberFormat="1" applyFont="1" applyBorder="1">
      <alignment vertical="center"/>
    </xf>
    <xf numFmtId="0" fontId="6" fillId="0" borderId="24" xfId="0" applyNumberFormat="1" applyFont="1" applyBorder="1">
      <alignment vertical="center"/>
    </xf>
    <xf numFmtId="3" fontId="7" fillId="0" borderId="19" xfId="0" applyNumberFormat="1" applyFont="1" applyBorder="1">
      <alignment vertical="center"/>
    </xf>
    <xf numFmtId="176" fontId="7" fillId="3" borderId="55" xfId="0" applyNumberFormat="1" applyFont="1" applyFill="1" applyBorder="1">
      <alignment vertical="center"/>
    </xf>
    <xf numFmtId="176" fontId="7" fillId="2" borderId="19" xfId="0" applyNumberFormat="1" applyFont="1" applyFill="1" applyBorder="1">
      <alignment vertical="center"/>
    </xf>
    <xf numFmtId="3" fontId="7" fillId="0" borderId="31" xfId="0" applyNumberFormat="1" applyFont="1" applyBorder="1">
      <alignment vertical="center"/>
    </xf>
    <xf numFmtId="3" fontId="7" fillId="0" borderId="89" xfId="0" applyNumberFormat="1" applyFont="1" applyBorder="1">
      <alignment vertical="center"/>
    </xf>
    <xf numFmtId="176" fontId="7" fillId="3" borderId="56" xfId="0" applyNumberFormat="1" applyFont="1" applyFill="1" applyBorder="1">
      <alignment vertical="center"/>
    </xf>
    <xf numFmtId="176" fontId="7" fillId="2" borderId="31" xfId="0" applyNumberFormat="1" applyFont="1" applyFill="1" applyBorder="1">
      <alignment vertical="center"/>
    </xf>
    <xf numFmtId="3" fontId="7" fillId="0" borderId="25" xfId="0" applyNumberFormat="1" applyFont="1" applyBorder="1">
      <alignment vertical="center"/>
    </xf>
    <xf numFmtId="3" fontId="7" fillId="0" borderId="90" xfId="0" applyNumberFormat="1" applyFont="1" applyBorder="1">
      <alignment vertical="center"/>
    </xf>
    <xf numFmtId="176" fontId="7" fillId="3" borderId="57" xfId="0" applyNumberFormat="1" applyFont="1" applyFill="1" applyBorder="1">
      <alignment vertical="center"/>
    </xf>
    <xf numFmtId="176" fontId="7" fillId="2" borderId="25" xfId="0" applyNumberFormat="1" applyFont="1" applyFill="1" applyBorder="1">
      <alignment vertical="center"/>
    </xf>
    <xf numFmtId="0" fontId="6" fillId="0" borderId="62" xfId="0" applyNumberFormat="1" applyFont="1" applyBorder="1">
      <alignment vertical="center"/>
    </xf>
    <xf numFmtId="0" fontId="6" fillId="0" borderId="59" xfId="0" applyNumberFormat="1" applyFont="1" applyBorder="1">
      <alignment vertical="center"/>
    </xf>
    <xf numFmtId="176" fontId="7" fillId="0" borderId="47" xfId="0" applyNumberFormat="1" applyFont="1" applyBorder="1">
      <alignment vertical="center"/>
    </xf>
    <xf numFmtId="176" fontId="7" fillId="0" borderId="77" xfId="0" applyNumberFormat="1" applyFont="1" applyBorder="1">
      <alignment vertical="center"/>
    </xf>
    <xf numFmtId="176" fontId="7" fillId="0" borderId="59" xfId="0" applyNumberFormat="1" applyFont="1" applyBorder="1">
      <alignment vertical="center"/>
    </xf>
    <xf numFmtId="176" fontId="7" fillId="0" borderId="60" xfId="0" applyNumberFormat="1" applyFont="1" applyBorder="1">
      <alignment vertical="center"/>
    </xf>
    <xf numFmtId="176" fontId="7" fillId="0" borderId="61" xfId="0" applyNumberFormat="1" applyFont="1" applyBorder="1">
      <alignment vertical="center"/>
    </xf>
    <xf numFmtId="176" fontId="7" fillId="0" borderId="62" xfId="0" applyNumberFormat="1" applyFont="1" applyBorder="1">
      <alignment vertical="center"/>
    </xf>
    <xf numFmtId="176" fontId="7" fillId="0" borderId="93" xfId="0" applyNumberFormat="1" applyFont="1" applyBorder="1">
      <alignment vertical="center"/>
    </xf>
    <xf numFmtId="176" fontId="7" fillId="0" borderId="63" xfId="0" applyNumberFormat="1" applyFont="1" applyBorder="1">
      <alignment vertical="center"/>
    </xf>
    <xf numFmtId="3" fontId="7" fillId="0" borderId="19" xfId="0" quotePrefix="1" applyNumberFormat="1" applyFont="1" applyBorder="1">
      <alignment vertical="center"/>
    </xf>
    <xf numFmtId="3" fontId="7" fillId="0" borderId="88" xfId="0" quotePrefix="1" applyNumberFormat="1" applyFont="1" applyBorder="1">
      <alignment vertical="center"/>
    </xf>
    <xf numFmtId="176" fontId="7" fillId="3" borderId="55" xfId="0" quotePrefix="1" applyNumberFormat="1" applyFont="1" applyFill="1" applyBorder="1">
      <alignment vertical="center"/>
    </xf>
    <xf numFmtId="176" fontId="7" fillId="2" borderId="19" xfId="0" quotePrefix="1" applyNumberFormat="1" applyFont="1" applyFill="1" applyBorder="1">
      <alignment vertical="center"/>
    </xf>
    <xf numFmtId="0" fontId="5" fillId="0" borderId="27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30" fillId="0" borderId="0" xfId="0" applyFont="1" applyAlignment="1">
      <alignment vertical="center"/>
    </xf>
    <xf numFmtId="0" fontId="30" fillId="0" borderId="30" xfId="0" applyFont="1" applyBorder="1" applyAlignment="1">
      <alignment horizontal="center" vertical="center"/>
    </xf>
    <xf numFmtId="0" fontId="30" fillId="0" borderId="43" xfId="0" applyFont="1" applyBorder="1" applyAlignment="1">
      <alignment vertical="center" shrinkToFit="1"/>
    </xf>
    <xf numFmtId="0" fontId="30" fillId="0" borderId="72" xfId="0" applyFont="1" applyBorder="1" applyAlignment="1">
      <alignment vertical="center" shrinkToFit="1"/>
    </xf>
    <xf numFmtId="0" fontId="30" fillId="0" borderId="30" xfId="0" applyFont="1" applyBorder="1" applyAlignment="1">
      <alignment vertical="center" shrinkToFit="1"/>
    </xf>
    <xf numFmtId="0" fontId="17" fillId="0" borderId="30" xfId="0" applyFont="1" applyBorder="1" applyAlignment="1">
      <alignment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7" fillId="0" borderId="46" xfId="0" quotePrefix="1" applyNumberFormat="1" applyFont="1" applyFill="1" applyBorder="1" applyAlignment="1">
      <alignment vertical="center"/>
    </xf>
    <xf numFmtId="176" fontId="7" fillId="0" borderId="21" xfId="0" quotePrefix="1" applyNumberFormat="1" applyFont="1" applyFill="1" applyBorder="1" applyAlignment="1">
      <alignment vertical="center"/>
    </xf>
    <xf numFmtId="176" fontId="7" fillId="0" borderId="21" xfId="0" applyNumberFormat="1" applyFont="1" applyFill="1" applyBorder="1" applyAlignment="1">
      <alignment vertical="center"/>
    </xf>
    <xf numFmtId="176" fontId="7" fillId="0" borderId="14" xfId="0" quotePrefix="1" applyNumberFormat="1" applyFont="1" applyFill="1" applyBorder="1" applyAlignment="1">
      <alignment vertical="center"/>
    </xf>
    <xf numFmtId="176" fontId="7" fillId="0" borderId="32" xfId="0" quotePrefix="1" applyNumberFormat="1" applyFont="1" applyFill="1" applyBorder="1" applyAlignment="1">
      <alignment vertical="center"/>
    </xf>
    <xf numFmtId="176" fontId="7" fillId="0" borderId="32" xfId="0" applyNumberFormat="1" applyFont="1" applyFill="1" applyBorder="1" applyAlignment="1">
      <alignment vertical="center"/>
    </xf>
    <xf numFmtId="176" fontId="7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176" fontId="7" fillId="0" borderId="34" xfId="0" applyNumberFormat="1" applyFont="1" applyFill="1" applyBorder="1" applyAlignment="1">
      <alignment vertical="center"/>
    </xf>
    <xf numFmtId="176" fontId="7" fillId="0" borderId="33" xfId="0" applyNumberFormat="1" applyFont="1" applyFill="1" applyBorder="1" applyAlignment="1">
      <alignment vertical="center"/>
    </xf>
    <xf numFmtId="176" fontId="7" fillId="0" borderId="15" xfId="0" quotePrefix="1" applyNumberFormat="1" applyFont="1" applyFill="1" applyBorder="1" applyAlignment="1">
      <alignment vertical="center"/>
    </xf>
    <xf numFmtId="176" fontId="7" fillId="0" borderId="19" xfId="0" quotePrefix="1" applyNumberFormat="1" applyFont="1" applyFill="1" applyBorder="1" applyAlignment="1">
      <alignment vertical="center"/>
    </xf>
    <xf numFmtId="176" fontId="7" fillId="0" borderId="19" xfId="0" applyNumberFormat="1" applyFont="1" applyFill="1" applyBorder="1" applyAlignment="1">
      <alignment vertical="center"/>
    </xf>
    <xf numFmtId="176" fontId="7" fillId="0" borderId="75" xfId="0" quotePrefix="1" applyNumberFormat="1" applyFont="1" applyBorder="1" applyAlignment="1">
      <alignment vertical="center" shrinkToFit="1"/>
    </xf>
    <xf numFmtId="176" fontId="7" fillId="0" borderId="73" xfId="0" applyNumberFormat="1" applyFont="1" applyBorder="1" applyAlignment="1">
      <alignment vertical="center" shrinkToFit="1"/>
    </xf>
    <xf numFmtId="176" fontId="7" fillId="0" borderId="38" xfId="0" applyNumberFormat="1" applyFont="1" applyBorder="1" applyAlignment="1">
      <alignment vertical="center" shrinkToFit="1"/>
    </xf>
    <xf numFmtId="176" fontId="7" fillId="0" borderId="76" xfId="0" quotePrefix="1" applyNumberFormat="1" applyFont="1" applyBorder="1" applyAlignment="1">
      <alignment vertical="center" shrinkToFit="1"/>
    </xf>
    <xf numFmtId="176" fontId="7" fillId="0" borderId="72" xfId="0" applyNumberFormat="1" applyFont="1" applyBorder="1" applyAlignment="1">
      <alignment vertical="center" shrinkToFit="1"/>
    </xf>
    <xf numFmtId="176" fontId="7" fillId="0" borderId="30" xfId="0" applyNumberFormat="1" applyFont="1" applyBorder="1" applyAlignment="1">
      <alignment vertical="center" shrinkToFit="1"/>
    </xf>
    <xf numFmtId="176" fontId="7" fillId="0" borderId="29" xfId="0" applyNumberFormat="1" applyFont="1" applyBorder="1" applyAlignment="1">
      <alignment vertical="center" shrinkToFit="1"/>
    </xf>
    <xf numFmtId="176" fontId="7" fillId="0" borderId="58" xfId="0" applyNumberFormat="1" applyFont="1" applyBorder="1" applyAlignment="1">
      <alignment vertical="center" shrinkToFit="1"/>
    </xf>
    <xf numFmtId="176" fontId="7" fillId="0" borderId="36" xfId="0" applyNumberFormat="1" applyFont="1" applyBorder="1" applyAlignment="1">
      <alignment vertical="center" shrinkToFit="1"/>
    </xf>
    <xf numFmtId="176" fontId="7" fillId="0" borderId="23" xfId="0" applyNumberFormat="1" applyFont="1" applyBorder="1" applyAlignment="1">
      <alignment vertical="center" shrinkToFit="1"/>
    </xf>
    <xf numFmtId="176" fontId="7" fillId="0" borderId="24" xfId="0" applyNumberFormat="1" applyFont="1" applyBorder="1" applyAlignment="1">
      <alignment vertical="center" shrinkToFit="1"/>
    </xf>
    <xf numFmtId="176" fontId="7" fillId="0" borderId="74" xfId="0" applyNumberFormat="1" applyFont="1" applyBorder="1" applyAlignment="1">
      <alignment vertical="center" shrinkToFit="1"/>
    </xf>
    <xf numFmtId="176" fontId="7" fillId="0" borderId="32" xfId="0" quotePrefix="1" applyNumberFormat="1" applyFont="1" applyBorder="1" applyAlignment="1">
      <alignment vertical="center" shrinkToFit="1"/>
    </xf>
    <xf numFmtId="176" fontId="7" fillId="0" borderId="34" xfId="0" applyNumberFormat="1" applyFont="1" applyBorder="1" applyAlignment="1">
      <alignment vertical="center" shrinkToFit="1"/>
    </xf>
    <xf numFmtId="176" fontId="7" fillId="0" borderId="33" xfId="0" applyNumberFormat="1" applyFont="1" applyBorder="1" applyAlignment="1">
      <alignment vertical="center" shrinkToFit="1"/>
    </xf>
    <xf numFmtId="176" fontId="7" fillId="0" borderId="14" xfId="0" quotePrefix="1" applyNumberFormat="1" applyFont="1" applyBorder="1" applyAlignment="1">
      <alignment vertical="center" shrinkToFit="1"/>
    </xf>
    <xf numFmtId="178" fontId="7" fillId="0" borderId="16" xfId="0" quotePrefix="1" applyNumberFormat="1" applyFont="1" applyBorder="1" applyAlignment="1">
      <alignment vertical="center" shrinkToFit="1"/>
    </xf>
    <xf numFmtId="178" fontId="7" fillId="0" borderId="17" xfId="0" applyNumberFormat="1" applyFont="1" applyBorder="1" applyAlignment="1">
      <alignment vertical="center" shrinkToFit="1"/>
    </xf>
    <xf numFmtId="178" fontId="7" fillId="0" borderId="18" xfId="0" applyNumberFormat="1" applyFont="1" applyBorder="1" applyAlignment="1">
      <alignment vertical="center" shrinkToFit="1"/>
    </xf>
    <xf numFmtId="178" fontId="7" fillId="0" borderId="19" xfId="0" quotePrefix="1" applyNumberFormat="1" applyFont="1" applyFill="1" applyBorder="1" applyAlignment="1">
      <alignment vertical="center" shrinkToFit="1"/>
    </xf>
    <xf numFmtId="178" fontId="7" fillId="0" borderId="28" xfId="0" applyNumberFormat="1" applyFont="1" applyBorder="1" applyAlignment="1">
      <alignment vertical="center" shrinkToFit="1"/>
    </xf>
    <xf numFmtId="178" fontId="7" fillId="0" borderId="30" xfId="0" applyNumberFormat="1" applyFont="1" applyBorder="1" applyAlignment="1">
      <alignment vertical="center" shrinkToFit="1"/>
    </xf>
    <xf numFmtId="178" fontId="7" fillId="0" borderId="29" xfId="0" applyNumberFormat="1" applyFont="1" applyBorder="1" applyAlignment="1">
      <alignment vertical="center" shrinkToFit="1"/>
    </xf>
    <xf numFmtId="178" fontId="7" fillId="0" borderId="22" xfId="0" applyNumberFormat="1" applyFont="1" applyBorder="1" applyAlignment="1">
      <alignment vertical="center" shrinkToFit="1"/>
    </xf>
    <xf numFmtId="178" fontId="7" fillId="0" borderId="23" xfId="0" applyNumberFormat="1" applyFont="1" applyBorder="1" applyAlignment="1">
      <alignment vertical="center" shrinkToFit="1"/>
    </xf>
    <xf numFmtId="178" fontId="7" fillId="0" borderId="24" xfId="0" applyNumberFormat="1" applyFont="1" applyBorder="1" applyAlignment="1">
      <alignment vertical="center" shrinkToFit="1"/>
    </xf>
    <xf numFmtId="178" fontId="7" fillId="0" borderId="25" xfId="0" applyNumberFormat="1" applyFont="1" applyFill="1" applyBorder="1" applyAlignment="1">
      <alignment vertical="center" shrinkToFit="1"/>
    </xf>
    <xf numFmtId="178" fontId="7" fillId="0" borderId="32" xfId="0" quotePrefix="1" applyNumberFormat="1" applyFont="1" applyBorder="1" applyAlignment="1">
      <alignment vertical="center" shrinkToFit="1"/>
    </xf>
    <xf numFmtId="178" fontId="7" fillId="0" borderId="34" xfId="0" applyNumberFormat="1" applyFont="1" applyBorder="1" applyAlignment="1">
      <alignment vertical="center" shrinkToFit="1"/>
    </xf>
    <xf numFmtId="178" fontId="7" fillId="0" borderId="33" xfId="0" applyNumberFormat="1" applyFont="1" applyBorder="1" applyAlignment="1">
      <alignment vertical="center" shrinkToFit="1"/>
    </xf>
    <xf numFmtId="178" fontId="7" fillId="0" borderId="14" xfId="0" quotePrefix="1" applyNumberFormat="1" applyFont="1" applyBorder="1" applyAlignment="1">
      <alignment vertical="center" shrinkToFit="1"/>
    </xf>
    <xf numFmtId="3" fontId="7" fillId="0" borderId="47" xfId="0" applyNumberFormat="1" applyFont="1" applyFill="1" applyBorder="1" applyAlignment="1">
      <alignment vertical="center" shrinkToFit="1"/>
    </xf>
    <xf numFmtId="3" fontId="7" fillId="0" borderId="77" xfId="0" applyNumberFormat="1" applyFont="1" applyFill="1" applyBorder="1" applyAlignment="1">
      <alignment vertical="center" shrinkToFit="1"/>
    </xf>
    <xf numFmtId="3" fontId="7" fillId="0" borderId="59" xfId="0" applyNumberFormat="1" applyFont="1" applyFill="1" applyBorder="1" applyAlignment="1">
      <alignment vertical="center" shrinkToFit="1"/>
    </xf>
    <xf numFmtId="3" fontId="7" fillId="0" borderId="60" xfId="0" applyNumberFormat="1" applyFont="1" applyFill="1" applyBorder="1" applyAlignment="1">
      <alignment vertical="center" shrinkToFit="1"/>
    </xf>
    <xf numFmtId="3" fontId="7" fillId="0" borderId="30" xfId="0" applyNumberFormat="1" applyFont="1" applyFill="1" applyBorder="1" applyAlignment="1">
      <alignment vertical="center" shrinkToFit="1"/>
    </xf>
    <xf numFmtId="3" fontId="7" fillId="0" borderId="61" xfId="0" applyNumberFormat="1" applyFont="1" applyFill="1" applyBorder="1" applyAlignment="1">
      <alignment vertical="center" shrinkToFit="1"/>
    </xf>
    <xf numFmtId="3" fontId="7" fillId="0" borderId="62" xfId="0" applyNumberFormat="1" applyFont="1" applyFill="1" applyBorder="1" applyAlignment="1">
      <alignment vertical="center" shrinkToFit="1"/>
    </xf>
    <xf numFmtId="3" fontId="7" fillId="0" borderId="93" xfId="0" applyNumberFormat="1" applyFont="1" applyFill="1" applyBorder="1" applyAlignment="1">
      <alignment vertical="center" shrinkToFit="1"/>
    </xf>
    <xf numFmtId="3" fontId="7" fillId="0" borderId="63" xfId="0" applyNumberFormat="1" applyFont="1" applyFill="1" applyBorder="1" applyAlignment="1">
      <alignment vertical="center" shrinkToFit="1"/>
    </xf>
    <xf numFmtId="3" fontId="7" fillId="0" borderId="16" xfId="0" applyNumberFormat="1" applyFont="1" applyFill="1" applyBorder="1" applyAlignment="1">
      <alignment vertical="center" shrinkToFit="1"/>
    </xf>
    <xf numFmtId="3" fontId="7" fillId="0" borderId="17" xfId="0" applyNumberFormat="1" applyFont="1" applyFill="1" applyBorder="1" applyAlignment="1">
      <alignment vertical="center" shrinkToFit="1"/>
    </xf>
    <xf numFmtId="3" fontId="7" fillId="0" borderId="18" xfId="0" applyNumberFormat="1" applyFont="1" applyFill="1" applyBorder="1" applyAlignment="1">
      <alignment vertical="center" shrinkToFit="1"/>
    </xf>
    <xf numFmtId="3" fontId="7" fillId="0" borderId="28" xfId="0" applyNumberFormat="1" applyFont="1" applyFill="1" applyBorder="1" applyAlignment="1">
      <alignment vertical="center" shrinkToFit="1"/>
    </xf>
    <xf numFmtId="3" fontId="7" fillId="0" borderId="29" xfId="0" applyNumberFormat="1" applyFont="1" applyFill="1" applyBorder="1" applyAlignment="1">
      <alignment vertical="center" shrinkToFit="1"/>
    </xf>
    <xf numFmtId="3" fontId="7" fillId="0" borderId="22" xfId="0" applyNumberFormat="1" applyFont="1" applyFill="1" applyBorder="1" applyAlignment="1">
      <alignment vertical="center" shrinkToFit="1"/>
    </xf>
    <xf numFmtId="3" fontId="7" fillId="0" borderId="23" xfId="0" applyNumberFormat="1" applyFont="1" applyFill="1" applyBorder="1" applyAlignment="1">
      <alignment vertical="center" shrinkToFit="1"/>
    </xf>
    <xf numFmtId="3" fontId="7" fillId="0" borderId="24" xfId="0" applyNumberFormat="1" applyFont="1" applyFill="1" applyBorder="1" applyAlignment="1">
      <alignment vertical="center" shrinkToFit="1"/>
    </xf>
    <xf numFmtId="3" fontId="7" fillId="4" borderId="47" xfId="0" applyNumberFormat="1" applyFont="1" applyFill="1" applyBorder="1" applyAlignment="1">
      <alignment vertical="center" shrinkToFit="1"/>
    </xf>
    <xf numFmtId="3" fontId="7" fillId="4" borderId="59" xfId="0" applyNumberFormat="1" applyFont="1" applyFill="1" applyBorder="1" applyAlignment="1">
      <alignment vertical="center" shrinkToFit="1"/>
    </xf>
    <xf numFmtId="3" fontId="7" fillId="4" borderId="60" xfId="0" applyNumberFormat="1" applyFont="1" applyFill="1" applyBorder="1" applyAlignment="1">
      <alignment vertical="center" shrinkToFit="1"/>
    </xf>
    <xf numFmtId="3" fontId="7" fillId="4" borderId="61" xfId="0" applyNumberFormat="1" applyFont="1" applyFill="1" applyBorder="1" applyAlignment="1">
      <alignment vertical="center" shrinkToFit="1"/>
    </xf>
    <xf numFmtId="3" fontId="7" fillId="4" borderId="62" xfId="0" applyNumberFormat="1" applyFont="1" applyFill="1" applyBorder="1" applyAlignment="1">
      <alignment vertical="center" shrinkToFit="1"/>
    </xf>
    <xf numFmtId="3" fontId="7" fillId="4" borderId="63" xfId="0" applyNumberFormat="1" applyFont="1" applyFill="1" applyBorder="1" applyAlignment="1">
      <alignment vertical="center" shrinkToFit="1"/>
    </xf>
    <xf numFmtId="3" fontId="7" fillId="0" borderId="21" xfId="0" applyNumberFormat="1" applyFont="1" applyFill="1" applyBorder="1" applyAlignment="1">
      <alignment vertical="center" shrinkToFit="1"/>
    </xf>
    <xf numFmtId="3" fontId="7" fillId="0" borderId="58" xfId="0" applyNumberFormat="1" applyFont="1" applyFill="1" applyBorder="1" applyAlignment="1">
      <alignment vertical="center" shrinkToFit="1"/>
    </xf>
    <xf numFmtId="3" fontId="7" fillId="0" borderId="27" xfId="0" applyNumberFormat="1" applyFont="1" applyFill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177" fontId="7" fillId="0" borderId="19" xfId="0" applyNumberFormat="1" applyFont="1" applyBorder="1">
      <alignment vertical="center"/>
    </xf>
    <xf numFmtId="177" fontId="7" fillId="0" borderId="21" xfId="0" applyNumberFormat="1" applyFont="1" applyBorder="1">
      <alignment vertical="center"/>
    </xf>
    <xf numFmtId="177" fontId="7" fillId="0" borderId="31" xfId="0" applyNumberFormat="1" applyFont="1" applyBorder="1">
      <alignment vertical="center"/>
    </xf>
    <xf numFmtId="177" fontId="7" fillId="0" borderId="58" xfId="0" applyNumberFormat="1" applyFont="1" applyBorder="1">
      <alignment vertical="center"/>
    </xf>
    <xf numFmtId="177" fontId="7" fillId="0" borderId="25" xfId="0" applyNumberFormat="1" applyFont="1" applyBorder="1">
      <alignment vertical="center"/>
    </xf>
    <xf numFmtId="177" fontId="7" fillId="0" borderId="27" xfId="0" applyNumberFormat="1" applyFont="1" applyBorder="1">
      <alignment vertical="center"/>
    </xf>
    <xf numFmtId="177" fontId="7" fillId="0" borderId="19" xfId="0" quotePrefix="1" applyNumberFormat="1" applyFont="1" applyBorder="1">
      <alignment vertical="center"/>
    </xf>
    <xf numFmtId="176" fontId="5" fillId="0" borderId="2" xfId="0" applyNumberFormat="1" applyFont="1" applyBorder="1">
      <alignment vertical="center"/>
    </xf>
    <xf numFmtId="176" fontId="5" fillId="0" borderId="3" xfId="0" applyNumberFormat="1" applyFont="1" applyBorder="1">
      <alignment vertical="center"/>
    </xf>
    <xf numFmtId="176" fontId="5" fillId="0" borderId="5" xfId="0" applyNumberFormat="1" applyFont="1" applyBorder="1">
      <alignment vertical="center"/>
    </xf>
    <xf numFmtId="176" fontId="5" fillId="0" borderId="10" xfId="0" applyNumberFormat="1" applyFont="1" applyBorder="1">
      <alignment vertical="center"/>
    </xf>
    <xf numFmtId="176" fontId="5" fillId="0" borderId="0" xfId="0" applyNumberFormat="1" applyFont="1" applyBorder="1">
      <alignment vertical="center"/>
    </xf>
    <xf numFmtId="176" fontId="5" fillId="0" borderId="11" xfId="0" applyNumberFormat="1" applyFont="1" applyBorder="1">
      <alignment vertical="center"/>
    </xf>
    <xf numFmtId="176" fontId="5" fillId="0" borderId="6" xfId="0" applyNumberFormat="1" applyFont="1" applyBorder="1">
      <alignment vertical="center"/>
    </xf>
    <xf numFmtId="176" fontId="5" fillId="0" borderId="1" xfId="0" applyNumberFormat="1" applyFont="1" applyBorder="1">
      <alignment vertical="center"/>
    </xf>
    <xf numFmtId="176" fontId="5" fillId="0" borderId="8" xfId="0" applyNumberFormat="1" applyFont="1" applyBorder="1">
      <alignment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77" fontId="7" fillId="0" borderId="21" xfId="0" applyNumberFormat="1" applyFont="1" applyFill="1" applyBorder="1" applyAlignment="1">
      <alignment vertical="center" shrinkToFit="1"/>
    </xf>
    <xf numFmtId="177" fontId="7" fillId="0" borderId="58" xfId="0" applyNumberFormat="1" applyFont="1" applyFill="1" applyBorder="1" applyAlignment="1">
      <alignment vertical="center" shrinkToFit="1"/>
    </xf>
    <xf numFmtId="177" fontId="7" fillId="0" borderId="27" xfId="0" applyNumberFormat="1" applyFont="1" applyFill="1" applyBorder="1" applyAlignment="1">
      <alignment vertical="center" shrinkToFit="1"/>
    </xf>
    <xf numFmtId="177" fontId="9" fillId="5" borderId="13" xfId="0" applyNumberFormat="1" applyFont="1" applyFill="1" applyBorder="1" applyAlignment="1">
      <alignment vertical="center" shrinkToFit="1"/>
    </xf>
    <xf numFmtId="177" fontId="7" fillId="0" borderId="88" xfId="0" applyNumberFormat="1" applyFont="1" applyBorder="1">
      <alignment vertical="center"/>
    </xf>
    <xf numFmtId="177" fontId="7" fillId="0" borderId="89" xfId="0" applyNumberFormat="1" applyFont="1" applyBorder="1">
      <alignment vertical="center"/>
    </xf>
    <xf numFmtId="177" fontId="7" fillId="0" borderId="90" xfId="0" applyNumberFormat="1" applyFont="1" applyBorder="1">
      <alignment vertical="center"/>
    </xf>
    <xf numFmtId="177" fontId="7" fillId="0" borderId="13" xfId="0" applyNumberFormat="1" applyFont="1" applyBorder="1">
      <alignment vertical="center"/>
    </xf>
    <xf numFmtId="0" fontId="30" fillId="0" borderId="43" xfId="0" applyFont="1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center" wrapText="1"/>
    </xf>
    <xf numFmtId="0" fontId="4" fillId="0" borderId="66" xfId="0" applyFont="1" applyBorder="1" applyAlignment="1">
      <alignment vertical="center"/>
    </xf>
    <xf numFmtId="0" fontId="4" fillId="0" borderId="71" xfId="0" applyFont="1" applyBorder="1" applyAlignment="1">
      <alignment vertical="center"/>
    </xf>
    <xf numFmtId="0" fontId="4" fillId="0" borderId="68" xfId="0" applyFont="1" applyBorder="1" applyAlignment="1">
      <alignment vertical="center"/>
    </xf>
    <xf numFmtId="0" fontId="5" fillId="0" borderId="1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76" fontId="21" fillId="0" borderId="69" xfId="0" quotePrefix="1" applyNumberFormat="1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0" fontId="17" fillId="0" borderId="7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17" fillId="0" borderId="65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176" fontId="21" fillId="0" borderId="2" xfId="0" quotePrefix="1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77" fontId="21" fillId="0" borderId="2" xfId="0" quotePrefix="1" applyNumberFormat="1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 shrinkToFit="1"/>
    </xf>
    <xf numFmtId="0" fontId="17" fillId="0" borderId="10" xfId="0" applyFont="1" applyBorder="1" applyAlignment="1">
      <alignment horizontal="center" vertical="center" shrinkToFit="1"/>
    </xf>
    <xf numFmtId="0" fontId="17" fillId="0" borderId="11" xfId="0" applyFont="1" applyBorder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177" fontId="21" fillId="0" borderId="2" xfId="0" quotePrefix="1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176" fontId="21" fillId="0" borderId="2" xfId="0" quotePrefix="1" applyNumberFormat="1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171450</xdr:rowOff>
    </xdr:from>
    <xdr:to>
      <xdr:col>1</xdr:col>
      <xdr:colOff>9610725</xdr:colOff>
      <xdr:row>10</xdr:row>
      <xdr:rowOff>209550</xdr:rowOff>
    </xdr:to>
    <xdr:sp macro="" textlink="">
      <xdr:nvSpPr>
        <xdr:cNvPr id="6" name="正方形/長方形 5"/>
        <xdr:cNvSpPr/>
      </xdr:nvSpPr>
      <xdr:spPr>
        <a:xfrm>
          <a:off x="95250" y="1619250"/>
          <a:ext cx="9610725" cy="1181100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>
            <a:spcAft>
              <a:spcPts val="0"/>
            </a:spcAft>
          </a:pPr>
          <a:r>
            <a:rPr lang="ja-JP" sz="2800" b="1" kern="100" spc="44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Century" panose="02040604050505020304" pitchFamily="18" charset="0"/>
              <a:ea typeface="游ゴシック Light" panose="020B0300000000000000" pitchFamily="50" charset="-128"/>
            </a:rPr>
            <a:t>産業連関表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95249</xdr:colOff>
      <xdr:row>6</xdr:row>
      <xdr:rowOff>171450</xdr:rowOff>
    </xdr:from>
    <xdr:to>
      <xdr:col>1</xdr:col>
      <xdr:colOff>9610724</xdr:colOff>
      <xdr:row>8</xdr:row>
      <xdr:rowOff>161925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A406644-D5EE-47DB-AA73-7D2E381600B7}"/>
            </a:ext>
          </a:extLst>
        </xdr:cNvPr>
        <xdr:cNvSpPr/>
      </xdr:nvSpPr>
      <xdr:spPr>
        <a:xfrm>
          <a:off x="95249" y="1200150"/>
          <a:ext cx="9610725" cy="790575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>
            <a:spcAft>
              <a:spcPts val="0"/>
            </a:spcAft>
          </a:pPr>
          <a:r>
            <a:rPr lang="ja-JP" sz="2800" b="1" kern="100" spc="33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Century" panose="02040604050505020304" pitchFamily="18" charset="0"/>
              <a:ea typeface="游ゴシック Light" panose="020B0300000000000000" pitchFamily="50" charset="-128"/>
            </a:rPr>
            <a:t>愛知県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95249</xdr:colOff>
      <xdr:row>4</xdr:row>
      <xdr:rowOff>214313</xdr:rowOff>
    </xdr:from>
    <xdr:to>
      <xdr:col>1</xdr:col>
      <xdr:colOff>9620250</xdr:colOff>
      <xdr:row>6</xdr:row>
      <xdr:rowOff>264477</xdr:rowOff>
    </xdr:to>
    <xdr:sp macro="" textlink="">
      <xdr:nvSpPr>
        <xdr:cNvPr id="8" name="正方形/長方形 7"/>
        <xdr:cNvSpPr/>
      </xdr:nvSpPr>
      <xdr:spPr>
        <a:xfrm>
          <a:off x="95249" y="728663"/>
          <a:ext cx="9620251" cy="564514"/>
        </a:xfrm>
        <a:prstGeom prst="rect">
          <a:avLst/>
        </a:prstGeom>
        <a:noFill/>
      </xdr:spPr>
      <xdr:txBody>
        <a:bodyPr wrap="square" lIns="91440" tIns="45720" rIns="91440" bIns="45720" anchor="ctr">
          <a:spAutoFit/>
        </a:bodyPr>
        <a:lstStyle/>
        <a:p>
          <a:pPr algn="ctr">
            <a:spcAft>
              <a:spcPts val="0"/>
            </a:spcAft>
          </a:pPr>
          <a:r>
            <a:rPr lang="en-US" sz="2200" b="1" kern="100" spc="55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2015</a:t>
          </a:r>
          <a:r>
            <a:rPr lang="en-US" sz="2200" kern="100" spc="15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(</a:t>
          </a:r>
          <a:r>
            <a:rPr lang="ja-JP" sz="2200" b="1" kern="100" spc="5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平成</a:t>
          </a:r>
          <a:r>
            <a:rPr lang="en-US" sz="2200" b="1" kern="100" spc="12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27</a:t>
          </a:r>
          <a:r>
            <a:rPr lang="en-US" sz="2200" kern="100" spc="15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)</a:t>
          </a:r>
          <a:r>
            <a:rPr lang="ja-JP" sz="2200" b="1" kern="100" spc="15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</a:rPr>
            <a:t>年</a:t>
          </a:r>
          <a:endParaRPr lang="ja-JP" sz="1200" kern="100">
            <a:effectLst/>
            <a:latin typeface="游ゴシック Light" panose="020B0300000000000000" pitchFamily="50" charset="-128"/>
            <a:ea typeface="游ゴシック Light" panose="020B03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9524</xdr:colOff>
      <xdr:row>16</xdr:row>
      <xdr:rowOff>104775</xdr:rowOff>
    </xdr:from>
    <xdr:to>
      <xdr:col>1</xdr:col>
      <xdr:colOff>9601199</xdr:colOff>
      <xdr:row>19</xdr:row>
      <xdr:rowOff>95250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DA406644-D5EE-47DB-AA73-7D2E381600B7}"/>
            </a:ext>
          </a:extLst>
        </xdr:cNvPr>
        <xdr:cNvSpPr/>
      </xdr:nvSpPr>
      <xdr:spPr>
        <a:xfrm>
          <a:off x="104774" y="3924300"/>
          <a:ext cx="9591675" cy="6762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>
            <a:lnSpc>
              <a:spcPts val="2300"/>
            </a:lnSpc>
            <a:spcAft>
              <a:spcPts val="0"/>
            </a:spcAft>
          </a:pPr>
          <a:r>
            <a:rPr lang="ja-JP" sz="1800" b="1" kern="100" spc="32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solidFill>
                <a:srgbClr val="7F7F7F"/>
              </a:solidFill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  <a:cs typeface="+mn-cs"/>
            </a:rPr>
            <a:t>愛知県</a:t>
          </a:r>
          <a:r>
            <a:rPr lang="ja-JP" sz="1800" b="1" kern="10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solidFill>
                <a:srgbClr val="7F7F7F"/>
              </a:solidFill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  <a:cs typeface="+mn-cs"/>
            </a:rPr>
            <a:t>県民文化局</a:t>
          </a:r>
          <a:endParaRPr lang="ja-JP" sz="1200" kern="100">
            <a:effectLst/>
            <a:latin typeface="游ゴシック Light" panose="020B0300000000000000" pitchFamily="50" charset="-128"/>
            <a:ea typeface="游ゴシック Light" panose="020B0300000000000000" pitchFamily="50" charset="-128"/>
            <a:cs typeface="Times New Roman" panose="02020603050405020304" pitchFamily="18" charset="0"/>
          </a:endParaRPr>
        </a:p>
        <a:p>
          <a:pPr algn="ctr">
            <a:lnSpc>
              <a:spcPts val="2300"/>
            </a:lnSpc>
            <a:spcAft>
              <a:spcPts val="0"/>
            </a:spcAft>
          </a:pPr>
          <a:r>
            <a:rPr lang="ja-JP" sz="1800" b="1" kern="10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solidFill>
                <a:srgbClr val="7F7F7F"/>
              </a:solidFill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  <a:cs typeface="+mn-cs"/>
            </a:rPr>
            <a:t>県民生活</a:t>
          </a:r>
          <a:r>
            <a:rPr lang="ja-JP" sz="1800" b="1" kern="100" spc="280">
              <a:ln w="3175" cap="flat" cmpd="sng" algn="ctr">
                <a:solidFill>
                  <a:srgbClr val="181717"/>
                </a:solidFill>
                <a:prstDash val="solid"/>
                <a:round/>
              </a:ln>
              <a:solidFill>
                <a:srgbClr val="7F7F7F"/>
              </a:solidFill>
              <a:effectLst>
                <a:outerShdw blurRad="63500" dist="38100" dir="2700000" algn="tl">
                  <a:srgbClr val="000000">
                    <a:alpha val="40000"/>
                  </a:srgbClr>
                </a:outerShdw>
              </a:effectLst>
              <a:latin typeface="游ゴシック Light" panose="020B0300000000000000" pitchFamily="50" charset="-128"/>
              <a:ea typeface="游ゴシック Light" panose="020B0300000000000000" pitchFamily="50" charset="-128"/>
              <a:cs typeface="+mn-cs"/>
            </a:rPr>
            <a:t>部統計課</a:t>
          </a:r>
          <a:endParaRPr lang="ja-JP" sz="1200" kern="100">
            <a:effectLst/>
            <a:latin typeface="游ゴシック Light" panose="020B0300000000000000" pitchFamily="50" charset="-128"/>
            <a:ea typeface="游ゴシック Light" panose="020B03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B22"/>
  <sheetViews>
    <sheetView tabSelected="1" workbookViewId="0"/>
  </sheetViews>
  <sheetFormatPr defaultRowHeight="20.25" customHeight="1" x14ac:dyDescent="0.15"/>
  <cols>
    <col min="1" max="1" width="1.25" style="423" customWidth="1"/>
    <col min="2" max="2" width="126.625" style="426" customWidth="1"/>
    <col min="3" max="3" width="1.125" style="423" customWidth="1"/>
    <col min="4" max="16384" width="9" style="423"/>
  </cols>
  <sheetData>
    <row r="7" spans="2:2" ht="33" x14ac:dyDescent="0.15">
      <c r="B7" s="422"/>
    </row>
    <row r="8" spans="2:2" ht="30" x14ac:dyDescent="0.15">
      <c r="B8" s="424"/>
    </row>
    <row r="9" spans="2:2" ht="30" x14ac:dyDescent="0.15">
      <c r="B9" s="424"/>
    </row>
    <row r="10" spans="2:2" ht="30" x14ac:dyDescent="0.15">
      <c r="B10" s="424"/>
    </row>
    <row r="11" spans="2:2" ht="30" x14ac:dyDescent="0.15">
      <c r="B11" s="424"/>
    </row>
    <row r="12" spans="2:2" ht="30.75" x14ac:dyDescent="0.15">
      <c r="B12" s="425" t="s">
        <v>238</v>
      </c>
    </row>
    <row r="13" spans="2:2" ht="18" x14ac:dyDescent="0.15"/>
    <row r="14" spans="2:2" ht="18" x14ac:dyDescent="0.15"/>
    <row r="15" spans="2:2" ht="18" x14ac:dyDescent="0.15"/>
    <row r="16" spans="2:2" ht="18" x14ac:dyDescent="0.15"/>
    <row r="17" ht="18" x14ac:dyDescent="0.15"/>
    <row r="18" ht="18" x14ac:dyDescent="0.15"/>
    <row r="19" ht="18" x14ac:dyDescent="0.15"/>
    <row r="20" ht="18" x14ac:dyDescent="0.15"/>
    <row r="21" ht="18" x14ac:dyDescent="0.15"/>
    <row r="22" ht="18" x14ac:dyDescent="0.15"/>
  </sheetData>
  <phoneticPr fontId="2"/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R23"/>
  <sheetViews>
    <sheetView zoomScale="90" zoomScaleNormal="90" workbookViewId="0"/>
  </sheetViews>
  <sheetFormatPr defaultColWidth="9" defaultRowHeight="23.1" customHeight="1" x14ac:dyDescent="0.15"/>
  <cols>
    <col min="1" max="1" width="1.625" style="1" customWidth="1"/>
    <col min="2" max="2" width="4.125" style="100" customWidth="1"/>
    <col min="3" max="4" width="15.625" style="1" customWidth="1"/>
    <col min="5" max="5" width="14.625" style="1" customWidth="1"/>
    <col min="6" max="7" width="15.625" style="1" customWidth="1"/>
    <col min="8" max="9" width="1.625" style="1" customWidth="1"/>
    <col min="10" max="10" width="4.125" style="1" customWidth="1"/>
    <col min="11" max="15" width="15.625" style="1" customWidth="1"/>
    <col min="16" max="16" width="9" style="1"/>
    <col min="17" max="20" width="13.25" style="1" customWidth="1"/>
    <col min="21" max="16384" width="9" style="1"/>
  </cols>
  <sheetData>
    <row r="1" spans="2:18" ht="10.5" customHeight="1" x14ac:dyDescent="0.15"/>
    <row r="2" spans="2:18" ht="23.1" customHeight="1" x14ac:dyDescent="0.3">
      <c r="B2" s="262" t="s">
        <v>119</v>
      </c>
      <c r="C2" s="2"/>
      <c r="H2" s="105"/>
      <c r="I2" s="106"/>
    </row>
    <row r="3" spans="2:18" ht="23.1" customHeight="1" x14ac:dyDescent="0.15">
      <c r="B3" s="5"/>
      <c r="C3" s="9"/>
      <c r="D3" s="404"/>
      <c r="E3" s="6"/>
      <c r="F3" s="402"/>
      <c r="G3" s="84"/>
      <c r="H3" s="105"/>
      <c r="I3" s="106"/>
      <c r="J3" s="500" t="s">
        <v>41</v>
      </c>
      <c r="K3" s="501"/>
      <c r="L3" s="404"/>
      <c r="M3" s="6"/>
      <c r="N3" s="402"/>
      <c r="O3" s="133"/>
    </row>
    <row r="4" spans="2:18" ht="23.1" customHeight="1" x14ac:dyDescent="0.15">
      <c r="B4" s="21"/>
      <c r="C4" s="14"/>
      <c r="D4" s="128" t="s">
        <v>7</v>
      </c>
      <c r="E4" s="322" t="s">
        <v>8</v>
      </c>
      <c r="F4" s="129" t="s">
        <v>36</v>
      </c>
      <c r="G4" s="99" t="s">
        <v>37</v>
      </c>
      <c r="H4" s="105"/>
      <c r="I4" s="106"/>
      <c r="J4" s="502"/>
      <c r="K4" s="503"/>
      <c r="L4" s="11" t="s">
        <v>7</v>
      </c>
      <c r="M4" s="401" t="s">
        <v>8</v>
      </c>
      <c r="N4" s="12" t="s">
        <v>36</v>
      </c>
      <c r="O4" s="134"/>
    </row>
    <row r="5" spans="2:18" ht="23.1" customHeight="1" x14ac:dyDescent="0.15">
      <c r="B5" s="19" t="s">
        <v>0</v>
      </c>
      <c r="C5" s="20" t="s">
        <v>3</v>
      </c>
      <c r="D5" s="406">
        <f t="array" ref="D5:E7">MMULT(逆行列2!D24:F26,'3部門'!H7:I9)</f>
        <v>84215.68306614754</v>
      </c>
      <c r="E5" s="407">
        <v>1773.6176106655616</v>
      </c>
      <c r="F5" s="406">
        <f>'3部門'!J7</f>
        <v>136528</v>
      </c>
      <c r="G5" s="125">
        <f>SUM(D5:F5)</f>
        <v>222517.30067681312</v>
      </c>
      <c r="H5" s="105"/>
      <c r="I5" s="106"/>
      <c r="J5" s="19" t="s">
        <v>0</v>
      </c>
      <c r="K5" s="129" t="s">
        <v>3</v>
      </c>
      <c r="L5" s="140">
        <f>+D12/'3部門'!H$10</f>
        <v>4.7718537725268788E-3</v>
      </c>
      <c r="M5" s="136">
        <f>+E12/'3部門'!I$10</f>
        <v>1.8931597919217133E-3</v>
      </c>
      <c r="N5" s="141">
        <f>+F12/'3部門'!J$10</f>
        <v>8.5769776903571234E-3</v>
      </c>
      <c r="O5" s="142">
        <f>+G12/'3部門'!K$10</f>
        <v>6.1355333400201148E-3</v>
      </c>
      <c r="Q5" s="146"/>
      <c r="R5" s="146"/>
    </row>
    <row r="6" spans="2:18" ht="23.1" customHeight="1" x14ac:dyDescent="0.15">
      <c r="B6" s="19" t="s">
        <v>1</v>
      </c>
      <c r="C6" s="20" t="s">
        <v>4</v>
      </c>
      <c r="D6" s="408">
        <v>1647242.5179276599</v>
      </c>
      <c r="E6" s="409">
        <v>2907683.4545438904</v>
      </c>
      <c r="F6" s="408">
        <f>'3部門'!J8</f>
        <v>25172687</v>
      </c>
      <c r="G6" s="125">
        <f t="shared" ref="G6:G7" si="0">SUM(D6:F6)</f>
        <v>29727612.97247155</v>
      </c>
      <c r="H6" s="105"/>
      <c r="I6" s="106"/>
      <c r="J6" s="19" t="s">
        <v>1</v>
      </c>
      <c r="K6" s="129" t="s">
        <v>4</v>
      </c>
      <c r="L6" s="135">
        <f>+D13/'3部門'!H$10</f>
        <v>0.13605211238297241</v>
      </c>
      <c r="M6" s="76">
        <f>+E13/'3部門'!I$10</f>
        <v>0.39386671836335835</v>
      </c>
      <c r="N6" s="77">
        <f>+F13/'3部門'!J$10</f>
        <v>1.0717271427267301</v>
      </c>
      <c r="O6" s="137">
        <f>+G13/'3部門'!K$10</f>
        <v>0.62162380249399207</v>
      </c>
    </row>
    <row r="7" spans="2:18" ht="23.1" customHeight="1" x14ac:dyDescent="0.15">
      <c r="B7" s="19" t="s">
        <v>2</v>
      </c>
      <c r="C7" s="20" t="s">
        <v>5</v>
      </c>
      <c r="D7" s="410">
        <v>16001421.071615906</v>
      </c>
      <c r="E7" s="411">
        <v>2948475.1464823512</v>
      </c>
      <c r="F7" s="410">
        <f>'3部門'!J9</f>
        <v>6155452</v>
      </c>
      <c r="G7" s="125">
        <f t="shared" si="0"/>
        <v>25105348.218098257</v>
      </c>
      <c r="H7" s="105"/>
      <c r="I7" s="106"/>
      <c r="J7" s="130" t="s">
        <v>2</v>
      </c>
      <c r="K7" s="12" t="s">
        <v>5</v>
      </c>
      <c r="L7" s="139">
        <f>+D14/'3部門'!H$10</f>
        <v>0.84961495390619513</v>
      </c>
      <c r="M7" s="79">
        <f>+E14/'3部門'!I$10</f>
        <v>0.41721212570682448</v>
      </c>
      <c r="N7" s="80">
        <f>+F14/'3部門'!J$10</f>
        <v>0.39786889187787644</v>
      </c>
      <c r="O7" s="138">
        <f>+G14/'3部門'!K$10</f>
        <v>0.56727093375642157</v>
      </c>
    </row>
    <row r="8" spans="2:18" ht="23.1" customHeight="1" x14ac:dyDescent="0.15">
      <c r="B8" s="101" t="s">
        <v>12</v>
      </c>
      <c r="C8" s="87" t="s">
        <v>6</v>
      </c>
      <c r="D8" s="124">
        <f>SUM(D5:D7)</f>
        <v>17732879.272609714</v>
      </c>
      <c r="E8" s="124">
        <f t="shared" ref="E8:F8" si="1">SUM(E5:E7)</f>
        <v>5857932.2186369076</v>
      </c>
      <c r="F8" s="124">
        <f t="shared" si="1"/>
        <v>31464667</v>
      </c>
      <c r="G8" s="89">
        <f>SUM(G5:G7)</f>
        <v>55055478.491246618</v>
      </c>
      <c r="H8" s="105"/>
      <c r="I8" s="106"/>
      <c r="J8" s="101"/>
      <c r="K8" s="132"/>
      <c r="L8" s="157">
        <f>+D15/'3部門'!H$10</f>
        <v>0.99043892006169432</v>
      </c>
      <c r="M8" s="158">
        <f>+E15/'3部門'!I$10</f>
        <v>0.81297200386210455</v>
      </c>
      <c r="N8" s="159">
        <f>+F15/'3部門'!J$10</f>
        <v>1.4781730122949637</v>
      </c>
      <c r="O8" s="103">
        <f>+G15/'3部門'!K$10</f>
        <v>1.1950302695904338</v>
      </c>
    </row>
    <row r="9" spans="2:18" ht="23.1" customHeight="1" x14ac:dyDescent="0.3">
      <c r="B9" s="255" t="s">
        <v>120</v>
      </c>
      <c r="C9" s="86"/>
      <c r="D9" s="93"/>
      <c r="E9" s="94"/>
      <c r="F9" s="95"/>
      <c r="G9" s="97"/>
      <c r="H9" s="105"/>
      <c r="I9" s="106"/>
    </row>
    <row r="10" spans="2:18" ht="23.1" customHeight="1" x14ac:dyDescent="0.15">
      <c r="B10" s="474" t="s">
        <v>38</v>
      </c>
      <c r="C10" s="475"/>
      <c r="D10" s="330"/>
      <c r="E10" s="6"/>
      <c r="F10" s="329"/>
      <c r="G10" s="133"/>
      <c r="H10" s="105"/>
      <c r="I10" s="106"/>
      <c r="J10" s="500" t="s">
        <v>42</v>
      </c>
      <c r="K10" s="501"/>
      <c r="L10" s="330"/>
      <c r="M10" s="6"/>
      <c r="N10" s="329"/>
      <c r="O10" s="133"/>
    </row>
    <row r="11" spans="2:18" ht="23.1" customHeight="1" x14ac:dyDescent="0.15">
      <c r="B11" s="476"/>
      <c r="C11" s="477"/>
      <c r="D11" s="11" t="s">
        <v>7</v>
      </c>
      <c r="E11" s="401" t="s">
        <v>8</v>
      </c>
      <c r="F11" s="129" t="s">
        <v>36</v>
      </c>
      <c r="G11" s="134"/>
      <c r="H11" s="105"/>
      <c r="I11" s="106"/>
      <c r="J11" s="502"/>
      <c r="K11" s="503"/>
      <c r="L11" s="11" t="s">
        <v>7</v>
      </c>
      <c r="M11" s="401" t="s">
        <v>8</v>
      </c>
      <c r="N11" s="129" t="s">
        <v>36</v>
      </c>
      <c r="O11" s="134"/>
    </row>
    <row r="12" spans="2:18" ht="23.1" customHeight="1" x14ac:dyDescent="0.15">
      <c r="B12" s="5" t="s">
        <v>0</v>
      </c>
      <c r="C12" s="15" t="s">
        <v>3</v>
      </c>
      <c r="D12" s="173">
        <f t="array" ref="D12:F14">MMULT(逆行列2!L24:N26,D5:F7)</f>
        <v>116162.57250367812</v>
      </c>
      <c r="E12" s="174">
        <v>19466.680602805885</v>
      </c>
      <c r="F12" s="175">
        <v>269871.74689351598</v>
      </c>
      <c r="G12" s="125">
        <f>SUM(D12:F12)</f>
        <v>405501</v>
      </c>
      <c r="H12" s="105"/>
      <c r="I12" s="106"/>
      <c r="J12" s="131" t="s">
        <v>0</v>
      </c>
      <c r="K12" s="15" t="s">
        <v>3</v>
      </c>
      <c r="L12" s="148">
        <f>+D12/$G12</f>
        <v>0.28646679663842534</v>
      </c>
      <c r="M12" s="149">
        <f t="shared" ref="M12:O15" si="2">+E12/$G12</f>
        <v>4.8006492222721735E-2</v>
      </c>
      <c r="N12" s="150">
        <f>+F12/$G12</f>
        <v>0.66552671113885287</v>
      </c>
      <c r="O12" s="163">
        <f t="shared" si="2"/>
        <v>1</v>
      </c>
    </row>
    <row r="13" spans="2:18" ht="23.1" customHeight="1" x14ac:dyDescent="0.15">
      <c r="B13" s="19" t="s">
        <v>1</v>
      </c>
      <c r="C13" s="20" t="s">
        <v>4</v>
      </c>
      <c r="D13" s="176">
        <v>3311954.6663301643</v>
      </c>
      <c r="E13" s="172">
        <v>4049989.6729118032</v>
      </c>
      <c r="F13" s="177">
        <v>33721537.660758033</v>
      </c>
      <c r="G13" s="125">
        <f t="shared" ref="G13:G14" si="3">SUM(D13:F13)</f>
        <v>41083482</v>
      </c>
      <c r="H13" s="105"/>
      <c r="I13" s="106"/>
      <c r="J13" s="19" t="s">
        <v>1</v>
      </c>
      <c r="K13" s="20" t="s">
        <v>4</v>
      </c>
      <c r="L13" s="151">
        <f t="shared" ref="L13:L15" si="4">+D13/$G13</f>
        <v>8.0615237684336594E-2</v>
      </c>
      <c r="M13" s="152">
        <f t="shared" si="2"/>
        <v>9.8579513608700528E-2</v>
      </c>
      <c r="N13" s="153">
        <f t="shared" si="2"/>
        <v>0.82080524870696292</v>
      </c>
      <c r="O13" s="164">
        <f t="shared" si="2"/>
        <v>1</v>
      </c>
    </row>
    <row r="14" spans="2:18" ht="23.1" customHeight="1" thickBot="1" x14ac:dyDescent="0.2">
      <c r="B14" s="21" t="s">
        <v>2</v>
      </c>
      <c r="C14" s="11" t="s">
        <v>5</v>
      </c>
      <c r="D14" s="178">
        <v>20682414.715125602</v>
      </c>
      <c r="E14" s="179">
        <v>4290042.0922780214</v>
      </c>
      <c r="F14" s="180">
        <v>12518812.192596387</v>
      </c>
      <c r="G14" s="125">
        <f t="shared" si="3"/>
        <v>37491269.000000015</v>
      </c>
      <c r="H14" s="105"/>
      <c r="I14" s="106"/>
      <c r="J14" s="130" t="s">
        <v>2</v>
      </c>
      <c r="K14" s="11" t="s">
        <v>5</v>
      </c>
      <c r="L14" s="154">
        <f t="shared" si="4"/>
        <v>0.55165950011256204</v>
      </c>
      <c r="M14" s="155">
        <f t="shared" si="2"/>
        <v>0.11442776429568227</v>
      </c>
      <c r="N14" s="156">
        <f t="shared" si="2"/>
        <v>0.33391273559175555</v>
      </c>
      <c r="O14" s="165">
        <f t="shared" si="2"/>
        <v>1</v>
      </c>
    </row>
    <row r="15" spans="2:18" ht="23.1" customHeight="1" thickBot="1" x14ac:dyDescent="0.2">
      <c r="B15" s="101"/>
      <c r="C15" s="132"/>
      <c r="D15" s="124">
        <f>SUM(D12:D14)</f>
        <v>24110531.953959443</v>
      </c>
      <c r="E15" s="124">
        <f t="shared" ref="E15" si="5">SUM(E12:E14)</f>
        <v>8359498.4457926303</v>
      </c>
      <c r="F15" s="281">
        <f t="shared" ref="F15" si="6">SUM(F12:F14)</f>
        <v>46510221.600247934</v>
      </c>
      <c r="G15" s="284">
        <f>SUM(G12:G14)</f>
        <v>78980252.000000015</v>
      </c>
      <c r="H15" s="105"/>
      <c r="I15" s="106"/>
      <c r="J15" s="101"/>
      <c r="K15" s="132"/>
      <c r="L15" s="160">
        <f t="shared" si="4"/>
        <v>0.30527291751309477</v>
      </c>
      <c r="M15" s="161">
        <f t="shared" si="2"/>
        <v>0.10584289406664123</v>
      </c>
      <c r="N15" s="162">
        <f t="shared" si="2"/>
        <v>0.58888418842026391</v>
      </c>
      <c r="O15" s="147">
        <f t="shared" si="2"/>
        <v>1</v>
      </c>
    </row>
    <row r="17" spans="2:15" ht="28.5" customHeight="1" x14ac:dyDescent="0.15">
      <c r="B17" s="504" t="s">
        <v>109</v>
      </c>
      <c r="C17" s="504"/>
      <c r="D17" s="504"/>
      <c r="E17" s="504"/>
      <c r="F17" s="504"/>
      <c r="G17" s="504"/>
      <c r="H17" s="504"/>
      <c r="I17" s="504"/>
      <c r="J17" s="504"/>
      <c r="K17" s="504"/>
      <c r="L17" s="504"/>
      <c r="M17" s="504"/>
      <c r="N17" s="504"/>
      <c r="O17" s="504"/>
    </row>
    <row r="18" spans="2:15" ht="30" customHeight="1" x14ac:dyDescent="0.15">
      <c r="B18" s="496" t="s">
        <v>58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</row>
    <row r="19" spans="2:15" ht="30" customHeight="1" x14ac:dyDescent="0.15">
      <c r="B19" s="496" t="s">
        <v>59</v>
      </c>
      <c r="C19" s="496"/>
      <c r="D19" s="496"/>
      <c r="E19" s="496"/>
      <c r="F19" s="496"/>
      <c r="G19" s="496"/>
      <c r="H19" s="496"/>
      <c r="I19" s="496"/>
      <c r="J19" s="496"/>
      <c r="K19" s="496"/>
      <c r="L19" s="496"/>
      <c r="M19" s="496"/>
      <c r="N19" s="496"/>
      <c r="O19" s="496"/>
    </row>
    <row r="20" spans="2:15" ht="59.25" customHeight="1" x14ac:dyDescent="0.15">
      <c r="B20" s="497" t="s">
        <v>61</v>
      </c>
      <c r="C20" s="496"/>
      <c r="D20" s="496"/>
      <c r="E20" s="496"/>
      <c r="F20" s="496"/>
      <c r="G20" s="496"/>
      <c r="H20" s="496"/>
      <c r="I20" s="496"/>
      <c r="J20" s="496"/>
      <c r="K20" s="496"/>
      <c r="L20" s="496"/>
      <c r="M20" s="496"/>
      <c r="N20" s="496"/>
      <c r="O20" s="496"/>
    </row>
    <row r="21" spans="2:15" ht="38.25" customHeight="1" x14ac:dyDescent="0.15">
      <c r="B21" s="496" t="s">
        <v>62</v>
      </c>
      <c r="C21" s="496"/>
      <c r="D21" s="496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496"/>
    </row>
    <row r="22" spans="2:15" ht="23.1" customHeight="1" x14ac:dyDescent="0.15">
      <c r="B22" s="496"/>
      <c r="C22" s="496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</row>
    <row r="23" spans="2:15" ht="23.1" customHeight="1" x14ac:dyDescent="0.15">
      <c r="B23" s="498"/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</row>
  </sheetData>
  <mergeCells count="10">
    <mergeCell ref="B10:C11"/>
    <mergeCell ref="J3:K4"/>
    <mergeCell ref="J10:K11"/>
    <mergeCell ref="B17:O17"/>
    <mergeCell ref="B18:O18"/>
    <mergeCell ref="B19:O19"/>
    <mergeCell ref="B20:O20"/>
    <mergeCell ref="B21:O21"/>
    <mergeCell ref="B22:O22"/>
    <mergeCell ref="B23:O23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&amp;L&amp;F&amp;R&amp;A</oddHead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23"/>
  <sheetViews>
    <sheetView zoomScale="90" zoomScaleNormal="90" workbookViewId="0"/>
  </sheetViews>
  <sheetFormatPr defaultColWidth="9" defaultRowHeight="22.9" customHeight="1" x14ac:dyDescent="0.15"/>
  <cols>
    <col min="1" max="1" width="1.625" style="1" customWidth="1"/>
    <col min="2" max="2" width="4.125" style="100" customWidth="1"/>
    <col min="3" max="4" width="15.625" style="1" customWidth="1"/>
    <col min="5" max="5" width="14.625" style="1" customWidth="1"/>
    <col min="6" max="7" width="15.625" style="1" customWidth="1"/>
    <col min="8" max="9" width="1.625" style="1" customWidth="1"/>
    <col min="10" max="10" width="4.125" style="1" customWidth="1"/>
    <col min="11" max="15" width="15.625" style="1" customWidth="1"/>
    <col min="16" max="16" width="3.75" style="1" customWidth="1"/>
    <col min="17" max="20" width="13.25" style="1" customWidth="1"/>
    <col min="21" max="16384" width="9" style="1"/>
  </cols>
  <sheetData>
    <row r="1" spans="2:18" ht="10.5" customHeight="1" x14ac:dyDescent="0.15"/>
    <row r="2" spans="2:18" ht="23.1" customHeight="1" x14ac:dyDescent="0.3">
      <c r="B2" s="262" t="s">
        <v>119</v>
      </c>
      <c r="C2" s="2"/>
      <c r="H2" s="105"/>
      <c r="I2" s="106"/>
    </row>
    <row r="3" spans="2:18" ht="23.1" customHeight="1" x14ac:dyDescent="0.15">
      <c r="B3" s="184"/>
      <c r="C3" s="9"/>
      <c r="D3" s="404"/>
      <c r="E3" s="6"/>
      <c r="F3" s="402"/>
      <c r="G3" s="84"/>
      <c r="H3" s="105"/>
      <c r="I3" s="106"/>
      <c r="J3" s="500" t="s">
        <v>41</v>
      </c>
      <c r="K3" s="501"/>
      <c r="L3" s="404"/>
      <c r="M3" s="6"/>
      <c r="N3" s="402"/>
      <c r="O3" s="133"/>
    </row>
    <row r="4" spans="2:18" ht="23.1" customHeight="1" x14ac:dyDescent="0.15">
      <c r="B4" s="183"/>
      <c r="C4" s="14"/>
      <c r="D4" s="128" t="s">
        <v>7</v>
      </c>
      <c r="E4" s="322" t="s">
        <v>8</v>
      </c>
      <c r="F4" s="129" t="s">
        <v>36</v>
      </c>
      <c r="G4" s="99" t="s">
        <v>37</v>
      </c>
      <c r="H4" s="105"/>
      <c r="I4" s="106"/>
      <c r="J4" s="502"/>
      <c r="K4" s="503"/>
      <c r="L4" s="11" t="s">
        <v>7</v>
      </c>
      <c r="M4" s="401" t="s">
        <v>8</v>
      </c>
      <c r="N4" s="12" t="s">
        <v>36</v>
      </c>
      <c r="O4" s="134"/>
    </row>
    <row r="5" spans="2:18" ht="23.1" customHeight="1" x14ac:dyDescent="0.15">
      <c r="B5" s="19" t="s">
        <v>0</v>
      </c>
      <c r="C5" s="20" t="s">
        <v>3</v>
      </c>
      <c r="D5" s="505" t="s">
        <v>191</v>
      </c>
      <c r="E5" s="506"/>
      <c r="F5" s="412" t="s">
        <v>192</v>
      </c>
      <c r="G5" s="218" t="s">
        <v>78</v>
      </c>
      <c r="H5" s="105"/>
      <c r="I5" s="106"/>
      <c r="J5" s="19" t="s">
        <v>0</v>
      </c>
      <c r="K5" s="129" t="s">
        <v>3</v>
      </c>
      <c r="L5" s="344" t="s">
        <v>197</v>
      </c>
      <c r="M5" s="345"/>
      <c r="N5" s="346"/>
      <c r="O5" s="347" t="s">
        <v>198</v>
      </c>
      <c r="Q5" s="146"/>
      <c r="R5" s="146"/>
    </row>
    <row r="6" spans="2:18" ht="23.1" customHeight="1" x14ac:dyDescent="0.15">
      <c r="B6" s="19" t="s">
        <v>1</v>
      </c>
      <c r="C6" s="20" t="s">
        <v>4</v>
      </c>
      <c r="D6" s="507"/>
      <c r="E6" s="508"/>
      <c r="F6" s="408"/>
      <c r="G6" s="125"/>
      <c r="H6" s="105"/>
      <c r="I6" s="106"/>
      <c r="J6" s="19" t="s">
        <v>1</v>
      </c>
      <c r="K6" s="129" t="s">
        <v>4</v>
      </c>
      <c r="L6" s="348"/>
      <c r="M6" s="349"/>
      <c r="N6" s="350"/>
      <c r="O6" s="351"/>
    </row>
    <row r="7" spans="2:18" ht="23.1" customHeight="1" x14ac:dyDescent="0.15">
      <c r="B7" s="19" t="s">
        <v>2</v>
      </c>
      <c r="C7" s="20" t="s">
        <v>5</v>
      </c>
      <c r="D7" s="509"/>
      <c r="E7" s="510"/>
      <c r="F7" s="410"/>
      <c r="G7" s="125"/>
      <c r="H7" s="105"/>
      <c r="I7" s="106"/>
      <c r="J7" s="183" t="s">
        <v>2</v>
      </c>
      <c r="K7" s="12" t="s">
        <v>5</v>
      </c>
      <c r="L7" s="352"/>
      <c r="M7" s="353"/>
      <c r="N7" s="354"/>
      <c r="O7" s="355"/>
    </row>
    <row r="8" spans="2:18" ht="23.1" customHeight="1" x14ac:dyDescent="0.15">
      <c r="B8" s="101" t="s">
        <v>12</v>
      </c>
      <c r="C8" s="87" t="s">
        <v>6</v>
      </c>
      <c r="D8" s="219" t="s">
        <v>77</v>
      </c>
      <c r="E8" s="124"/>
      <c r="F8" s="124"/>
      <c r="G8" s="220" t="s">
        <v>79</v>
      </c>
      <c r="H8" s="105"/>
      <c r="I8" s="106"/>
      <c r="J8" s="101"/>
      <c r="K8" s="132"/>
      <c r="L8" s="356" t="s">
        <v>199</v>
      </c>
      <c r="M8" s="357"/>
      <c r="N8" s="358"/>
      <c r="O8" s="359" t="s">
        <v>200</v>
      </c>
    </row>
    <row r="9" spans="2:18" ht="23.1" customHeight="1" x14ac:dyDescent="0.3">
      <c r="B9" s="255" t="s">
        <v>120</v>
      </c>
      <c r="C9" s="86"/>
      <c r="D9" s="93"/>
      <c r="E9" s="94"/>
      <c r="F9" s="95"/>
      <c r="G9" s="97"/>
      <c r="H9" s="105"/>
      <c r="I9" s="106"/>
    </row>
    <row r="10" spans="2:18" ht="23.1" customHeight="1" x14ac:dyDescent="0.15">
      <c r="B10" s="474" t="s">
        <v>38</v>
      </c>
      <c r="C10" s="475"/>
      <c r="D10" s="330"/>
      <c r="E10" s="6"/>
      <c r="F10" s="329"/>
      <c r="G10" s="133"/>
      <c r="H10" s="105"/>
      <c r="I10" s="106"/>
      <c r="J10" s="500" t="s">
        <v>42</v>
      </c>
      <c r="K10" s="501"/>
      <c r="L10" s="330"/>
      <c r="M10" s="6"/>
      <c r="N10" s="329"/>
      <c r="O10" s="133"/>
    </row>
    <row r="11" spans="2:18" ht="23.1" customHeight="1" x14ac:dyDescent="0.15">
      <c r="B11" s="476"/>
      <c r="C11" s="477"/>
      <c r="D11" s="20" t="s">
        <v>7</v>
      </c>
      <c r="E11" s="322" t="s">
        <v>8</v>
      </c>
      <c r="F11" s="129" t="s">
        <v>36</v>
      </c>
      <c r="G11" s="134"/>
      <c r="H11" s="105"/>
      <c r="I11" s="106"/>
      <c r="J11" s="502"/>
      <c r="K11" s="503"/>
      <c r="L11" s="11" t="s">
        <v>7</v>
      </c>
      <c r="M11" s="401" t="s">
        <v>8</v>
      </c>
      <c r="N11" s="129" t="s">
        <v>36</v>
      </c>
      <c r="O11" s="134"/>
    </row>
    <row r="12" spans="2:18" ht="23.1" customHeight="1" x14ac:dyDescent="0.15">
      <c r="B12" s="184" t="s">
        <v>0</v>
      </c>
      <c r="C12" s="15" t="s">
        <v>3</v>
      </c>
      <c r="D12" s="511" t="s">
        <v>193</v>
      </c>
      <c r="E12" s="486"/>
      <c r="F12" s="487"/>
      <c r="G12" s="218" t="s">
        <v>194</v>
      </c>
      <c r="H12" s="105"/>
      <c r="I12" s="106"/>
      <c r="J12" s="184" t="s">
        <v>0</v>
      </c>
      <c r="K12" s="15" t="s">
        <v>3</v>
      </c>
      <c r="L12" s="360" t="s">
        <v>201</v>
      </c>
      <c r="M12" s="361"/>
      <c r="N12" s="362"/>
      <c r="O12" s="363" t="s">
        <v>202</v>
      </c>
    </row>
    <row r="13" spans="2:18" ht="23.1" customHeight="1" x14ac:dyDescent="0.15">
      <c r="B13" s="19" t="s">
        <v>1</v>
      </c>
      <c r="C13" s="20" t="s">
        <v>4</v>
      </c>
      <c r="D13" s="488"/>
      <c r="E13" s="468"/>
      <c r="F13" s="490"/>
      <c r="G13" s="125"/>
      <c r="H13" s="105"/>
      <c r="I13" s="106"/>
      <c r="J13" s="19" t="s">
        <v>1</v>
      </c>
      <c r="K13" s="20" t="s">
        <v>4</v>
      </c>
      <c r="L13" s="364"/>
      <c r="M13" s="365"/>
      <c r="N13" s="366"/>
      <c r="O13" s="239"/>
    </row>
    <row r="14" spans="2:18" ht="23.1" customHeight="1" x14ac:dyDescent="0.15">
      <c r="B14" s="183" t="s">
        <v>2</v>
      </c>
      <c r="C14" s="11" t="s">
        <v>5</v>
      </c>
      <c r="D14" s="491"/>
      <c r="E14" s="492"/>
      <c r="F14" s="493"/>
      <c r="G14" s="125"/>
      <c r="H14" s="105"/>
      <c r="I14" s="106"/>
      <c r="J14" s="183" t="s">
        <v>2</v>
      </c>
      <c r="K14" s="11" t="s">
        <v>5</v>
      </c>
      <c r="L14" s="367"/>
      <c r="M14" s="368"/>
      <c r="N14" s="369"/>
      <c r="O14" s="370"/>
    </row>
    <row r="15" spans="2:18" ht="23.1" customHeight="1" x14ac:dyDescent="0.15">
      <c r="B15" s="101"/>
      <c r="C15" s="132"/>
      <c r="D15" s="219" t="s">
        <v>196</v>
      </c>
      <c r="E15" s="124"/>
      <c r="F15" s="124"/>
      <c r="G15" s="221" t="s">
        <v>195</v>
      </c>
      <c r="H15" s="105"/>
      <c r="I15" s="106"/>
      <c r="J15" s="101"/>
      <c r="K15" s="132"/>
      <c r="L15" s="371" t="s">
        <v>203</v>
      </c>
      <c r="M15" s="372"/>
      <c r="N15" s="373"/>
      <c r="O15" s="374" t="s">
        <v>204</v>
      </c>
    </row>
    <row r="16" spans="2:18" ht="23.1" customHeight="1" x14ac:dyDescent="0.15"/>
    <row r="17" spans="2:15" ht="40.5" customHeight="1" x14ac:dyDescent="0.15">
      <c r="B17" s="504" t="s">
        <v>57</v>
      </c>
      <c r="C17" s="504"/>
      <c r="D17" s="504"/>
      <c r="E17" s="504"/>
      <c r="F17" s="504"/>
      <c r="G17" s="504"/>
      <c r="H17" s="504"/>
      <c r="I17" s="504"/>
      <c r="J17" s="504"/>
      <c r="K17" s="504"/>
      <c r="L17" s="504"/>
      <c r="M17" s="504"/>
      <c r="N17" s="504"/>
      <c r="O17" s="504"/>
    </row>
    <row r="18" spans="2:15" ht="33" customHeight="1" x14ac:dyDescent="0.15">
      <c r="B18" s="496" t="s">
        <v>58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</row>
    <row r="19" spans="2:15" ht="33" customHeight="1" x14ac:dyDescent="0.15">
      <c r="B19" s="496" t="s">
        <v>59</v>
      </c>
      <c r="C19" s="496"/>
      <c r="D19" s="496"/>
      <c r="E19" s="496"/>
      <c r="F19" s="496"/>
      <c r="G19" s="496"/>
      <c r="H19" s="496"/>
      <c r="I19" s="496"/>
      <c r="J19" s="496"/>
      <c r="K19" s="496"/>
      <c r="L19" s="496"/>
      <c r="M19" s="496"/>
      <c r="N19" s="496"/>
      <c r="O19" s="496"/>
    </row>
    <row r="20" spans="2:15" ht="61.5" customHeight="1" x14ac:dyDescent="0.15">
      <c r="B20" s="497" t="s">
        <v>61</v>
      </c>
      <c r="C20" s="496"/>
      <c r="D20" s="496"/>
      <c r="E20" s="496"/>
      <c r="F20" s="496"/>
      <c r="G20" s="496"/>
      <c r="H20" s="496"/>
      <c r="I20" s="496"/>
      <c r="J20" s="496"/>
      <c r="K20" s="496"/>
      <c r="L20" s="496"/>
      <c r="M20" s="496"/>
      <c r="N20" s="496"/>
      <c r="O20" s="496"/>
    </row>
    <row r="21" spans="2:15" ht="40.5" customHeight="1" x14ac:dyDescent="0.15">
      <c r="B21" s="496" t="s">
        <v>62</v>
      </c>
      <c r="C21" s="496"/>
      <c r="D21" s="496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496"/>
    </row>
    <row r="22" spans="2:15" ht="22.9" customHeight="1" x14ac:dyDescent="0.15">
      <c r="B22" s="496"/>
      <c r="C22" s="496"/>
      <c r="D22" s="496"/>
      <c r="E22" s="496"/>
      <c r="F22" s="496"/>
      <c r="G22" s="496"/>
      <c r="H22" s="496"/>
      <c r="I22" s="496"/>
      <c r="J22" s="496"/>
      <c r="K22" s="496"/>
      <c r="L22" s="496"/>
      <c r="M22" s="496"/>
      <c r="N22" s="496"/>
      <c r="O22" s="496"/>
    </row>
    <row r="23" spans="2:15" ht="62.25" customHeight="1" x14ac:dyDescent="0.15">
      <c r="B23" s="498"/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</row>
  </sheetData>
  <mergeCells count="12">
    <mergeCell ref="B20:O20"/>
    <mergeCell ref="B21:O21"/>
    <mergeCell ref="B22:O22"/>
    <mergeCell ref="B23:O23"/>
    <mergeCell ref="D5:E7"/>
    <mergeCell ref="D12:F14"/>
    <mergeCell ref="B19:O19"/>
    <mergeCell ref="J3:K4"/>
    <mergeCell ref="B10:C11"/>
    <mergeCell ref="J10:K11"/>
    <mergeCell ref="B17:O17"/>
    <mergeCell ref="B18:O18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&amp;L&amp;F&amp;R&amp;A</oddHead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S20"/>
  <sheetViews>
    <sheetView zoomScale="90" zoomScaleNormal="90" workbookViewId="0"/>
  </sheetViews>
  <sheetFormatPr defaultColWidth="9" defaultRowHeight="22.9" customHeight="1" x14ac:dyDescent="0.15"/>
  <cols>
    <col min="1" max="1" width="1.625" style="1" customWidth="1"/>
    <col min="2" max="2" width="1.625" style="91" customWidth="1"/>
    <col min="3" max="3" width="4.125" style="100" customWidth="1"/>
    <col min="4" max="4" width="15.625" style="1" customWidth="1"/>
    <col min="5" max="5" width="14.625" style="1" customWidth="1"/>
    <col min="6" max="8" width="15.625" style="1" customWidth="1"/>
    <col min="9" max="10" width="1.625" style="1" customWidth="1"/>
    <col min="11" max="11" width="4.125" style="1" customWidth="1"/>
    <col min="12" max="16" width="15.625" style="1" customWidth="1"/>
    <col min="17" max="17" width="9" style="1"/>
    <col min="18" max="21" width="13.25" style="1" customWidth="1"/>
    <col min="22" max="16384" width="9" style="1"/>
  </cols>
  <sheetData>
    <row r="1" spans="2:19" ht="10.5" customHeight="1" x14ac:dyDescent="0.15"/>
    <row r="2" spans="2:19" ht="23.1" customHeight="1" x14ac:dyDescent="0.15">
      <c r="B2" s="90"/>
      <c r="C2" s="265" t="s">
        <v>123</v>
      </c>
      <c r="D2" s="2"/>
      <c r="I2" s="105"/>
      <c r="J2" s="106"/>
    </row>
    <row r="3" spans="2:19" ht="23.1" customHeight="1" x14ac:dyDescent="0.15">
      <c r="C3" s="514" t="s">
        <v>124</v>
      </c>
      <c r="D3" s="515"/>
      <c r="E3" s="330"/>
      <c r="F3" s="6"/>
      <c r="G3" s="329"/>
      <c r="H3" s="84"/>
      <c r="I3" s="105"/>
      <c r="J3" s="106"/>
      <c r="K3" s="514" t="s">
        <v>44</v>
      </c>
      <c r="L3" s="515"/>
      <c r="M3" s="404"/>
      <c r="N3" s="6"/>
      <c r="O3" s="402"/>
      <c r="P3" s="133"/>
    </row>
    <row r="4" spans="2:19" ht="23.1" customHeight="1" x14ac:dyDescent="0.15">
      <c r="C4" s="516"/>
      <c r="D4" s="517"/>
      <c r="E4" s="11" t="s">
        <v>7</v>
      </c>
      <c r="F4" s="401" t="s">
        <v>8</v>
      </c>
      <c r="G4" s="129" t="s">
        <v>36</v>
      </c>
      <c r="H4" s="99" t="s">
        <v>37</v>
      </c>
      <c r="I4" s="105"/>
      <c r="J4" s="106"/>
      <c r="K4" s="516"/>
      <c r="L4" s="517"/>
      <c r="M4" s="11" t="s">
        <v>7</v>
      </c>
      <c r="N4" s="401" t="s">
        <v>8</v>
      </c>
      <c r="O4" s="12" t="s">
        <v>36</v>
      </c>
      <c r="P4" s="134"/>
    </row>
    <row r="5" spans="2:19" ht="23.1" customHeight="1" x14ac:dyDescent="0.15">
      <c r="C5" s="19" t="s">
        <v>0</v>
      </c>
      <c r="D5" s="20" t="s">
        <v>3</v>
      </c>
      <c r="E5" s="103">
        <f>'3部門'!$D$30</f>
        <v>0.4887238255885929</v>
      </c>
      <c r="F5" s="224">
        <v>0</v>
      </c>
      <c r="G5" s="74">
        <v>0</v>
      </c>
      <c r="H5" s="170">
        <f>SUM(E5:G5)</f>
        <v>0.4887238255885929</v>
      </c>
      <c r="I5" s="105"/>
      <c r="J5" s="106"/>
      <c r="K5" s="19" t="s">
        <v>0</v>
      </c>
      <c r="L5" s="129" t="s">
        <v>3</v>
      </c>
      <c r="M5" s="140">
        <f>+E12/'3部門'!H$10</f>
        <v>2.3321186308586954E-3</v>
      </c>
      <c r="N5" s="136">
        <f>+F12/'3部門'!I$10</f>
        <v>9.2523229595848407E-4</v>
      </c>
      <c r="O5" s="141">
        <f>+G12/'3部門'!J$10</f>
        <v>4.1917733488193469E-3</v>
      </c>
      <c r="P5" s="142">
        <f>+H12/'3部門'!K$10</f>
        <v>2.9985813259609875E-3</v>
      </c>
      <c r="R5" s="146"/>
      <c r="S5" s="146"/>
    </row>
    <row r="6" spans="2:19" ht="23.1" customHeight="1" x14ac:dyDescent="0.15">
      <c r="C6" s="19" t="s">
        <v>1</v>
      </c>
      <c r="D6" s="20" t="s">
        <v>4</v>
      </c>
      <c r="E6" s="223">
        <v>0</v>
      </c>
      <c r="F6" s="103">
        <f>'3部門'!$E$30</f>
        <v>0.31925290558380615</v>
      </c>
      <c r="G6" s="138">
        <v>0</v>
      </c>
      <c r="H6" s="170">
        <f t="shared" ref="H6:H7" si="0">SUM(E6:G6)</f>
        <v>0.31925290558380615</v>
      </c>
      <c r="I6" s="105"/>
      <c r="J6" s="106"/>
      <c r="K6" s="19" t="s">
        <v>1</v>
      </c>
      <c r="L6" s="129" t="s">
        <v>4</v>
      </c>
      <c r="M6" s="135">
        <f>+E13/'3部門'!H$10</f>
        <v>4.3435032189078474E-2</v>
      </c>
      <c r="N6" s="76">
        <f>+F13/'3部門'!I$10</f>
        <v>0.12574309425026081</v>
      </c>
      <c r="O6" s="77">
        <f>+G13/'3部門'!J$10</f>
        <v>0.34215200430853904</v>
      </c>
      <c r="P6" s="137">
        <f>+H13/'3部門'!K$10</f>
        <v>0.19845520512626103</v>
      </c>
    </row>
    <row r="7" spans="2:19" ht="23.1" customHeight="1" x14ac:dyDescent="0.15">
      <c r="C7" s="19" t="s">
        <v>2</v>
      </c>
      <c r="D7" s="20" t="s">
        <v>5</v>
      </c>
      <c r="E7" s="78">
        <v>0</v>
      </c>
      <c r="F7" s="225">
        <v>0</v>
      </c>
      <c r="G7" s="103">
        <f>'3部門'!$F$30</f>
        <v>0.63856243436305127</v>
      </c>
      <c r="H7" s="170">
        <f t="shared" si="0"/>
        <v>0.63856243436305127</v>
      </c>
      <c r="I7" s="105"/>
      <c r="J7" s="106"/>
      <c r="K7" s="144" t="s">
        <v>2</v>
      </c>
      <c r="L7" s="12" t="s">
        <v>5</v>
      </c>
      <c r="M7" s="139">
        <f>+E14/'3部門'!H$10</f>
        <v>0.54253219323759161</v>
      </c>
      <c r="N7" s="79">
        <f>+F14/'3部門'!I$10</f>
        <v>0.26641599063713317</v>
      </c>
      <c r="O7" s="80">
        <f>+G14/'3部門'!J$10</f>
        <v>0.25406412815486645</v>
      </c>
      <c r="P7" s="138">
        <f>+H14/'3部門'!K$10</f>
        <v>0.36223790840290171</v>
      </c>
    </row>
    <row r="8" spans="2:19" ht="23.1" customHeight="1" x14ac:dyDescent="0.15">
      <c r="C8" s="101" t="s">
        <v>12</v>
      </c>
      <c r="D8" s="87" t="s">
        <v>6</v>
      </c>
      <c r="E8" s="171">
        <f>SUM(E5:E7)</f>
        <v>0.4887238255885929</v>
      </c>
      <c r="F8" s="171">
        <f t="shared" ref="F8:G8" si="1">SUM(F5:F7)</f>
        <v>0.31925290558380615</v>
      </c>
      <c r="G8" s="171">
        <f t="shared" si="1"/>
        <v>0.63856243436305127</v>
      </c>
      <c r="H8" s="103">
        <f>SUM(H5:H7)</f>
        <v>1.4465391655354503</v>
      </c>
      <c r="I8" s="105"/>
      <c r="J8" s="106"/>
      <c r="K8" s="101"/>
      <c r="L8" s="132"/>
      <c r="M8" s="157">
        <f>+E15/'3部門'!H$10</f>
        <v>0.58829934405752871</v>
      </c>
      <c r="N8" s="158">
        <f>+F15/'3部門'!I$10</f>
        <v>0.39308431718335252</v>
      </c>
      <c r="O8" s="159">
        <f>+G15/'3部門'!J$10</f>
        <v>0.60040790581222481</v>
      </c>
      <c r="P8" s="103">
        <f>+H15/'3部門'!K$10</f>
        <v>0.56369169485512371</v>
      </c>
    </row>
    <row r="9" spans="2:19" ht="23.1" customHeight="1" x14ac:dyDescent="0.3">
      <c r="C9" s="255" t="s">
        <v>130</v>
      </c>
      <c r="D9" s="86"/>
      <c r="E9" s="93"/>
      <c r="F9" s="94"/>
      <c r="G9" s="95"/>
      <c r="H9" s="97"/>
      <c r="I9" s="105"/>
      <c r="J9" s="106"/>
    </row>
    <row r="10" spans="2:19" ht="23.1" customHeight="1" x14ac:dyDescent="0.15">
      <c r="C10" s="500" t="s">
        <v>43</v>
      </c>
      <c r="D10" s="501"/>
      <c r="E10" s="330"/>
      <c r="F10" s="6"/>
      <c r="G10" s="329"/>
      <c r="H10" s="133"/>
      <c r="I10" s="105"/>
      <c r="J10" s="106"/>
      <c r="K10" s="458" t="s">
        <v>45</v>
      </c>
      <c r="L10" s="459"/>
      <c r="M10" s="330"/>
      <c r="N10" s="6"/>
      <c r="O10" s="329"/>
      <c r="P10" s="133"/>
    </row>
    <row r="11" spans="2:19" ht="23.1" customHeight="1" x14ac:dyDescent="0.15">
      <c r="C11" s="502"/>
      <c r="D11" s="503"/>
      <c r="E11" s="11" t="s">
        <v>7</v>
      </c>
      <c r="F11" s="401" t="s">
        <v>8</v>
      </c>
      <c r="G11" s="129" t="s">
        <v>36</v>
      </c>
      <c r="H11" s="134"/>
      <c r="I11" s="105"/>
      <c r="J11" s="106"/>
      <c r="K11" s="460"/>
      <c r="L11" s="461"/>
      <c r="M11" s="11" t="s">
        <v>7</v>
      </c>
      <c r="N11" s="401" t="s">
        <v>8</v>
      </c>
      <c r="O11" s="129" t="s">
        <v>36</v>
      </c>
      <c r="P11" s="134"/>
    </row>
    <row r="12" spans="2:19" ht="23.1" customHeight="1" x14ac:dyDescent="0.15">
      <c r="C12" s="145" t="s">
        <v>0</v>
      </c>
      <c r="D12" s="15" t="s">
        <v>3</v>
      </c>
      <c r="E12" s="173">
        <f t="array" ref="E12:G14">MMULT(E5:G7,生誘!D12:F14)</f>
        <v>56771.41682420986</v>
      </c>
      <c r="F12" s="174">
        <v>9513.8306157145471</v>
      </c>
      <c r="G12" s="175">
        <v>131892.75256007561</v>
      </c>
      <c r="H12" s="125">
        <f>SUM(E12:G12)</f>
        <v>198178</v>
      </c>
      <c r="I12" s="105"/>
      <c r="J12" s="106"/>
      <c r="K12" s="145" t="s">
        <v>0</v>
      </c>
      <c r="L12" s="15" t="s">
        <v>3</v>
      </c>
      <c r="M12" s="148">
        <f>+E12/$H12</f>
        <v>0.28646679663842534</v>
      </c>
      <c r="N12" s="149">
        <f t="shared" ref="N12:P15" si="2">+F12/$H12</f>
        <v>4.8006492222721728E-2</v>
      </c>
      <c r="O12" s="150">
        <f t="shared" si="2"/>
        <v>0.66552671113885298</v>
      </c>
      <c r="P12" s="163">
        <f t="shared" si="2"/>
        <v>1</v>
      </c>
    </row>
    <row r="13" spans="2:19" ht="23.1" customHeight="1" x14ac:dyDescent="0.15">
      <c r="C13" s="19" t="s">
        <v>1</v>
      </c>
      <c r="D13" s="20" t="s">
        <v>4</v>
      </c>
      <c r="E13" s="176">
        <v>1057351.1503877502</v>
      </c>
      <c r="F13" s="172">
        <v>1292970.9706615019</v>
      </c>
      <c r="G13" s="177">
        <v>10765698.878950747</v>
      </c>
      <c r="H13" s="125">
        <f t="shared" ref="H13:H14" si="3">SUM(E13:G13)</f>
        <v>13116021</v>
      </c>
      <c r="I13" s="105"/>
      <c r="J13" s="106"/>
      <c r="K13" s="19" t="s">
        <v>1</v>
      </c>
      <c r="L13" s="20" t="s">
        <v>4</v>
      </c>
      <c r="M13" s="151">
        <f t="shared" ref="M13:M15" si="4">+E13/$H13</f>
        <v>8.0615237684336608E-2</v>
      </c>
      <c r="N13" s="152">
        <f t="shared" si="2"/>
        <v>9.8579513608700528E-2</v>
      </c>
      <c r="O13" s="153">
        <f t="shared" si="2"/>
        <v>0.82080524870696281</v>
      </c>
      <c r="P13" s="164">
        <f t="shared" si="2"/>
        <v>1</v>
      </c>
    </row>
    <row r="14" spans="2:19" ht="23.1" customHeight="1" thickBot="1" x14ac:dyDescent="0.2">
      <c r="C14" s="144" t="s">
        <v>2</v>
      </c>
      <c r="D14" s="11" t="s">
        <v>5</v>
      </c>
      <c r="E14" s="178">
        <v>13207013.088996798</v>
      </c>
      <c r="F14" s="179">
        <v>2739459.7219650112</v>
      </c>
      <c r="G14" s="180">
        <v>7994043.1890381966</v>
      </c>
      <c r="H14" s="125">
        <f t="shared" si="3"/>
        <v>23940516.000000007</v>
      </c>
      <c r="I14" s="105"/>
      <c r="J14" s="106"/>
      <c r="K14" s="144" t="s">
        <v>2</v>
      </c>
      <c r="L14" s="11" t="s">
        <v>5</v>
      </c>
      <c r="M14" s="154">
        <f t="shared" si="4"/>
        <v>0.55165950011256204</v>
      </c>
      <c r="N14" s="155">
        <f t="shared" si="2"/>
        <v>0.11442776429568229</v>
      </c>
      <c r="O14" s="156">
        <f t="shared" si="2"/>
        <v>0.33391273559175561</v>
      </c>
      <c r="P14" s="165">
        <f t="shared" si="2"/>
        <v>1</v>
      </c>
    </row>
    <row r="15" spans="2:19" ht="23.1" customHeight="1" thickBot="1" x14ac:dyDescent="0.2">
      <c r="B15" s="4"/>
      <c r="C15" s="101"/>
      <c r="D15" s="132"/>
      <c r="E15" s="124">
        <f>SUM(E12:E14)</f>
        <v>14321135.656208757</v>
      </c>
      <c r="F15" s="124">
        <f t="shared" ref="F15:G15" si="5">SUM(F12:F14)</f>
        <v>4041944.5232422277</v>
      </c>
      <c r="G15" s="281">
        <f t="shared" si="5"/>
        <v>18891634.820549019</v>
      </c>
      <c r="H15" s="284">
        <f>SUM(H12:H14)</f>
        <v>37254715.000000007</v>
      </c>
      <c r="I15" s="105"/>
      <c r="J15" s="106"/>
      <c r="K15" s="101"/>
      <c r="L15" s="132"/>
      <c r="M15" s="160">
        <f t="shared" si="4"/>
        <v>0.38441135990998065</v>
      </c>
      <c r="N15" s="161">
        <f t="shared" si="2"/>
        <v>0.10849484483352582</v>
      </c>
      <c r="O15" s="162">
        <f t="shared" si="2"/>
        <v>0.50709379525649345</v>
      </c>
      <c r="P15" s="147">
        <f t="shared" si="2"/>
        <v>1</v>
      </c>
    </row>
    <row r="16" spans="2:19" ht="23.1" customHeight="1" x14ac:dyDescent="0.15"/>
    <row r="18" spans="3:16" ht="74.25" customHeight="1" x14ac:dyDescent="0.15">
      <c r="C18" s="498" t="s">
        <v>215</v>
      </c>
      <c r="D18" s="499"/>
      <c r="E18" s="499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</row>
    <row r="19" spans="3:16" ht="53.25" customHeight="1" x14ac:dyDescent="0.15">
      <c r="C19" s="512" t="s">
        <v>63</v>
      </c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</row>
    <row r="20" spans="3:16" ht="44.25" customHeight="1" x14ac:dyDescent="0.15">
      <c r="C20" s="512"/>
      <c r="D20" s="513"/>
      <c r="E20" s="513"/>
      <c r="F20" s="513"/>
      <c r="G20" s="513"/>
      <c r="H20" s="513"/>
      <c r="I20" s="513"/>
      <c r="J20" s="513"/>
      <c r="K20" s="513"/>
      <c r="L20" s="513"/>
      <c r="M20" s="513"/>
      <c r="N20" s="513"/>
      <c r="O20" s="513"/>
      <c r="P20" s="513"/>
    </row>
  </sheetData>
  <mergeCells count="7">
    <mergeCell ref="C20:P20"/>
    <mergeCell ref="K3:L4"/>
    <mergeCell ref="C10:D11"/>
    <mergeCell ref="K10:L11"/>
    <mergeCell ref="C3:D4"/>
    <mergeCell ref="C19:P19"/>
    <mergeCell ref="C18:P18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&amp;L&amp;F&amp;R&amp;A</oddHeader>
    <oddFooter>&amp;R&amp;P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20"/>
  <sheetViews>
    <sheetView zoomScale="90" zoomScaleNormal="90" workbookViewId="0"/>
  </sheetViews>
  <sheetFormatPr defaultColWidth="9" defaultRowHeight="22.9" customHeight="1" x14ac:dyDescent="0.15"/>
  <cols>
    <col min="1" max="1" width="1.625" style="1" customWidth="1"/>
    <col min="2" max="2" width="1.625" style="91" customWidth="1"/>
    <col min="3" max="3" width="4.125" style="100" customWidth="1"/>
    <col min="4" max="4" width="15.625" style="1" customWidth="1"/>
    <col min="5" max="5" width="14.625" style="1" customWidth="1"/>
    <col min="6" max="8" width="15.625" style="1" customWidth="1"/>
    <col min="9" max="10" width="1.625" style="1" customWidth="1"/>
    <col min="11" max="11" width="4.125" style="1" customWidth="1"/>
    <col min="12" max="16" width="15.625" style="1" customWidth="1"/>
    <col min="17" max="17" width="9" style="1"/>
    <col min="18" max="21" width="13.25" style="1" customWidth="1"/>
    <col min="22" max="16384" width="9" style="1"/>
  </cols>
  <sheetData>
    <row r="1" spans="2:19" ht="10.5" customHeight="1" x14ac:dyDescent="0.15"/>
    <row r="2" spans="2:19" ht="23.1" customHeight="1" x14ac:dyDescent="0.15">
      <c r="B2" s="90"/>
      <c r="C2" s="265" t="s">
        <v>123</v>
      </c>
      <c r="D2" s="2"/>
      <c r="I2" s="105"/>
      <c r="J2" s="106"/>
    </row>
    <row r="3" spans="2:19" ht="23.1" customHeight="1" x14ac:dyDescent="0.15">
      <c r="C3" s="514" t="s">
        <v>124</v>
      </c>
      <c r="D3" s="515"/>
      <c r="E3" s="330"/>
      <c r="F3" s="6"/>
      <c r="G3" s="329"/>
      <c r="H3" s="84"/>
      <c r="I3" s="105"/>
      <c r="J3" s="106"/>
      <c r="K3" s="514" t="s">
        <v>44</v>
      </c>
      <c r="L3" s="515"/>
      <c r="M3" s="330"/>
      <c r="N3" s="6"/>
      <c r="O3" s="329"/>
      <c r="P3" s="133"/>
    </row>
    <row r="4" spans="2:19" ht="23.1" customHeight="1" x14ac:dyDescent="0.15">
      <c r="C4" s="516"/>
      <c r="D4" s="517"/>
      <c r="E4" s="11" t="s">
        <v>7</v>
      </c>
      <c r="F4" s="401" t="s">
        <v>8</v>
      </c>
      <c r="G4" s="129" t="s">
        <v>36</v>
      </c>
      <c r="H4" s="99" t="s">
        <v>37</v>
      </c>
      <c r="I4" s="105"/>
      <c r="J4" s="106"/>
      <c r="K4" s="516"/>
      <c r="L4" s="517"/>
      <c r="M4" s="11" t="s">
        <v>7</v>
      </c>
      <c r="N4" s="401" t="s">
        <v>8</v>
      </c>
      <c r="O4" s="12" t="s">
        <v>36</v>
      </c>
      <c r="P4" s="134"/>
    </row>
    <row r="5" spans="2:19" ht="23.1" customHeight="1" x14ac:dyDescent="0.15">
      <c r="C5" s="19" t="s">
        <v>0</v>
      </c>
      <c r="D5" s="20" t="s">
        <v>3</v>
      </c>
      <c r="E5" s="222" t="s">
        <v>205</v>
      </c>
      <c r="F5" s="224"/>
      <c r="G5" s="74"/>
      <c r="H5" s="226" t="s">
        <v>71</v>
      </c>
      <c r="I5" s="105"/>
      <c r="J5" s="106"/>
      <c r="K5" s="19" t="s">
        <v>0</v>
      </c>
      <c r="L5" s="129" t="s">
        <v>3</v>
      </c>
      <c r="M5" s="344" t="s">
        <v>227</v>
      </c>
      <c r="N5" s="345"/>
      <c r="O5" s="346"/>
      <c r="P5" s="347" t="s">
        <v>231</v>
      </c>
      <c r="R5" s="146"/>
      <c r="S5" s="146"/>
    </row>
    <row r="6" spans="2:19" ht="23.1" customHeight="1" x14ac:dyDescent="0.15">
      <c r="C6" s="19" t="s">
        <v>1</v>
      </c>
      <c r="D6" s="20" t="s">
        <v>4</v>
      </c>
      <c r="E6" s="223"/>
      <c r="F6" s="103"/>
      <c r="G6" s="138"/>
      <c r="H6" s="170"/>
      <c r="I6" s="105"/>
      <c r="J6" s="106"/>
      <c r="K6" s="19" t="s">
        <v>1</v>
      </c>
      <c r="L6" s="129" t="s">
        <v>4</v>
      </c>
      <c r="M6" s="348"/>
      <c r="N6" s="349"/>
      <c r="O6" s="350"/>
      <c r="P6" s="351"/>
    </row>
    <row r="7" spans="2:19" ht="23.1" customHeight="1" x14ac:dyDescent="0.15">
      <c r="C7" s="19" t="s">
        <v>2</v>
      </c>
      <c r="D7" s="20" t="s">
        <v>5</v>
      </c>
      <c r="E7" s="78"/>
      <c r="F7" s="225"/>
      <c r="G7" s="103"/>
      <c r="H7" s="170"/>
      <c r="I7" s="105"/>
      <c r="J7" s="106"/>
      <c r="K7" s="183" t="s">
        <v>2</v>
      </c>
      <c r="L7" s="12" t="s">
        <v>5</v>
      </c>
      <c r="M7" s="352"/>
      <c r="N7" s="353"/>
      <c r="O7" s="354"/>
      <c r="P7" s="355"/>
    </row>
    <row r="8" spans="2:19" ht="23.1" customHeight="1" x14ac:dyDescent="0.15">
      <c r="C8" s="101" t="s">
        <v>12</v>
      </c>
      <c r="D8" s="87" t="s">
        <v>6</v>
      </c>
      <c r="E8" s="227" t="s">
        <v>72</v>
      </c>
      <c r="F8" s="171"/>
      <c r="G8" s="171"/>
      <c r="H8" s="222" t="s">
        <v>73</v>
      </c>
      <c r="I8" s="105"/>
      <c r="J8" s="106"/>
      <c r="K8" s="101"/>
      <c r="L8" s="132"/>
      <c r="M8" s="356" t="s">
        <v>228</v>
      </c>
      <c r="N8" s="357"/>
      <c r="O8" s="358"/>
      <c r="P8" s="359" t="s">
        <v>232</v>
      </c>
    </row>
    <row r="9" spans="2:19" ht="23.1" customHeight="1" x14ac:dyDescent="0.15">
      <c r="C9" s="102"/>
      <c r="D9" s="86"/>
      <c r="E9" s="93"/>
      <c r="F9" s="94"/>
      <c r="G9" s="95"/>
      <c r="H9" s="97"/>
      <c r="I9" s="105"/>
      <c r="J9" s="106"/>
    </row>
    <row r="10" spans="2:19" ht="23.1" customHeight="1" x14ac:dyDescent="0.15">
      <c r="C10" s="500" t="s">
        <v>43</v>
      </c>
      <c r="D10" s="501"/>
      <c r="E10" s="184" t="s">
        <v>0</v>
      </c>
      <c r="F10" s="6" t="s">
        <v>1</v>
      </c>
      <c r="G10" s="182" t="s">
        <v>2</v>
      </c>
      <c r="H10" s="133"/>
      <c r="I10" s="105"/>
      <c r="J10" s="106"/>
      <c r="K10" s="458" t="s">
        <v>45</v>
      </c>
      <c r="L10" s="459"/>
      <c r="M10" s="330"/>
      <c r="N10" s="6"/>
      <c r="O10" s="329"/>
      <c r="P10" s="133"/>
    </row>
    <row r="11" spans="2:19" ht="23.1" customHeight="1" x14ac:dyDescent="0.15">
      <c r="C11" s="502"/>
      <c r="D11" s="503"/>
      <c r="E11" s="11" t="s">
        <v>7</v>
      </c>
      <c r="F11" s="401" t="s">
        <v>8</v>
      </c>
      <c r="G11" s="129" t="s">
        <v>36</v>
      </c>
      <c r="H11" s="134"/>
      <c r="I11" s="105"/>
      <c r="J11" s="106"/>
      <c r="K11" s="460"/>
      <c r="L11" s="461"/>
      <c r="M11" s="11" t="s">
        <v>7</v>
      </c>
      <c r="N11" s="401" t="s">
        <v>8</v>
      </c>
      <c r="O11" s="129" t="s">
        <v>36</v>
      </c>
      <c r="P11" s="134"/>
    </row>
    <row r="12" spans="2:19" ht="23.1" customHeight="1" x14ac:dyDescent="0.15">
      <c r="C12" s="184" t="s">
        <v>0</v>
      </c>
      <c r="D12" s="15" t="s">
        <v>3</v>
      </c>
      <c r="E12" s="511" t="s">
        <v>206</v>
      </c>
      <c r="F12" s="486"/>
      <c r="G12" s="487"/>
      <c r="H12" s="218" t="s">
        <v>75</v>
      </c>
      <c r="I12" s="105"/>
      <c r="J12" s="106"/>
      <c r="K12" s="184" t="s">
        <v>0</v>
      </c>
      <c r="L12" s="15" t="s">
        <v>3</v>
      </c>
      <c r="M12" s="360" t="s">
        <v>229</v>
      </c>
      <c r="N12" s="361"/>
      <c r="O12" s="362"/>
      <c r="P12" s="363" t="s">
        <v>233</v>
      </c>
    </row>
    <row r="13" spans="2:19" ht="23.1" customHeight="1" x14ac:dyDescent="0.15">
      <c r="C13" s="19" t="s">
        <v>1</v>
      </c>
      <c r="D13" s="20" t="s">
        <v>4</v>
      </c>
      <c r="E13" s="488"/>
      <c r="F13" s="489"/>
      <c r="G13" s="490"/>
      <c r="H13" s="125"/>
      <c r="I13" s="105"/>
      <c r="J13" s="106"/>
      <c r="K13" s="19" t="s">
        <v>1</v>
      </c>
      <c r="L13" s="20" t="s">
        <v>4</v>
      </c>
      <c r="M13" s="364"/>
      <c r="N13" s="365"/>
      <c r="O13" s="366"/>
      <c r="P13" s="239"/>
    </row>
    <row r="14" spans="2:19" ht="23.1" customHeight="1" x14ac:dyDescent="0.15">
      <c r="C14" s="183" t="s">
        <v>2</v>
      </c>
      <c r="D14" s="11" t="s">
        <v>5</v>
      </c>
      <c r="E14" s="491"/>
      <c r="F14" s="492"/>
      <c r="G14" s="493"/>
      <c r="H14" s="125"/>
      <c r="I14" s="105"/>
      <c r="J14" s="106"/>
      <c r="K14" s="183" t="s">
        <v>2</v>
      </c>
      <c r="L14" s="11" t="s">
        <v>5</v>
      </c>
      <c r="M14" s="367"/>
      <c r="N14" s="368"/>
      <c r="O14" s="369"/>
      <c r="P14" s="370"/>
    </row>
    <row r="15" spans="2:19" ht="23.1" customHeight="1" x14ac:dyDescent="0.15">
      <c r="B15" s="4"/>
      <c r="C15" s="101"/>
      <c r="D15" s="132"/>
      <c r="E15" s="219" t="s">
        <v>74</v>
      </c>
      <c r="F15" s="124"/>
      <c r="G15" s="124"/>
      <c r="H15" s="221" t="s">
        <v>76</v>
      </c>
      <c r="I15" s="105"/>
      <c r="J15" s="106"/>
      <c r="K15" s="101"/>
      <c r="L15" s="132"/>
      <c r="M15" s="371" t="s">
        <v>230</v>
      </c>
      <c r="N15" s="372"/>
      <c r="O15" s="373"/>
      <c r="P15" s="374" t="s">
        <v>234</v>
      </c>
    </row>
    <row r="16" spans="2:19" ht="23.1" customHeight="1" x14ac:dyDescent="0.15"/>
    <row r="18" spans="3:16" ht="74.25" customHeight="1" x14ac:dyDescent="0.15">
      <c r="C18" s="498" t="s">
        <v>215</v>
      </c>
      <c r="D18" s="499"/>
      <c r="E18" s="499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</row>
    <row r="19" spans="3:16" ht="53.25" customHeight="1" x14ac:dyDescent="0.15">
      <c r="C19" s="512" t="s">
        <v>63</v>
      </c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</row>
    <row r="20" spans="3:16" ht="44.25" customHeight="1" x14ac:dyDescent="0.15">
      <c r="C20" s="512"/>
      <c r="D20" s="513"/>
      <c r="E20" s="513"/>
      <c r="F20" s="513"/>
      <c r="G20" s="513"/>
      <c r="H20" s="513"/>
      <c r="I20" s="513"/>
      <c r="J20" s="513"/>
      <c r="K20" s="513"/>
      <c r="L20" s="513"/>
      <c r="M20" s="513"/>
      <c r="N20" s="513"/>
      <c r="O20" s="513"/>
      <c r="P20" s="513"/>
    </row>
  </sheetData>
  <mergeCells count="8">
    <mergeCell ref="C20:P20"/>
    <mergeCell ref="E12:G14"/>
    <mergeCell ref="C3:D4"/>
    <mergeCell ref="K3:L4"/>
    <mergeCell ref="C10:D11"/>
    <mergeCell ref="K10:L11"/>
    <mergeCell ref="C18:P18"/>
    <mergeCell ref="C19:P19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&amp;L&amp;F&amp;R&amp;A</oddHead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34"/>
  <sheetViews>
    <sheetView zoomScale="90" zoomScaleNormal="90" workbookViewId="0"/>
  </sheetViews>
  <sheetFormatPr defaultColWidth="9" defaultRowHeight="23.1" customHeight="1" x14ac:dyDescent="0.15"/>
  <cols>
    <col min="1" max="1" width="1.625" style="91" customWidth="1"/>
    <col min="2" max="2" width="4.125" style="100" customWidth="1"/>
    <col min="3" max="4" width="15.625" style="1" customWidth="1"/>
    <col min="5" max="5" width="14.625" style="1" customWidth="1"/>
    <col min="6" max="7" width="15.625" style="1" customWidth="1"/>
    <col min="8" max="9" width="1.625" style="1" customWidth="1"/>
    <col min="10" max="10" width="4.125" style="1" customWidth="1"/>
    <col min="11" max="15" width="15.625" style="1" customWidth="1"/>
    <col min="16" max="16" width="9" style="1"/>
    <col min="17" max="20" width="13.25" style="1" customWidth="1"/>
    <col min="21" max="16384" width="9" style="1"/>
  </cols>
  <sheetData>
    <row r="1" spans="1:18" ht="10.5" customHeight="1" x14ac:dyDescent="0.15"/>
    <row r="2" spans="1:18" ht="23.1" customHeight="1" x14ac:dyDescent="0.3">
      <c r="A2" s="90"/>
      <c r="B2" s="255" t="s">
        <v>127</v>
      </c>
      <c r="C2" s="2"/>
      <c r="H2" s="105"/>
      <c r="I2" s="106"/>
      <c r="J2" s="255" t="s">
        <v>135</v>
      </c>
    </row>
    <row r="3" spans="1:18" ht="23.1" customHeight="1" x14ac:dyDescent="0.15">
      <c r="B3" s="514" t="s">
        <v>134</v>
      </c>
      <c r="C3" s="515"/>
      <c r="D3" s="85"/>
      <c r="E3" s="83"/>
      <c r="F3" s="85"/>
      <c r="G3" s="84"/>
      <c r="H3" s="105"/>
      <c r="I3" s="106"/>
      <c r="J3" s="500" t="s">
        <v>46</v>
      </c>
      <c r="K3" s="501"/>
      <c r="L3" s="330"/>
      <c r="M3" s="6"/>
      <c r="N3" s="329"/>
      <c r="O3" s="133"/>
    </row>
    <row r="4" spans="1:18" ht="23.1" customHeight="1" x14ac:dyDescent="0.15">
      <c r="B4" s="516"/>
      <c r="C4" s="517"/>
      <c r="D4" s="123" t="s">
        <v>33</v>
      </c>
      <c r="E4" s="322" t="s">
        <v>10</v>
      </c>
      <c r="F4" s="123" t="s">
        <v>36</v>
      </c>
      <c r="G4" s="99" t="s">
        <v>37</v>
      </c>
      <c r="H4" s="105"/>
      <c r="I4" s="106"/>
      <c r="J4" s="502"/>
      <c r="K4" s="503"/>
      <c r="L4" s="11" t="s">
        <v>7</v>
      </c>
      <c r="M4" s="401" t="s">
        <v>8</v>
      </c>
      <c r="N4" s="129" t="s">
        <v>36</v>
      </c>
      <c r="O4" s="134"/>
    </row>
    <row r="5" spans="1:18" ht="23.1" customHeight="1" x14ac:dyDescent="0.15">
      <c r="B5" s="19" t="s">
        <v>0</v>
      </c>
      <c r="C5" s="20" t="s">
        <v>3</v>
      </c>
      <c r="D5" s="103">
        <f>+'3部門'!O7</f>
        <v>0.61300073954493528</v>
      </c>
      <c r="E5" s="224">
        <v>0</v>
      </c>
      <c r="F5" s="74">
        <v>0</v>
      </c>
      <c r="G5" s="170">
        <f>SUM(D5:F5)</f>
        <v>0.61300073954493528</v>
      </c>
      <c r="H5" s="105"/>
      <c r="I5" s="106"/>
      <c r="J5" s="145" t="s">
        <v>0</v>
      </c>
      <c r="K5" s="15" t="s">
        <v>3</v>
      </c>
      <c r="L5" s="173">
        <f>+D24+D30</f>
        <v>183999.68715305836</v>
      </c>
      <c r="M5" s="174">
        <f t="shared" ref="M5:M7" si="0">+E24+E30</f>
        <v>30834.915787624948</v>
      </c>
      <c r="N5" s="175">
        <f t="shared" ref="N5:N7" si="1">F24</f>
        <v>211214.39705931669</v>
      </c>
      <c r="O5" s="125">
        <f>SUM(L5:N5)</f>
        <v>426049</v>
      </c>
      <c r="Q5" s="146"/>
      <c r="R5" s="146"/>
    </row>
    <row r="6" spans="1:18" ht="23.1" customHeight="1" x14ac:dyDescent="0.15">
      <c r="B6" s="19" t="s">
        <v>1</v>
      </c>
      <c r="C6" s="20" t="s">
        <v>4</v>
      </c>
      <c r="D6" s="223">
        <v>0</v>
      </c>
      <c r="E6" s="103">
        <f>+'3部門'!O8</f>
        <v>0.55351549552140333</v>
      </c>
      <c r="F6" s="138">
        <v>0</v>
      </c>
      <c r="G6" s="170">
        <f t="shared" ref="G6:G7" si="2">SUM(D6:F6)</f>
        <v>0.55351549552140333</v>
      </c>
      <c r="H6" s="105"/>
      <c r="I6" s="106"/>
      <c r="J6" s="19" t="s">
        <v>1</v>
      </c>
      <c r="K6" s="20" t="s">
        <v>4</v>
      </c>
      <c r="L6" s="176">
        <f t="shared" ref="L6:L7" si="3">+D25+D31</f>
        <v>4105894.4037016295</v>
      </c>
      <c r="M6" s="172">
        <f t="shared" si="0"/>
        <v>5020850.7085284665</v>
      </c>
      <c r="N6" s="177">
        <f t="shared" si="1"/>
        <v>10598175.887769904</v>
      </c>
      <c r="O6" s="125">
        <f t="shared" ref="O6:O7" si="4">SUM(L6:N6)</f>
        <v>19724921</v>
      </c>
    </row>
    <row r="7" spans="1:18" ht="23.1" customHeight="1" thickBot="1" x14ac:dyDescent="0.2">
      <c r="B7" s="19" t="s">
        <v>2</v>
      </c>
      <c r="C7" s="20" t="s">
        <v>5</v>
      </c>
      <c r="D7" s="78">
        <v>0</v>
      </c>
      <c r="E7" s="225">
        <v>0</v>
      </c>
      <c r="F7" s="103">
        <f>+'3部門'!O9</f>
        <v>0.21701014417057324</v>
      </c>
      <c r="G7" s="170">
        <f t="shared" si="2"/>
        <v>0.21701014417057324</v>
      </c>
      <c r="H7" s="105"/>
      <c r="I7" s="106"/>
      <c r="J7" s="144" t="s">
        <v>2</v>
      </c>
      <c r="K7" s="11" t="s">
        <v>5</v>
      </c>
      <c r="L7" s="178">
        <f t="shared" si="3"/>
        <v>5732250.2529365588</v>
      </c>
      <c r="M7" s="179">
        <f t="shared" si="0"/>
        <v>1189009.8524416822</v>
      </c>
      <c r="N7" s="180">
        <f t="shared" si="1"/>
        <v>1763641.8946217592</v>
      </c>
      <c r="O7" s="125">
        <f t="shared" si="4"/>
        <v>8684902</v>
      </c>
    </row>
    <row r="8" spans="1:18" ht="23.1" customHeight="1" thickBot="1" x14ac:dyDescent="0.2">
      <c r="B8" s="101" t="s">
        <v>12</v>
      </c>
      <c r="C8" s="87" t="s">
        <v>6</v>
      </c>
      <c r="D8" s="171">
        <f>SUM(D5:D7)</f>
        <v>0.61300073954493528</v>
      </c>
      <c r="E8" s="171">
        <f t="shared" ref="E8:F8" si="5">SUM(E5:E7)</f>
        <v>0.55351549552140333</v>
      </c>
      <c r="F8" s="171">
        <f t="shared" si="5"/>
        <v>0.21701014417057324</v>
      </c>
      <c r="G8" s="103">
        <f>SUM(G5:G7)</f>
        <v>1.3835263792369117</v>
      </c>
      <c r="H8" s="105"/>
      <c r="I8" s="106"/>
      <c r="J8" s="101"/>
      <c r="K8" s="132"/>
      <c r="L8" s="124">
        <f>SUM(L5:L7)</f>
        <v>10022144.343791246</v>
      </c>
      <c r="M8" s="124">
        <f t="shared" ref="M8:N8" si="6">SUM(M5:M7)</f>
        <v>6240695.4767577741</v>
      </c>
      <c r="N8" s="281">
        <f t="shared" si="6"/>
        <v>12573032.179450979</v>
      </c>
      <c r="O8" s="284">
        <f>SUM(O5:O7)</f>
        <v>28835872</v>
      </c>
    </row>
    <row r="9" spans="1:18" ht="23.1" customHeight="1" x14ac:dyDescent="0.2">
      <c r="B9" s="264" t="s">
        <v>118</v>
      </c>
      <c r="C9" s="2"/>
      <c r="D9" s="3"/>
      <c r="E9" s="3"/>
      <c r="F9" s="3"/>
      <c r="G9" s="211"/>
      <c r="H9" s="105"/>
      <c r="I9" s="106"/>
      <c r="J9" s="102"/>
      <c r="K9" s="86"/>
      <c r="L9" s="82"/>
      <c r="M9" s="82"/>
      <c r="N9" s="82"/>
      <c r="O9" s="82"/>
    </row>
    <row r="10" spans="1:18" ht="23.1" customHeight="1" x14ac:dyDescent="0.15">
      <c r="B10" s="454" t="s">
        <v>31</v>
      </c>
      <c r="C10" s="455"/>
      <c r="D10" s="169" t="s">
        <v>0</v>
      </c>
      <c r="E10" s="6" t="s">
        <v>1</v>
      </c>
      <c r="F10" s="167" t="s">
        <v>2</v>
      </c>
      <c r="G10" s="82"/>
      <c r="H10" s="105"/>
      <c r="I10" s="106"/>
      <c r="J10" s="514" t="s">
        <v>47</v>
      </c>
      <c r="K10" s="515"/>
      <c r="L10" s="330"/>
      <c r="M10" s="6"/>
      <c r="N10" s="329"/>
      <c r="O10" s="133"/>
    </row>
    <row r="11" spans="1:18" ht="23.1" customHeight="1" x14ac:dyDescent="0.15">
      <c r="B11" s="456"/>
      <c r="C11" s="457"/>
      <c r="D11" s="10" t="s">
        <v>3</v>
      </c>
      <c r="E11" s="11" t="s">
        <v>4</v>
      </c>
      <c r="F11" s="12" t="s">
        <v>5</v>
      </c>
      <c r="G11" s="82"/>
      <c r="H11" s="105"/>
      <c r="I11" s="106"/>
      <c r="J11" s="516"/>
      <c r="K11" s="517"/>
      <c r="L11" s="11" t="s">
        <v>7</v>
      </c>
      <c r="M11" s="401" t="s">
        <v>8</v>
      </c>
      <c r="N11" s="12" t="s">
        <v>36</v>
      </c>
      <c r="O11" s="134"/>
    </row>
    <row r="12" spans="1:18" ht="23.1" customHeight="1" x14ac:dyDescent="0.15">
      <c r="B12" s="169" t="s">
        <v>0</v>
      </c>
      <c r="C12" s="15" t="s">
        <v>3</v>
      </c>
      <c r="D12" s="72">
        <f>'3部門'!D20</f>
        <v>0.10239432208551891</v>
      </c>
      <c r="E12" s="73">
        <f>'3部門'!E20</f>
        <v>8.6439119254789545E-3</v>
      </c>
      <c r="F12" s="74">
        <f>'3部門'!F20</f>
        <v>2.0320464479343177E-3</v>
      </c>
      <c r="G12" s="82"/>
      <c r="H12" s="105"/>
      <c r="I12" s="106"/>
      <c r="J12" s="19" t="s">
        <v>0</v>
      </c>
      <c r="K12" s="129" t="s">
        <v>3</v>
      </c>
      <c r="L12" s="140">
        <f>+L5/'3部門'!H$10</f>
        <v>7.5585412957111103E-3</v>
      </c>
      <c r="M12" s="136">
        <f>+M5/'3部門'!I$10</f>
        <v>2.9987353235769168E-3</v>
      </c>
      <c r="N12" s="141">
        <f>+N5/'3部門'!J$10</f>
        <v>6.7127485270801271E-3</v>
      </c>
      <c r="O12" s="142">
        <f>+O5/'3部門'!K$10</f>
        <v>6.4464399446172264E-3</v>
      </c>
    </row>
    <row r="13" spans="1:18" ht="23.1" customHeight="1" x14ac:dyDescent="0.15">
      <c r="B13" s="19" t="s">
        <v>1</v>
      </c>
      <c r="C13" s="20" t="s">
        <v>4</v>
      </c>
      <c r="D13" s="75">
        <f>'3部門'!D21</f>
        <v>0.2265567779117684</v>
      </c>
      <c r="E13" s="76">
        <f>'3部門'!E21</f>
        <v>0.53110588338154974</v>
      </c>
      <c r="F13" s="77">
        <f>'3部門'!F21</f>
        <v>9.3952861398209811E-2</v>
      </c>
      <c r="G13" s="82"/>
      <c r="H13" s="105"/>
      <c r="I13" s="106"/>
      <c r="J13" s="19" t="s">
        <v>1</v>
      </c>
      <c r="K13" s="129" t="s">
        <v>4</v>
      </c>
      <c r="L13" s="135">
        <f>+L6/'3部門'!H$10</f>
        <v>0.16866644115754448</v>
      </c>
      <c r="M13" s="76">
        <f>+M6/'3部門'!I$10</f>
        <v>0.48828420605296563</v>
      </c>
      <c r="N13" s="77">
        <f>+N6/'3部門'!J$10</f>
        <v>0.3368278420925257</v>
      </c>
      <c r="O13" s="137">
        <f>+O6/'3部門'!K$10</f>
        <v>0.2984528038765944</v>
      </c>
    </row>
    <row r="14" spans="1:18" ht="23.1" customHeight="1" x14ac:dyDescent="0.15">
      <c r="B14" s="168" t="s">
        <v>2</v>
      </c>
      <c r="C14" s="11" t="s">
        <v>5</v>
      </c>
      <c r="D14" s="78">
        <f>'3部門'!D22</f>
        <v>0.18232507441411983</v>
      </c>
      <c r="E14" s="79">
        <f>'3部門'!E22</f>
        <v>0.14099729910916509</v>
      </c>
      <c r="F14" s="80">
        <f>'3部門'!F22</f>
        <v>0.26545265779080457</v>
      </c>
      <c r="G14" s="82"/>
      <c r="H14" s="105"/>
      <c r="I14" s="106"/>
      <c r="J14" s="144" t="s">
        <v>2</v>
      </c>
      <c r="K14" s="12" t="s">
        <v>5</v>
      </c>
      <c r="L14" s="139">
        <f>+L7/'3部門'!H$10</f>
        <v>0.23547567348921586</v>
      </c>
      <c r="M14" s="79">
        <f>+M7/'3部門'!I$10</f>
        <v>0.11563274144010509</v>
      </c>
      <c r="N14" s="80">
        <f>+N7/'3部門'!J$10</f>
        <v>5.6051503568169313E-2</v>
      </c>
      <c r="O14" s="138">
        <f>+O7/'3部門'!K$10</f>
        <v>0.13140906132366476</v>
      </c>
    </row>
    <row r="15" spans="1:18" ht="23.1" customHeight="1" x14ac:dyDescent="0.2">
      <c r="B15" s="255" t="s">
        <v>131</v>
      </c>
      <c r="C15" s="86"/>
      <c r="D15" s="82"/>
      <c r="E15" s="82"/>
      <c r="F15" s="82"/>
      <c r="G15" s="82"/>
      <c r="H15" s="105"/>
      <c r="I15" s="106"/>
      <c r="J15" s="101"/>
      <c r="K15" s="132"/>
      <c r="L15" s="157">
        <f>+L8/'3部門'!H$10</f>
        <v>0.41170065594247146</v>
      </c>
      <c r="M15" s="158">
        <f>+M8/'3部門'!I$10</f>
        <v>0.60691568281664765</v>
      </c>
      <c r="N15" s="159">
        <f>+N8/'3部門'!J$10</f>
        <v>0.39959209418777514</v>
      </c>
      <c r="O15" s="103">
        <f>+O8/'3部門'!K$10</f>
        <v>0.4363083051448764</v>
      </c>
    </row>
    <row r="16" spans="1:18" ht="23.1" customHeight="1" x14ac:dyDescent="0.15">
      <c r="B16" s="454"/>
      <c r="C16" s="455"/>
      <c r="D16" s="169"/>
      <c r="E16" s="6"/>
      <c r="F16" s="167"/>
      <c r="G16" s="82"/>
      <c r="H16" s="105"/>
      <c r="I16" s="106"/>
      <c r="J16" s="102"/>
      <c r="K16" s="86"/>
      <c r="L16" s="82"/>
      <c r="M16" s="82"/>
      <c r="N16" s="82"/>
      <c r="O16" s="82"/>
    </row>
    <row r="17" spans="2:15" ht="23.1" customHeight="1" x14ac:dyDescent="0.15">
      <c r="B17" s="456"/>
      <c r="C17" s="457"/>
      <c r="D17" s="10" t="s">
        <v>33</v>
      </c>
      <c r="E17" s="322" t="s">
        <v>10</v>
      </c>
      <c r="F17" s="12" t="s">
        <v>36</v>
      </c>
      <c r="G17" s="82"/>
      <c r="H17" s="105"/>
      <c r="I17" s="106"/>
      <c r="J17" s="458" t="s">
        <v>48</v>
      </c>
      <c r="K17" s="459"/>
      <c r="L17" s="145"/>
      <c r="M17" s="6"/>
      <c r="N17" s="143"/>
      <c r="O17" s="133"/>
    </row>
    <row r="18" spans="2:15" ht="23.1" customHeight="1" x14ac:dyDescent="0.15">
      <c r="B18" s="169" t="s">
        <v>0</v>
      </c>
      <c r="C18" s="15" t="s">
        <v>3</v>
      </c>
      <c r="D18" s="72">
        <f t="array" ref="D18:F20">MMULT(D5:F7,D12:F14)</f>
        <v>6.2767795163625392E-2</v>
      </c>
      <c r="E18" s="73">
        <v>5.2987244028798843E-3</v>
      </c>
      <c r="F18" s="74">
        <v>1.2456459753733956E-3</v>
      </c>
      <c r="G18" s="82"/>
      <c r="H18" s="105"/>
      <c r="I18" s="106"/>
      <c r="J18" s="460"/>
      <c r="K18" s="461"/>
      <c r="L18" s="11" t="s">
        <v>7</v>
      </c>
      <c r="M18" s="401" t="s">
        <v>8</v>
      </c>
      <c r="N18" s="129" t="s">
        <v>36</v>
      </c>
      <c r="O18" s="134"/>
    </row>
    <row r="19" spans="2:15" ht="23.1" customHeight="1" x14ac:dyDescent="0.15">
      <c r="B19" s="19" t="s">
        <v>1</v>
      </c>
      <c r="C19" s="20" t="s">
        <v>4</v>
      </c>
      <c r="D19" s="75">
        <v>0.12540268718956502</v>
      </c>
      <c r="E19" s="76">
        <v>0.29397533621427113</v>
      </c>
      <c r="F19" s="77">
        <v>5.2004364632483834E-2</v>
      </c>
      <c r="G19" s="82"/>
      <c r="H19" s="105"/>
      <c r="I19" s="106"/>
      <c r="J19" s="145" t="s">
        <v>0</v>
      </c>
      <c r="K19" s="15" t="s">
        <v>3</v>
      </c>
      <c r="L19" s="148">
        <f t="shared" ref="L19:O22" si="7">+L5/$O5</f>
        <v>0.43187447254437483</v>
      </c>
      <c r="M19" s="149">
        <f t="shared" si="7"/>
        <v>7.2374106705155858E-2</v>
      </c>
      <c r="N19" s="150">
        <f t="shared" si="7"/>
        <v>0.4957514207504693</v>
      </c>
      <c r="O19" s="163">
        <f t="shared" si="7"/>
        <v>1</v>
      </c>
    </row>
    <row r="20" spans="2:15" ht="23.1" customHeight="1" x14ac:dyDescent="0.15">
      <c r="B20" s="168" t="s">
        <v>2</v>
      </c>
      <c r="C20" s="11" t="s">
        <v>5</v>
      </c>
      <c r="D20" s="78">
        <v>3.9566390684518636E-2</v>
      </c>
      <c r="E20" s="79">
        <v>3.0597844207341351E-2</v>
      </c>
      <c r="F20" s="80">
        <v>5.7605919537644344E-2</v>
      </c>
      <c r="G20" s="82"/>
      <c r="H20" s="105"/>
      <c r="I20" s="106"/>
      <c r="J20" s="19" t="s">
        <v>1</v>
      </c>
      <c r="K20" s="20" t="s">
        <v>4</v>
      </c>
      <c r="L20" s="151">
        <f t="shared" si="7"/>
        <v>0.20815771093337354</v>
      </c>
      <c r="M20" s="152">
        <f t="shared" si="7"/>
        <v>0.25454351419346455</v>
      </c>
      <c r="N20" s="153">
        <f t="shared" si="7"/>
        <v>0.53729877487316191</v>
      </c>
      <c r="O20" s="164">
        <f t="shared" si="7"/>
        <v>1</v>
      </c>
    </row>
    <row r="21" spans="2:15" ht="23.1" customHeight="1" x14ac:dyDescent="0.2">
      <c r="B21" s="255" t="s">
        <v>133</v>
      </c>
      <c r="C21" s="86"/>
      <c r="D21" s="82"/>
      <c r="E21" s="82"/>
      <c r="F21" s="82"/>
      <c r="G21" s="82"/>
      <c r="H21" s="105"/>
      <c r="I21" s="106"/>
      <c r="J21" s="144" t="s">
        <v>2</v>
      </c>
      <c r="K21" s="11" t="s">
        <v>5</v>
      </c>
      <c r="L21" s="154">
        <f t="shared" si="7"/>
        <v>0.66002474788276932</v>
      </c>
      <c r="M21" s="155">
        <f t="shared" si="7"/>
        <v>0.13690538505117067</v>
      </c>
      <c r="N21" s="156">
        <f t="shared" si="7"/>
        <v>0.20306986706606006</v>
      </c>
      <c r="O21" s="165">
        <f t="shared" si="7"/>
        <v>1</v>
      </c>
    </row>
    <row r="22" spans="2:15" ht="23.1" customHeight="1" x14ac:dyDescent="0.15">
      <c r="B22" s="454"/>
      <c r="C22" s="455"/>
      <c r="D22" s="169"/>
      <c r="E22" s="6"/>
      <c r="F22" s="167"/>
      <c r="G22" s="82"/>
      <c r="H22" s="105"/>
      <c r="I22" s="106"/>
      <c r="J22" s="101"/>
      <c r="K22" s="132"/>
      <c r="L22" s="160">
        <f t="shared" si="7"/>
        <v>0.34755821997653641</v>
      </c>
      <c r="M22" s="161">
        <f t="shared" si="7"/>
        <v>0.21642125047433192</v>
      </c>
      <c r="N22" s="162">
        <f t="shared" si="7"/>
        <v>0.43602052954913167</v>
      </c>
      <c r="O22" s="147">
        <f t="shared" si="7"/>
        <v>1</v>
      </c>
    </row>
    <row r="23" spans="2:15" ht="23.1" customHeight="1" x14ac:dyDescent="0.15">
      <c r="B23" s="456"/>
      <c r="C23" s="457"/>
      <c r="D23" s="10" t="s">
        <v>33</v>
      </c>
      <c r="E23" s="322" t="s">
        <v>10</v>
      </c>
      <c r="F23" s="12" t="s">
        <v>36</v>
      </c>
      <c r="G23" s="82"/>
      <c r="H23" s="105"/>
      <c r="I23" s="106"/>
      <c r="J23" s="86"/>
      <c r="K23" s="82"/>
      <c r="L23" s="82"/>
      <c r="M23" s="82"/>
      <c r="N23" s="82"/>
    </row>
    <row r="24" spans="2:15" ht="23.1" customHeight="1" x14ac:dyDescent="0.15">
      <c r="B24" s="169" t="s">
        <v>0</v>
      </c>
      <c r="C24" s="15" t="s">
        <v>3</v>
      </c>
      <c r="D24" s="173">
        <f t="array" ref="D24:F26">MMULT(D18:F20,生誘!D12:F14)</f>
        <v>50603.370219205899</v>
      </c>
      <c r="E24" s="174">
        <v>28025.53339829051</v>
      </c>
      <c r="F24" s="175">
        <v>211214.39705931669</v>
      </c>
      <c r="G24" s="82"/>
      <c r="H24" s="92"/>
      <c r="I24" s="92"/>
      <c r="J24" s="86"/>
      <c r="K24" s="82"/>
      <c r="L24" s="82"/>
      <c r="M24" s="82"/>
      <c r="N24" s="82"/>
    </row>
    <row r="25" spans="2:15" ht="23.1" customHeight="1" x14ac:dyDescent="0.15">
      <c r="B25" s="19" t="s">
        <v>1</v>
      </c>
      <c r="C25" s="20" t="s">
        <v>4</v>
      </c>
      <c r="D25" s="176">
        <v>2063775.9216292892</v>
      </c>
      <c r="E25" s="172">
        <v>1416139.1630723565</v>
      </c>
      <c r="F25" s="177">
        <v>10598175.887769904</v>
      </c>
      <c r="G25" s="82"/>
      <c r="H25" s="92"/>
      <c r="I25" s="92"/>
      <c r="J25" s="86"/>
      <c r="K25" s="82"/>
      <c r="L25" s="82"/>
      <c r="M25" s="82"/>
      <c r="N25" s="82"/>
    </row>
    <row r="26" spans="2:15" ht="23.1" customHeight="1" x14ac:dyDescent="0.15">
      <c r="B26" s="168" t="s">
        <v>2</v>
      </c>
      <c r="C26" s="11" t="s">
        <v>5</v>
      </c>
      <c r="D26" s="178">
        <v>1297364.3245524636</v>
      </c>
      <c r="E26" s="179">
        <v>371822.99892403319</v>
      </c>
      <c r="F26" s="180">
        <v>1763641.8946217592</v>
      </c>
      <c r="G26" s="82"/>
      <c r="H26" s="92"/>
      <c r="I26" s="92"/>
      <c r="J26" s="102"/>
      <c r="K26" s="86"/>
      <c r="L26" s="82"/>
      <c r="M26" s="82"/>
      <c r="N26" s="82"/>
      <c r="O26" s="82"/>
    </row>
    <row r="27" spans="2:15" ht="23.1" customHeight="1" x14ac:dyDescent="0.3">
      <c r="B27" s="276" t="s">
        <v>132</v>
      </c>
      <c r="C27" s="86"/>
      <c r="D27" s="82"/>
      <c r="E27" s="82"/>
      <c r="F27" s="82"/>
      <c r="G27" s="82"/>
      <c r="H27" s="92"/>
      <c r="I27" s="92"/>
      <c r="J27" s="102"/>
      <c r="K27" s="86"/>
      <c r="L27" s="82"/>
      <c r="M27" s="82"/>
      <c r="N27" s="82"/>
      <c r="O27" s="82"/>
    </row>
    <row r="28" spans="2:15" ht="23.1" customHeight="1" x14ac:dyDescent="0.15">
      <c r="B28" s="474"/>
      <c r="C28" s="475"/>
      <c r="D28" s="169"/>
      <c r="E28" s="6"/>
      <c r="F28" s="133"/>
      <c r="G28" s="92"/>
      <c r="H28" s="92"/>
      <c r="I28" s="92"/>
      <c r="J28" s="102"/>
      <c r="K28" s="86"/>
      <c r="L28" s="82"/>
      <c r="M28" s="82"/>
      <c r="N28" s="82"/>
      <c r="O28" s="82"/>
    </row>
    <row r="29" spans="2:15" ht="23.1" customHeight="1" x14ac:dyDescent="0.15">
      <c r="B29" s="476"/>
      <c r="C29" s="477"/>
      <c r="D29" s="128" t="s">
        <v>33</v>
      </c>
      <c r="E29" s="322" t="s">
        <v>10</v>
      </c>
      <c r="F29" s="278" t="s">
        <v>37</v>
      </c>
      <c r="G29" s="92"/>
      <c r="H29" s="92"/>
      <c r="I29" s="92"/>
      <c r="J29" s="102"/>
      <c r="K29" s="86"/>
      <c r="L29" s="82"/>
      <c r="M29" s="82"/>
      <c r="N29" s="82"/>
      <c r="O29" s="82"/>
    </row>
    <row r="30" spans="2:15" ht="23.1" customHeight="1" x14ac:dyDescent="0.15">
      <c r="B30" s="169" t="s">
        <v>0</v>
      </c>
      <c r="C30" s="15" t="s">
        <v>3</v>
      </c>
      <c r="D30" s="173">
        <f t="array" ref="D30:E32">MMULT(D5:F7,'3部門'!H7:I9)</f>
        <v>133396.31693385245</v>
      </c>
      <c r="E30" s="175">
        <v>2809.3823893344384</v>
      </c>
      <c r="F30" s="125">
        <f>SUM(D30:E30)</f>
        <v>136205.69932318688</v>
      </c>
      <c r="G30" s="92"/>
      <c r="H30" s="92"/>
      <c r="I30" s="92"/>
      <c r="J30" s="102"/>
      <c r="K30" s="86"/>
      <c r="L30" s="82"/>
      <c r="M30" s="82"/>
      <c r="N30" s="82"/>
      <c r="O30" s="82"/>
    </row>
    <row r="31" spans="2:15" ht="23.1" customHeight="1" x14ac:dyDescent="0.15">
      <c r="B31" s="19" t="s">
        <v>1</v>
      </c>
      <c r="C31" s="20" t="s">
        <v>4</v>
      </c>
      <c r="D31" s="176">
        <v>2042118.4820723401</v>
      </c>
      <c r="E31" s="177">
        <v>3604711.5454561096</v>
      </c>
      <c r="F31" s="125">
        <f>SUM(D31:E31)</f>
        <v>5646830.0275284499</v>
      </c>
      <c r="G31" s="92"/>
      <c r="H31" s="92"/>
      <c r="I31" s="92"/>
      <c r="J31" s="102"/>
      <c r="K31" s="86"/>
      <c r="L31" s="82"/>
      <c r="M31" s="82"/>
      <c r="N31" s="82"/>
      <c r="O31" s="82"/>
    </row>
    <row r="32" spans="2:15" ht="23.1" customHeight="1" x14ac:dyDescent="0.15">
      <c r="B32" s="168" t="s">
        <v>2</v>
      </c>
      <c r="C32" s="11" t="s">
        <v>5</v>
      </c>
      <c r="D32" s="178">
        <v>4434885.9283840954</v>
      </c>
      <c r="E32" s="180">
        <v>817186.85351764911</v>
      </c>
      <c r="F32" s="125">
        <f>SUM(D32:E32)</f>
        <v>5252072.7819017442</v>
      </c>
      <c r="G32" s="92"/>
      <c r="H32" s="92"/>
      <c r="I32" s="92"/>
      <c r="J32" s="102"/>
      <c r="K32" s="86"/>
      <c r="L32" s="82"/>
      <c r="M32" s="82"/>
      <c r="N32" s="82"/>
      <c r="O32" s="82"/>
    </row>
    <row r="33" spans="2:9" ht="23.1" customHeight="1" x14ac:dyDescent="0.15">
      <c r="B33" s="101"/>
      <c r="C33" s="279" t="s">
        <v>37</v>
      </c>
      <c r="D33" s="124">
        <f>SUM(D30:D32)</f>
        <v>6610400.7273902874</v>
      </c>
      <c r="E33" s="124">
        <f t="shared" ref="E33" si="8">SUM(E30:E32)</f>
        <v>4424707.7813630933</v>
      </c>
      <c r="F33" s="213">
        <f>SUM(F30:F32)</f>
        <v>11035108.508753382</v>
      </c>
      <c r="G33" s="92"/>
      <c r="H33" s="92"/>
      <c r="I33" s="92"/>
    </row>
    <row r="34" spans="2:9" ht="23.1" customHeight="1" x14ac:dyDescent="0.15">
      <c r="B34" s="212"/>
      <c r="C34" s="86"/>
      <c r="D34" s="82"/>
      <c r="E34" s="82"/>
      <c r="F34" s="82"/>
      <c r="G34" s="82"/>
      <c r="H34" s="92"/>
      <c r="I34" s="92"/>
    </row>
  </sheetData>
  <mergeCells count="8">
    <mergeCell ref="B22:C23"/>
    <mergeCell ref="B28:C29"/>
    <mergeCell ref="B3:C4"/>
    <mergeCell ref="J10:K11"/>
    <mergeCell ref="J3:K4"/>
    <mergeCell ref="J17:K18"/>
    <mergeCell ref="B10:C11"/>
    <mergeCell ref="B16:C17"/>
  </mergeCells>
  <phoneticPr fontId="2"/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Header>&amp;L&amp;F&amp;R&amp;A</oddHead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4"/>
  <sheetViews>
    <sheetView zoomScale="90" zoomScaleNormal="90" workbookViewId="0"/>
  </sheetViews>
  <sheetFormatPr defaultColWidth="9" defaultRowHeight="23.1" customHeight="1" x14ac:dyDescent="0.15"/>
  <cols>
    <col min="1" max="1" width="1.625" style="91" customWidth="1"/>
    <col min="2" max="2" width="4.125" style="100" customWidth="1"/>
    <col min="3" max="4" width="15.625" style="1" customWidth="1"/>
    <col min="5" max="5" width="14.625" style="1" customWidth="1"/>
    <col min="6" max="7" width="15.625" style="1" customWidth="1"/>
    <col min="8" max="9" width="1.625" style="1" customWidth="1"/>
    <col min="10" max="10" width="4.125" style="1" customWidth="1"/>
    <col min="11" max="15" width="15.625" style="1" customWidth="1"/>
    <col min="16" max="16" width="9" style="1"/>
    <col min="17" max="20" width="13.25" style="1" customWidth="1"/>
    <col min="21" max="16384" width="9" style="1"/>
  </cols>
  <sheetData>
    <row r="1" spans="1:18" ht="10.5" customHeight="1" x14ac:dyDescent="0.15"/>
    <row r="2" spans="1:18" ht="23.1" customHeight="1" x14ac:dyDescent="0.3">
      <c r="A2" s="90"/>
      <c r="B2" s="255" t="s">
        <v>127</v>
      </c>
      <c r="C2" s="2"/>
      <c r="H2" s="105"/>
      <c r="I2" s="106"/>
      <c r="J2" s="255" t="s">
        <v>135</v>
      </c>
    </row>
    <row r="3" spans="1:18" ht="23.1" customHeight="1" x14ac:dyDescent="0.15">
      <c r="B3" s="514" t="s">
        <v>64</v>
      </c>
      <c r="C3" s="515"/>
      <c r="D3" s="85"/>
      <c r="E3" s="83"/>
      <c r="F3" s="85"/>
      <c r="G3" s="84"/>
      <c r="H3" s="105"/>
      <c r="I3" s="106"/>
      <c r="J3" s="514" t="s">
        <v>46</v>
      </c>
      <c r="K3" s="515"/>
      <c r="L3" s="330"/>
      <c r="M3" s="6"/>
      <c r="N3" s="329"/>
      <c r="O3" s="133"/>
    </row>
    <row r="4" spans="1:18" ht="23.1" customHeight="1" x14ac:dyDescent="0.15">
      <c r="B4" s="516"/>
      <c r="C4" s="517"/>
      <c r="D4" s="123" t="s">
        <v>33</v>
      </c>
      <c r="E4" s="322" t="s">
        <v>10</v>
      </c>
      <c r="F4" s="123" t="s">
        <v>36</v>
      </c>
      <c r="G4" s="99" t="s">
        <v>37</v>
      </c>
      <c r="H4" s="105"/>
      <c r="I4" s="106"/>
      <c r="J4" s="516"/>
      <c r="K4" s="517"/>
      <c r="L4" s="11" t="s">
        <v>7</v>
      </c>
      <c r="M4" s="401" t="s">
        <v>8</v>
      </c>
      <c r="N4" s="129" t="s">
        <v>36</v>
      </c>
      <c r="O4" s="134"/>
    </row>
    <row r="5" spans="1:18" ht="23.1" customHeight="1" x14ac:dyDescent="0.15">
      <c r="B5" s="19" t="s">
        <v>0</v>
      </c>
      <c r="C5" s="20" t="s">
        <v>3</v>
      </c>
      <c r="D5" s="215" t="s">
        <v>207</v>
      </c>
      <c r="E5" s="73"/>
      <c r="F5" s="74"/>
      <c r="G5" s="226" t="s">
        <v>78</v>
      </c>
      <c r="H5" s="105"/>
      <c r="I5" s="106"/>
      <c r="J5" s="184" t="s">
        <v>0</v>
      </c>
      <c r="K5" s="15" t="s">
        <v>3</v>
      </c>
      <c r="L5" s="229" t="s">
        <v>84</v>
      </c>
      <c r="M5" s="174"/>
      <c r="N5" s="230" t="s">
        <v>86</v>
      </c>
      <c r="O5" s="218" t="s">
        <v>87</v>
      </c>
      <c r="Q5" s="146"/>
      <c r="R5" s="146"/>
    </row>
    <row r="6" spans="1:18" ht="23.1" customHeight="1" x14ac:dyDescent="0.15">
      <c r="B6" s="19" t="s">
        <v>1</v>
      </c>
      <c r="C6" s="20" t="s">
        <v>4</v>
      </c>
      <c r="D6" s="75"/>
      <c r="E6" s="76"/>
      <c r="F6" s="77"/>
      <c r="G6" s="170"/>
      <c r="H6" s="105"/>
      <c r="I6" s="106"/>
      <c r="J6" s="19" t="s">
        <v>1</v>
      </c>
      <c r="K6" s="20" t="s">
        <v>4</v>
      </c>
      <c r="L6" s="176"/>
      <c r="M6" s="172"/>
      <c r="N6" s="177"/>
      <c r="O6" s="125"/>
    </row>
    <row r="7" spans="1:18" ht="23.1" customHeight="1" x14ac:dyDescent="0.15">
      <c r="B7" s="19" t="s">
        <v>2</v>
      </c>
      <c r="C7" s="20" t="s">
        <v>5</v>
      </c>
      <c r="D7" s="78"/>
      <c r="E7" s="79"/>
      <c r="F7" s="80"/>
      <c r="G7" s="170"/>
      <c r="H7" s="105"/>
      <c r="I7" s="106"/>
      <c r="J7" s="183" t="s">
        <v>2</v>
      </c>
      <c r="K7" s="11" t="s">
        <v>5</v>
      </c>
      <c r="L7" s="178"/>
      <c r="M7" s="179"/>
      <c r="N7" s="180"/>
      <c r="O7" s="125"/>
    </row>
    <row r="8" spans="1:18" ht="23.1" customHeight="1" x14ac:dyDescent="0.15">
      <c r="B8" s="101" t="s">
        <v>12</v>
      </c>
      <c r="C8" s="87" t="s">
        <v>6</v>
      </c>
      <c r="D8" s="227" t="s">
        <v>77</v>
      </c>
      <c r="E8" s="171"/>
      <c r="F8" s="171"/>
      <c r="G8" s="222" t="s">
        <v>79</v>
      </c>
      <c r="H8" s="105"/>
      <c r="I8" s="106"/>
      <c r="J8" s="101"/>
      <c r="K8" s="132"/>
      <c r="L8" s="219" t="s">
        <v>85</v>
      </c>
      <c r="M8" s="124"/>
      <c r="N8" s="124"/>
      <c r="O8" s="221" t="s">
        <v>88</v>
      </c>
    </row>
    <row r="9" spans="1:18" ht="23.1" customHeight="1" x14ac:dyDescent="0.2">
      <c r="B9" s="264" t="s">
        <v>118</v>
      </c>
      <c r="C9" s="2"/>
      <c r="D9" s="3"/>
      <c r="E9" s="3"/>
      <c r="F9" s="3"/>
      <c r="G9" s="211"/>
      <c r="H9" s="105"/>
      <c r="I9" s="106"/>
      <c r="J9" s="102"/>
      <c r="K9" s="86"/>
      <c r="L9" s="82"/>
      <c r="M9" s="82"/>
      <c r="N9" s="82"/>
      <c r="O9" s="82"/>
    </row>
    <row r="10" spans="1:18" ht="23.1" customHeight="1" x14ac:dyDescent="0.15">
      <c r="B10" s="454" t="s">
        <v>31</v>
      </c>
      <c r="C10" s="455"/>
      <c r="D10" s="184" t="s">
        <v>0</v>
      </c>
      <c r="E10" s="6" t="s">
        <v>1</v>
      </c>
      <c r="F10" s="182" t="s">
        <v>2</v>
      </c>
      <c r="G10" s="82"/>
      <c r="H10" s="105"/>
      <c r="I10" s="106"/>
      <c r="J10" s="514" t="s">
        <v>47</v>
      </c>
      <c r="K10" s="515"/>
      <c r="L10" s="330"/>
      <c r="M10" s="6"/>
      <c r="N10" s="329"/>
      <c r="O10" s="133"/>
    </row>
    <row r="11" spans="1:18" ht="23.1" customHeight="1" x14ac:dyDescent="0.15">
      <c r="B11" s="456"/>
      <c r="C11" s="457"/>
      <c r="D11" s="10" t="s">
        <v>3</v>
      </c>
      <c r="E11" s="11" t="s">
        <v>4</v>
      </c>
      <c r="F11" s="12" t="s">
        <v>5</v>
      </c>
      <c r="G11" s="82"/>
      <c r="H11" s="105"/>
      <c r="I11" s="106"/>
      <c r="J11" s="516"/>
      <c r="K11" s="517"/>
      <c r="L11" s="11" t="s">
        <v>7</v>
      </c>
      <c r="M11" s="401" t="s">
        <v>8</v>
      </c>
      <c r="N11" s="12" t="s">
        <v>36</v>
      </c>
      <c r="O11" s="134"/>
    </row>
    <row r="12" spans="1:18" ht="23.1" customHeight="1" x14ac:dyDescent="0.15">
      <c r="B12" s="184" t="s">
        <v>0</v>
      </c>
      <c r="C12" s="15" t="s">
        <v>3</v>
      </c>
      <c r="D12" s="215" t="s">
        <v>181</v>
      </c>
      <c r="E12" s="73"/>
      <c r="F12" s="74"/>
      <c r="G12" s="82"/>
      <c r="H12" s="105"/>
      <c r="I12" s="106"/>
      <c r="J12" s="19" t="s">
        <v>0</v>
      </c>
      <c r="K12" s="129" t="s">
        <v>3</v>
      </c>
      <c r="L12" s="344" t="s">
        <v>210</v>
      </c>
      <c r="M12" s="345"/>
      <c r="N12" s="346"/>
      <c r="O12" s="347" t="s">
        <v>211</v>
      </c>
    </row>
    <row r="13" spans="1:18" ht="23.1" customHeight="1" x14ac:dyDescent="0.15">
      <c r="B13" s="19" t="s">
        <v>1</v>
      </c>
      <c r="C13" s="20" t="s">
        <v>4</v>
      </c>
      <c r="D13" s="75"/>
      <c r="E13" s="76"/>
      <c r="F13" s="77"/>
      <c r="G13" s="82"/>
      <c r="H13" s="105"/>
      <c r="I13" s="106"/>
      <c r="J13" s="19" t="s">
        <v>1</v>
      </c>
      <c r="K13" s="129" t="s">
        <v>4</v>
      </c>
      <c r="L13" s="348"/>
      <c r="M13" s="349"/>
      <c r="N13" s="350"/>
      <c r="O13" s="351"/>
    </row>
    <row r="14" spans="1:18" ht="23.1" customHeight="1" x14ac:dyDescent="0.15">
      <c r="B14" s="183" t="s">
        <v>2</v>
      </c>
      <c r="C14" s="11" t="s">
        <v>5</v>
      </c>
      <c r="D14" s="78"/>
      <c r="E14" s="79"/>
      <c r="F14" s="231" t="s">
        <v>184</v>
      </c>
      <c r="G14" s="82"/>
      <c r="H14" s="105"/>
      <c r="I14" s="106"/>
      <c r="J14" s="183" t="s">
        <v>2</v>
      </c>
      <c r="K14" s="12" t="s">
        <v>5</v>
      </c>
      <c r="L14" s="352"/>
      <c r="M14" s="353"/>
      <c r="N14" s="354"/>
      <c r="O14" s="355"/>
    </row>
    <row r="15" spans="1:18" ht="23.1" customHeight="1" x14ac:dyDescent="0.2">
      <c r="B15" s="255" t="s">
        <v>131</v>
      </c>
      <c r="C15" s="86"/>
      <c r="D15" s="82"/>
      <c r="E15" s="82"/>
      <c r="F15" s="82"/>
      <c r="G15" s="82"/>
      <c r="H15" s="105"/>
      <c r="I15" s="106"/>
      <c r="J15" s="101"/>
      <c r="K15" s="132"/>
      <c r="L15" s="356" t="s">
        <v>212</v>
      </c>
      <c r="M15" s="357"/>
      <c r="N15" s="358"/>
      <c r="O15" s="359" t="s">
        <v>213</v>
      </c>
    </row>
    <row r="16" spans="1:18" ht="23.1" customHeight="1" x14ac:dyDescent="0.15">
      <c r="B16" s="454"/>
      <c r="C16" s="455"/>
      <c r="D16" s="184"/>
      <c r="E16" s="6"/>
      <c r="F16" s="182"/>
      <c r="G16" s="82"/>
      <c r="H16" s="105"/>
      <c r="I16" s="106"/>
      <c r="J16" s="102"/>
      <c r="K16" s="86"/>
      <c r="L16" s="82"/>
      <c r="M16" s="82"/>
      <c r="N16" s="82"/>
      <c r="O16" s="82"/>
    </row>
    <row r="17" spans="2:15" ht="23.1" customHeight="1" x14ac:dyDescent="0.15">
      <c r="B17" s="456"/>
      <c r="C17" s="457"/>
      <c r="D17" s="10" t="s">
        <v>33</v>
      </c>
      <c r="E17" s="322" t="s">
        <v>10</v>
      </c>
      <c r="F17" s="12" t="s">
        <v>36</v>
      </c>
      <c r="G17" s="82"/>
      <c r="H17" s="105"/>
      <c r="I17" s="106"/>
      <c r="J17" s="458" t="s">
        <v>48</v>
      </c>
      <c r="K17" s="459"/>
      <c r="L17" s="330"/>
      <c r="M17" s="6"/>
      <c r="N17" s="329"/>
      <c r="O17" s="133"/>
    </row>
    <row r="18" spans="2:15" ht="23.1" customHeight="1" x14ac:dyDescent="0.15">
      <c r="B18" s="184" t="s">
        <v>0</v>
      </c>
      <c r="C18" s="15" t="s">
        <v>3</v>
      </c>
      <c r="D18" s="518" t="s">
        <v>80</v>
      </c>
      <c r="E18" s="519"/>
      <c r="F18" s="506"/>
      <c r="G18" s="82"/>
      <c r="H18" s="105"/>
      <c r="I18" s="106"/>
      <c r="J18" s="460"/>
      <c r="K18" s="461"/>
      <c r="L18" s="11" t="s">
        <v>7</v>
      </c>
      <c r="M18" s="401" t="s">
        <v>8</v>
      </c>
      <c r="N18" s="129" t="s">
        <v>36</v>
      </c>
      <c r="O18" s="134"/>
    </row>
    <row r="19" spans="2:15" ht="23.1" customHeight="1" x14ac:dyDescent="0.15">
      <c r="B19" s="19" t="s">
        <v>1</v>
      </c>
      <c r="C19" s="20" t="s">
        <v>4</v>
      </c>
      <c r="D19" s="507"/>
      <c r="E19" s="520"/>
      <c r="F19" s="508"/>
      <c r="G19" s="82"/>
      <c r="H19" s="105"/>
      <c r="I19" s="106"/>
      <c r="J19" s="184" t="s">
        <v>0</v>
      </c>
      <c r="K19" s="15" t="s">
        <v>3</v>
      </c>
      <c r="L19" s="360" t="s">
        <v>89</v>
      </c>
      <c r="M19" s="361"/>
      <c r="N19" s="362"/>
      <c r="O19" s="363" t="s">
        <v>101</v>
      </c>
    </row>
    <row r="20" spans="2:15" ht="23.1" customHeight="1" x14ac:dyDescent="0.15">
      <c r="B20" s="183" t="s">
        <v>2</v>
      </c>
      <c r="C20" s="11" t="s">
        <v>5</v>
      </c>
      <c r="D20" s="509"/>
      <c r="E20" s="521"/>
      <c r="F20" s="510"/>
      <c r="G20" s="82"/>
      <c r="H20" s="105"/>
      <c r="I20" s="106"/>
      <c r="J20" s="19" t="s">
        <v>1</v>
      </c>
      <c r="K20" s="20" t="s">
        <v>4</v>
      </c>
      <c r="L20" s="364"/>
      <c r="M20" s="365"/>
      <c r="N20" s="366"/>
      <c r="O20" s="239"/>
    </row>
    <row r="21" spans="2:15" ht="23.1" customHeight="1" x14ac:dyDescent="0.2">
      <c r="B21" s="255" t="s">
        <v>133</v>
      </c>
      <c r="C21" s="86"/>
      <c r="D21" s="82"/>
      <c r="E21" s="82"/>
      <c r="F21" s="82"/>
      <c r="G21" s="82"/>
      <c r="H21" s="105"/>
      <c r="I21" s="106"/>
      <c r="J21" s="183" t="s">
        <v>2</v>
      </c>
      <c r="K21" s="11" t="s">
        <v>5</v>
      </c>
      <c r="L21" s="367"/>
      <c r="M21" s="368"/>
      <c r="N21" s="369"/>
      <c r="O21" s="370"/>
    </row>
    <row r="22" spans="2:15" ht="23.1" customHeight="1" x14ac:dyDescent="0.15">
      <c r="B22" s="454"/>
      <c r="C22" s="455"/>
      <c r="D22" s="184"/>
      <c r="E22" s="6"/>
      <c r="F22" s="182"/>
      <c r="G22" s="82"/>
      <c r="H22" s="105"/>
      <c r="I22" s="106"/>
      <c r="J22" s="101"/>
      <c r="K22" s="132"/>
      <c r="L22" s="371" t="s">
        <v>102</v>
      </c>
      <c r="M22" s="372"/>
      <c r="N22" s="373"/>
      <c r="O22" s="374" t="s">
        <v>90</v>
      </c>
    </row>
    <row r="23" spans="2:15" ht="23.1" customHeight="1" x14ac:dyDescent="0.15">
      <c r="B23" s="456"/>
      <c r="C23" s="457"/>
      <c r="D23" s="10" t="s">
        <v>33</v>
      </c>
      <c r="E23" s="322" t="s">
        <v>10</v>
      </c>
      <c r="F23" s="12" t="s">
        <v>36</v>
      </c>
      <c r="G23" s="82"/>
      <c r="H23" s="105"/>
      <c r="I23" s="106"/>
      <c r="J23" s="86"/>
      <c r="K23" s="82"/>
      <c r="L23" s="82"/>
      <c r="M23" s="82"/>
      <c r="N23" s="82"/>
    </row>
    <row r="24" spans="2:15" ht="23.1" customHeight="1" x14ac:dyDescent="0.15">
      <c r="B24" s="184" t="s">
        <v>0</v>
      </c>
      <c r="C24" s="15" t="s">
        <v>3</v>
      </c>
      <c r="D24" s="505" t="s">
        <v>208</v>
      </c>
      <c r="E24" s="519"/>
      <c r="F24" s="506"/>
      <c r="G24" s="82"/>
      <c r="H24" s="92"/>
      <c r="I24" s="92"/>
      <c r="J24" s="86"/>
      <c r="K24" s="82"/>
      <c r="L24" s="82"/>
      <c r="M24" s="82"/>
      <c r="N24" s="82"/>
    </row>
    <row r="25" spans="2:15" ht="23.1" customHeight="1" x14ac:dyDescent="0.15">
      <c r="B25" s="19" t="s">
        <v>1</v>
      </c>
      <c r="C25" s="20" t="s">
        <v>4</v>
      </c>
      <c r="D25" s="507"/>
      <c r="E25" s="520"/>
      <c r="F25" s="508"/>
      <c r="G25" s="82"/>
      <c r="H25" s="92"/>
      <c r="I25" s="92"/>
      <c r="J25" s="86"/>
      <c r="K25" s="82"/>
      <c r="L25" s="82"/>
      <c r="M25" s="82"/>
      <c r="N25" s="82"/>
    </row>
    <row r="26" spans="2:15" ht="23.1" customHeight="1" x14ac:dyDescent="0.15">
      <c r="B26" s="183" t="s">
        <v>2</v>
      </c>
      <c r="C26" s="11" t="s">
        <v>5</v>
      </c>
      <c r="D26" s="509"/>
      <c r="E26" s="521"/>
      <c r="F26" s="510"/>
      <c r="G26" s="82"/>
      <c r="H26" s="92"/>
      <c r="I26" s="92"/>
      <c r="J26" s="102"/>
      <c r="K26" s="86"/>
      <c r="L26" s="82"/>
      <c r="M26" s="82"/>
      <c r="N26" s="82"/>
      <c r="O26" s="82"/>
    </row>
    <row r="27" spans="2:15" ht="23.1" customHeight="1" x14ac:dyDescent="0.3">
      <c r="B27" s="276" t="s">
        <v>132</v>
      </c>
      <c r="C27" s="86"/>
      <c r="D27" s="82"/>
      <c r="E27" s="82"/>
      <c r="F27" s="82"/>
      <c r="G27" s="82"/>
      <c r="H27" s="92"/>
      <c r="I27" s="92"/>
      <c r="J27" s="102"/>
      <c r="K27" s="86"/>
      <c r="L27" s="82"/>
      <c r="M27" s="82"/>
      <c r="N27" s="82"/>
      <c r="O27" s="82"/>
    </row>
    <row r="28" spans="2:15" ht="23.1" customHeight="1" x14ac:dyDescent="0.15">
      <c r="B28" s="474"/>
      <c r="C28" s="475"/>
      <c r="D28" s="184"/>
      <c r="E28" s="6"/>
      <c r="F28" s="133"/>
      <c r="G28" s="92"/>
      <c r="H28" s="92"/>
      <c r="I28" s="92"/>
      <c r="J28" s="102"/>
      <c r="K28" s="86"/>
      <c r="L28" s="82"/>
      <c r="M28" s="82"/>
      <c r="N28" s="82"/>
      <c r="O28" s="82"/>
    </row>
    <row r="29" spans="2:15" ht="23.1" customHeight="1" x14ac:dyDescent="0.15">
      <c r="B29" s="476"/>
      <c r="C29" s="477"/>
      <c r="D29" s="128" t="s">
        <v>33</v>
      </c>
      <c r="E29" s="322" t="s">
        <v>10</v>
      </c>
      <c r="F29" s="278" t="s">
        <v>37</v>
      </c>
      <c r="G29" s="92"/>
      <c r="H29" s="92"/>
      <c r="I29" s="92"/>
      <c r="J29" s="102"/>
      <c r="K29" s="86"/>
      <c r="L29" s="82"/>
      <c r="M29" s="82"/>
      <c r="N29" s="82"/>
      <c r="O29" s="82"/>
    </row>
    <row r="30" spans="2:15" ht="23.1" customHeight="1" x14ac:dyDescent="0.15">
      <c r="B30" s="184" t="s">
        <v>0</v>
      </c>
      <c r="C30" s="15" t="s">
        <v>3</v>
      </c>
      <c r="D30" s="505" t="s">
        <v>209</v>
      </c>
      <c r="E30" s="506"/>
      <c r="F30" s="218" t="s">
        <v>82</v>
      </c>
      <c r="G30" s="92"/>
      <c r="H30" s="92"/>
      <c r="I30" s="92"/>
      <c r="J30" s="102"/>
      <c r="K30" s="86"/>
      <c r="L30" s="82"/>
      <c r="M30" s="82"/>
      <c r="N30" s="82"/>
      <c r="O30" s="82"/>
    </row>
    <row r="31" spans="2:15" ht="23.1" customHeight="1" x14ac:dyDescent="0.15">
      <c r="B31" s="19" t="s">
        <v>1</v>
      </c>
      <c r="C31" s="20" t="s">
        <v>4</v>
      </c>
      <c r="D31" s="507"/>
      <c r="E31" s="508"/>
      <c r="F31" s="125"/>
      <c r="G31" s="92"/>
      <c r="H31" s="92"/>
      <c r="I31" s="92"/>
      <c r="J31" s="102"/>
      <c r="K31" s="86"/>
      <c r="L31" s="82"/>
      <c r="M31" s="82"/>
      <c r="N31" s="82"/>
      <c r="O31" s="82"/>
    </row>
    <row r="32" spans="2:15" ht="23.1" customHeight="1" x14ac:dyDescent="0.15">
      <c r="B32" s="183" t="s">
        <v>2</v>
      </c>
      <c r="C32" s="11" t="s">
        <v>5</v>
      </c>
      <c r="D32" s="509"/>
      <c r="E32" s="510"/>
      <c r="F32" s="125"/>
      <c r="G32" s="92"/>
      <c r="H32" s="92"/>
      <c r="I32" s="92"/>
      <c r="J32" s="102"/>
      <c r="K32" s="86"/>
      <c r="L32" s="82"/>
      <c r="M32" s="82"/>
      <c r="N32" s="82"/>
      <c r="O32" s="82"/>
    </row>
    <row r="33" spans="2:9" ht="23.1" customHeight="1" x14ac:dyDescent="0.15">
      <c r="B33" s="101"/>
      <c r="C33" s="279" t="s">
        <v>37</v>
      </c>
      <c r="D33" s="219" t="s">
        <v>81</v>
      </c>
      <c r="E33" s="124"/>
      <c r="F33" s="228" t="s">
        <v>83</v>
      </c>
      <c r="G33" s="92"/>
      <c r="H33" s="92"/>
      <c r="I33" s="92"/>
    </row>
    <row r="34" spans="2:9" ht="23.1" customHeight="1" x14ac:dyDescent="0.15">
      <c r="B34" s="212"/>
      <c r="C34" s="86"/>
      <c r="D34" s="82"/>
      <c r="E34" s="82"/>
      <c r="F34" s="82"/>
      <c r="G34" s="82"/>
      <c r="H34" s="92"/>
      <c r="I34" s="92"/>
    </row>
  </sheetData>
  <mergeCells count="11">
    <mergeCell ref="B22:C23"/>
    <mergeCell ref="B28:C29"/>
    <mergeCell ref="D18:F20"/>
    <mergeCell ref="D24:F26"/>
    <mergeCell ref="D30:E32"/>
    <mergeCell ref="B3:C4"/>
    <mergeCell ref="J3:K4"/>
    <mergeCell ref="B10:C11"/>
    <mergeCell ref="J10:K11"/>
    <mergeCell ref="B16:C17"/>
    <mergeCell ref="J17:K18"/>
  </mergeCells>
  <phoneticPr fontId="2"/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Header>&amp;L&amp;F&amp;R&amp;A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5"/>
  <sheetViews>
    <sheetView workbookViewId="0"/>
  </sheetViews>
  <sheetFormatPr defaultRowHeight="27.75" customHeight="1" x14ac:dyDescent="0.15"/>
  <cols>
    <col min="1" max="1" width="2.375" style="323" customWidth="1"/>
    <col min="2" max="2" width="4.875" style="323" customWidth="1"/>
    <col min="3" max="3" width="1.625" style="323" customWidth="1"/>
    <col min="4" max="4" width="16.625" style="323" customWidth="1"/>
    <col min="5" max="5" width="77.5" style="323" customWidth="1"/>
    <col min="6" max="16384" width="9" style="323"/>
  </cols>
  <sheetData>
    <row r="1" spans="2:5" ht="33.75" customHeight="1" x14ac:dyDescent="0.15"/>
    <row r="2" spans="2:5" ht="27.75" customHeight="1" x14ac:dyDescent="0.15">
      <c r="B2" s="435" t="s">
        <v>156</v>
      </c>
      <c r="C2" s="436"/>
      <c r="D2" s="437"/>
      <c r="E2" s="324" t="s">
        <v>157</v>
      </c>
    </row>
    <row r="3" spans="2:5" ht="27.75" customHeight="1" x14ac:dyDescent="0.15">
      <c r="B3" s="325">
        <v>1</v>
      </c>
      <c r="C3" s="326"/>
      <c r="D3" s="327" t="s">
        <v>154</v>
      </c>
      <c r="E3" s="327" t="s">
        <v>158</v>
      </c>
    </row>
    <row r="4" spans="2:5" ht="27.75" customHeight="1" x14ac:dyDescent="0.15">
      <c r="B4" s="325">
        <v>2</v>
      </c>
      <c r="C4" s="326"/>
      <c r="D4" s="327" t="s">
        <v>219</v>
      </c>
      <c r="E4" s="327" t="s">
        <v>161</v>
      </c>
    </row>
    <row r="5" spans="2:5" ht="27.75" customHeight="1" x14ac:dyDescent="0.15">
      <c r="B5" s="325">
        <v>3</v>
      </c>
      <c r="C5" s="326"/>
      <c r="D5" s="327" t="s">
        <v>155</v>
      </c>
      <c r="E5" s="327" t="s">
        <v>159</v>
      </c>
    </row>
    <row r="6" spans="2:5" ht="27.75" customHeight="1" x14ac:dyDescent="0.15">
      <c r="B6" s="325">
        <v>4</v>
      </c>
      <c r="C6" s="326"/>
      <c r="D6" s="327" t="s">
        <v>220</v>
      </c>
      <c r="E6" s="327" t="s">
        <v>160</v>
      </c>
    </row>
    <row r="7" spans="2:5" ht="27.75" customHeight="1" x14ac:dyDescent="0.15">
      <c r="B7" s="325">
        <v>5</v>
      </c>
      <c r="C7" s="326"/>
      <c r="D7" s="327" t="s">
        <v>221</v>
      </c>
      <c r="E7" s="327" t="s">
        <v>162</v>
      </c>
    </row>
    <row r="8" spans="2:5" ht="27.75" customHeight="1" x14ac:dyDescent="0.15">
      <c r="B8" s="325">
        <v>6</v>
      </c>
      <c r="C8" s="326"/>
      <c r="D8" s="327" t="s">
        <v>222</v>
      </c>
      <c r="E8" s="328" t="s">
        <v>163</v>
      </c>
    </row>
    <row r="9" spans="2:5" ht="27.75" customHeight="1" x14ac:dyDescent="0.15">
      <c r="B9" s="325">
        <v>7</v>
      </c>
      <c r="C9" s="326"/>
      <c r="D9" s="327" t="s">
        <v>223</v>
      </c>
      <c r="E9" s="328" t="s">
        <v>164</v>
      </c>
    </row>
    <row r="10" spans="2:5" ht="27.75" customHeight="1" x14ac:dyDescent="0.15">
      <c r="B10" s="325">
        <v>8</v>
      </c>
      <c r="C10" s="326"/>
      <c r="D10" s="327" t="s">
        <v>216</v>
      </c>
      <c r="E10" s="327" t="s">
        <v>165</v>
      </c>
    </row>
    <row r="11" spans="2:5" ht="27.75" customHeight="1" x14ac:dyDescent="0.15">
      <c r="B11" s="325">
        <v>9</v>
      </c>
      <c r="C11" s="326"/>
      <c r="D11" s="327" t="s">
        <v>224</v>
      </c>
      <c r="E11" s="327" t="s">
        <v>166</v>
      </c>
    </row>
    <row r="12" spans="2:5" ht="27.75" customHeight="1" x14ac:dyDescent="0.15">
      <c r="B12" s="325">
        <v>10</v>
      </c>
      <c r="C12" s="326"/>
      <c r="D12" s="327" t="s">
        <v>217</v>
      </c>
      <c r="E12" s="327" t="s">
        <v>167</v>
      </c>
    </row>
    <row r="13" spans="2:5" ht="27.75" customHeight="1" x14ac:dyDescent="0.15">
      <c r="B13" s="325">
        <v>11</v>
      </c>
      <c r="C13" s="326"/>
      <c r="D13" s="327" t="s">
        <v>225</v>
      </c>
      <c r="E13" s="327" t="s">
        <v>168</v>
      </c>
    </row>
    <row r="14" spans="2:5" ht="27.75" customHeight="1" x14ac:dyDescent="0.15">
      <c r="B14" s="325">
        <v>12</v>
      </c>
      <c r="C14" s="326"/>
      <c r="D14" s="327" t="s">
        <v>218</v>
      </c>
      <c r="E14" s="327" t="s">
        <v>169</v>
      </c>
    </row>
    <row r="15" spans="2:5" ht="27.75" customHeight="1" x14ac:dyDescent="0.15">
      <c r="B15" s="325">
        <v>13</v>
      </c>
      <c r="C15" s="326"/>
      <c r="D15" s="327" t="s">
        <v>226</v>
      </c>
      <c r="E15" s="327" t="s">
        <v>170</v>
      </c>
    </row>
  </sheetData>
  <mergeCells count="1">
    <mergeCell ref="B2:D2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&amp;L&amp;F&amp;R&amp;A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8"/>
  <sheetViews>
    <sheetView workbookViewId="0"/>
  </sheetViews>
  <sheetFormatPr defaultColWidth="8.875" defaultRowHeight="26.45" customHeight="1" x14ac:dyDescent="0.15"/>
  <cols>
    <col min="1" max="1" width="5.25" style="233" customWidth="1"/>
    <col min="2" max="2" width="119.875" style="280" customWidth="1"/>
    <col min="3" max="4" width="8.875" style="261"/>
    <col min="5" max="5" width="77.5" style="261" customWidth="1"/>
    <col min="6" max="16384" width="8.875" style="261"/>
  </cols>
  <sheetData>
    <row r="1" spans="1:2" ht="10.5" customHeight="1" x14ac:dyDescent="0.15">
      <c r="A1" s="403"/>
    </row>
    <row r="2" spans="1:2" ht="32.450000000000003" customHeight="1" x14ac:dyDescent="0.15">
      <c r="A2" s="237"/>
      <c r="B2" s="282" t="s">
        <v>149</v>
      </c>
    </row>
    <row r="3" spans="1:2" ht="26.45" customHeight="1" x14ac:dyDescent="0.15">
      <c r="A3" s="237"/>
      <c r="B3" s="280" t="s">
        <v>237</v>
      </c>
    </row>
    <row r="4" spans="1:2" ht="26.45" customHeight="1" x14ac:dyDescent="0.15">
      <c r="A4" s="237"/>
      <c r="B4" s="280" t="s">
        <v>136</v>
      </c>
    </row>
    <row r="5" spans="1:2" ht="26.45" customHeight="1" x14ac:dyDescent="0.15">
      <c r="A5" s="237" t="s">
        <v>137</v>
      </c>
      <c r="B5" s="280" t="s">
        <v>140</v>
      </c>
    </row>
    <row r="6" spans="1:2" ht="26.45" customHeight="1" x14ac:dyDescent="0.15">
      <c r="A6" s="237"/>
      <c r="B6" s="280" t="s">
        <v>153</v>
      </c>
    </row>
    <row r="7" spans="1:2" ht="26.45" customHeight="1" x14ac:dyDescent="0.15">
      <c r="A7" s="237" t="s">
        <v>138</v>
      </c>
      <c r="B7" s="280" t="s">
        <v>141</v>
      </c>
    </row>
    <row r="8" spans="1:2" ht="26.45" customHeight="1" x14ac:dyDescent="0.15">
      <c r="A8" s="237"/>
      <c r="B8" s="280" t="s">
        <v>139</v>
      </c>
    </row>
    <row r="9" spans="1:2" ht="26.45" customHeight="1" x14ac:dyDescent="0.15">
      <c r="A9" s="237"/>
      <c r="B9" s="280" t="s">
        <v>142</v>
      </c>
    </row>
    <row r="10" spans="1:2" ht="26.45" customHeight="1" x14ac:dyDescent="0.15">
      <c r="A10" s="237"/>
      <c r="B10" s="280" t="s">
        <v>143</v>
      </c>
    </row>
    <row r="11" spans="1:2" ht="26.45" customHeight="1" x14ac:dyDescent="0.15">
      <c r="A11" s="237"/>
      <c r="B11" s="280" t="s">
        <v>144</v>
      </c>
    </row>
    <row r="12" spans="1:2" ht="26.45" customHeight="1" x14ac:dyDescent="0.15">
      <c r="A12" s="237"/>
      <c r="B12" s="280" t="s">
        <v>145</v>
      </c>
    </row>
    <row r="13" spans="1:2" ht="26.45" customHeight="1" x14ac:dyDescent="0.15">
      <c r="A13" s="237"/>
      <c r="B13" s="280" t="s">
        <v>146</v>
      </c>
    </row>
    <row r="14" spans="1:2" ht="26.45" customHeight="1" x14ac:dyDescent="0.15">
      <c r="A14" s="237"/>
      <c r="B14" s="280" t="s">
        <v>148</v>
      </c>
    </row>
    <row r="15" spans="1:2" ht="26.45" customHeight="1" x14ac:dyDescent="0.15">
      <c r="A15" s="237"/>
      <c r="B15" s="280" t="s">
        <v>147</v>
      </c>
    </row>
    <row r="16" spans="1:2" ht="26.45" customHeight="1" x14ac:dyDescent="0.15">
      <c r="A16" s="237"/>
      <c r="B16" s="280" t="s">
        <v>214</v>
      </c>
    </row>
    <row r="17" spans="1:2" ht="26.45" customHeight="1" x14ac:dyDescent="0.15">
      <c r="A17" s="237"/>
    </row>
    <row r="18" spans="1:2" ht="26.45" customHeight="1" x14ac:dyDescent="0.2">
      <c r="A18" s="237"/>
      <c r="B18" s="283"/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&amp;L&amp;F&amp;R&amp;A</oddHead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Q30"/>
  <sheetViews>
    <sheetView zoomScale="90" zoomScaleNormal="90" workbookViewId="0"/>
  </sheetViews>
  <sheetFormatPr defaultColWidth="9" defaultRowHeight="23.1" customHeight="1" x14ac:dyDescent="0.15"/>
  <cols>
    <col min="1" max="1" width="3.125" style="28" customWidth="1"/>
    <col min="2" max="2" width="5.125" style="28" customWidth="1"/>
    <col min="3" max="3" width="14.625" style="28" customWidth="1"/>
    <col min="4" max="13" width="14.625" style="45" customWidth="1"/>
    <col min="14" max="14" width="2" style="45" customWidth="1"/>
    <col min="15" max="15" width="14.625" style="45" customWidth="1"/>
    <col min="16" max="16" width="18.625" style="45" customWidth="1"/>
    <col min="17" max="16384" width="9" style="45"/>
  </cols>
  <sheetData>
    <row r="1" spans="1:17" ht="10.5" customHeight="1" x14ac:dyDescent="0.15"/>
    <row r="2" spans="1:17" ht="23.1" customHeight="1" x14ac:dyDescent="0.15">
      <c r="H2" s="442" t="s">
        <v>103</v>
      </c>
      <c r="I2" s="447"/>
      <c r="J2" s="448"/>
    </row>
    <row r="3" spans="1:17" s="24" customFormat="1" ht="23.1" customHeight="1" x14ac:dyDescent="0.15">
      <c r="A3" s="23"/>
      <c r="C3" s="25"/>
      <c r="D3" s="27"/>
      <c r="E3" s="27"/>
      <c r="F3" s="27"/>
      <c r="G3" s="442" t="s">
        <v>34</v>
      </c>
      <c r="H3" s="443"/>
      <c r="I3" s="444"/>
      <c r="J3" s="188"/>
      <c r="L3" s="27"/>
    </row>
    <row r="4" spans="1:17" s="24" customFormat="1" ht="23.1" customHeight="1" thickBot="1" x14ac:dyDescent="0.2">
      <c r="A4" s="23"/>
      <c r="C4" s="25"/>
      <c r="D4" s="26"/>
      <c r="E4" s="26"/>
      <c r="F4" s="26"/>
      <c r="G4" s="189"/>
      <c r="H4" s="445" t="s">
        <v>110</v>
      </c>
      <c r="I4" s="446"/>
      <c r="J4" s="188"/>
      <c r="L4" s="27"/>
    </row>
    <row r="5" spans="1:17" s="28" customFormat="1" ht="23.1" customHeight="1" x14ac:dyDescent="0.15">
      <c r="B5" s="438" t="s">
        <v>28</v>
      </c>
      <c r="C5" s="439"/>
      <c r="D5" s="272" t="s">
        <v>0</v>
      </c>
      <c r="E5" s="30" t="s">
        <v>1</v>
      </c>
      <c r="F5" s="31" t="s">
        <v>2</v>
      </c>
      <c r="G5" s="190" t="s">
        <v>25</v>
      </c>
      <c r="H5" s="192" t="s">
        <v>21</v>
      </c>
      <c r="I5" s="193" t="s">
        <v>22</v>
      </c>
      <c r="J5" s="194" t="s">
        <v>23</v>
      </c>
      <c r="K5" s="195"/>
      <c r="L5" s="36" t="s">
        <v>24</v>
      </c>
      <c r="M5" s="32" t="s">
        <v>26</v>
      </c>
    </row>
    <row r="6" spans="1:17" s="28" customFormat="1" ht="23.1" customHeight="1" thickBot="1" x14ac:dyDescent="0.2">
      <c r="B6" s="440"/>
      <c r="C6" s="441"/>
      <c r="D6" s="273" t="s">
        <v>3</v>
      </c>
      <c r="E6" s="109" t="s">
        <v>4</v>
      </c>
      <c r="F6" s="110" t="s">
        <v>5</v>
      </c>
      <c r="G6" s="191" t="s">
        <v>6</v>
      </c>
      <c r="H6" s="196" t="s">
        <v>7</v>
      </c>
      <c r="I6" s="109" t="s">
        <v>8</v>
      </c>
      <c r="J6" s="40" t="s">
        <v>9</v>
      </c>
      <c r="K6" s="197" t="s">
        <v>6</v>
      </c>
      <c r="L6" s="320" t="s">
        <v>10</v>
      </c>
      <c r="M6" s="251" t="s">
        <v>11</v>
      </c>
      <c r="N6" s="41"/>
      <c r="O6" s="241" t="s">
        <v>121</v>
      </c>
    </row>
    <row r="7" spans="1:17" ht="23.1" customHeight="1" x14ac:dyDescent="0.15">
      <c r="B7" s="67" t="s">
        <v>0</v>
      </c>
      <c r="C7" s="274" t="s">
        <v>3</v>
      </c>
      <c r="D7" s="375">
        <v>41521</v>
      </c>
      <c r="E7" s="376">
        <v>355122</v>
      </c>
      <c r="F7" s="377">
        <v>76184</v>
      </c>
      <c r="G7" s="242">
        <v>472827</v>
      </c>
      <c r="H7" s="392">
        <v>217612</v>
      </c>
      <c r="I7" s="393">
        <v>4583</v>
      </c>
      <c r="J7" s="398">
        <v>136528</v>
      </c>
      <c r="K7" s="198">
        <v>358723</v>
      </c>
      <c r="L7" s="427">
        <v>-426049</v>
      </c>
      <c r="M7" s="43">
        <v>405501</v>
      </c>
      <c r="N7" s="44"/>
      <c r="O7" s="210">
        <f>-1*L7/SUM(G7:I7)</f>
        <v>0.61300073954493528</v>
      </c>
      <c r="P7" s="44"/>
      <c r="Q7" s="44"/>
    </row>
    <row r="8" spans="1:17" ht="23.1" customHeight="1" x14ac:dyDescent="0.15">
      <c r="B8" s="46" t="s">
        <v>1</v>
      </c>
      <c r="C8" s="107" t="s">
        <v>4</v>
      </c>
      <c r="D8" s="378">
        <v>91869</v>
      </c>
      <c r="E8" s="379">
        <v>21819679</v>
      </c>
      <c r="F8" s="380">
        <v>3522412</v>
      </c>
      <c r="G8" s="243">
        <v>25433960</v>
      </c>
      <c r="H8" s="394">
        <v>3689361</v>
      </c>
      <c r="I8" s="395">
        <v>6512395</v>
      </c>
      <c r="J8" s="399">
        <v>25172687</v>
      </c>
      <c r="K8" s="199">
        <v>35374443</v>
      </c>
      <c r="L8" s="428">
        <v>-19724921</v>
      </c>
      <c r="M8" s="48">
        <v>41083482</v>
      </c>
      <c r="N8" s="44"/>
      <c r="O8" s="164">
        <f t="shared" ref="O8:O10" si="0">-1*L8/SUM(G8:I8)</f>
        <v>0.55351549552140333</v>
      </c>
      <c r="P8" s="44"/>
      <c r="Q8" s="44"/>
    </row>
    <row r="9" spans="1:17" ht="23.1" customHeight="1" thickBot="1" x14ac:dyDescent="0.2">
      <c r="B9" s="49" t="s">
        <v>2</v>
      </c>
      <c r="C9" s="40" t="s">
        <v>5</v>
      </c>
      <c r="D9" s="381">
        <v>73933</v>
      </c>
      <c r="E9" s="382">
        <v>5792660</v>
      </c>
      <c r="F9" s="383">
        <v>9952157</v>
      </c>
      <c r="G9" s="244">
        <v>15818750</v>
      </c>
      <c r="H9" s="396">
        <v>20436307</v>
      </c>
      <c r="I9" s="397">
        <v>3765662</v>
      </c>
      <c r="J9" s="400">
        <v>6155452</v>
      </c>
      <c r="K9" s="200">
        <v>30357421</v>
      </c>
      <c r="L9" s="429">
        <v>-8684902</v>
      </c>
      <c r="M9" s="50">
        <v>37491269</v>
      </c>
      <c r="N9" s="44"/>
      <c r="O9" s="164">
        <f t="shared" si="0"/>
        <v>0.21701014417057324</v>
      </c>
      <c r="P9" s="44"/>
      <c r="Q9" s="44"/>
    </row>
    <row r="10" spans="1:17" ht="23.1" customHeight="1" thickBot="1" x14ac:dyDescent="0.2">
      <c r="B10" s="51" t="s">
        <v>12</v>
      </c>
      <c r="C10" s="52" t="s">
        <v>6</v>
      </c>
      <c r="D10" s="245">
        <v>207323</v>
      </c>
      <c r="E10" s="246">
        <v>27967461</v>
      </c>
      <c r="F10" s="247">
        <v>13550753</v>
      </c>
      <c r="G10" s="56">
        <v>41725537</v>
      </c>
      <c r="H10" s="201">
        <v>24343280</v>
      </c>
      <c r="I10" s="202">
        <v>10282640</v>
      </c>
      <c r="J10" s="203">
        <v>31464667</v>
      </c>
      <c r="K10" s="204">
        <v>66090587</v>
      </c>
      <c r="L10" s="430">
        <v>-28835872</v>
      </c>
      <c r="M10" s="209">
        <v>78980252</v>
      </c>
      <c r="N10" s="44"/>
      <c r="O10" s="165">
        <f t="shared" si="0"/>
        <v>0.3776728451953445</v>
      </c>
      <c r="P10" s="44"/>
      <c r="Q10" s="44"/>
    </row>
    <row r="11" spans="1:17" ht="23.1" customHeight="1" x14ac:dyDescent="0.15">
      <c r="B11" s="29" t="s">
        <v>13</v>
      </c>
      <c r="C11" s="42" t="s">
        <v>14</v>
      </c>
      <c r="D11" s="384">
        <v>50287</v>
      </c>
      <c r="E11" s="385">
        <v>6844197</v>
      </c>
      <c r="F11" s="386">
        <v>11497141</v>
      </c>
      <c r="G11" s="43">
        <v>18391625</v>
      </c>
      <c r="H11" s="57"/>
      <c r="I11" s="57"/>
      <c r="J11" s="57"/>
      <c r="K11" s="57"/>
      <c r="L11" s="285" t="s">
        <v>152</v>
      </c>
      <c r="M11" s="57"/>
      <c r="N11" s="44"/>
      <c r="P11" s="44"/>
      <c r="Q11" s="44"/>
    </row>
    <row r="12" spans="1:17" ht="23.1" customHeight="1" x14ac:dyDescent="0.15">
      <c r="B12" s="46" t="s">
        <v>15</v>
      </c>
      <c r="C12" s="47" t="s">
        <v>16</v>
      </c>
      <c r="D12" s="387">
        <v>87417</v>
      </c>
      <c r="E12" s="379">
        <v>1390311</v>
      </c>
      <c r="F12" s="388">
        <v>5253082</v>
      </c>
      <c r="G12" s="48">
        <v>6730810</v>
      </c>
      <c r="H12" s="57"/>
      <c r="I12" s="57"/>
      <c r="J12" s="57"/>
      <c r="K12" s="57"/>
      <c r="L12" s="57"/>
      <c r="M12" s="57"/>
      <c r="N12" s="44"/>
      <c r="P12" s="44"/>
      <c r="Q12" s="44"/>
    </row>
    <row r="13" spans="1:17" ht="23.1" customHeight="1" x14ac:dyDescent="0.15">
      <c r="B13" s="49" t="s">
        <v>17</v>
      </c>
      <c r="C13" s="38" t="s">
        <v>18</v>
      </c>
      <c r="D13" s="389">
        <v>60474</v>
      </c>
      <c r="E13" s="390">
        <v>4881513</v>
      </c>
      <c r="F13" s="391">
        <v>7190293</v>
      </c>
      <c r="G13" s="50">
        <v>12132280</v>
      </c>
      <c r="H13" s="57"/>
      <c r="I13" s="57"/>
      <c r="J13" s="57"/>
      <c r="K13" s="57"/>
      <c r="L13" s="57"/>
      <c r="M13" s="57"/>
      <c r="N13" s="44"/>
      <c r="P13" s="44"/>
      <c r="Q13" s="44"/>
    </row>
    <row r="14" spans="1:17" ht="23.1" customHeight="1" x14ac:dyDescent="0.15">
      <c r="B14" s="51" t="s">
        <v>19</v>
      </c>
      <c r="C14" s="52" t="s">
        <v>6</v>
      </c>
      <c r="D14" s="53">
        <v>198178</v>
      </c>
      <c r="E14" s="54">
        <v>13116021</v>
      </c>
      <c r="F14" s="55">
        <v>23940516</v>
      </c>
      <c r="G14" s="209">
        <v>37254715</v>
      </c>
      <c r="H14" s="285" t="s">
        <v>151</v>
      </c>
      <c r="I14" s="57"/>
      <c r="J14" s="57"/>
      <c r="K14" s="57"/>
      <c r="L14" s="57"/>
      <c r="M14" s="57"/>
      <c r="N14" s="44"/>
      <c r="P14" s="44"/>
      <c r="Q14" s="44"/>
    </row>
    <row r="15" spans="1:17" ht="23.1" customHeight="1" x14ac:dyDescent="0.15">
      <c r="A15" s="254" t="s">
        <v>54</v>
      </c>
      <c r="B15" s="51" t="s">
        <v>20</v>
      </c>
      <c r="C15" s="250" t="s">
        <v>11</v>
      </c>
      <c r="D15" s="53">
        <v>405501</v>
      </c>
      <c r="E15" s="54">
        <v>41083482</v>
      </c>
      <c r="F15" s="55">
        <v>37491269</v>
      </c>
      <c r="G15" s="209">
        <v>78980252</v>
      </c>
      <c r="H15" s="285" t="s">
        <v>150</v>
      </c>
      <c r="I15" s="57"/>
      <c r="J15" s="57"/>
      <c r="K15" s="57"/>
      <c r="L15" s="57"/>
      <c r="M15" s="57"/>
      <c r="N15" s="44"/>
      <c r="P15" s="44"/>
      <c r="Q15" s="44"/>
    </row>
    <row r="17" spans="2:13" ht="23.1" customHeight="1" thickBot="1" x14ac:dyDescent="0.2">
      <c r="B17" s="449" t="s">
        <v>105</v>
      </c>
      <c r="C17" s="450"/>
      <c r="D17" s="451"/>
      <c r="E17" s="451"/>
      <c r="F17" s="451"/>
      <c r="G17" s="451"/>
      <c r="H17" s="451"/>
      <c r="I17" s="451"/>
      <c r="J17" s="451"/>
      <c r="K17" s="451"/>
      <c r="L17" s="451"/>
      <c r="M17" s="451"/>
    </row>
    <row r="18" spans="2:13" ht="23.1" customHeight="1" x14ac:dyDescent="0.15">
      <c r="B18" s="438" t="s">
        <v>29</v>
      </c>
      <c r="C18" s="439"/>
      <c r="D18" s="272" t="s">
        <v>0</v>
      </c>
      <c r="E18" s="30" t="s">
        <v>1</v>
      </c>
      <c r="F18" s="31" t="s">
        <v>2</v>
      </c>
      <c r="G18" s="32" t="s">
        <v>25</v>
      </c>
      <c r="H18" s="59" t="s">
        <v>21</v>
      </c>
      <c r="I18" s="33" t="s">
        <v>22</v>
      </c>
      <c r="J18" s="34" t="s">
        <v>23</v>
      </c>
      <c r="K18" s="35"/>
      <c r="L18" s="36" t="s">
        <v>24</v>
      </c>
      <c r="M18" s="32" t="s">
        <v>26</v>
      </c>
    </row>
    <row r="19" spans="2:13" ht="23.1" customHeight="1" thickBot="1" x14ac:dyDescent="0.2">
      <c r="B19" s="440"/>
      <c r="C19" s="441"/>
      <c r="D19" s="273" t="s">
        <v>3</v>
      </c>
      <c r="E19" s="109" t="s">
        <v>4</v>
      </c>
      <c r="F19" s="110" t="s">
        <v>5</v>
      </c>
      <c r="G19" s="39" t="s">
        <v>6</v>
      </c>
      <c r="H19" s="60" t="s">
        <v>7</v>
      </c>
      <c r="I19" s="37" t="s">
        <v>8</v>
      </c>
      <c r="J19" s="40" t="s">
        <v>9</v>
      </c>
      <c r="K19" s="39" t="s">
        <v>6</v>
      </c>
      <c r="L19" s="320" t="s">
        <v>10</v>
      </c>
      <c r="M19" s="39" t="s">
        <v>11</v>
      </c>
    </row>
    <row r="20" spans="2:13" ht="23.1" customHeight="1" x14ac:dyDescent="0.15">
      <c r="B20" s="67" t="s">
        <v>0</v>
      </c>
      <c r="C20" s="274" t="s">
        <v>3</v>
      </c>
      <c r="D20" s="112">
        <f>+'3部門'!D7/'3部門'!D$15</f>
        <v>0.10239432208551891</v>
      </c>
      <c r="E20" s="113">
        <f>+'3部門'!E7/'3部門'!E$15</f>
        <v>8.6439119254789545E-3</v>
      </c>
      <c r="F20" s="114">
        <f>+'3部門'!F7/'3部門'!F$15</f>
        <v>2.0320464479343177E-3</v>
      </c>
      <c r="G20" s="108">
        <f>+'3部門'!G7/'3部門'!G$15</f>
        <v>5.9866484092757771E-3</v>
      </c>
      <c r="H20" s="62">
        <f>+'3部門'!H7/'3部門'!H$10</f>
        <v>8.9393048101981329E-3</v>
      </c>
      <c r="I20" s="63">
        <f>+'3部門'!I7/'3部門'!I$10</f>
        <v>4.4570266001727182E-4</v>
      </c>
      <c r="J20" s="63">
        <f>+'3部門'!J7/'3部門'!J$10</f>
        <v>4.3390893029314438E-3</v>
      </c>
      <c r="K20" s="63">
        <f>+'3部門'!K7/'3部門'!K$10</f>
        <v>5.4277472221573699E-3</v>
      </c>
      <c r="L20" s="63">
        <f>+'3部門'!L7/'3部門'!L$10</f>
        <v>1.4774965015796991E-2</v>
      </c>
      <c r="M20" s="61">
        <f>+'3部門'!M7/'3部門'!M$10</f>
        <v>5.1342074725211056E-3</v>
      </c>
    </row>
    <row r="21" spans="2:13" ht="23.1" customHeight="1" x14ac:dyDescent="0.15">
      <c r="B21" s="46" t="s">
        <v>1</v>
      </c>
      <c r="C21" s="107" t="s">
        <v>4</v>
      </c>
      <c r="D21" s="115">
        <f>+'3部門'!D8/'3部門'!D$15</f>
        <v>0.2265567779117684</v>
      </c>
      <c r="E21" s="63">
        <f>+'3部門'!E8/'3部門'!E$15</f>
        <v>0.53110588338154974</v>
      </c>
      <c r="F21" s="116">
        <f>+'3部門'!F8/'3部門'!F$15</f>
        <v>9.3952861398209811E-2</v>
      </c>
      <c r="G21" s="108">
        <f>+'3部門'!G8/'3部門'!G$15</f>
        <v>0.32202935994683834</v>
      </c>
      <c r="H21" s="62">
        <f>+'3部門'!H8/'3部門'!H$10</f>
        <v>0.15155562438586748</v>
      </c>
      <c r="I21" s="63">
        <f>+'3部門'!I8/'3部門'!I$10</f>
        <v>0.63333881182264473</v>
      </c>
      <c r="J21" s="63">
        <f>+'3部門'!J8/'3部門'!J$10</f>
        <v>0.80003030065438163</v>
      </c>
      <c r="K21" s="63">
        <f>+'3部門'!K8/'3部門'!K$10</f>
        <v>0.53524177353728153</v>
      </c>
      <c r="L21" s="63">
        <f>+'3部門'!L8/'3部門'!L$10</f>
        <v>0.68404107911146228</v>
      </c>
      <c r="M21" s="61">
        <f>+'3部門'!M8/'3部門'!M$10</f>
        <v>0.52017410630697913</v>
      </c>
    </row>
    <row r="22" spans="2:13" ht="23.1" customHeight="1" thickBot="1" x14ac:dyDescent="0.2">
      <c r="B22" s="49" t="s">
        <v>2</v>
      </c>
      <c r="C22" s="40" t="s">
        <v>5</v>
      </c>
      <c r="D22" s="117">
        <f>+'3部門'!D9/'3部門'!D$15</f>
        <v>0.18232507441411983</v>
      </c>
      <c r="E22" s="118">
        <f>+'3部門'!E9/'3部門'!E$15</f>
        <v>0.14099729910916509</v>
      </c>
      <c r="F22" s="119">
        <f>+'3部門'!F9/'3部門'!F$15</f>
        <v>0.26545265779080457</v>
      </c>
      <c r="G22" s="108">
        <f>+'3部門'!G9/'3部門'!G$15</f>
        <v>0.20028740855372301</v>
      </c>
      <c r="H22" s="62">
        <f>+'3部門'!H9/'3部門'!H$10</f>
        <v>0.83950507080393444</v>
      </c>
      <c r="I22" s="63">
        <f>+'3部門'!I9/'3部門'!I$10</f>
        <v>0.36621548551733796</v>
      </c>
      <c r="J22" s="63">
        <f>+'3部門'!J9/'3部門'!J$10</f>
        <v>0.19563061004268692</v>
      </c>
      <c r="K22" s="63">
        <f>+'3部門'!K9/'3部門'!K$10</f>
        <v>0.45933047924056114</v>
      </c>
      <c r="L22" s="63">
        <f>+'3部門'!L9/'3部門'!L$10</f>
        <v>0.30118395587274072</v>
      </c>
      <c r="M22" s="61">
        <f>+'3部門'!M9/'3部門'!M$10</f>
        <v>0.47469168622049979</v>
      </c>
    </row>
    <row r="23" spans="2:13" ht="23.1" customHeight="1" x14ac:dyDescent="0.15">
      <c r="B23" s="51" t="s">
        <v>12</v>
      </c>
      <c r="C23" s="52" t="s">
        <v>6</v>
      </c>
      <c r="D23" s="111">
        <f>+'3部門'!D10/'3部門'!D$15</f>
        <v>0.51127617441140716</v>
      </c>
      <c r="E23" s="111">
        <f>+'3部門'!E10/'3部門'!E$15</f>
        <v>0.68074709441619385</v>
      </c>
      <c r="F23" s="111">
        <f>+'3部門'!F10/'3部門'!F$15</f>
        <v>0.36143756563694868</v>
      </c>
      <c r="G23" s="65">
        <f>+'3部門'!G10/'3部門'!G$15</f>
        <v>0.52830341690983718</v>
      </c>
      <c r="H23" s="66">
        <f>+'3部門'!H10/'3部門'!H$10</f>
        <v>1</v>
      </c>
      <c r="I23" s="64">
        <f>+'3部門'!I10/'3部門'!I$10</f>
        <v>1</v>
      </c>
      <c r="J23" s="64">
        <f>+'3部門'!J10/'3部門'!J$10</f>
        <v>1</v>
      </c>
      <c r="K23" s="64">
        <f>+'3部門'!K10/'3部門'!K$10</f>
        <v>1</v>
      </c>
      <c r="L23" s="64">
        <f>+'3部門'!L10/'3部門'!L$10</f>
        <v>1</v>
      </c>
      <c r="M23" s="65">
        <f>+'3部門'!M10/'3部門'!M$10</f>
        <v>1</v>
      </c>
    </row>
    <row r="24" spans="2:13" ht="23.1" customHeight="1" x14ac:dyDescent="0.15">
      <c r="B24" s="67" t="s">
        <v>13</v>
      </c>
      <c r="C24" s="68" t="s">
        <v>14</v>
      </c>
      <c r="D24" s="69">
        <f>+'3部門'!D11/'3部門'!D$15</f>
        <v>0.12401202463125861</v>
      </c>
      <c r="E24" s="69">
        <f>+'3部門'!E11/'3部門'!E$15</f>
        <v>0.16659242758439999</v>
      </c>
      <c r="F24" s="69">
        <f>+'3部門'!F11/'3部門'!F$15</f>
        <v>0.30666182571734235</v>
      </c>
      <c r="G24" s="70">
        <f>+'3部門'!G11/'3部門'!G$15</f>
        <v>0.23286358974899193</v>
      </c>
      <c r="H24" s="71"/>
      <c r="I24" s="71"/>
      <c r="J24" s="71"/>
      <c r="K24" s="71"/>
      <c r="L24" s="71"/>
      <c r="M24" s="71"/>
    </row>
    <row r="25" spans="2:13" ht="23.1" customHeight="1" x14ac:dyDescent="0.15">
      <c r="B25" s="46" t="s">
        <v>15</v>
      </c>
      <c r="C25" s="47" t="s">
        <v>16</v>
      </c>
      <c r="D25" s="63">
        <f>+'3部門'!D12/'3部門'!D$15</f>
        <v>0.21557776676259738</v>
      </c>
      <c r="E25" s="63">
        <f>+'3部門'!E12/'3部門'!E$15</f>
        <v>3.3841118919764393E-2</v>
      </c>
      <c r="F25" s="63">
        <f>+'3部門'!F12/'3部門'!F$15</f>
        <v>0.14011480913062718</v>
      </c>
      <c r="G25" s="61">
        <f>+'3部門'!G12/'3部門'!G$15</f>
        <v>8.5221429782219485E-2</v>
      </c>
      <c r="H25" s="71"/>
      <c r="I25" s="71"/>
      <c r="J25" s="71"/>
      <c r="K25" s="71"/>
      <c r="L25" s="71"/>
      <c r="M25" s="71"/>
    </row>
    <row r="26" spans="2:13" ht="23.1" customHeight="1" x14ac:dyDescent="0.15">
      <c r="B26" s="49" t="s">
        <v>17</v>
      </c>
      <c r="C26" s="38" t="s">
        <v>18</v>
      </c>
      <c r="D26" s="63">
        <f>+'3部門'!D13/'3部門'!D$15</f>
        <v>0.14913403419473689</v>
      </c>
      <c r="E26" s="63">
        <f>+'3部門'!E13/'3部門'!E$15</f>
        <v>0.11881935907964179</v>
      </c>
      <c r="F26" s="63">
        <f>+'3部門'!F13/'3部門'!F$15</f>
        <v>0.19178579951508176</v>
      </c>
      <c r="G26" s="61">
        <f>+'3部門'!G13/'3部門'!G$15</f>
        <v>0.15361156355895142</v>
      </c>
      <c r="H26" s="71"/>
      <c r="I26" s="71"/>
      <c r="J26" s="71"/>
      <c r="K26" s="71"/>
      <c r="L26" s="71"/>
      <c r="M26" s="71"/>
    </row>
    <row r="27" spans="2:13" ht="23.1" customHeight="1" x14ac:dyDescent="0.15">
      <c r="B27" s="51" t="s">
        <v>19</v>
      </c>
      <c r="C27" s="52" t="s">
        <v>6</v>
      </c>
      <c r="D27" s="63">
        <f>+'3部門'!D14/'3部門'!D$15</f>
        <v>0.4887238255885929</v>
      </c>
      <c r="E27" s="63">
        <f>+'3部門'!E14/'3部門'!E$15</f>
        <v>0.31925290558380615</v>
      </c>
      <c r="F27" s="63">
        <f>+'3部門'!F14/'3部門'!F$15</f>
        <v>0.63856243436305127</v>
      </c>
      <c r="G27" s="61">
        <f>+'3部門'!G14/'3部門'!G$15</f>
        <v>0.47169658309016282</v>
      </c>
      <c r="H27" s="71"/>
      <c r="I27" s="71"/>
      <c r="J27" s="71"/>
      <c r="K27" s="71"/>
      <c r="L27" s="71"/>
      <c r="M27" s="71"/>
    </row>
    <row r="28" spans="2:13" ht="23.1" customHeight="1" x14ac:dyDescent="0.15">
      <c r="B28" s="51" t="s">
        <v>20</v>
      </c>
      <c r="C28" s="58" t="s">
        <v>11</v>
      </c>
      <c r="D28" s="64">
        <f>+'3部門'!D15/'3部門'!D$15</f>
        <v>1</v>
      </c>
      <c r="E28" s="64">
        <f>+'3部門'!E15/'3部門'!E$15</f>
        <v>1</v>
      </c>
      <c r="F28" s="64">
        <f>+'3部門'!F15/'3部門'!F$15</f>
        <v>1</v>
      </c>
      <c r="G28" s="65">
        <f>+'3部門'!G15/'3部門'!G$15</f>
        <v>1</v>
      </c>
      <c r="H28" s="71"/>
      <c r="I28" s="71"/>
      <c r="J28" s="71"/>
      <c r="K28" s="71"/>
      <c r="L28" s="71"/>
      <c r="M28" s="71"/>
    </row>
    <row r="30" spans="2:13" ht="23.1" customHeight="1" x14ac:dyDescent="0.15">
      <c r="B30" s="166"/>
      <c r="C30" s="277" t="s">
        <v>122</v>
      </c>
      <c r="D30" s="208">
        <f>+D14/D15</f>
        <v>0.4887238255885929</v>
      </c>
      <c r="E30" s="206">
        <f t="shared" ref="E30:G30" si="1">+E14/E15</f>
        <v>0.31925290558380615</v>
      </c>
      <c r="F30" s="207">
        <f t="shared" si="1"/>
        <v>0.63856243436305127</v>
      </c>
      <c r="G30" s="205">
        <f t="shared" si="1"/>
        <v>0.47169658309016282</v>
      </c>
    </row>
  </sheetData>
  <mergeCells count="6">
    <mergeCell ref="B5:C6"/>
    <mergeCell ref="B18:C19"/>
    <mergeCell ref="G3:I3"/>
    <mergeCell ref="H4:I4"/>
    <mergeCell ref="H2:J2"/>
    <mergeCell ref="B17:M17"/>
  </mergeCells>
  <phoneticPr fontId="2"/>
  <pageMargins left="0.70866141732283472" right="0.70866141732283472" top="0.74803149606299213" bottom="0.74803149606299213" header="0.31496062992125984" footer="0.31496062992125984"/>
  <pageSetup paperSize="9" scale="72" orientation="landscape" r:id="rId1"/>
  <headerFooter>
    <oddHeader>&amp;L&amp;F&amp;R&amp;A</oddHead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1"/>
  <sheetViews>
    <sheetView zoomScale="90" zoomScaleNormal="90" workbookViewId="0"/>
  </sheetViews>
  <sheetFormatPr defaultColWidth="9" defaultRowHeight="23.1" customHeight="1" x14ac:dyDescent="0.15"/>
  <cols>
    <col min="1" max="1" width="3.125" style="28" customWidth="1"/>
    <col min="2" max="2" width="5.125" style="28" customWidth="1"/>
    <col min="3" max="3" width="14.625" style="28" customWidth="1"/>
    <col min="4" max="13" width="14.625" style="45" customWidth="1"/>
    <col min="14" max="14" width="2" style="45" customWidth="1"/>
    <col min="15" max="15" width="18.5" style="45" customWidth="1"/>
    <col min="16" max="16" width="18.625" style="45" customWidth="1"/>
    <col min="17" max="16384" width="9" style="45"/>
  </cols>
  <sheetData>
    <row r="1" spans="1:17" ht="10.5" customHeight="1" x14ac:dyDescent="0.15"/>
    <row r="2" spans="1:17" ht="23.1" customHeight="1" x14ac:dyDescent="0.15">
      <c r="H2" s="442" t="s">
        <v>103</v>
      </c>
      <c r="I2" s="447"/>
      <c r="J2" s="448"/>
    </row>
    <row r="3" spans="1:17" s="24" customFormat="1" ht="23.1" customHeight="1" x14ac:dyDescent="0.15">
      <c r="A3" s="23"/>
      <c r="C3" s="25"/>
      <c r="D3" s="27"/>
      <c r="E3" s="27"/>
      <c r="F3" s="27"/>
      <c r="G3" s="442" t="s">
        <v>34</v>
      </c>
      <c r="H3" s="447"/>
      <c r="I3" s="448"/>
      <c r="J3" s="188"/>
      <c r="L3" s="27"/>
    </row>
    <row r="4" spans="1:17" s="24" customFormat="1" ht="23.1" customHeight="1" thickBot="1" x14ac:dyDescent="0.2">
      <c r="A4" s="23"/>
      <c r="C4" s="25"/>
      <c r="D4" s="26"/>
      <c r="E4" s="26"/>
      <c r="F4" s="26"/>
      <c r="G4" s="189"/>
      <c r="H4" s="452" t="s">
        <v>60</v>
      </c>
      <c r="I4" s="453"/>
      <c r="J4" s="188"/>
      <c r="L4" s="27"/>
    </row>
    <row r="5" spans="1:17" s="28" customFormat="1" ht="23.1" customHeight="1" x14ac:dyDescent="0.15">
      <c r="B5" s="438" t="s">
        <v>28</v>
      </c>
      <c r="C5" s="439"/>
      <c r="D5" s="272" t="s">
        <v>0</v>
      </c>
      <c r="E5" s="30" t="s">
        <v>1</v>
      </c>
      <c r="F5" s="31" t="s">
        <v>2</v>
      </c>
      <c r="G5" s="190" t="s">
        <v>25</v>
      </c>
      <c r="H5" s="192" t="s">
        <v>21</v>
      </c>
      <c r="I5" s="193" t="s">
        <v>22</v>
      </c>
      <c r="J5" s="194" t="s">
        <v>23</v>
      </c>
      <c r="K5" s="195"/>
      <c r="L5" s="36" t="s">
        <v>24</v>
      </c>
      <c r="M5" s="32" t="s">
        <v>26</v>
      </c>
    </row>
    <row r="6" spans="1:17" s="28" customFormat="1" ht="23.1" customHeight="1" thickBot="1" x14ac:dyDescent="0.2">
      <c r="B6" s="440"/>
      <c r="C6" s="441"/>
      <c r="D6" s="60" t="s">
        <v>3</v>
      </c>
      <c r="E6" s="37" t="s">
        <v>4</v>
      </c>
      <c r="F6" s="38" t="s">
        <v>5</v>
      </c>
      <c r="G6" s="191" t="s">
        <v>6</v>
      </c>
      <c r="H6" s="196" t="s">
        <v>7</v>
      </c>
      <c r="I6" s="109" t="s">
        <v>8</v>
      </c>
      <c r="J6" s="40" t="s">
        <v>9</v>
      </c>
      <c r="K6" s="197" t="s">
        <v>6</v>
      </c>
      <c r="L6" s="320" t="s">
        <v>10</v>
      </c>
      <c r="M6" s="39" t="s">
        <v>11</v>
      </c>
      <c r="N6" s="41"/>
      <c r="O6" s="241" t="s">
        <v>121</v>
      </c>
    </row>
    <row r="7" spans="1:17" ht="23.1" customHeight="1" x14ac:dyDescent="0.15">
      <c r="B7" s="67" t="s">
        <v>0</v>
      </c>
      <c r="C7" s="68" t="s">
        <v>3</v>
      </c>
      <c r="D7" s="375">
        <v>41521</v>
      </c>
      <c r="E7" s="376">
        <v>355122</v>
      </c>
      <c r="F7" s="377">
        <v>76184</v>
      </c>
      <c r="G7" s="120">
        <v>472827</v>
      </c>
      <c r="H7" s="392">
        <v>217612</v>
      </c>
      <c r="I7" s="393">
        <v>4583</v>
      </c>
      <c r="J7" s="398">
        <v>136528</v>
      </c>
      <c r="K7" s="198">
        <v>358723</v>
      </c>
      <c r="L7" s="427">
        <v>-426049</v>
      </c>
      <c r="M7" s="43">
        <v>405501</v>
      </c>
      <c r="N7" s="44"/>
      <c r="O7" s="238" t="s">
        <v>95</v>
      </c>
      <c r="P7" s="44"/>
      <c r="Q7" s="44"/>
    </row>
    <row r="8" spans="1:17" ht="23.1" customHeight="1" x14ac:dyDescent="0.15">
      <c r="B8" s="46" t="s">
        <v>1</v>
      </c>
      <c r="C8" s="47" t="s">
        <v>4</v>
      </c>
      <c r="D8" s="378">
        <v>91869</v>
      </c>
      <c r="E8" s="379">
        <v>21819679</v>
      </c>
      <c r="F8" s="380">
        <v>3522412</v>
      </c>
      <c r="G8" s="121">
        <v>25433960</v>
      </c>
      <c r="H8" s="394">
        <v>3689361</v>
      </c>
      <c r="I8" s="395">
        <v>6512395</v>
      </c>
      <c r="J8" s="399">
        <v>25172687</v>
      </c>
      <c r="K8" s="199">
        <v>35374443</v>
      </c>
      <c r="L8" s="428">
        <v>-19724921</v>
      </c>
      <c r="M8" s="48">
        <v>41083482</v>
      </c>
      <c r="N8" s="44"/>
      <c r="O8" s="239"/>
      <c r="P8" s="44"/>
      <c r="Q8" s="44"/>
    </row>
    <row r="9" spans="1:17" ht="23.1" customHeight="1" thickBot="1" x14ac:dyDescent="0.2">
      <c r="B9" s="49" t="s">
        <v>2</v>
      </c>
      <c r="C9" s="38" t="s">
        <v>5</v>
      </c>
      <c r="D9" s="381">
        <v>73933</v>
      </c>
      <c r="E9" s="382">
        <v>5792660</v>
      </c>
      <c r="F9" s="383">
        <v>9952157</v>
      </c>
      <c r="G9" s="122">
        <v>15818750</v>
      </c>
      <c r="H9" s="396">
        <v>20436307</v>
      </c>
      <c r="I9" s="397">
        <v>3765662</v>
      </c>
      <c r="J9" s="400">
        <v>6155452</v>
      </c>
      <c r="K9" s="200">
        <v>30357421</v>
      </c>
      <c r="L9" s="429">
        <v>-8684902</v>
      </c>
      <c r="M9" s="50">
        <v>37491269</v>
      </c>
      <c r="N9" s="44"/>
      <c r="O9" s="239"/>
      <c r="P9" s="44"/>
      <c r="Q9" s="44"/>
    </row>
    <row r="10" spans="1:17" ht="23.1" customHeight="1" thickBot="1" x14ac:dyDescent="0.2">
      <c r="B10" s="51" t="s">
        <v>12</v>
      </c>
      <c r="C10" s="52" t="s">
        <v>6</v>
      </c>
      <c r="D10" s="53">
        <v>207323</v>
      </c>
      <c r="E10" s="54">
        <v>27967461</v>
      </c>
      <c r="F10" s="55">
        <v>13550753</v>
      </c>
      <c r="G10" s="56">
        <v>41725537</v>
      </c>
      <c r="H10" s="201">
        <v>24343280</v>
      </c>
      <c r="I10" s="202">
        <v>10282640</v>
      </c>
      <c r="J10" s="203">
        <v>31464667</v>
      </c>
      <c r="K10" s="204">
        <v>66090587</v>
      </c>
      <c r="L10" s="430">
        <v>-28835872</v>
      </c>
      <c r="M10" s="209">
        <v>78980252</v>
      </c>
      <c r="N10" s="44"/>
      <c r="O10" s="240" t="s">
        <v>96</v>
      </c>
      <c r="P10" s="44"/>
      <c r="Q10" s="44"/>
    </row>
    <row r="11" spans="1:17" ht="23.1" customHeight="1" x14ac:dyDescent="0.15">
      <c r="B11" s="29" t="s">
        <v>13</v>
      </c>
      <c r="C11" s="42" t="s">
        <v>14</v>
      </c>
      <c r="D11" s="384">
        <v>50287</v>
      </c>
      <c r="E11" s="385">
        <v>6844197</v>
      </c>
      <c r="F11" s="386">
        <v>11497141</v>
      </c>
      <c r="G11" s="43">
        <v>18391625</v>
      </c>
      <c r="H11" s="57"/>
      <c r="I11" s="57"/>
      <c r="J11" s="57"/>
      <c r="K11" s="57"/>
      <c r="L11" s="57"/>
      <c r="M11" s="57"/>
      <c r="N11" s="44"/>
      <c r="P11" s="44"/>
      <c r="Q11" s="44"/>
    </row>
    <row r="12" spans="1:17" ht="23.1" customHeight="1" x14ac:dyDescent="0.15">
      <c r="B12" s="46" t="s">
        <v>15</v>
      </c>
      <c r="C12" s="47" t="s">
        <v>16</v>
      </c>
      <c r="D12" s="387">
        <v>87417</v>
      </c>
      <c r="E12" s="379">
        <v>1390311</v>
      </c>
      <c r="F12" s="388">
        <v>5253082</v>
      </c>
      <c r="G12" s="48">
        <v>6730810</v>
      </c>
      <c r="H12" s="57"/>
      <c r="I12" s="57"/>
      <c r="J12" s="57"/>
      <c r="K12" s="57"/>
      <c r="L12" s="57"/>
      <c r="M12" s="57"/>
      <c r="N12" s="44"/>
      <c r="P12" s="44"/>
      <c r="Q12" s="44"/>
    </row>
    <row r="13" spans="1:17" ht="23.1" customHeight="1" x14ac:dyDescent="0.15">
      <c r="B13" s="49" t="s">
        <v>17</v>
      </c>
      <c r="C13" s="38" t="s">
        <v>18</v>
      </c>
      <c r="D13" s="389">
        <v>60474</v>
      </c>
      <c r="E13" s="390">
        <v>4881513</v>
      </c>
      <c r="F13" s="391">
        <v>7190293</v>
      </c>
      <c r="G13" s="50">
        <v>12132280</v>
      </c>
      <c r="H13" s="57"/>
      <c r="I13" s="57"/>
      <c r="J13" s="57"/>
      <c r="K13" s="57"/>
      <c r="L13" s="57"/>
      <c r="M13" s="57"/>
      <c r="N13" s="44"/>
      <c r="P13" s="44"/>
      <c r="Q13" s="44"/>
    </row>
    <row r="14" spans="1:17" ht="23.1" customHeight="1" x14ac:dyDescent="0.15">
      <c r="B14" s="51" t="s">
        <v>19</v>
      </c>
      <c r="C14" s="52" t="s">
        <v>6</v>
      </c>
      <c r="D14" s="53">
        <v>198178</v>
      </c>
      <c r="E14" s="54">
        <v>13116021</v>
      </c>
      <c r="F14" s="55">
        <v>23940516</v>
      </c>
      <c r="G14" s="209">
        <v>37254715</v>
      </c>
      <c r="H14" s="57"/>
      <c r="I14" s="57"/>
      <c r="J14" s="57"/>
      <c r="K14" s="57"/>
      <c r="L14" s="57"/>
      <c r="M14" s="57"/>
      <c r="N14" s="44"/>
      <c r="P14" s="44"/>
      <c r="Q14" s="44"/>
    </row>
    <row r="15" spans="1:17" ht="23.1" customHeight="1" x14ac:dyDescent="0.15">
      <c r="A15" s="186" t="s">
        <v>54</v>
      </c>
      <c r="B15" s="51" t="s">
        <v>20</v>
      </c>
      <c r="C15" s="58" t="s">
        <v>11</v>
      </c>
      <c r="D15" s="53">
        <v>405501</v>
      </c>
      <c r="E15" s="54">
        <v>41083482</v>
      </c>
      <c r="F15" s="55">
        <v>37491269</v>
      </c>
      <c r="G15" s="209">
        <v>78980252</v>
      </c>
      <c r="H15" s="57"/>
      <c r="I15" s="57"/>
      <c r="J15" s="57"/>
      <c r="K15" s="57"/>
      <c r="L15" s="57"/>
      <c r="M15" s="57"/>
      <c r="N15" s="44"/>
      <c r="P15" s="44"/>
      <c r="Q15" s="44"/>
    </row>
    <row r="17" spans="2:13" ht="23.1" customHeight="1" thickBot="1" x14ac:dyDescent="0.2">
      <c r="B17" s="185" t="s">
        <v>49</v>
      </c>
      <c r="C17" s="185"/>
    </row>
    <row r="18" spans="2:13" ht="23.1" customHeight="1" x14ac:dyDescent="0.15">
      <c r="B18" s="438" t="s">
        <v>29</v>
      </c>
      <c r="C18" s="439"/>
      <c r="D18" s="272" t="s">
        <v>0</v>
      </c>
      <c r="E18" s="30" t="s">
        <v>1</v>
      </c>
      <c r="F18" s="31" t="s">
        <v>2</v>
      </c>
      <c r="G18" s="32" t="s">
        <v>25</v>
      </c>
      <c r="H18" s="59" t="s">
        <v>21</v>
      </c>
      <c r="I18" s="33" t="s">
        <v>22</v>
      </c>
      <c r="J18" s="34" t="s">
        <v>23</v>
      </c>
      <c r="K18" s="35"/>
      <c r="L18" s="36" t="s">
        <v>24</v>
      </c>
      <c r="M18" s="32" t="s">
        <v>26</v>
      </c>
    </row>
    <row r="19" spans="2:13" ht="23.1" customHeight="1" thickBot="1" x14ac:dyDescent="0.2">
      <c r="B19" s="440"/>
      <c r="C19" s="441"/>
      <c r="D19" s="273" t="s">
        <v>3</v>
      </c>
      <c r="E19" s="109" t="s">
        <v>4</v>
      </c>
      <c r="F19" s="110" t="s">
        <v>5</v>
      </c>
      <c r="G19" s="39" t="s">
        <v>6</v>
      </c>
      <c r="H19" s="60" t="s">
        <v>7</v>
      </c>
      <c r="I19" s="37" t="s">
        <v>8</v>
      </c>
      <c r="J19" s="40" t="s">
        <v>9</v>
      </c>
      <c r="K19" s="39" t="s">
        <v>6</v>
      </c>
      <c r="L19" s="320" t="s">
        <v>10</v>
      </c>
      <c r="M19" s="39" t="s">
        <v>11</v>
      </c>
    </row>
    <row r="20" spans="2:13" ht="23.1" customHeight="1" x14ac:dyDescent="0.15">
      <c r="B20" s="67" t="s">
        <v>0</v>
      </c>
      <c r="C20" s="274" t="s">
        <v>3</v>
      </c>
      <c r="D20" s="214" t="s">
        <v>171</v>
      </c>
      <c r="E20" s="113"/>
      <c r="F20" s="114"/>
      <c r="G20" s="332" t="s">
        <v>173</v>
      </c>
      <c r="H20" s="62"/>
      <c r="I20" s="63"/>
      <c r="J20" s="63"/>
      <c r="K20" s="63"/>
      <c r="L20" s="63"/>
      <c r="M20" s="342" t="s">
        <v>179</v>
      </c>
    </row>
    <row r="21" spans="2:13" ht="23.1" customHeight="1" x14ac:dyDescent="0.15">
      <c r="B21" s="46" t="s">
        <v>1</v>
      </c>
      <c r="C21" s="107" t="s">
        <v>4</v>
      </c>
      <c r="D21" s="115"/>
      <c r="E21" s="63"/>
      <c r="F21" s="116"/>
      <c r="G21" s="333"/>
      <c r="H21" s="62"/>
      <c r="I21" s="63"/>
      <c r="J21" s="63"/>
      <c r="K21" s="63"/>
      <c r="L21" s="63"/>
      <c r="M21" s="343"/>
    </row>
    <row r="22" spans="2:13" ht="23.1" customHeight="1" thickBot="1" x14ac:dyDescent="0.2">
      <c r="B22" s="49" t="s">
        <v>2</v>
      </c>
      <c r="C22" s="40" t="s">
        <v>5</v>
      </c>
      <c r="D22" s="117"/>
      <c r="E22" s="118"/>
      <c r="F22" s="119"/>
      <c r="G22" s="333"/>
      <c r="H22" s="62"/>
      <c r="I22" s="63"/>
      <c r="J22" s="63"/>
      <c r="K22" s="63"/>
      <c r="L22" s="63"/>
      <c r="M22" s="343"/>
    </row>
    <row r="23" spans="2:13" ht="23.1" customHeight="1" x14ac:dyDescent="0.15">
      <c r="B23" s="51" t="s">
        <v>12</v>
      </c>
      <c r="C23" s="52" t="s">
        <v>6</v>
      </c>
      <c r="D23" s="331" t="s">
        <v>172</v>
      </c>
      <c r="E23" s="111"/>
      <c r="F23" s="111"/>
      <c r="G23" s="334" t="s">
        <v>174</v>
      </c>
      <c r="H23" s="66"/>
      <c r="I23" s="64"/>
      <c r="J23" s="64"/>
      <c r="K23" s="64"/>
      <c r="L23" s="64"/>
      <c r="M23" s="334" t="s">
        <v>180</v>
      </c>
    </row>
    <row r="24" spans="2:13" ht="23.1" customHeight="1" x14ac:dyDescent="0.15">
      <c r="B24" s="67" t="s">
        <v>13</v>
      </c>
      <c r="C24" s="68" t="s">
        <v>14</v>
      </c>
      <c r="D24" s="69"/>
      <c r="E24" s="69"/>
      <c r="F24" s="69"/>
      <c r="G24" s="70"/>
      <c r="H24" s="71"/>
      <c r="I24" s="71"/>
      <c r="J24" s="71"/>
      <c r="K24" s="71"/>
      <c r="L24" s="71"/>
      <c r="M24" s="71"/>
    </row>
    <row r="25" spans="2:13" ht="23.1" customHeight="1" x14ac:dyDescent="0.15">
      <c r="B25" s="46" t="s">
        <v>15</v>
      </c>
      <c r="C25" s="47" t="s">
        <v>16</v>
      </c>
      <c r="D25" s="63"/>
      <c r="E25" s="63"/>
      <c r="F25" s="63"/>
      <c r="G25" s="61"/>
      <c r="H25" s="71"/>
      <c r="I25" s="71"/>
      <c r="J25" s="71"/>
      <c r="K25" s="71"/>
      <c r="L25" s="71"/>
      <c r="M25" s="71"/>
    </row>
    <row r="26" spans="2:13" ht="23.1" customHeight="1" x14ac:dyDescent="0.15">
      <c r="B26" s="49" t="s">
        <v>17</v>
      </c>
      <c r="C26" s="38" t="s">
        <v>18</v>
      </c>
      <c r="D26" s="63"/>
      <c r="E26" s="63"/>
      <c r="F26" s="63"/>
      <c r="G26" s="61"/>
      <c r="H26" s="71"/>
      <c r="I26" s="71"/>
      <c r="J26" s="71"/>
      <c r="K26" s="71"/>
      <c r="L26" s="71"/>
      <c r="M26" s="71"/>
    </row>
    <row r="27" spans="2:13" ht="23.1" customHeight="1" x14ac:dyDescent="0.15">
      <c r="B27" s="51" t="s">
        <v>19</v>
      </c>
      <c r="C27" s="52" t="s">
        <v>6</v>
      </c>
      <c r="D27" s="63"/>
      <c r="E27" s="63"/>
      <c r="F27" s="63"/>
      <c r="G27" s="61"/>
      <c r="H27" s="71"/>
      <c r="I27" s="71"/>
      <c r="J27" s="71"/>
      <c r="K27" s="71"/>
      <c r="L27" s="71"/>
      <c r="M27" s="71"/>
    </row>
    <row r="28" spans="2:13" ht="23.1" customHeight="1" x14ac:dyDescent="0.15">
      <c r="B28" s="51" t="s">
        <v>20</v>
      </c>
      <c r="C28" s="58" t="s">
        <v>11</v>
      </c>
      <c r="D28" s="335" t="s">
        <v>175</v>
      </c>
      <c r="E28" s="336"/>
      <c r="F28" s="336"/>
      <c r="G28" s="334" t="s">
        <v>176</v>
      </c>
      <c r="H28" s="337"/>
      <c r="I28" s="71"/>
      <c r="J28" s="71"/>
      <c r="K28" s="71"/>
      <c r="L28" s="71"/>
      <c r="M28" s="71"/>
    </row>
    <row r="29" spans="2:13" ht="23.1" customHeight="1" x14ac:dyDescent="0.15">
      <c r="D29" s="338"/>
      <c r="E29" s="338"/>
      <c r="F29" s="338"/>
      <c r="G29" s="338"/>
      <c r="H29" s="338"/>
    </row>
    <row r="30" spans="2:13" ht="23.1" customHeight="1" x14ac:dyDescent="0.15">
      <c r="B30" s="181"/>
      <c r="C30" s="277" t="s">
        <v>122</v>
      </c>
      <c r="D30" s="335" t="s">
        <v>177</v>
      </c>
      <c r="E30" s="339"/>
      <c r="F30" s="340"/>
      <c r="G30" s="341" t="s">
        <v>178</v>
      </c>
      <c r="H30" s="338"/>
    </row>
    <row r="31" spans="2:13" ht="23.1" customHeight="1" x14ac:dyDescent="0.15">
      <c r="D31" s="338"/>
      <c r="E31" s="338"/>
      <c r="F31" s="338"/>
      <c r="G31" s="338"/>
      <c r="H31" s="338"/>
    </row>
  </sheetData>
  <mergeCells count="5">
    <mergeCell ref="G3:I3"/>
    <mergeCell ref="H4:I4"/>
    <mergeCell ref="B5:C6"/>
    <mergeCell ref="B18:C19"/>
    <mergeCell ref="H2:J2"/>
  </mergeCells>
  <phoneticPr fontId="2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&amp;L&amp;F&amp;R&amp;A</oddHead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M19"/>
  <sheetViews>
    <sheetView zoomScale="90" zoomScaleNormal="90" workbookViewId="0"/>
  </sheetViews>
  <sheetFormatPr defaultColWidth="13.875" defaultRowHeight="23.1" customHeight="1" x14ac:dyDescent="0.15"/>
  <cols>
    <col min="1" max="1" width="3.5" style="1" customWidth="1"/>
    <col min="2" max="2" width="7.375" style="1" customWidth="1"/>
    <col min="3" max="4" width="15.75" style="1" customWidth="1"/>
    <col min="5" max="5" width="14.625" style="1" customWidth="1"/>
    <col min="6" max="6" width="15.75" style="1" customWidth="1"/>
    <col min="7" max="7" width="3.375" style="1" customWidth="1"/>
    <col min="8" max="8" width="3.5" style="1" customWidth="1"/>
    <col min="9" max="9" width="4.375" style="1" customWidth="1"/>
    <col min="10" max="10" width="13.875" style="1"/>
    <col min="11" max="13" width="15.75" style="1" customWidth="1"/>
    <col min="14" max="16384" width="13.875" style="1"/>
  </cols>
  <sheetData>
    <row r="1" spans="2:13" ht="10.5" customHeight="1" x14ac:dyDescent="0.15"/>
    <row r="2" spans="2:13" ht="23.1" customHeight="1" x14ac:dyDescent="0.2">
      <c r="B2" s="263" t="s">
        <v>106</v>
      </c>
      <c r="C2" s="2"/>
      <c r="D2" s="3"/>
      <c r="E2" s="3"/>
      <c r="F2" s="3"/>
      <c r="H2" s="81"/>
      <c r="I2" s="264" t="s">
        <v>111</v>
      </c>
    </row>
    <row r="3" spans="2:13" ht="23.1" customHeight="1" x14ac:dyDescent="0.15">
      <c r="B3" s="454" t="s">
        <v>30</v>
      </c>
      <c r="C3" s="455"/>
      <c r="D3" s="5" t="s">
        <v>0</v>
      </c>
      <c r="E3" s="6" t="s">
        <v>1</v>
      </c>
      <c r="F3" s="7" t="s">
        <v>2</v>
      </c>
      <c r="I3" s="458" t="s">
        <v>35</v>
      </c>
      <c r="J3" s="459"/>
      <c r="K3" s="5" t="s">
        <v>0</v>
      </c>
      <c r="L3" s="6" t="s">
        <v>1</v>
      </c>
      <c r="M3" s="7" t="s">
        <v>2</v>
      </c>
    </row>
    <row r="4" spans="2:13" ht="23.1" customHeight="1" thickBot="1" x14ac:dyDescent="0.2">
      <c r="B4" s="456"/>
      <c r="C4" s="457"/>
      <c r="D4" s="10" t="s">
        <v>3</v>
      </c>
      <c r="E4" s="11" t="s">
        <v>4</v>
      </c>
      <c r="F4" s="12" t="s">
        <v>5</v>
      </c>
      <c r="I4" s="460"/>
      <c r="J4" s="461"/>
      <c r="K4" s="128" t="s">
        <v>3</v>
      </c>
      <c r="L4" s="20" t="s">
        <v>4</v>
      </c>
      <c r="M4" s="129" t="s">
        <v>5</v>
      </c>
    </row>
    <row r="5" spans="2:13" ht="23.1" customHeight="1" x14ac:dyDescent="0.15">
      <c r="B5" s="5" t="s">
        <v>0</v>
      </c>
      <c r="C5" s="15" t="s">
        <v>3</v>
      </c>
      <c r="D5" s="286">
        <v>1</v>
      </c>
      <c r="E5" s="287">
        <v>0</v>
      </c>
      <c r="F5" s="288">
        <v>0</v>
      </c>
      <c r="I5" s="5" t="s">
        <v>0</v>
      </c>
      <c r="J5" s="15" t="s">
        <v>3</v>
      </c>
      <c r="K5" s="308">
        <f t="array" ref="K5:M7">MINVERSE(D17:F19)</f>
        <v>1.1209575322373826</v>
      </c>
      <c r="L5" s="309">
        <v>2.2460847651964811E-2</v>
      </c>
      <c r="M5" s="310">
        <v>5.9738813631835868E-3</v>
      </c>
    </row>
    <row r="6" spans="2:13" ht="23.1" customHeight="1" x14ac:dyDescent="0.15">
      <c r="B6" s="19" t="s">
        <v>1</v>
      </c>
      <c r="C6" s="20" t="s">
        <v>4</v>
      </c>
      <c r="D6" s="289">
        <v>0</v>
      </c>
      <c r="E6" s="290">
        <v>1</v>
      </c>
      <c r="F6" s="291">
        <v>0</v>
      </c>
      <c r="I6" s="19" t="s">
        <v>1</v>
      </c>
      <c r="J6" s="20" t="s">
        <v>4</v>
      </c>
      <c r="K6" s="311">
        <v>0.62126136861367476</v>
      </c>
      <c r="L6" s="76">
        <v>2.2304330005236421</v>
      </c>
      <c r="M6" s="312">
        <v>0.28700395794704453</v>
      </c>
    </row>
    <row r="7" spans="2:13" ht="23.1" customHeight="1" thickBot="1" x14ac:dyDescent="0.2">
      <c r="B7" s="21" t="s">
        <v>2</v>
      </c>
      <c r="C7" s="11" t="s">
        <v>5</v>
      </c>
      <c r="D7" s="292">
        <v>0</v>
      </c>
      <c r="E7" s="293">
        <v>0</v>
      </c>
      <c r="F7" s="294">
        <v>1</v>
      </c>
      <c r="I7" s="21" t="s">
        <v>2</v>
      </c>
      <c r="J7" s="11" t="s">
        <v>5</v>
      </c>
      <c r="K7" s="313">
        <v>0.39748947919069255</v>
      </c>
      <c r="L7" s="314">
        <v>0.43370956006618183</v>
      </c>
      <c r="M7" s="315">
        <v>1.4179562179555572</v>
      </c>
    </row>
    <row r="8" spans="2:13" ht="23.1" customHeight="1" x14ac:dyDescent="0.2">
      <c r="B8" s="263" t="s">
        <v>107</v>
      </c>
      <c r="C8" s="2"/>
      <c r="D8" s="3"/>
      <c r="E8" s="3"/>
      <c r="F8" s="3"/>
    </row>
    <row r="9" spans="2:13" ht="23.1" customHeight="1" x14ac:dyDescent="0.15">
      <c r="B9" s="454" t="s">
        <v>31</v>
      </c>
      <c r="C9" s="455"/>
      <c r="D9" s="5" t="s">
        <v>0</v>
      </c>
      <c r="E9" s="6" t="s">
        <v>1</v>
      </c>
      <c r="F9" s="7" t="s">
        <v>2</v>
      </c>
      <c r="I9" s="462" t="s">
        <v>52</v>
      </c>
      <c r="J9" s="463"/>
      <c r="K9" s="463"/>
      <c r="L9" s="463"/>
      <c r="M9" s="463"/>
    </row>
    <row r="10" spans="2:13" ht="23.1" customHeight="1" x14ac:dyDescent="0.15">
      <c r="B10" s="456"/>
      <c r="C10" s="457"/>
      <c r="D10" s="10" t="s">
        <v>3</v>
      </c>
      <c r="E10" s="11" t="s">
        <v>4</v>
      </c>
      <c r="F10" s="12" t="s">
        <v>5</v>
      </c>
      <c r="I10" s="463"/>
      <c r="J10" s="463"/>
      <c r="K10" s="463"/>
      <c r="L10" s="463"/>
      <c r="M10" s="463"/>
    </row>
    <row r="11" spans="2:13" ht="23.1" customHeight="1" x14ac:dyDescent="0.15">
      <c r="B11" s="5" t="s">
        <v>0</v>
      </c>
      <c r="C11" s="15" t="s">
        <v>3</v>
      </c>
      <c r="D11" s="72">
        <f>'3部門'!D20</f>
        <v>0.10239432208551891</v>
      </c>
      <c r="E11" s="73">
        <f>'3部門'!E20</f>
        <v>8.6439119254789545E-3</v>
      </c>
      <c r="F11" s="74">
        <f>'3部門'!F20</f>
        <v>2.0320464479343177E-3</v>
      </c>
      <c r="I11" s="463"/>
      <c r="J11" s="463"/>
      <c r="K11" s="463"/>
      <c r="L11" s="463"/>
      <c r="M11" s="463"/>
    </row>
    <row r="12" spans="2:13" ht="23.1" customHeight="1" x14ac:dyDescent="0.15">
      <c r="B12" s="19" t="s">
        <v>1</v>
      </c>
      <c r="C12" s="20" t="s">
        <v>4</v>
      </c>
      <c r="D12" s="75">
        <f>'3部門'!D21</f>
        <v>0.2265567779117684</v>
      </c>
      <c r="E12" s="76">
        <f>'3部門'!E21</f>
        <v>0.53110588338154974</v>
      </c>
      <c r="F12" s="77">
        <f>'3部門'!F21</f>
        <v>9.3952861398209811E-2</v>
      </c>
      <c r="I12" s="463"/>
      <c r="J12" s="463"/>
      <c r="K12" s="463"/>
      <c r="L12" s="463"/>
      <c r="M12" s="463"/>
    </row>
    <row r="13" spans="2:13" ht="23.1" customHeight="1" x14ac:dyDescent="0.15">
      <c r="B13" s="21" t="s">
        <v>2</v>
      </c>
      <c r="C13" s="11" t="s">
        <v>5</v>
      </c>
      <c r="D13" s="78">
        <f>'3部門'!D22</f>
        <v>0.18232507441411983</v>
      </c>
      <c r="E13" s="79">
        <f>'3部門'!E22</f>
        <v>0.14099729910916509</v>
      </c>
      <c r="F13" s="80">
        <f>'3部門'!F22</f>
        <v>0.26545265779080457</v>
      </c>
      <c r="I13" s="463"/>
      <c r="J13" s="463"/>
      <c r="K13" s="463"/>
      <c r="L13" s="463"/>
      <c r="M13" s="463"/>
    </row>
    <row r="14" spans="2:13" ht="23.1" customHeight="1" x14ac:dyDescent="0.2">
      <c r="B14" s="262" t="s">
        <v>112</v>
      </c>
      <c r="C14" s="2"/>
      <c r="D14" s="3"/>
      <c r="E14" s="3"/>
      <c r="F14" s="3"/>
    </row>
    <row r="15" spans="2:13" ht="23.1" customHeight="1" x14ac:dyDescent="0.15">
      <c r="B15" s="454" t="s">
        <v>32</v>
      </c>
      <c r="C15" s="455"/>
      <c r="D15" s="5" t="s">
        <v>0</v>
      </c>
      <c r="E15" s="6" t="s">
        <v>1</v>
      </c>
      <c r="F15" s="7" t="s">
        <v>2</v>
      </c>
    </row>
    <row r="16" spans="2:13" ht="23.1" customHeight="1" x14ac:dyDescent="0.15">
      <c r="B16" s="456"/>
      <c r="C16" s="457"/>
      <c r="D16" s="10" t="s">
        <v>3</v>
      </c>
      <c r="E16" s="11" t="s">
        <v>4</v>
      </c>
      <c r="F16" s="12" t="s">
        <v>5</v>
      </c>
    </row>
    <row r="17" spans="2:6" ht="23.1" customHeight="1" x14ac:dyDescent="0.15">
      <c r="B17" s="5" t="s">
        <v>0</v>
      </c>
      <c r="C17" s="15" t="s">
        <v>3</v>
      </c>
      <c r="D17" s="72">
        <f>+D5-D11</f>
        <v>0.89760567791448109</v>
      </c>
      <c r="E17" s="73">
        <f>+E5-E11</f>
        <v>-8.6439119254789545E-3</v>
      </c>
      <c r="F17" s="74">
        <f t="shared" ref="F17" si="0">+F5-F11</f>
        <v>-2.0320464479343177E-3</v>
      </c>
    </row>
    <row r="18" spans="2:6" ht="23.1" customHeight="1" x14ac:dyDescent="0.15">
      <c r="B18" s="19" t="s">
        <v>1</v>
      </c>
      <c r="C18" s="20" t="s">
        <v>4</v>
      </c>
      <c r="D18" s="75">
        <f t="shared" ref="D18:F18" si="1">+D6-D12</f>
        <v>-0.2265567779117684</v>
      </c>
      <c r="E18" s="76">
        <f t="shared" si="1"/>
        <v>0.46889411661845026</v>
      </c>
      <c r="F18" s="77">
        <f t="shared" si="1"/>
        <v>-9.3952861398209811E-2</v>
      </c>
    </row>
    <row r="19" spans="2:6" ht="23.1" customHeight="1" x14ac:dyDescent="0.15">
      <c r="B19" s="21" t="s">
        <v>2</v>
      </c>
      <c r="C19" s="11" t="s">
        <v>5</v>
      </c>
      <c r="D19" s="78">
        <f t="shared" ref="D19:E19" si="2">+D7-D13</f>
        <v>-0.18232507441411983</v>
      </c>
      <c r="E19" s="79">
        <f t="shared" si="2"/>
        <v>-0.14099729910916509</v>
      </c>
      <c r="F19" s="80">
        <f>+F7-F13</f>
        <v>0.73454734220919549</v>
      </c>
    </row>
  </sheetData>
  <mergeCells count="5">
    <mergeCell ref="B3:C4"/>
    <mergeCell ref="B9:C10"/>
    <mergeCell ref="I3:J4"/>
    <mergeCell ref="B15:C16"/>
    <mergeCell ref="I9:M13"/>
  </mergeCells>
  <phoneticPr fontId="2"/>
  <pageMargins left="0.70866141732283472" right="0.70866141732283472" top="0.74803149606299213" bottom="0.74803149606299213" header="0.31496062992125984" footer="0.31496062992125984"/>
  <pageSetup paperSize="9" scale="92" orientation="landscape" r:id="rId1"/>
  <headerFooter>
    <oddHeader>&amp;L&amp;F&amp;R&amp;A</oddHead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19"/>
  <sheetViews>
    <sheetView zoomScale="90" zoomScaleNormal="90" workbookViewId="0"/>
  </sheetViews>
  <sheetFormatPr defaultColWidth="13.875" defaultRowHeight="23.1" customHeight="1" x14ac:dyDescent="0.15"/>
  <cols>
    <col min="1" max="1" width="3.5" style="1" customWidth="1"/>
    <col min="2" max="2" width="7.375" style="1" customWidth="1"/>
    <col min="3" max="4" width="15.75" style="1" customWidth="1"/>
    <col min="5" max="5" width="14.625" style="1" customWidth="1"/>
    <col min="6" max="6" width="15.75" style="1" customWidth="1"/>
    <col min="7" max="7" width="3.375" style="1" customWidth="1"/>
    <col min="8" max="8" width="3.5" style="1" customWidth="1"/>
    <col min="9" max="9" width="4.375" style="1" customWidth="1"/>
    <col min="10" max="10" width="13.875" style="1"/>
    <col min="11" max="13" width="15.75" style="1" customWidth="1"/>
    <col min="14" max="16384" width="13.875" style="1"/>
  </cols>
  <sheetData>
    <row r="1" spans="2:13" ht="10.5" customHeight="1" x14ac:dyDescent="0.15"/>
    <row r="2" spans="2:13" ht="23.1" customHeight="1" x14ac:dyDescent="0.2">
      <c r="B2" s="91" t="s">
        <v>50</v>
      </c>
      <c r="C2" s="2"/>
      <c r="D2" s="3"/>
      <c r="E2" s="3"/>
      <c r="F2" s="3"/>
      <c r="H2" s="81"/>
      <c r="I2" s="264" t="s">
        <v>111</v>
      </c>
    </row>
    <row r="3" spans="2:13" ht="23.1" customHeight="1" x14ac:dyDescent="0.15">
      <c r="B3" s="454" t="s">
        <v>30</v>
      </c>
      <c r="C3" s="455"/>
      <c r="D3" s="184" t="s">
        <v>0</v>
      </c>
      <c r="E3" s="6" t="s">
        <v>1</v>
      </c>
      <c r="F3" s="182" t="s">
        <v>2</v>
      </c>
      <c r="I3" s="458" t="s">
        <v>35</v>
      </c>
      <c r="J3" s="459"/>
      <c r="K3" s="184" t="s">
        <v>0</v>
      </c>
      <c r="L3" s="6" t="s">
        <v>1</v>
      </c>
      <c r="M3" s="182" t="s">
        <v>2</v>
      </c>
    </row>
    <row r="4" spans="2:13" ht="23.1" customHeight="1" thickBot="1" x14ac:dyDescent="0.2">
      <c r="B4" s="456"/>
      <c r="C4" s="457"/>
      <c r="D4" s="10" t="s">
        <v>3</v>
      </c>
      <c r="E4" s="11" t="s">
        <v>4</v>
      </c>
      <c r="F4" s="12" t="s">
        <v>5</v>
      </c>
      <c r="I4" s="460"/>
      <c r="J4" s="461"/>
      <c r="K4" s="128" t="s">
        <v>3</v>
      </c>
      <c r="L4" s="20" t="s">
        <v>4</v>
      </c>
      <c r="M4" s="129" t="s">
        <v>5</v>
      </c>
    </row>
    <row r="5" spans="2:13" ht="23.1" customHeight="1" x14ac:dyDescent="0.15">
      <c r="B5" s="184" t="s">
        <v>0</v>
      </c>
      <c r="C5" s="15" t="s">
        <v>3</v>
      </c>
      <c r="D5" s="286">
        <v>1</v>
      </c>
      <c r="E5" s="287">
        <v>0</v>
      </c>
      <c r="F5" s="288">
        <v>0</v>
      </c>
      <c r="I5" s="184" t="s">
        <v>0</v>
      </c>
      <c r="J5" s="15" t="s">
        <v>3</v>
      </c>
      <c r="K5" s="464" t="s">
        <v>66</v>
      </c>
      <c r="L5" s="465"/>
      <c r="M5" s="466"/>
    </row>
    <row r="6" spans="2:13" ht="23.1" customHeight="1" x14ac:dyDescent="0.15">
      <c r="B6" s="19" t="s">
        <v>1</v>
      </c>
      <c r="C6" s="20" t="s">
        <v>4</v>
      </c>
      <c r="D6" s="289">
        <v>0</v>
      </c>
      <c r="E6" s="290">
        <v>1</v>
      </c>
      <c r="F6" s="291">
        <v>0</v>
      </c>
      <c r="I6" s="19" t="s">
        <v>1</v>
      </c>
      <c r="J6" s="20" t="s">
        <v>4</v>
      </c>
      <c r="K6" s="467"/>
      <c r="L6" s="468"/>
      <c r="M6" s="469"/>
    </row>
    <row r="7" spans="2:13" ht="23.1" customHeight="1" thickBot="1" x14ac:dyDescent="0.2">
      <c r="B7" s="183" t="s">
        <v>2</v>
      </c>
      <c r="C7" s="11" t="s">
        <v>5</v>
      </c>
      <c r="D7" s="292">
        <v>0</v>
      </c>
      <c r="E7" s="293">
        <v>0</v>
      </c>
      <c r="F7" s="294">
        <v>1</v>
      </c>
      <c r="I7" s="183" t="s">
        <v>2</v>
      </c>
      <c r="J7" s="11" t="s">
        <v>5</v>
      </c>
      <c r="K7" s="470"/>
      <c r="L7" s="471"/>
      <c r="M7" s="472"/>
    </row>
    <row r="8" spans="2:13" ht="23.1" customHeight="1" x14ac:dyDescent="0.15">
      <c r="B8" s="1" t="s">
        <v>51</v>
      </c>
      <c r="C8" s="2"/>
      <c r="D8" s="3"/>
      <c r="E8" s="3"/>
      <c r="F8" s="3"/>
    </row>
    <row r="9" spans="2:13" ht="23.1" customHeight="1" x14ac:dyDescent="0.15">
      <c r="B9" s="454" t="s">
        <v>31</v>
      </c>
      <c r="C9" s="455"/>
      <c r="D9" s="184" t="s">
        <v>0</v>
      </c>
      <c r="E9" s="6" t="s">
        <v>1</v>
      </c>
      <c r="F9" s="182" t="s">
        <v>2</v>
      </c>
      <c r="I9" s="462" t="s">
        <v>52</v>
      </c>
      <c r="J9" s="463"/>
      <c r="K9" s="463"/>
      <c r="L9" s="463"/>
      <c r="M9" s="463"/>
    </row>
    <row r="10" spans="2:13" ht="23.1" customHeight="1" x14ac:dyDescent="0.15">
      <c r="B10" s="456"/>
      <c r="C10" s="457"/>
      <c r="D10" s="10" t="s">
        <v>3</v>
      </c>
      <c r="E10" s="11" t="s">
        <v>4</v>
      </c>
      <c r="F10" s="12" t="s">
        <v>5</v>
      </c>
      <c r="I10" s="463"/>
      <c r="J10" s="463"/>
      <c r="K10" s="463"/>
      <c r="L10" s="463"/>
      <c r="M10" s="463"/>
    </row>
    <row r="11" spans="2:13" ht="23.1" customHeight="1" x14ac:dyDescent="0.15">
      <c r="B11" s="184" t="s">
        <v>0</v>
      </c>
      <c r="C11" s="15" t="s">
        <v>3</v>
      </c>
      <c r="D11" s="215" t="s">
        <v>181</v>
      </c>
      <c r="E11" s="73"/>
      <c r="F11" s="236" t="s">
        <v>182</v>
      </c>
      <c r="I11" s="463"/>
      <c r="J11" s="463"/>
      <c r="K11" s="463"/>
      <c r="L11" s="463"/>
      <c r="M11" s="463"/>
    </row>
    <row r="12" spans="2:13" ht="23.1" customHeight="1" x14ac:dyDescent="0.15">
      <c r="B12" s="19" t="s">
        <v>1</v>
      </c>
      <c r="C12" s="20" t="s">
        <v>4</v>
      </c>
      <c r="D12" s="75"/>
      <c r="E12" s="76"/>
      <c r="F12" s="77"/>
      <c r="I12" s="405"/>
      <c r="J12" s="405"/>
      <c r="K12" s="405"/>
      <c r="L12" s="405"/>
      <c r="M12" s="405"/>
    </row>
    <row r="13" spans="2:13" ht="23.1" customHeight="1" x14ac:dyDescent="0.15">
      <c r="B13" s="183" t="s">
        <v>2</v>
      </c>
      <c r="C13" s="11" t="s">
        <v>5</v>
      </c>
      <c r="D13" s="235" t="s">
        <v>183</v>
      </c>
      <c r="E13" s="79"/>
      <c r="F13" s="231" t="s">
        <v>184</v>
      </c>
      <c r="I13" s="462" t="s">
        <v>235</v>
      </c>
      <c r="J13" s="473"/>
      <c r="K13" s="473"/>
      <c r="L13" s="473"/>
      <c r="M13" s="473"/>
    </row>
    <row r="14" spans="2:13" ht="23.1" customHeight="1" x14ac:dyDescent="0.2">
      <c r="B14" s="262" t="s">
        <v>112</v>
      </c>
      <c r="C14" s="2"/>
      <c r="D14" s="3"/>
      <c r="E14" s="3"/>
      <c r="F14" s="3"/>
      <c r="I14" s="473"/>
      <c r="J14" s="473"/>
      <c r="K14" s="473"/>
      <c r="L14" s="473"/>
      <c r="M14" s="473"/>
    </row>
    <row r="15" spans="2:13" ht="23.1" customHeight="1" x14ac:dyDescent="0.15">
      <c r="B15" s="454" t="s">
        <v>32</v>
      </c>
      <c r="C15" s="455"/>
      <c r="D15" s="184" t="s">
        <v>0</v>
      </c>
      <c r="E15" s="6" t="s">
        <v>1</v>
      </c>
      <c r="F15" s="182" t="s">
        <v>2</v>
      </c>
      <c r="I15" s="473"/>
      <c r="J15" s="473"/>
      <c r="K15" s="473"/>
      <c r="L15" s="473"/>
      <c r="M15" s="473"/>
    </row>
    <row r="16" spans="2:13" ht="23.1" customHeight="1" x14ac:dyDescent="0.15">
      <c r="B16" s="456"/>
      <c r="C16" s="457"/>
      <c r="D16" s="10" t="s">
        <v>3</v>
      </c>
      <c r="E16" s="11" t="s">
        <v>4</v>
      </c>
      <c r="F16" s="12" t="s">
        <v>5</v>
      </c>
    </row>
    <row r="17" spans="2:6" ht="23.1" customHeight="1" x14ac:dyDescent="0.15">
      <c r="B17" s="184" t="s">
        <v>0</v>
      </c>
      <c r="C17" s="15" t="s">
        <v>3</v>
      </c>
      <c r="D17" s="215" t="s">
        <v>65</v>
      </c>
      <c r="E17" s="73"/>
      <c r="F17" s="236" t="s">
        <v>98</v>
      </c>
    </row>
    <row r="18" spans="2:6" ht="23.1" customHeight="1" x14ac:dyDescent="0.15">
      <c r="B18" s="19" t="s">
        <v>1</v>
      </c>
      <c r="C18" s="20" t="s">
        <v>4</v>
      </c>
      <c r="D18" s="75"/>
      <c r="E18" s="76"/>
      <c r="F18" s="77"/>
    </row>
    <row r="19" spans="2:6" ht="23.1" customHeight="1" x14ac:dyDescent="0.15">
      <c r="B19" s="183" t="s">
        <v>2</v>
      </c>
      <c r="C19" s="11" t="s">
        <v>5</v>
      </c>
      <c r="D19" s="235" t="s">
        <v>97</v>
      </c>
      <c r="E19" s="79"/>
      <c r="F19" s="231" t="s">
        <v>91</v>
      </c>
    </row>
  </sheetData>
  <mergeCells count="7">
    <mergeCell ref="B3:C4"/>
    <mergeCell ref="I3:J4"/>
    <mergeCell ref="B9:C10"/>
    <mergeCell ref="B15:C16"/>
    <mergeCell ref="K5:M7"/>
    <mergeCell ref="I9:M11"/>
    <mergeCell ref="I13:M15"/>
  </mergeCells>
  <phoneticPr fontId="2"/>
  <pageMargins left="0.70866141732283472" right="0.70866141732283472" top="0.74803149606299213" bottom="0.74803149606299213" header="0.31496062992125984" footer="0.31496062992125984"/>
  <pageSetup paperSize="9" scale="92" orientation="landscape" r:id="rId1"/>
  <headerFooter>
    <oddHeader>&amp;L&amp;F&amp;R&amp;A</oddHeader>
    <oddFooter>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N30"/>
  <sheetViews>
    <sheetView zoomScale="90" zoomScaleNormal="90" workbookViewId="0"/>
  </sheetViews>
  <sheetFormatPr defaultColWidth="9" defaultRowHeight="23.1" customHeight="1" x14ac:dyDescent="0.15"/>
  <cols>
    <col min="1" max="1" width="2.5" style="1" customWidth="1"/>
    <col min="2" max="2" width="4.125" style="100" customWidth="1"/>
    <col min="3" max="4" width="15.75" style="1" customWidth="1"/>
    <col min="5" max="5" width="14.625" style="1" customWidth="1"/>
    <col min="6" max="7" width="15.75" style="1" customWidth="1"/>
    <col min="8" max="8" width="2.125" style="1" customWidth="1"/>
    <col min="9" max="9" width="2.625" style="1" customWidth="1"/>
    <col min="10" max="10" width="4.5" style="1" customWidth="1"/>
    <col min="11" max="14" width="15.75" style="1" customWidth="1"/>
    <col min="15" max="16384" width="9" style="1"/>
  </cols>
  <sheetData>
    <row r="1" spans="2:14" ht="10.5" customHeight="1" x14ac:dyDescent="0.15"/>
    <row r="2" spans="2:14" ht="23.1" customHeight="1" x14ac:dyDescent="0.15">
      <c r="C2" s="2"/>
      <c r="H2" s="105"/>
      <c r="I2" s="106"/>
    </row>
    <row r="3" spans="2:14" ht="23.1" customHeight="1" x14ac:dyDescent="0.2">
      <c r="B3" s="481"/>
      <c r="C3" s="482"/>
      <c r="D3" s="85"/>
      <c r="E3" s="252" t="s">
        <v>53</v>
      </c>
      <c r="F3" s="187" t="s">
        <v>55</v>
      </c>
      <c r="G3" s="234" t="s">
        <v>56</v>
      </c>
      <c r="H3" s="105"/>
      <c r="I3" s="106"/>
      <c r="J3" s="264" t="s">
        <v>118</v>
      </c>
      <c r="K3" s="2"/>
      <c r="L3" s="3"/>
      <c r="M3" s="3"/>
      <c r="N3" s="3"/>
    </row>
    <row r="4" spans="2:14" ht="23.1" customHeight="1" x14ac:dyDescent="0.15">
      <c r="B4" s="483"/>
      <c r="C4" s="484"/>
      <c r="D4" s="98" t="s">
        <v>33</v>
      </c>
      <c r="E4" s="253" t="s">
        <v>10</v>
      </c>
      <c r="F4" s="248" t="s">
        <v>125</v>
      </c>
      <c r="G4" s="249" t="s">
        <v>40</v>
      </c>
      <c r="H4" s="105"/>
      <c r="I4" s="106"/>
      <c r="J4" s="454" t="s">
        <v>31</v>
      </c>
      <c r="K4" s="455"/>
      <c r="L4" s="5" t="s">
        <v>0</v>
      </c>
      <c r="M4" s="6" t="s">
        <v>1</v>
      </c>
      <c r="N4" s="7" t="s">
        <v>2</v>
      </c>
    </row>
    <row r="5" spans="2:14" ht="23.1" customHeight="1" x14ac:dyDescent="0.15">
      <c r="B5" s="19" t="s">
        <v>0</v>
      </c>
      <c r="C5" s="86" t="s">
        <v>3</v>
      </c>
      <c r="D5" s="295">
        <f>SUM('3部門'!G7:I7)</f>
        <v>695022</v>
      </c>
      <c r="E5" s="431">
        <f>+'3部門'!L7</f>
        <v>-426049</v>
      </c>
      <c r="F5" s="296">
        <f>ABS(E5)/D5</f>
        <v>0.61300073954493528</v>
      </c>
      <c r="G5" s="297">
        <f t="shared" ref="G5:G8" si="0">1-F5</f>
        <v>0.38699926045506472</v>
      </c>
      <c r="H5" s="105"/>
      <c r="I5" s="106"/>
      <c r="J5" s="456"/>
      <c r="K5" s="457"/>
      <c r="L5" s="10" t="s">
        <v>3</v>
      </c>
      <c r="M5" s="11" t="s">
        <v>4</v>
      </c>
      <c r="N5" s="12" t="s">
        <v>5</v>
      </c>
    </row>
    <row r="6" spans="2:14" ht="23.1" customHeight="1" x14ac:dyDescent="0.15">
      <c r="B6" s="19" t="s">
        <v>1</v>
      </c>
      <c r="C6" s="86" t="s">
        <v>4</v>
      </c>
      <c r="D6" s="298">
        <f>SUM('3部門'!G8:I8)</f>
        <v>35635716</v>
      </c>
      <c r="E6" s="432">
        <f>+'3部門'!L8</f>
        <v>-19724921</v>
      </c>
      <c r="F6" s="300">
        <f>ABS(E6)/D6</f>
        <v>0.55351549552140333</v>
      </c>
      <c r="G6" s="301">
        <f t="shared" si="0"/>
        <v>0.44648450447859667</v>
      </c>
      <c r="H6" s="105"/>
      <c r="I6" s="106"/>
      <c r="J6" s="5" t="s">
        <v>0</v>
      </c>
      <c r="K6" s="15" t="s">
        <v>3</v>
      </c>
      <c r="L6" s="72">
        <f>'3部門'!D20</f>
        <v>0.10239432208551891</v>
      </c>
      <c r="M6" s="73">
        <f>'3部門'!E20</f>
        <v>8.6439119254789545E-3</v>
      </c>
      <c r="N6" s="74">
        <f>'3部門'!F20</f>
        <v>2.0320464479343177E-3</v>
      </c>
    </row>
    <row r="7" spans="2:14" ht="23.1" customHeight="1" x14ac:dyDescent="0.15">
      <c r="B7" s="19" t="s">
        <v>2</v>
      </c>
      <c r="C7" s="86" t="s">
        <v>5</v>
      </c>
      <c r="D7" s="302">
        <f>SUM('3部門'!G9:I9)</f>
        <v>40020719</v>
      </c>
      <c r="E7" s="433">
        <f>+'3部門'!L9</f>
        <v>-8684902</v>
      </c>
      <c r="F7" s="304">
        <f>ABS(E7)/D7</f>
        <v>0.21701014417057324</v>
      </c>
      <c r="G7" s="305">
        <f t="shared" si="0"/>
        <v>0.78298985582942682</v>
      </c>
      <c r="H7" s="105"/>
      <c r="I7" s="106"/>
      <c r="J7" s="19" t="s">
        <v>1</v>
      </c>
      <c r="K7" s="20" t="s">
        <v>4</v>
      </c>
      <c r="L7" s="75">
        <f>'3部門'!D21</f>
        <v>0.2265567779117684</v>
      </c>
      <c r="M7" s="76">
        <f>'3部門'!E21</f>
        <v>0.53110588338154974</v>
      </c>
      <c r="N7" s="77">
        <f>'3部門'!F21</f>
        <v>9.3952861398209811E-2</v>
      </c>
    </row>
    <row r="8" spans="2:14" ht="23.1" customHeight="1" x14ac:dyDescent="0.15">
      <c r="B8" s="101" t="s">
        <v>12</v>
      </c>
      <c r="C8" s="87" t="s">
        <v>6</v>
      </c>
      <c r="D8" s="89">
        <f>SUM('3部門'!G10:I10)</f>
        <v>76351457</v>
      </c>
      <c r="E8" s="434">
        <f>+'3部門'!L10</f>
        <v>-28835872</v>
      </c>
      <c r="F8" s="103">
        <f>ABS(E8)/D8</f>
        <v>0.3776728451953445</v>
      </c>
      <c r="G8" s="104">
        <f t="shared" si="0"/>
        <v>0.6223271548046555</v>
      </c>
      <c r="H8" s="105"/>
      <c r="I8" s="106"/>
      <c r="J8" s="21" t="s">
        <v>2</v>
      </c>
      <c r="K8" s="11" t="s">
        <v>5</v>
      </c>
      <c r="L8" s="78">
        <f>'3部門'!D22</f>
        <v>0.18232507441411983</v>
      </c>
      <c r="M8" s="79">
        <f>'3部門'!E22</f>
        <v>0.14099729910916509</v>
      </c>
      <c r="N8" s="80">
        <f>'3部門'!F22</f>
        <v>0.26545265779080457</v>
      </c>
    </row>
    <row r="9" spans="2:14" ht="23.1" customHeight="1" x14ac:dyDescent="0.2">
      <c r="B9" s="255" t="s">
        <v>127</v>
      </c>
      <c r="C9" s="256"/>
      <c r="D9" s="257"/>
      <c r="E9" s="258"/>
      <c r="F9" s="259"/>
      <c r="G9" s="260"/>
      <c r="H9" s="105"/>
      <c r="I9" s="106"/>
      <c r="J9" s="264" t="s">
        <v>115</v>
      </c>
    </row>
    <row r="10" spans="2:14" ht="23.1" customHeight="1" x14ac:dyDescent="0.15">
      <c r="B10" s="474" t="s">
        <v>126</v>
      </c>
      <c r="C10" s="475"/>
      <c r="D10" s="5" t="s">
        <v>0</v>
      </c>
      <c r="E10" s="6" t="s">
        <v>1</v>
      </c>
      <c r="F10" s="7" t="s">
        <v>2</v>
      </c>
      <c r="G10" s="96"/>
      <c r="H10" s="105"/>
      <c r="I10" s="106"/>
      <c r="J10" s="481"/>
      <c r="K10" s="482"/>
      <c r="L10" s="5" t="s">
        <v>0</v>
      </c>
      <c r="M10" s="6" t="s">
        <v>1</v>
      </c>
      <c r="N10" s="7" t="s">
        <v>2</v>
      </c>
    </row>
    <row r="11" spans="2:14" ht="23.1" customHeight="1" x14ac:dyDescent="0.15">
      <c r="B11" s="476"/>
      <c r="C11" s="477"/>
      <c r="D11" s="10" t="s">
        <v>3</v>
      </c>
      <c r="E11" s="11" t="s">
        <v>4</v>
      </c>
      <c r="F11" s="12" t="s">
        <v>5</v>
      </c>
      <c r="G11" s="96"/>
      <c r="H11" s="105"/>
      <c r="I11" s="106"/>
      <c r="J11" s="483"/>
      <c r="K11" s="484"/>
      <c r="L11" s="10" t="s">
        <v>3</v>
      </c>
      <c r="M11" s="11" t="s">
        <v>4</v>
      </c>
      <c r="N11" s="12" t="s">
        <v>5</v>
      </c>
    </row>
    <row r="12" spans="2:14" ht="23.1" customHeight="1" x14ac:dyDescent="0.15">
      <c r="B12" s="5" t="s">
        <v>0</v>
      </c>
      <c r="C12" s="15" t="s">
        <v>3</v>
      </c>
      <c r="D12" s="127">
        <f>$F$5</f>
        <v>0.61300073954493528</v>
      </c>
      <c r="E12" s="17">
        <v>0</v>
      </c>
      <c r="F12" s="288">
        <v>0</v>
      </c>
      <c r="G12" s="96"/>
      <c r="H12" s="105"/>
      <c r="I12" s="106"/>
      <c r="J12" s="5" t="s">
        <v>0</v>
      </c>
      <c r="K12" s="15" t="s">
        <v>3</v>
      </c>
      <c r="L12" s="72">
        <f t="array" ref="L12:N14">MMULT(D24:F26,L6:N8)</f>
        <v>3.9626526921893515E-2</v>
      </c>
      <c r="M12" s="73">
        <v>3.3451875225990698E-3</v>
      </c>
      <c r="N12" s="74">
        <v>7.8640047256092218E-4</v>
      </c>
    </row>
    <row r="13" spans="2:14" ht="23.1" customHeight="1" x14ac:dyDescent="0.15">
      <c r="B13" s="19" t="s">
        <v>1</v>
      </c>
      <c r="C13" s="20" t="s">
        <v>4</v>
      </c>
      <c r="D13" s="16">
        <v>0</v>
      </c>
      <c r="E13" s="127">
        <f>$F$6</f>
        <v>0.55351549552140333</v>
      </c>
      <c r="F13" s="18">
        <v>0</v>
      </c>
      <c r="G13" s="96"/>
      <c r="H13" s="105"/>
      <c r="I13" s="106"/>
      <c r="J13" s="19" t="s">
        <v>1</v>
      </c>
      <c r="K13" s="20" t="s">
        <v>4</v>
      </c>
      <c r="L13" s="75">
        <v>0.10115409072220338</v>
      </c>
      <c r="M13" s="76">
        <v>0.23713054716727858</v>
      </c>
      <c r="N13" s="77">
        <v>4.1948496765725977E-2</v>
      </c>
    </row>
    <row r="14" spans="2:14" ht="23.1" customHeight="1" x14ac:dyDescent="0.15">
      <c r="B14" s="21" t="s">
        <v>2</v>
      </c>
      <c r="C14" s="11" t="s">
        <v>5</v>
      </c>
      <c r="D14" s="292">
        <v>0</v>
      </c>
      <c r="E14" s="22">
        <v>0</v>
      </c>
      <c r="F14" s="127">
        <f>$F$7</f>
        <v>0.21701014417057324</v>
      </c>
      <c r="G14" s="96"/>
      <c r="H14" s="105"/>
      <c r="I14" s="106"/>
      <c r="J14" s="21" t="s">
        <v>2</v>
      </c>
      <c r="K14" s="11" t="s">
        <v>5</v>
      </c>
      <c r="L14" s="78">
        <v>0.14275868372960121</v>
      </c>
      <c r="M14" s="79">
        <v>0.11039945490182373</v>
      </c>
      <c r="N14" s="80">
        <v>0.20784673825316025</v>
      </c>
    </row>
    <row r="15" spans="2:14" ht="23.1" customHeight="1" x14ac:dyDescent="0.2">
      <c r="B15" s="264" t="s">
        <v>113</v>
      </c>
      <c r="C15" s="2"/>
      <c r="D15" s="3"/>
      <c r="E15" s="3"/>
      <c r="F15" s="3"/>
      <c r="G15" s="96"/>
      <c r="H15" s="105"/>
      <c r="I15" s="106"/>
      <c r="J15" s="264" t="s">
        <v>116</v>
      </c>
    </row>
    <row r="16" spans="2:14" ht="23.1" customHeight="1" x14ac:dyDescent="0.15">
      <c r="B16" s="454" t="s">
        <v>30</v>
      </c>
      <c r="C16" s="455"/>
      <c r="D16" s="5" t="s">
        <v>0</v>
      </c>
      <c r="E16" s="6" t="s">
        <v>1</v>
      </c>
      <c r="F16" s="7" t="s">
        <v>2</v>
      </c>
      <c r="G16" s="96"/>
      <c r="H16" s="105"/>
      <c r="I16" s="106"/>
      <c r="J16" s="481"/>
      <c r="K16" s="482"/>
      <c r="L16" s="5" t="s">
        <v>0</v>
      </c>
      <c r="M16" s="6" t="s">
        <v>1</v>
      </c>
      <c r="N16" s="7" t="s">
        <v>2</v>
      </c>
    </row>
    <row r="17" spans="2:14" ht="23.1" customHeight="1" x14ac:dyDescent="0.15">
      <c r="B17" s="456"/>
      <c r="C17" s="457"/>
      <c r="D17" s="10" t="s">
        <v>3</v>
      </c>
      <c r="E17" s="11" t="s">
        <v>4</v>
      </c>
      <c r="F17" s="12" t="s">
        <v>5</v>
      </c>
      <c r="G17" s="96"/>
      <c r="H17" s="105"/>
      <c r="I17" s="106"/>
      <c r="J17" s="483"/>
      <c r="K17" s="484"/>
      <c r="L17" s="10" t="s">
        <v>3</v>
      </c>
      <c r="M17" s="11" t="s">
        <v>4</v>
      </c>
      <c r="N17" s="12" t="s">
        <v>5</v>
      </c>
    </row>
    <row r="18" spans="2:14" ht="23.1" customHeight="1" x14ac:dyDescent="0.15">
      <c r="B18" s="5" t="s">
        <v>0</v>
      </c>
      <c r="C18" s="15" t="s">
        <v>3</v>
      </c>
      <c r="D18" s="286">
        <v>1</v>
      </c>
      <c r="E18" s="287">
        <v>0</v>
      </c>
      <c r="F18" s="288">
        <v>0</v>
      </c>
      <c r="G18" s="96"/>
      <c r="H18" s="105"/>
      <c r="I18" s="106"/>
      <c r="J18" s="5" t="s">
        <v>0</v>
      </c>
      <c r="K18" s="15" t="s">
        <v>3</v>
      </c>
      <c r="L18" s="72">
        <f t="shared" ref="L18:N20" si="1">+D18-L12</f>
        <v>0.9603734730781065</v>
      </c>
      <c r="M18" s="73">
        <f t="shared" si="1"/>
        <v>-3.3451875225990698E-3</v>
      </c>
      <c r="N18" s="74">
        <f t="shared" si="1"/>
        <v>-7.8640047256092218E-4</v>
      </c>
    </row>
    <row r="19" spans="2:14" ht="23.1" customHeight="1" x14ac:dyDescent="0.15">
      <c r="B19" s="19" t="s">
        <v>1</v>
      </c>
      <c r="C19" s="20" t="s">
        <v>4</v>
      </c>
      <c r="D19" s="289">
        <v>0</v>
      </c>
      <c r="E19" s="290">
        <v>1</v>
      </c>
      <c r="F19" s="291">
        <v>0</v>
      </c>
      <c r="G19" s="96"/>
      <c r="H19" s="105"/>
      <c r="I19" s="106"/>
      <c r="J19" s="19" t="s">
        <v>1</v>
      </c>
      <c r="K19" s="20" t="s">
        <v>4</v>
      </c>
      <c r="L19" s="75">
        <f t="shared" si="1"/>
        <v>-0.10115409072220338</v>
      </c>
      <c r="M19" s="76">
        <f t="shared" si="1"/>
        <v>0.76286945283272145</v>
      </c>
      <c r="N19" s="77">
        <f t="shared" si="1"/>
        <v>-4.1948496765725977E-2</v>
      </c>
    </row>
    <row r="20" spans="2:14" ht="23.1" customHeight="1" x14ac:dyDescent="0.15">
      <c r="B20" s="21" t="s">
        <v>2</v>
      </c>
      <c r="C20" s="11" t="s">
        <v>5</v>
      </c>
      <c r="D20" s="292">
        <v>0</v>
      </c>
      <c r="E20" s="293">
        <v>0</v>
      </c>
      <c r="F20" s="294">
        <v>1</v>
      </c>
      <c r="G20" s="96"/>
      <c r="H20" s="105"/>
      <c r="I20" s="106"/>
      <c r="J20" s="21" t="s">
        <v>2</v>
      </c>
      <c r="K20" s="11" t="s">
        <v>5</v>
      </c>
      <c r="L20" s="78">
        <f t="shared" si="1"/>
        <v>-0.14275868372960121</v>
      </c>
      <c r="M20" s="79">
        <f t="shared" si="1"/>
        <v>-0.11039945490182373</v>
      </c>
      <c r="N20" s="80">
        <f t="shared" si="1"/>
        <v>0.79215326174683975</v>
      </c>
    </row>
    <row r="21" spans="2:14" ht="23.1" customHeight="1" x14ac:dyDescent="0.2">
      <c r="B21" s="262" t="s">
        <v>114</v>
      </c>
      <c r="C21" s="275"/>
      <c r="D21" s="3"/>
      <c r="E21" s="3"/>
      <c r="F21" s="3"/>
      <c r="G21" s="92"/>
      <c r="H21" s="105"/>
      <c r="I21" s="106"/>
      <c r="J21" s="264" t="s">
        <v>117</v>
      </c>
    </row>
    <row r="22" spans="2:14" ht="23.1" customHeight="1" x14ac:dyDescent="0.15">
      <c r="B22" s="474" t="s">
        <v>128</v>
      </c>
      <c r="C22" s="478"/>
      <c r="D22" s="5" t="s">
        <v>0</v>
      </c>
      <c r="E22" s="6" t="s">
        <v>1</v>
      </c>
      <c r="F22" s="7" t="s">
        <v>2</v>
      </c>
      <c r="H22" s="105"/>
      <c r="I22" s="106"/>
      <c r="J22" s="481" t="s">
        <v>129</v>
      </c>
      <c r="K22" s="482"/>
      <c r="L22" s="5" t="s">
        <v>0</v>
      </c>
      <c r="M22" s="6" t="s">
        <v>1</v>
      </c>
      <c r="N22" s="7" t="s">
        <v>2</v>
      </c>
    </row>
    <row r="23" spans="2:14" ht="23.1" customHeight="1" thickBot="1" x14ac:dyDescent="0.2">
      <c r="B23" s="479"/>
      <c r="C23" s="480"/>
      <c r="D23" s="128" t="s">
        <v>3</v>
      </c>
      <c r="E23" s="20" t="s">
        <v>4</v>
      </c>
      <c r="F23" s="129" t="s">
        <v>5</v>
      </c>
      <c r="H23" s="105"/>
      <c r="I23" s="106"/>
      <c r="J23" s="483"/>
      <c r="K23" s="484"/>
      <c r="L23" s="128" t="s">
        <v>3</v>
      </c>
      <c r="M23" s="20" t="s">
        <v>4</v>
      </c>
      <c r="N23" s="129" t="s">
        <v>5</v>
      </c>
    </row>
    <row r="24" spans="2:14" ht="23.1" customHeight="1" x14ac:dyDescent="0.15">
      <c r="B24" s="5" t="s">
        <v>0</v>
      </c>
      <c r="C24" s="9" t="s">
        <v>3</v>
      </c>
      <c r="D24" s="266">
        <f>$G$5</f>
        <v>0.38699926045506472</v>
      </c>
      <c r="E24" s="267">
        <v>0</v>
      </c>
      <c r="F24" s="307">
        <v>0</v>
      </c>
      <c r="H24" s="105"/>
      <c r="I24" s="106"/>
      <c r="J24" s="5" t="s">
        <v>0</v>
      </c>
      <c r="K24" s="15" t="s">
        <v>3</v>
      </c>
      <c r="L24" s="308">
        <f t="array" ref="L24:N26">MINVERSE(L18:N20)</f>
        <v>1.041953616786395</v>
      </c>
      <c r="M24" s="309">
        <v>4.7551062448909758E-3</v>
      </c>
      <c r="N24" s="310">
        <v>1.2861934991154388E-3</v>
      </c>
    </row>
    <row r="25" spans="2:14" ht="23.1" customHeight="1" x14ac:dyDescent="0.15">
      <c r="B25" s="19" t="s">
        <v>1</v>
      </c>
      <c r="C25" s="86" t="s">
        <v>4</v>
      </c>
      <c r="D25" s="268">
        <v>0</v>
      </c>
      <c r="E25" s="126">
        <f>$G$6</f>
        <v>0.44648450447859667</v>
      </c>
      <c r="F25" s="269">
        <v>0</v>
      </c>
      <c r="H25" s="105"/>
      <c r="I25" s="106"/>
      <c r="J25" s="19" t="s">
        <v>1</v>
      </c>
      <c r="K25" s="20" t="s">
        <v>4</v>
      </c>
      <c r="L25" s="311">
        <v>0.14963189245386413</v>
      </c>
      <c r="M25" s="76">
        <v>1.3216462642070186</v>
      </c>
      <c r="N25" s="312">
        <v>7.0136357840578561E-2</v>
      </c>
    </row>
    <row r="26" spans="2:14" ht="23.1" customHeight="1" thickBot="1" x14ac:dyDescent="0.2">
      <c r="B26" s="21" t="s">
        <v>2</v>
      </c>
      <c r="C26" s="14" t="s">
        <v>5</v>
      </c>
      <c r="D26" s="306">
        <v>0</v>
      </c>
      <c r="E26" s="270">
        <v>0</v>
      </c>
      <c r="F26" s="271">
        <f>$G$7</f>
        <v>0.78298985582942682</v>
      </c>
      <c r="H26" s="105"/>
      <c r="I26" s="106"/>
      <c r="J26" s="21" t="s">
        <v>2</v>
      </c>
      <c r="K26" s="11" t="s">
        <v>5</v>
      </c>
      <c r="L26" s="313">
        <v>0.20863034236343891</v>
      </c>
      <c r="M26" s="314">
        <v>0.1850498722011813</v>
      </c>
      <c r="N26" s="315">
        <v>1.2723884122407019</v>
      </c>
    </row>
    <row r="28" spans="2:14" ht="23.1" customHeight="1" x14ac:dyDescent="0.15">
      <c r="L28" s="413">
        <v>1.0446935900070093</v>
      </c>
      <c r="M28" s="414">
        <v>5.57856181884539E-3</v>
      </c>
      <c r="N28" s="415">
        <v>1.5528137171206555E-3</v>
      </c>
    </row>
    <row r="29" spans="2:14" ht="23.1" customHeight="1" x14ac:dyDescent="0.15">
      <c r="L29" s="416">
        <v>0.15736785991534002</v>
      </c>
      <c r="M29" s="417">
        <v>1.3290290730850314</v>
      </c>
      <c r="N29" s="418">
        <v>8.7781090514858981E-2</v>
      </c>
    </row>
    <row r="30" spans="2:14" ht="23.1" customHeight="1" x14ac:dyDescent="0.15">
      <c r="L30" s="419">
        <v>0.234597799566308</v>
      </c>
      <c r="M30" s="420">
        <v>0.2658321540987571</v>
      </c>
      <c r="N30" s="421">
        <v>1.3002502114531718</v>
      </c>
    </row>
  </sheetData>
  <mergeCells count="8">
    <mergeCell ref="B10:C11"/>
    <mergeCell ref="J4:K5"/>
    <mergeCell ref="B22:C23"/>
    <mergeCell ref="B16:C17"/>
    <mergeCell ref="B3:C4"/>
    <mergeCell ref="J10:K11"/>
    <mergeCell ref="J16:K17"/>
    <mergeCell ref="J22:K23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&amp;L&amp;F&amp;R&amp;A</oddHead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0"/>
  <sheetViews>
    <sheetView zoomScale="90" zoomScaleNormal="90" workbookViewId="0"/>
  </sheetViews>
  <sheetFormatPr defaultColWidth="9" defaultRowHeight="23.1" customHeight="1" x14ac:dyDescent="0.15"/>
  <cols>
    <col min="1" max="1" width="2.5" style="1" customWidth="1"/>
    <col min="2" max="2" width="4.125" style="100" customWidth="1"/>
    <col min="3" max="4" width="15.75" style="1" customWidth="1"/>
    <col min="5" max="5" width="14.625" style="1" customWidth="1"/>
    <col min="6" max="7" width="15.75" style="1" customWidth="1"/>
    <col min="8" max="9" width="3.375" style="1" customWidth="1"/>
    <col min="10" max="10" width="4.5" style="1" customWidth="1"/>
    <col min="11" max="14" width="15.75" style="1" customWidth="1"/>
    <col min="15" max="16384" width="9" style="1"/>
  </cols>
  <sheetData>
    <row r="1" spans="2:14" ht="10.5" customHeight="1" x14ac:dyDescent="0.15"/>
    <row r="2" spans="2:14" ht="23.1" customHeight="1" x14ac:dyDescent="0.15">
      <c r="C2" s="2"/>
      <c r="F2" s="1" t="s">
        <v>27</v>
      </c>
      <c r="H2" s="105"/>
      <c r="I2" s="106"/>
    </row>
    <row r="3" spans="2:14" ht="23.1" customHeight="1" x14ac:dyDescent="0.2">
      <c r="B3" s="184"/>
      <c r="C3" s="9"/>
      <c r="D3" s="85"/>
      <c r="E3" s="6" t="s">
        <v>53</v>
      </c>
      <c r="F3" s="187" t="s">
        <v>55</v>
      </c>
      <c r="G3" s="182" t="s">
        <v>56</v>
      </c>
      <c r="H3" s="105"/>
      <c r="I3" s="106"/>
      <c r="J3" s="263" t="s">
        <v>107</v>
      </c>
      <c r="K3" s="2"/>
      <c r="L3" s="3"/>
      <c r="M3" s="3"/>
      <c r="N3" s="3"/>
    </row>
    <row r="4" spans="2:14" ht="23.1" customHeight="1" x14ac:dyDescent="0.15">
      <c r="B4" s="183"/>
      <c r="C4" s="14"/>
      <c r="D4" s="98" t="s">
        <v>33</v>
      </c>
      <c r="E4" s="321" t="s">
        <v>10</v>
      </c>
      <c r="F4" s="98" t="s">
        <v>39</v>
      </c>
      <c r="G4" s="99" t="s">
        <v>40</v>
      </c>
      <c r="H4" s="105"/>
      <c r="I4" s="106"/>
      <c r="J4" s="454" t="s">
        <v>31</v>
      </c>
      <c r="K4" s="455"/>
      <c r="L4" s="184" t="s">
        <v>0</v>
      </c>
      <c r="M4" s="6" t="s">
        <v>1</v>
      </c>
      <c r="N4" s="182" t="s">
        <v>2</v>
      </c>
    </row>
    <row r="5" spans="2:14" ht="23.1" customHeight="1" x14ac:dyDescent="0.15">
      <c r="B5" s="19" t="s">
        <v>0</v>
      </c>
      <c r="C5" s="86" t="s">
        <v>3</v>
      </c>
      <c r="D5" s="316" t="s">
        <v>185</v>
      </c>
      <c r="E5" s="317" t="s">
        <v>186</v>
      </c>
      <c r="F5" s="318" t="s">
        <v>67</v>
      </c>
      <c r="G5" s="319" t="s">
        <v>68</v>
      </c>
      <c r="H5" s="105"/>
      <c r="I5" s="106"/>
      <c r="J5" s="456"/>
      <c r="K5" s="457"/>
      <c r="L5" s="10" t="s">
        <v>3</v>
      </c>
      <c r="M5" s="11" t="s">
        <v>4</v>
      </c>
      <c r="N5" s="12" t="s">
        <v>5</v>
      </c>
    </row>
    <row r="6" spans="2:14" ht="23.1" customHeight="1" x14ac:dyDescent="0.15">
      <c r="B6" s="19" t="s">
        <v>1</v>
      </c>
      <c r="C6" s="86" t="s">
        <v>4</v>
      </c>
      <c r="D6" s="298"/>
      <c r="E6" s="299"/>
      <c r="F6" s="300"/>
      <c r="G6" s="301"/>
      <c r="H6" s="105"/>
      <c r="I6" s="106"/>
      <c r="J6" s="184" t="s">
        <v>0</v>
      </c>
      <c r="K6" s="15" t="s">
        <v>3</v>
      </c>
      <c r="L6" s="215" t="s">
        <v>181</v>
      </c>
      <c r="M6" s="73"/>
      <c r="N6" s="74"/>
    </row>
    <row r="7" spans="2:14" ht="23.1" customHeight="1" x14ac:dyDescent="0.15">
      <c r="B7" s="19" t="s">
        <v>2</v>
      </c>
      <c r="C7" s="86" t="s">
        <v>5</v>
      </c>
      <c r="D7" s="302"/>
      <c r="E7" s="303"/>
      <c r="F7" s="304"/>
      <c r="G7" s="305"/>
      <c r="H7" s="105"/>
      <c r="I7" s="106"/>
      <c r="J7" s="19" t="s">
        <v>1</v>
      </c>
      <c r="K7" s="20" t="s">
        <v>4</v>
      </c>
      <c r="L7" s="75"/>
      <c r="M7" s="76"/>
      <c r="N7" s="77"/>
    </row>
    <row r="8" spans="2:14" ht="23.1" customHeight="1" x14ac:dyDescent="0.15">
      <c r="B8" s="101" t="s">
        <v>12</v>
      </c>
      <c r="C8" s="87" t="s">
        <v>6</v>
      </c>
      <c r="D8" s="220" t="s">
        <v>187</v>
      </c>
      <c r="E8" s="88"/>
      <c r="F8" s="222" t="s">
        <v>100</v>
      </c>
      <c r="G8" s="232" t="s">
        <v>92</v>
      </c>
      <c r="H8" s="105"/>
      <c r="I8" s="106"/>
      <c r="J8" s="183" t="s">
        <v>2</v>
      </c>
      <c r="K8" s="11" t="s">
        <v>5</v>
      </c>
      <c r="L8" s="78"/>
      <c r="M8" s="79"/>
      <c r="N8" s="231" t="s">
        <v>184</v>
      </c>
    </row>
    <row r="9" spans="2:14" ht="23.1" customHeight="1" x14ac:dyDescent="0.2">
      <c r="B9" s="255" t="s">
        <v>108</v>
      </c>
      <c r="C9" s="86"/>
      <c r="D9" s="93"/>
      <c r="E9" s="94"/>
      <c r="F9" s="95"/>
      <c r="G9" s="97"/>
      <c r="H9" s="105"/>
      <c r="I9" s="106"/>
      <c r="J9" s="264" t="s">
        <v>115</v>
      </c>
    </row>
    <row r="10" spans="2:14" ht="23.1" customHeight="1" x14ac:dyDescent="0.15">
      <c r="B10" s="474" t="s">
        <v>126</v>
      </c>
      <c r="C10" s="475"/>
      <c r="D10" s="184" t="s">
        <v>0</v>
      </c>
      <c r="E10" s="6" t="s">
        <v>1</v>
      </c>
      <c r="F10" s="182" t="s">
        <v>2</v>
      </c>
      <c r="G10" s="96"/>
      <c r="H10" s="105"/>
      <c r="I10" s="106"/>
      <c r="J10" s="8"/>
      <c r="K10" s="9"/>
      <c r="L10" s="184" t="s">
        <v>0</v>
      </c>
      <c r="M10" s="6" t="s">
        <v>1</v>
      </c>
      <c r="N10" s="182" t="s">
        <v>2</v>
      </c>
    </row>
    <row r="11" spans="2:14" ht="23.1" customHeight="1" x14ac:dyDescent="0.15">
      <c r="B11" s="476"/>
      <c r="C11" s="477"/>
      <c r="D11" s="10" t="s">
        <v>3</v>
      </c>
      <c r="E11" s="11" t="s">
        <v>4</v>
      </c>
      <c r="F11" s="12" t="s">
        <v>5</v>
      </c>
      <c r="G11" s="96"/>
      <c r="H11" s="105"/>
      <c r="I11" s="106"/>
      <c r="J11" s="13"/>
      <c r="K11" s="14"/>
      <c r="L11" s="10" t="s">
        <v>3</v>
      </c>
      <c r="M11" s="11" t="s">
        <v>4</v>
      </c>
      <c r="N11" s="12" t="s">
        <v>5</v>
      </c>
    </row>
    <row r="12" spans="2:14" ht="23.1" customHeight="1" x14ac:dyDescent="0.15">
      <c r="B12" s="184" t="s">
        <v>0</v>
      </c>
      <c r="C12" s="15" t="s">
        <v>3</v>
      </c>
      <c r="D12" s="216" t="s">
        <v>99</v>
      </c>
      <c r="E12" s="17"/>
      <c r="F12" s="288"/>
      <c r="G12" s="96"/>
      <c r="H12" s="105"/>
      <c r="I12" s="106"/>
      <c r="J12" s="184" t="s">
        <v>0</v>
      </c>
      <c r="K12" s="15" t="s">
        <v>3</v>
      </c>
      <c r="L12" s="485" t="s">
        <v>188</v>
      </c>
      <c r="M12" s="486"/>
      <c r="N12" s="487"/>
    </row>
    <row r="13" spans="2:14" ht="23.1" customHeight="1" x14ac:dyDescent="0.15">
      <c r="B13" s="19" t="s">
        <v>1</v>
      </c>
      <c r="C13" s="20" t="s">
        <v>4</v>
      </c>
      <c r="D13" s="16"/>
      <c r="E13" s="127"/>
      <c r="F13" s="18"/>
      <c r="G13" s="96"/>
      <c r="H13" s="105"/>
      <c r="I13" s="106"/>
      <c r="J13" s="19" t="s">
        <v>1</v>
      </c>
      <c r="K13" s="20" t="s">
        <v>4</v>
      </c>
      <c r="L13" s="488"/>
      <c r="M13" s="489"/>
      <c r="N13" s="490"/>
    </row>
    <row r="14" spans="2:14" ht="23.1" customHeight="1" x14ac:dyDescent="0.15">
      <c r="B14" s="183" t="s">
        <v>2</v>
      </c>
      <c r="C14" s="11" t="s">
        <v>5</v>
      </c>
      <c r="D14" s="292"/>
      <c r="E14" s="22"/>
      <c r="F14" s="216" t="s">
        <v>93</v>
      </c>
      <c r="G14" s="96"/>
      <c r="H14" s="105"/>
      <c r="I14" s="106"/>
      <c r="J14" s="183" t="s">
        <v>2</v>
      </c>
      <c r="K14" s="11" t="s">
        <v>5</v>
      </c>
      <c r="L14" s="491"/>
      <c r="M14" s="492"/>
      <c r="N14" s="493"/>
    </row>
    <row r="15" spans="2:14" ht="23.1" customHeight="1" x14ac:dyDescent="0.2">
      <c r="B15" s="263" t="s">
        <v>106</v>
      </c>
      <c r="C15" s="2"/>
      <c r="D15" s="3"/>
      <c r="E15" s="3"/>
      <c r="F15" s="3"/>
      <c r="G15" s="96"/>
      <c r="H15" s="105"/>
      <c r="I15" s="106"/>
      <c r="J15" s="264" t="s">
        <v>116</v>
      </c>
    </row>
    <row r="16" spans="2:14" ht="23.1" customHeight="1" x14ac:dyDescent="0.15">
      <c r="B16" s="454" t="s">
        <v>30</v>
      </c>
      <c r="C16" s="455"/>
      <c r="D16" s="184" t="s">
        <v>0</v>
      </c>
      <c r="E16" s="6" t="s">
        <v>1</v>
      </c>
      <c r="F16" s="182" t="s">
        <v>2</v>
      </c>
      <c r="G16" s="96"/>
      <c r="H16" s="105"/>
      <c r="I16" s="106"/>
      <c r="J16" s="8"/>
      <c r="K16" s="9"/>
      <c r="L16" s="184" t="s">
        <v>0</v>
      </c>
      <c r="M16" s="6" t="s">
        <v>1</v>
      </c>
      <c r="N16" s="182" t="s">
        <v>2</v>
      </c>
    </row>
    <row r="17" spans="2:14" ht="23.1" customHeight="1" x14ac:dyDescent="0.15">
      <c r="B17" s="456"/>
      <c r="C17" s="457"/>
      <c r="D17" s="10" t="s">
        <v>3</v>
      </c>
      <c r="E17" s="11" t="s">
        <v>4</v>
      </c>
      <c r="F17" s="12" t="s">
        <v>5</v>
      </c>
      <c r="G17" s="96"/>
      <c r="H17" s="105"/>
      <c r="I17" s="106"/>
      <c r="J17" s="13"/>
      <c r="K17" s="14"/>
      <c r="L17" s="10" t="s">
        <v>3</v>
      </c>
      <c r="M17" s="11" t="s">
        <v>4</v>
      </c>
      <c r="N17" s="12" t="s">
        <v>5</v>
      </c>
    </row>
    <row r="18" spans="2:14" ht="23.1" customHeight="1" x14ac:dyDescent="0.15">
      <c r="B18" s="184" t="s">
        <v>0</v>
      </c>
      <c r="C18" s="15" t="s">
        <v>3</v>
      </c>
      <c r="D18" s="286">
        <v>1</v>
      </c>
      <c r="E18" s="287">
        <v>0</v>
      </c>
      <c r="F18" s="288">
        <v>0</v>
      </c>
      <c r="G18" s="96"/>
      <c r="H18" s="105"/>
      <c r="I18" s="106"/>
      <c r="J18" s="184" t="s">
        <v>0</v>
      </c>
      <c r="K18" s="15" t="s">
        <v>3</v>
      </c>
      <c r="L18" s="215" t="s">
        <v>189</v>
      </c>
      <c r="M18" s="73"/>
      <c r="N18" s="74"/>
    </row>
    <row r="19" spans="2:14" ht="23.1" customHeight="1" x14ac:dyDescent="0.15">
      <c r="B19" s="19" t="s">
        <v>1</v>
      </c>
      <c r="C19" s="20" t="s">
        <v>4</v>
      </c>
      <c r="D19" s="289">
        <v>0</v>
      </c>
      <c r="E19" s="290">
        <v>1</v>
      </c>
      <c r="F19" s="291">
        <v>0</v>
      </c>
      <c r="G19" s="96"/>
      <c r="H19" s="105"/>
      <c r="I19" s="106"/>
      <c r="J19" s="19" t="s">
        <v>1</v>
      </c>
      <c r="K19" s="20" t="s">
        <v>4</v>
      </c>
      <c r="L19" s="75"/>
      <c r="M19" s="76"/>
      <c r="N19" s="77"/>
    </row>
    <row r="20" spans="2:14" ht="23.1" customHeight="1" x14ac:dyDescent="0.15">
      <c r="B20" s="183" t="s">
        <v>2</v>
      </c>
      <c r="C20" s="11" t="s">
        <v>5</v>
      </c>
      <c r="D20" s="292">
        <v>0</v>
      </c>
      <c r="E20" s="293">
        <v>0</v>
      </c>
      <c r="F20" s="294">
        <v>1</v>
      </c>
      <c r="G20" s="96"/>
      <c r="H20" s="105"/>
      <c r="I20" s="106"/>
      <c r="J20" s="183" t="s">
        <v>2</v>
      </c>
      <c r="K20" s="11" t="s">
        <v>5</v>
      </c>
      <c r="L20" s="78"/>
      <c r="M20" s="79"/>
      <c r="N20" s="231" t="s">
        <v>190</v>
      </c>
    </row>
    <row r="21" spans="2:14" ht="23.1" customHeight="1" x14ac:dyDescent="0.2">
      <c r="B21" s="262" t="s">
        <v>104</v>
      </c>
      <c r="C21" s="86"/>
      <c r="D21" s="3"/>
      <c r="E21" s="3"/>
      <c r="F21" s="3"/>
      <c r="G21" s="92"/>
      <c r="H21" s="105"/>
      <c r="I21" s="106"/>
      <c r="J21" s="264" t="s">
        <v>117</v>
      </c>
    </row>
    <row r="22" spans="2:14" ht="23.1" customHeight="1" x14ac:dyDescent="0.15">
      <c r="B22" s="474" t="s">
        <v>128</v>
      </c>
      <c r="C22" s="478"/>
      <c r="D22" s="184" t="s">
        <v>0</v>
      </c>
      <c r="E22" s="6" t="s">
        <v>1</v>
      </c>
      <c r="F22" s="182" t="s">
        <v>2</v>
      </c>
      <c r="H22" s="105"/>
      <c r="I22" s="106"/>
      <c r="J22" s="481" t="s">
        <v>129</v>
      </c>
      <c r="K22" s="482"/>
      <c r="L22" s="184" t="s">
        <v>0</v>
      </c>
      <c r="M22" s="6" t="s">
        <v>1</v>
      </c>
      <c r="N22" s="182" t="s">
        <v>2</v>
      </c>
    </row>
    <row r="23" spans="2:14" ht="23.1" customHeight="1" thickBot="1" x14ac:dyDescent="0.2">
      <c r="B23" s="479"/>
      <c r="C23" s="480"/>
      <c r="D23" s="10" t="s">
        <v>3</v>
      </c>
      <c r="E23" s="11" t="s">
        <v>4</v>
      </c>
      <c r="F23" s="12" t="s">
        <v>5</v>
      </c>
      <c r="H23" s="105"/>
      <c r="I23" s="106"/>
      <c r="J23" s="483"/>
      <c r="K23" s="484"/>
      <c r="L23" s="128" t="s">
        <v>3</v>
      </c>
      <c r="M23" s="20" t="s">
        <v>4</v>
      </c>
      <c r="N23" s="129" t="s">
        <v>5</v>
      </c>
    </row>
    <row r="24" spans="2:14" ht="23.1" customHeight="1" x14ac:dyDescent="0.15">
      <c r="B24" s="184" t="s">
        <v>0</v>
      </c>
      <c r="C24" s="9" t="s">
        <v>3</v>
      </c>
      <c r="D24" s="217" t="s">
        <v>69</v>
      </c>
      <c r="E24" s="17"/>
      <c r="F24" s="288"/>
      <c r="H24" s="105"/>
      <c r="I24" s="106"/>
      <c r="J24" s="184" t="s">
        <v>0</v>
      </c>
      <c r="K24" s="15" t="s">
        <v>3</v>
      </c>
      <c r="L24" s="464" t="s">
        <v>70</v>
      </c>
      <c r="M24" s="465"/>
      <c r="N24" s="466"/>
    </row>
    <row r="25" spans="2:14" ht="23.1" customHeight="1" x14ac:dyDescent="0.15">
      <c r="B25" s="19" t="s">
        <v>1</v>
      </c>
      <c r="C25" s="86" t="s">
        <v>4</v>
      </c>
      <c r="D25" s="16"/>
      <c r="E25" s="126"/>
      <c r="F25" s="18"/>
      <c r="H25" s="105"/>
      <c r="I25" s="106"/>
      <c r="J25" s="19" t="s">
        <v>1</v>
      </c>
      <c r="K25" s="20" t="s">
        <v>4</v>
      </c>
      <c r="L25" s="467"/>
      <c r="M25" s="468"/>
      <c r="N25" s="469"/>
    </row>
    <row r="26" spans="2:14" ht="23.1" customHeight="1" thickBot="1" x14ac:dyDescent="0.2">
      <c r="B26" s="183" t="s">
        <v>2</v>
      </c>
      <c r="C26" s="14" t="s">
        <v>5</v>
      </c>
      <c r="D26" s="292"/>
      <c r="E26" s="22"/>
      <c r="F26" s="217" t="s">
        <v>94</v>
      </c>
      <c r="H26" s="105"/>
      <c r="I26" s="106"/>
      <c r="J26" s="183" t="s">
        <v>2</v>
      </c>
      <c r="K26" s="11" t="s">
        <v>5</v>
      </c>
      <c r="L26" s="470"/>
      <c r="M26" s="471"/>
      <c r="N26" s="472"/>
    </row>
    <row r="27" spans="2:14" ht="12.75" customHeight="1" x14ac:dyDescent="0.15"/>
    <row r="28" spans="2:14" ht="23.1" customHeight="1" x14ac:dyDescent="0.15">
      <c r="J28" s="494" t="s">
        <v>236</v>
      </c>
      <c r="K28" s="495"/>
      <c r="L28" s="495"/>
      <c r="M28" s="495"/>
      <c r="N28" s="495"/>
    </row>
    <row r="29" spans="2:14" ht="23.1" customHeight="1" x14ac:dyDescent="0.15">
      <c r="J29" s="495"/>
      <c r="K29" s="495"/>
      <c r="L29" s="495"/>
      <c r="M29" s="495"/>
      <c r="N29" s="495"/>
    </row>
    <row r="30" spans="2:14" ht="23.1" customHeight="1" x14ac:dyDescent="0.15">
      <c r="J30" s="495"/>
      <c r="K30" s="495"/>
      <c r="L30" s="495"/>
      <c r="M30" s="495"/>
      <c r="N30" s="495"/>
    </row>
  </sheetData>
  <mergeCells count="8">
    <mergeCell ref="B16:C17"/>
    <mergeCell ref="B10:C11"/>
    <mergeCell ref="B22:C23"/>
    <mergeCell ref="J4:K5"/>
    <mergeCell ref="L12:N14"/>
    <mergeCell ref="J22:K23"/>
    <mergeCell ref="J28:N30"/>
    <mergeCell ref="L24:N26"/>
  </mergeCells>
  <phoneticPr fontId="2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&amp;L&amp;F&amp;R&amp;A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表紙</vt:lpstr>
      <vt:lpstr>ｼｰﾄ説明</vt:lpstr>
      <vt:lpstr>推計方法</vt:lpstr>
      <vt:lpstr>3部門</vt:lpstr>
      <vt:lpstr>式1</vt:lpstr>
      <vt:lpstr>逆行列1</vt:lpstr>
      <vt:lpstr>式2</vt:lpstr>
      <vt:lpstr>逆行列2</vt:lpstr>
      <vt:lpstr>式3</vt:lpstr>
      <vt:lpstr>生誘</vt:lpstr>
      <vt:lpstr>式4</vt:lpstr>
      <vt:lpstr>付誘</vt:lpstr>
      <vt:lpstr>式5</vt:lpstr>
      <vt:lpstr>移誘</vt:lpstr>
      <vt:lpstr>式6</vt:lpstr>
    </vt:vector>
  </TitlesOfParts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2021-02-25T01:06:25Z</dcterms:created>
  <dcterms:modified xsi:type="dcterms:W3CDTF">2021-02-25T01:06:32Z</dcterms:modified>
</cp:coreProperties>
</file>