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EAC4961-ABC7-480E-B2EA-A10A2B98402D}" xr6:coauthVersionLast="47" xr6:coauthVersionMax="47" xr10:uidLastSave="{00000000-0000-0000-0000-000000000000}"/>
  <bookViews>
    <workbookView xWindow="-110" yWindow="-110" windowWidth="22780" windowHeight="14660" tabRatio="892" xr2:uid="{00000000-000D-0000-FFFF-FFFF00000000}"/>
  </bookViews>
  <sheets>
    <sheet name="概要" sheetId="20" r:id="rId1"/>
    <sheet name="利用の手引" sheetId="14" r:id="rId2"/>
    <sheet name="需要額入力" sheetId="1" r:id="rId3"/>
    <sheet name="自給率入力" sheetId="2" r:id="rId4"/>
    <sheet name="消費転換率" sheetId="9" r:id="rId5"/>
    <sheet name="分析結果" sheetId="12" r:id="rId6"/>
    <sheet name="経済波及効果フロー図" sheetId="11" r:id="rId7"/>
    <sheet name="結果まとめ" sheetId="13" r:id="rId8"/>
    <sheet name="１次波及" sheetId="6" r:id="rId9"/>
    <sheet name="２次波及" sheetId="8" r:id="rId10"/>
    <sheet name="総合波及" sheetId="10" r:id="rId11"/>
    <sheet name="各種係数表" sheetId="3" r:id="rId12"/>
    <sheet name="生産者価格評価表" sheetId="15" r:id="rId13"/>
    <sheet name="投入係数表" sheetId="16" r:id="rId14"/>
    <sheet name="逆行列係数表" sheetId="17" r:id="rId15"/>
    <sheet name="雇用表" sheetId="22" r:id="rId16"/>
  </sheets>
  <definedNames>
    <definedName name="_xlnm._FilterDatabase" localSheetId="11" hidden="1">各種係数表!#REF!</definedName>
    <definedName name="DProduce_inc">需要額入力!$F$7:$F$43</definedName>
    <definedName name="DPurchase_inc">需要額入力!$D$7:$D$43</definedName>
    <definedName name="margin_arrange">需要額入力!#REF!</definedName>
    <definedName name="margin_C">各種係数表!#REF!</definedName>
    <definedName name="margin_D">各種係数表!$D$7:$E$43</definedName>
    <definedName name="margin_set">'１次波及'!$E$7:$F$43</definedName>
    <definedName name="margin_title">'１次波及'!$E$3</definedName>
    <definedName name="_xlnm.Print_Area" localSheetId="0">概要!$A$1:$C$17</definedName>
    <definedName name="_xlnm.Print_Area" localSheetId="11">各種係数表!$A$1:$AH$53</definedName>
    <definedName name="_xlnm.Print_Area" localSheetId="14">逆行列係数表!$A$1:$AP$46</definedName>
    <definedName name="_xlnm.Print_Area" localSheetId="6">経済波及効果フロー図!$A$1:$AE$55</definedName>
    <definedName name="_xlnm.Print_Area" localSheetId="3">自給率入力!$A$1:$F$51</definedName>
    <definedName name="_xlnm.Print_Area" localSheetId="2">需要額入力!$A$1:$G$52</definedName>
    <definedName name="_xlnm.Print_Area" localSheetId="4">消費転換率!$A$1:$D$28</definedName>
    <definedName name="_xlnm.Print_Area" localSheetId="5">分析結果!$A$1:$AH$53</definedName>
    <definedName name="_xlnm.Print_Area" localSheetId="1">利用の手引!$A$1:$B$20</definedName>
    <definedName name="_xlnm.Print_Titles" localSheetId="8">'１次波及'!$1:$6</definedName>
    <definedName name="_xlnm.Print_Titles" localSheetId="9">'２次波及'!$1:$6</definedName>
    <definedName name="_xlnm.Print_Titles" localSheetId="11">各種係数表!$B:$C,各種係数表!$1:$6</definedName>
    <definedName name="_xlnm.Print_Titles" localSheetId="14">逆行列係数表!$B:$C,逆行列係数表!$3:$6</definedName>
    <definedName name="_xlnm.Print_Titles" localSheetId="7">結果まとめ!$2:$6</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総合波及!$1:$6</definedName>
    <definedName name="_xlnm.Print_Titles" localSheetId="13">投入係数表!$B:$C,投入係数表!$3:$6</definedName>
    <definedName name="ss_ratio">自給率入力!$E$7:$E$43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2" l="1"/>
  <c r="M38" i="12"/>
  <c r="AF44" i="3"/>
  <c r="N42" i="3" l="1"/>
  <c r="N18" i="3"/>
  <c r="N29" i="3"/>
  <c r="N21" i="3"/>
  <c r="N23" i="3"/>
  <c r="N17" i="3"/>
  <c r="N39" i="3"/>
  <c r="N22" i="3"/>
  <c r="N32" i="3"/>
  <c r="N24" i="3"/>
  <c r="N40" i="3"/>
  <c r="N30" i="3"/>
  <c r="N37" i="3"/>
  <c r="N20" i="3"/>
  <c r="N43" i="3"/>
  <c r="N28" i="3"/>
  <c r="N33" i="3"/>
  <c r="N19" i="3"/>
  <c r="N36" i="3"/>
  <c r="N38"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AF7" i="3"/>
  <c r="AG7" i="3" s="1"/>
  <c r="K7" i="3" s="1"/>
  <c r="K7" i="8" s="1"/>
  <c r="AF8" i="3"/>
  <c r="AG8" i="3" s="1"/>
  <c r="K8" i="3" s="1"/>
  <c r="K8" i="8" s="1"/>
  <c r="AF9" i="3"/>
  <c r="AG9" i="3" s="1"/>
  <c r="K9" i="3" s="1"/>
  <c r="K9" i="8" s="1"/>
  <c r="AF10" i="3"/>
  <c r="AG10" i="3" s="1"/>
  <c r="K10" i="3" s="1"/>
  <c r="K10" i="8" s="1"/>
  <c r="AF11" i="3"/>
  <c r="AG11" i="3" s="1"/>
  <c r="K11" i="3" s="1"/>
  <c r="K11" i="8" s="1"/>
  <c r="AF12" i="3"/>
  <c r="AG12" i="3" s="1"/>
  <c r="K12" i="3" s="1"/>
  <c r="K12" i="8" s="1"/>
  <c r="AF13" i="3"/>
  <c r="AG13" i="3" s="1"/>
  <c r="K13" i="3" s="1"/>
  <c r="K13" i="8" s="1"/>
  <c r="AF14" i="3"/>
  <c r="AG14" i="3" s="1"/>
  <c r="K14" i="3" s="1"/>
  <c r="K14" i="8" s="1"/>
  <c r="AF15" i="3"/>
  <c r="AG15" i="3" s="1"/>
  <c r="K15" i="3" s="1"/>
  <c r="K15" i="8" s="1"/>
  <c r="AF16" i="3"/>
  <c r="AG16" i="3" s="1"/>
  <c r="K16" i="3" s="1"/>
  <c r="K16" i="8" s="1"/>
  <c r="AF17" i="3"/>
  <c r="AG17" i="3" s="1"/>
  <c r="K17" i="3" s="1"/>
  <c r="K17" i="8" s="1"/>
  <c r="AF18" i="3"/>
  <c r="AG18" i="3" s="1"/>
  <c r="K18" i="3" s="1"/>
  <c r="K18" i="8" s="1"/>
  <c r="AF19" i="3"/>
  <c r="AG19" i="3" s="1"/>
  <c r="K19" i="3" s="1"/>
  <c r="K19" i="8" s="1"/>
  <c r="AF20" i="3"/>
  <c r="AG20" i="3" s="1"/>
  <c r="K20" i="3" s="1"/>
  <c r="K20" i="8" s="1"/>
  <c r="AF21" i="3"/>
  <c r="AG21" i="3" s="1"/>
  <c r="K21" i="3" s="1"/>
  <c r="K21" i="8" s="1"/>
  <c r="AF22" i="3"/>
  <c r="AG22" i="3" s="1"/>
  <c r="K22" i="3" s="1"/>
  <c r="K22" i="8" s="1"/>
  <c r="AF23" i="3"/>
  <c r="AG23" i="3" s="1"/>
  <c r="K23" i="3" s="1"/>
  <c r="K23" i="8" s="1"/>
  <c r="AF24" i="3"/>
  <c r="AG24" i="3" s="1"/>
  <c r="K24" i="3" s="1"/>
  <c r="K24" i="8" s="1"/>
  <c r="AF25" i="3"/>
  <c r="AG25" i="3" s="1"/>
  <c r="K25" i="3" s="1"/>
  <c r="K25" i="8" s="1"/>
  <c r="AF26" i="3"/>
  <c r="AG26" i="3" s="1"/>
  <c r="K26" i="3" s="1"/>
  <c r="K26" i="8" s="1"/>
  <c r="AF27" i="3"/>
  <c r="AG27" i="3" s="1"/>
  <c r="K27" i="3" s="1"/>
  <c r="K27" i="8" s="1"/>
  <c r="AF28" i="3"/>
  <c r="AG28" i="3" s="1"/>
  <c r="K28" i="3" s="1"/>
  <c r="K28" i="8" s="1"/>
  <c r="AF29" i="3"/>
  <c r="AG29" i="3" s="1"/>
  <c r="K29" i="3" s="1"/>
  <c r="K29" i="8" s="1"/>
  <c r="AF30" i="3"/>
  <c r="AG30" i="3" s="1"/>
  <c r="K30" i="3" s="1"/>
  <c r="K30" i="8" s="1"/>
  <c r="AF31" i="3"/>
  <c r="AG31" i="3" s="1"/>
  <c r="K31" i="3" s="1"/>
  <c r="K31" i="8" s="1"/>
  <c r="AF32" i="3"/>
  <c r="AG32" i="3" s="1"/>
  <c r="K32" i="3" s="1"/>
  <c r="K32" i="8" s="1"/>
  <c r="AF33" i="3"/>
  <c r="AG33" i="3" s="1"/>
  <c r="K33" i="3" s="1"/>
  <c r="K33" i="8" s="1"/>
  <c r="AF35" i="3"/>
  <c r="AG35" i="3" s="1"/>
  <c r="K35" i="3" s="1"/>
  <c r="K35" i="8" s="1"/>
  <c r="AF36" i="3"/>
  <c r="AG36" i="3" s="1"/>
  <c r="K36" i="3" s="1"/>
  <c r="K36" i="8" s="1"/>
  <c r="AF37" i="3"/>
  <c r="AG37" i="3" s="1"/>
  <c r="K37" i="3" s="1"/>
  <c r="K37" i="8" s="1"/>
  <c r="AF38" i="3"/>
  <c r="AG38" i="3" s="1"/>
  <c r="K38" i="3" s="1"/>
  <c r="K38" i="8" s="1"/>
  <c r="AF39" i="3"/>
  <c r="AG39" i="3" s="1"/>
  <c r="K39" i="3" s="1"/>
  <c r="K39" i="8" s="1"/>
  <c r="AF40" i="3"/>
  <c r="AG40" i="3" s="1"/>
  <c r="K40" i="3" s="1"/>
  <c r="K40" i="8" s="1"/>
  <c r="AF41" i="3"/>
  <c r="AG41" i="3" s="1"/>
  <c r="K41" i="3" s="1"/>
  <c r="K41" i="8" s="1"/>
  <c r="AF42" i="3"/>
  <c r="AG42" i="3" s="1"/>
  <c r="K42" i="3" s="1"/>
  <c r="K42" i="8" s="1"/>
  <c r="AF43" i="3"/>
  <c r="AG43" i="3" s="1"/>
  <c r="K43" i="3" s="1"/>
  <c r="K43" i="8" s="1"/>
  <c r="AC7" i="3" a="1"/>
  <c r="Y7" i="3" a="1"/>
  <c r="Y7" i="3" s="1"/>
  <c r="G12" i="3"/>
  <c r="H12" i="3"/>
  <c r="G17" i="3"/>
  <c r="H17" i="3"/>
  <c r="N31" i="3"/>
  <c r="D44" i="1"/>
  <c r="F44" i="1"/>
  <c r="E7" i="6"/>
  <c r="F7" i="6"/>
  <c r="H7" i="6" s="1"/>
  <c r="E8" i="6"/>
  <c r="F8" i="6"/>
  <c r="E9" i="6"/>
  <c r="F9" i="6"/>
  <c r="E10" i="6"/>
  <c r="F10" i="6"/>
  <c r="E11" i="6"/>
  <c r="F11" i="6"/>
  <c r="E12" i="6"/>
  <c r="F12" i="6"/>
  <c r="E13" i="6"/>
  <c r="F13" i="6"/>
  <c r="E14" i="6"/>
  <c r="F14" i="6"/>
  <c r="E15" i="6"/>
  <c r="F15" i="6"/>
  <c r="E16" i="6"/>
  <c r="F16" i="6"/>
  <c r="E17" i="6"/>
  <c r="F17" i="6"/>
  <c r="H17" i="6" s="1"/>
  <c r="I17" i="6" s="1"/>
  <c r="E18" i="6"/>
  <c r="F18" i="6"/>
  <c r="H18" i="6" s="1"/>
  <c r="E19" i="6"/>
  <c r="G19" i="6" s="1"/>
  <c r="F19" i="6"/>
  <c r="H19" i="6" s="1"/>
  <c r="E20" i="6"/>
  <c r="G20" i="6" s="1"/>
  <c r="F20" i="6"/>
  <c r="E21" i="6"/>
  <c r="F21" i="6"/>
  <c r="E22" i="6"/>
  <c r="F22" i="6"/>
  <c r="E23" i="6"/>
  <c r="F23" i="6"/>
  <c r="E24" i="6"/>
  <c r="F24" i="6"/>
  <c r="E25" i="6"/>
  <c r="G25" i="6" s="1"/>
  <c r="F25" i="6"/>
  <c r="E26" i="6"/>
  <c r="G26" i="6" s="1"/>
  <c r="F26" i="6"/>
  <c r="E27" i="6"/>
  <c r="F27" i="6"/>
  <c r="E28" i="6"/>
  <c r="F28" i="6"/>
  <c r="E29" i="6"/>
  <c r="F29" i="6"/>
  <c r="E30" i="6"/>
  <c r="F30" i="6"/>
  <c r="E31" i="6"/>
  <c r="F31" i="6"/>
  <c r="E32" i="6"/>
  <c r="F32" i="6"/>
  <c r="E33" i="6"/>
  <c r="F33" i="6"/>
  <c r="E34" i="6"/>
  <c r="F34" i="6"/>
  <c r="E35" i="6"/>
  <c r="F35" i="6"/>
  <c r="E36" i="6"/>
  <c r="G36" i="6" s="1"/>
  <c r="F36" i="6"/>
  <c r="E37" i="6"/>
  <c r="G37" i="6" s="1"/>
  <c r="F37" i="6"/>
  <c r="H37" i="6" s="1"/>
  <c r="E38" i="6"/>
  <c r="G38" i="6" s="1"/>
  <c r="F38" i="6"/>
  <c r="E39" i="6"/>
  <c r="F39" i="6"/>
  <c r="E40" i="6"/>
  <c r="F40" i="6"/>
  <c r="E41" i="6"/>
  <c r="F41" i="6"/>
  <c r="E42" i="6"/>
  <c r="F42" i="6"/>
  <c r="E43" i="6"/>
  <c r="F43" i="6"/>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7" i="8"/>
  <c r="J12" i="10"/>
  <c r="J17" i="10"/>
  <c r="H12" i="10"/>
  <c r="H17" i="10"/>
  <c r="J7" i="6"/>
  <c r="J8" i="6"/>
  <c r="J9" i="6"/>
  <c r="J10" i="6"/>
  <c r="J11" i="6"/>
  <c r="J12" i="6"/>
  <c r="J44" i="6" s="1"/>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D7" i="6"/>
  <c r="D8" i="6"/>
  <c r="H8" i="6" s="1"/>
  <c r="D9" i="6"/>
  <c r="D10" i="6"/>
  <c r="G10" i="6" s="1"/>
  <c r="H10" i="6"/>
  <c r="D11" i="6"/>
  <c r="D12" i="6"/>
  <c r="D13" i="6"/>
  <c r="D14" i="6"/>
  <c r="D15" i="6"/>
  <c r="G15" i="6" s="1"/>
  <c r="D16" i="6"/>
  <c r="H16" i="6" s="1"/>
  <c r="D17" i="6"/>
  <c r="G17" i="6"/>
  <c r="D18" i="6"/>
  <c r="G18" i="6"/>
  <c r="D19" i="6"/>
  <c r="D20" i="6"/>
  <c r="H20" i="6" s="1"/>
  <c r="D21" i="6"/>
  <c r="G21" i="6" s="1"/>
  <c r="D22" i="6"/>
  <c r="H22" i="6" s="1"/>
  <c r="D23" i="6"/>
  <c r="H23" i="6" s="1"/>
  <c r="D24" i="6"/>
  <c r="H24" i="6" s="1"/>
  <c r="D25" i="6"/>
  <c r="H25" i="6" s="1"/>
  <c r="D26" i="6"/>
  <c r="H26" i="6" s="1"/>
  <c r="D27" i="6"/>
  <c r="G27" i="6"/>
  <c r="I27" i="6" s="1"/>
  <c r="E27" i="1" s="1"/>
  <c r="G27" i="1" s="1"/>
  <c r="D27" i="13" s="1"/>
  <c r="D28" i="6"/>
  <c r="G28" i="6" s="1"/>
  <c r="D29" i="6"/>
  <c r="D30" i="6"/>
  <c r="H30" i="6" s="1"/>
  <c r="D31" i="6"/>
  <c r="D32" i="6"/>
  <c r="H32" i="6" s="1"/>
  <c r="D33" i="6"/>
  <c r="H33" i="6" s="1"/>
  <c r="D34" i="6"/>
  <c r="G34" i="6" s="1"/>
  <c r="D35" i="6"/>
  <c r="H35" i="6" s="1"/>
  <c r="D36" i="6"/>
  <c r="D37" i="6"/>
  <c r="D38" i="6"/>
  <c r="H38" i="6" s="1"/>
  <c r="D39" i="6"/>
  <c r="H39" i="6" s="1"/>
  <c r="D40" i="6"/>
  <c r="H40" i="6" s="1"/>
  <c r="D41" i="6"/>
  <c r="D42" i="6"/>
  <c r="H42" i="6" s="1"/>
  <c r="D43" i="6"/>
  <c r="M14" i="12"/>
  <c r="G8" i="6"/>
  <c r="H15" i="6"/>
  <c r="H36" i="6"/>
  <c r="H27" i="6"/>
  <c r="G39" i="6"/>
  <c r="G16" i="6"/>
  <c r="I36" i="6" l="1"/>
  <c r="H28" i="6"/>
  <c r="G41" i="6"/>
  <c r="G35" i="6"/>
  <c r="I35" i="6" s="1"/>
  <c r="G23" i="6"/>
  <c r="G11" i="6"/>
  <c r="I11" i="6" s="1"/>
  <c r="H41" i="6"/>
  <c r="I41" i="6" s="1"/>
  <c r="K41" i="6" s="1"/>
  <c r="G33" i="6"/>
  <c r="I33" i="6" s="1"/>
  <c r="E33" i="1" s="1"/>
  <c r="G33" i="1" s="1"/>
  <c r="D33" i="13" s="1"/>
  <c r="I38" i="6"/>
  <c r="E38" i="1" s="1"/>
  <c r="G38" i="1" s="1"/>
  <c r="D38" i="13" s="1"/>
  <c r="G14" i="6"/>
  <c r="H12" i="6"/>
  <c r="G22" i="6"/>
  <c r="I22" i="6" s="1"/>
  <c r="G32" i="6"/>
  <c r="H31" i="6"/>
  <c r="D44" i="6"/>
  <c r="G30" i="6"/>
  <c r="I30" i="6" s="1"/>
  <c r="K30" i="6" s="1"/>
  <c r="H29" i="6"/>
  <c r="H11" i="6"/>
  <c r="G24" i="6"/>
  <c r="I24" i="6" s="1"/>
  <c r="I25" i="6"/>
  <c r="K25" i="6" s="1"/>
  <c r="I37" i="6"/>
  <c r="I19" i="6"/>
  <c r="K19" i="6" s="1"/>
  <c r="E36" i="1"/>
  <c r="G36" i="1" s="1"/>
  <c r="D36" i="13" s="1"/>
  <c r="K36" i="6"/>
  <c r="I18" i="6"/>
  <c r="I32" i="6"/>
  <c r="E32" i="1" s="1"/>
  <c r="G32" i="1" s="1"/>
  <c r="D32" i="13" s="1"/>
  <c r="H9" i="6"/>
  <c r="G7" i="6"/>
  <c r="I7" i="6" s="1"/>
  <c r="G29" i="6"/>
  <c r="I39" i="6"/>
  <c r="K39" i="6" s="1"/>
  <c r="I40" i="6"/>
  <c r="E40" i="1" s="1"/>
  <c r="G40" i="1" s="1"/>
  <c r="D40" i="13" s="1"/>
  <c r="H13" i="6"/>
  <c r="I8" i="6"/>
  <c r="K8" i="6" s="1"/>
  <c r="G9" i="6"/>
  <c r="I16" i="6"/>
  <c r="K16" i="6" s="1"/>
  <c r="I10" i="6"/>
  <c r="G40" i="6"/>
  <c r="G12" i="6"/>
  <c r="I15" i="6"/>
  <c r="E15" i="1" s="1"/>
  <c r="G15" i="1" s="1"/>
  <c r="D15" i="13" s="1"/>
  <c r="K15" i="6"/>
  <c r="K17" i="6"/>
  <c r="E17" i="1"/>
  <c r="G17" i="1" s="1"/>
  <c r="D17" i="13" s="1"/>
  <c r="I23" i="6"/>
  <c r="H43" i="6"/>
  <c r="H14" i="6"/>
  <c r="G42" i="6"/>
  <c r="I42" i="6" s="1"/>
  <c r="G43" i="6"/>
  <c r="K27" i="6"/>
  <c r="I20" i="6"/>
  <c r="H21" i="6"/>
  <c r="I21" i="6" s="1"/>
  <c r="I26" i="6"/>
  <c r="G13" i="6"/>
  <c r="I28" i="6"/>
  <c r="N8" i="3"/>
  <c r="N15" i="3"/>
  <c r="N12" i="3"/>
  <c r="AF34" i="3"/>
  <c r="AG34" i="3" s="1"/>
  <c r="K34" i="3" s="1"/>
  <c r="K34" i="8" s="1"/>
  <c r="N25" i="3"/>
  <c r="N16" i="3"/>
  <c r="N13" i="3"/>
  <c r="N9" i="3"/>
  <c r="AC7" i="3"/>
  <c r="N11" i="3"/>
  <c r="N26" i="3"/>
  <c r="N34" i="3"/>
  <c r="N10" i="3"/>
  <c r="N27" i="3"/>
  <c r="N14" i="3"/>
  <c r="N35" i="3"/>
  <c r="M22" i="3"/>
  <c r="O22" i="3" s="1"/>
  <c r="P22" i="3" s="1"/>
  <c r="F22" i="3" s="1"/>
  <c r="M17" i="3"/>
  <c r="O17" i="3" s="1"/>
  <c r="P17" i="3" s="1"/>
  <c r="F17" i="3" s="1"/>
  <c r="M33" i="3"/>
  <c r="O33" i="3" s="1"/>
  <c r="P33" i="3" s="1"/>
  <c r="F33" i="3" s="1"/>
  <c r="M25" i="3"/>
  <c r="M23" i="3"/>
  <c r="O23" i="3" s="1"/>
  <c r="P23" i="3" s="1"/>
  <c r="F23" i="3" s="1"/>
  <c r="M24" i="3"/>
  <c r="O24" i="3" s="1"/>
  <c r="P24" i="3" s="1"/>
  <c r="F24" i="3" s="1"/>
  <c r="M8" i="3"/>
  <c r="O8" i="3" s="1"/>
  <c r="P8" i="3" s="1"/>
  <c r="F8" i="3" s="1"/>
  <c r="M19" i="3"/>
  <c r="O19" i="3" s="1"/>
  <c r="P19" i="3" s="1"/>
  <c r="F19" i="3" s="1"/>
  <c r="M42" i="3"/>
  <c r="O42" i="3" s="1"/>
  <c r="P42" i="3" s="1"/>
  <c r="F42" i="3" s="1"/>
  <c r="M32" i="3"/>
  <c r="O32" i="3" s="1"/>
  <c r="P32" i="3" s="1"/>
  <c r="F32" i="3" s="1"/>
  <c r="M43" i="3"/>
  <c r="O43" i="3" s="1"/>
  <c r="P43" i="3" s="1"/>
  <c r="F43" i="3" s="1"/>
  <c r="N7" i="3"/>
  <c r="M39" i="3"/>
  <c r="O39" i="3" s="1"/>
  <c r="P39" i="3" s="1"/>
  <c r="F39" i="3" s="1"/>
  <c r="N41" i="3"/>
  <c r="M11" i="3"/>
  <c r="M38" i="3"/>
  <c r="O38" i="3" s="1"/>
  <c r="P38" i="3" s="1"/>
  <c r="F38" i="3" s="1"/>
  <c r="M29" i="3"/>
  <c r="O29" i="3" s="1"/>
  <c r="P29" i="3" s="1"/>
  <c r="F29" i="3" s="1"/>
  <c r="M20" i="3"/>
  <c r="O20" i="3" s="1"/>
  <c r="P20" i="3" s="1"/>
  <c r="F20" i="3" s="1"/>
  <c r="M36" i="3"/>
  <c r="O36" i="3" s="1"/>
  <c r="P36" i="3" s="1"/>
  <c r="F36" i="3" s="1"/>
  <c r="M40" i="3"/>
  <c r="O40" i="3" s="1"/>
  <c r="P40" i="3" s="1"/>
  <c r="F40" i="3" s="1"/>
  <c r="M37" i="3"/>
  <c r="O37" i="3" s="1"/>
  <c r="P37" i="3" s="1"/>
  <c r="F37" i="3" s="1"/>
  <c r="M27" i="3"/>
  <c r="M31" i="3"/>
  <c r="O31" i="3" s="1"/>
  <c r="P31" i="3" s="1"/>
  <c r="F31" i="3" s="1"/>
  <c r="E8" i="1" l="1"/>
  <c r="G8" i="1" s="1"/>
  <c r="D8" i="13" s="1"/>
  <c r="E25" i="1"/>
  <c r="G25" i="1" s="1"/>
  <c r="D25" i="13" s="1"/>
  <c r="I9" i="6"/>
  <c r="I12" i="6"/>
  <c r="E12" i="1" s="1"/>
  <c r="G12" i="1" s="1"/>
  <c r="D12" i="13" s="1"/>
  <c r="I43" i="6"/>
  <c r="K11" i="6"/>
  <c r="E11" i="1"/>
  <c r="G11" i="1" s="1"/>
  <c r="D11" i="13" s="1"/>
  <c r="K12" i="6"/>
  <c r="I14" i="6"/>
  <c r="E14" i="1" s="1"/>
  <c r="G14" i="1" s="1"/>
  <c r="D14" i="13" s="1"/>
  <c r="E39" i="1"/>
  <c r="G39" i="1" s="1"/>
  <c r="D39" i="13" s="1"/>
  <c r="G44" i="6"/>
  <c r="G31" i="6" s="1"/>
  <c r="I31" i="6" s="1"/>
  <c r="K31" i="6" s="1"/>
  <c r="K24" i="6"/>
  <c r="E24" i="1"/>
  <c r="G24" i="1" s="1"/>
  <c r="D24" i="13" s="1"/>
  <c r="K22" i="6"/>
  <c r="E22" i="1"/>
  <c r="G22" i="1" s="1"/>
  <c r="D22" i="13" s="1"/>
  <c r="K32" i="6"/>
  <c r="E30" i="1"/>
  <c r="G30" i="1" s="1"/>
  <c r="D30" i="13" s="1"/>
  <c r="E41" i="1"/>
  <c r="G41" i="1" s="1"/>
  <c r="D41" i="13" s="1"/>
  <c r="K38" i="6"/>
  <c r="E16" i="1"/>
  <c r="G16" i="1" s="1"/>
  <c r="D16" i="13" s="1"/>
  <c r="K40" i="6"/>
  <c r="I29" i="6"/>
  <c r="K9" i="6"/>
  <c r="E9" i="1"/>
  <c r="G9" i="1" s="1"/>
  <c r="D9" i="13" s="1"/>
  <c r="E19" i="1"/>
  <c r="G19" i="1" s="1"/>
  <c r="D19" i="13" s="1"/>
  <c r="K33" i="6"/>
  <c r="E10" i="1"/>
  <c r="G10" i="1" s="1"/>
  <c r="D10" i="13" s="1"/>
  <c r="K10" i="6"/>
  <c r="E18" i="1"/>
  <c r="G18" i="1" s="1"/>
  <c r="D18" i="13" s="1"/>
  <c r="K18" i="6"/>
  <c r="I13" i="6"/>
  <c r="K13" i="6" s="1"/>
  <c r="K37" i="6"/>
  <c r="E37" i="1"/>
  <c r="G37" i="1" s="1"/>
  <c r="D37" i="13" s="1"/>
  <c r="K43" i="6"/>
  <c r="E43" i="1"/>
  <c r="G43" i="1" s="1"/>
  <c r="D43" i="13" s="1"/>
  <c r="K21" i="6"/>
  <c r="E21" i="1"/>
  <c r="G21" i="1" s="1"/>
  <c r="D21" i="13" s="1"/>
  <c r="K7" i="6"/>
  <c r="E7" i="1"/>
  <c r="K28" i="6"/>
  <c r="E28" i="1"/>
  <c r="G28" i="1" s="1"/>
  <c r="D28" i="13" s="1"/>
  <c r="E35" i="1"/>
  <c r="G35" i="1" s="1"/>
  <c r="D35" i="13" s="1"/>
  <c r="K35" i="6"/>
  <c r="H44" i="6"/>
  <c r="H34" i="6" s="1"/>
  <c r="I34" i="6" s="1"/>
  <c r="E20" i="1"/>
  <c r="G20" i="1" s="1"/>
  <c r="D20" i="13" s="1"/>
  <c r="K20" i="6"/>
  <c r="E42" i="1"/>
  <c r="G42" i="1" s="1"/>
  <c r="D42" i="13" s="1"/>
  <c r="K42" i="6"/>
  <c r="K23" i="6"/>
  <c r="E23" i="1"/>
  <c r="G23" i="1" s="1"/>
  <c r="D23" i="13" s="1"/>
  <c r="K26" i="6"/>
  <c r="E26" i="1"/>
  <c r="G26" i="1" s="1"/>
  <c r="D26" i="13" s="1"/>
  <c r="O27" i="3"/>
  <c r="P27" i="3" s="1"/>
  <c r="F27" i="3" s="1"/>
  <c r="O27" i="6" s="1"/>
  <c r="M21" i="3"/>
  <c r="O21" i="3" s="1"/>
  <c r="P21" i="3" s="1"/>
  <c r="F21" i="3" s="1"/>
  <c r="M21" i="8" s="1"/>
  <c r="M28" i="3"/>
  <c r="O28" i="3" s="1"/>
  <c r="P28" i="3" s="1"/>
  <c r="F28" i="3" s="1"/>
  <c r="O28" i="6" s="1"/>
  <c r="M35" i="3"/>
  <c r="O35" i="3" s="1"/>
  <c r="P35" i="3" s="1"/>
  <c r="F35" i="3" s="1"/>
  <c r="M26" i="3"/>
  <c r="O26" i="3" s="1"/>
  <c r="P26" i="3" s="1"/>
  <c r="F26" i="3" s="1"/>
  <c r="M18" i="3"/>
  <c r="O18" i="3" s="1"/>
  <c r="P18" i="3" s="1"/>
  <c r="F18" i="3" s="1"/>
  <c r="D18" i="2" s="1"/>
  <c r="L18" i="6" s="1"/>
  <c r="M10" i="3"/>
  <c r="O10" i="3" s="1"/>
  <c r="P10" i="3" s="1"/>
  <c r="F10" i="3" s="1"/>
  <c r="D39" i="2"/>
  <c r="L39" i="6" s="1"/>
  <c r="M39" i="6" s="1"/>
  <c r="O39" i="6"/>
  <c r="M39" i="8"/>
  <c r="D20" i="2"/>
  <c r="L20" i="6" s="1"/>
  <c r="M20" i="8"/>
  <c r="O20" i="6"/>
  <c r="M32" i="8"/>
  <c r="D32" i="2"/>
  <c r="L32" i="6" s="1"/>
  <c r="O32" i="6"/>
  <c r="M42" i="8"/>
  <c r="O42" i="6"/>
  <c r="D42" i="2"/>
  <c r="L42" i="6" s="1"/>
  <c r="M42" i="6" s="1"/>
  <c r="O22" i="6"/>
  <c r="D22" i="2"/>
  <c r="L22" i="6" s="1"/>
  <c r="M22" i="6" s="1"/>
  <c r="M22" i="8"/>
  <c r="M19" i="8"/>
  <c r="D19" i="2"/>
  <c r="L19" i="6" s="1"/>
  <c r="M19" i="6" s="1"/>
  <c r="O19" i="6"/>
  <c r="D8" i="2"/>
  <c r="L8" i="6" s="1"/>
  <c r="M8" i="6" s="1"/>
  <c r="M8" i="8"/>
  <c r="O8" i="6"/>
  <c r="O36" i="6"/>
  <c r="D36" i="2"/>
  <c r="L36" i="6" s="1"/>
  <c r="M36" i="6" s="1"/>
  <c r="M36" i="8"/>
  <c r="M9" i="3"/>
  <c r="O9" i="3" s="1"/>
  <c r="P9" i="3" s="1"/>
  <c r="F9" i="3" s="1"/>
  <c r="D38" i="2"/>
  <c r="L38" i="6" s="1"/>
  <c r="M38" i="8"/>
  <c r="O38" i="6"/>
  <c r="M14" i="3"/>
  <c r="O14" i="3" s="1"/>
  <c r="P14" i="3" s="1"/>
  <c r="F14" i="3" s="1"/>
  <c r="O11" i="3"/>
  <c r="P11" i="3" s="1"/>
  <c r="F11" i="3" s="1"/>
  <c r="O31" i="6"/>
  <c r="M31" i="8"/>
  <c r="D31" i="2"/>
  <c r="L31" i="6" s="1"/>
  <c r="M43" i="8"/>
  <c r="O43" i="6"/>
  <c r="D43" i="2"/>
  <c r="L43" i="6" s="1"/>
  <c r="M37" i="8"/>
  <c r="O37" i="6"/>
  <c r="D37" i="2"/>
  <c r="L37" i="6" s="1"/>
  <c r="M33" i="8"/>
  <c r="O33" i="6"/>
  <c r="D33" i="2"/>
  <c r="L33" i="6" s="1"/>
  <c r="O29" i="6"/>
  <c r="M29" i="8"/>
  <c r="D29" i="2"/>
  <c r="L29" i="6" s="1"/>
  <c r="O25" i="3"/>
  <c r="P25" i="3" s="1"/>
  <c r="F25" i="3" s="1"/>
  <c r="O17" i="6"/>
  <c r="M17" i="8"/>
  <c r="D17" i="2"/>
  <c r="L17" i="6" s="1"/>
  <c r="M17" i="6" s="1"/>
  <c r="M30" i="3"/>
  <c r="O30" i="3" s="1"/>
  <c r="P30" i="3" s="1"/>
  <c r="F30" i="3" s="1"/>
  <c r="M16" i="3"/>
  <c r="O16" i="3" s="1"/>
  <c r="P16" i="3" s="1"/>
  <c r="F16" i="3" s="1"/>
  <c r="O40" i="6"/>
  <c r="M40" i="8"/>
  <c r="D40" i="2"/>
  <c r="L40" i="6" s="1"/>
  <c r="M15" i="3"/>
  <c r="O15" i="3" s="1"/>
  <c r="P15" i="3" s="1"/>
  <c r="F15" i="3" s="1"/>
  <c r="M13" i="3"/>
  <c r="O13" i="3" s="1"/>
  <c r="P13" i="3" s="1"/>
  <c r="F13" i="3" s="1"/>
  <c r="O24" i="6"/>
  <c r="M24" i="8"/>
  <c r="D24" i="2"/>
  <c r="L24" i="6" s="1"/>
  <c r="M24" i="6" s="1"/>
  <c r="M23" i="8"/>
  <c r="D23" i="2"/>
  <c r="L23" i="6" s="1"/>
  <c r="O23" i="6"/>
  <c r="M12" i="3"/>
  <c r="O12" i="3" s="1"/>
  <c r="P12" i="3" s="1"/>
  <c r="F12" i="3" s="1"/>
  <c r="M40" i="6" l="1"/>
  <c r="K14" i="6"/>
  <c r="E31" i="1"/>
  <c r="G31" i="1" s="1"/>
  <c r="D31" i="13" s="1"/>
  <c r="M32" i="6"/>
  <c r="M33" i="6"/>
  <c r="M18" i="6"/>
  <c r="K29" i="6"/>
  <c r="E29" i="1"/>
  <c r="G29" i="1" s="1"/>
  <c r="D29" i="13" s="1"/>
  <c r="M38" i="6"/>
  <c r="D38" i="8" s="1"/>
  <c r="M29" i="6"/>
  <c r="D29" i="8" s="1"/>
  <c r="D27" i="2"/>
  <c r="L27" i="6" s="1"/>
  <c r="M27" i="6" s="1"/>
  <c r="E27" i="13" s="1"/>
  <c r="M37" i="6"/>
  <c r="E37" i="13" s="1"/>
  <c r="E13" i="1"/>
  <c r="G13" i="1" s="1"/>
  <c r="D13" i="13" s="1"/>
  <c r="I44" i="6"/>
  <c r="M23" i="6"/>
  <c r="D23" i="8" s="1"/>
  <c r="M43" i="6"/>
  <c r="E43" i="13" s="1"/>
  <c r="O21" i="6"/>
  <c r="D21" i="2"/>
  <c r="L21" i="6" s="1"/>
  <c r="M21" i="6" s="1"/>
  <c r="E21" i="13" s="1"/>
  <c r="G7" i="1"/>
  <c r="M31" i="6"/>
  <c r="D31" i="10" s="1"/>
  <c r="E34" i="1"/>
  <c r="G34" i="1" s="1"/>
  <c r="D34" i="13" s="1"/>
  <c r="K34" i="6"/>
  <c r="K44" i="6"/>
  <c r="B5" i="11" s="1"/>
  <c r="M20" i="6"/>
  <c r="D20" i="10" s="1"/>
  <c r="O18" i="6"/>
  <c r="D28" i="2"/>
  <c r="L28" i="6" s="1"/>
  <c r="M28" i="6" s="1"/>
  <c r="D28" i="10" s="1"/>
  <c r="M18" i="8"/>
  <c r="M28" i="8"/>
  <c r="M27" i="8"/>
  <c r="M34" i="3"/>
  <c r="O34" i="3" s="1"/>
  <c r="P34" i="3" s="1"/>
  <c r="F34" i="3" s="1"/>
  <c r="O34" i="6" s="1"/>
  <c r="D13" i="2"/>
  <c r="L13" i="6" s="1"/>
  <c r="M13" i="6" s="1"/>
  <c r="M13" i="8"/>
  <c r="O13" i="6"/>
  <c r="M14" i="8"/>
  <c r="O14" i="6"/>
  <c r="D14" i="2"/>
  <c r="L14" i="6" s="1"/>
  <c r="M14" i="6" s="1"/>
  <c r="D12" i="2"/>
  <c r="L12" i="6" s="1"/>
  <c r="M12" i="6" s="1"/>
  <c r="O12" i="6"/>
  <c r="M12" i="8"/>
  <c r="D40" i="10"/>
  <c r="E40" i="13"/>
  <c r="D40" i="8"/>
  <c r="AB18" i="3"/>
  <c r="AD18" i="3" s="1"/>
  <c r="J18" i="3" s="1"/>
  <c r="X18" i="3"/>
  <c r="Z18" i="3" s="1"/>
  <c r="I18" i="3" s="1"/>
  <c r="R18" i="3"/>
  <c r="D42" i="8"/>
  <c r="E42" i="13"/>
  <c r="D42" i="10"/>
  <c r="AB17" i="3"/>
  <c r="AD17" i="3" s="1"/>
  <c r="J17" i="3" s="1"/>
  <c r="X17" i="3"/>
  <c r="Z17" i="3" s="1"/>
  <c r="I17" i="3" s="1"/>
  <c r="R17" i="3"/>
  <c r="D25" i="2"/>
  <c r="L25" i="6" s="1"/>
  <c r="M25" i="6" s="1"/>
  <c r="M25" i="8"/>
  <c r="O25" i="6"/>
  <c r="O30" i="6"/>
  <c r="D30" i="2"/>
  <c r="L30" i="6" s="1"/>
  <c r="M30" i="6" s="1"/>
  <c r="M30" i="8"/>
  <c r="E17" i="13"/>
  <c r="D17" i="8"/>
  <c r="D17" i="10"/>
  <c r="E22" i="13"/>
  <c r="D22" i="10"/>
  <c r="D22" i="8"/>
  <c r="D32" i="10"/>
  <c r="D32" i="8"/>
  <c r="E32" i="13"/>
  <c r="X24" i="3"/>
  <c r="Z24" i="3" s="1"/>
  <c r="I24" i="3" s="1"/>
  <c r="R24" i="3"/>
  <c r="AB24" i="3"/>
  <c r="AD24" i="3" s="1"/>
  <c r="J24" i="3" s="1"/>
  <c r="D19" i="8"/>
  <c r="E19" i="13"/>
  <c r="D19" i="10"/>
  <c r="X33" i="3"/>
  <c r="Z33" i="3" s="1"/>
  <c r="I33" i="3" s="1"/>
  <c r="R33" i="3"/>
  <c r="AB33" i="3"/>
  <c r="AD33" i="3" s="1"/>
  <c r="J33" i="3" s="1"/>
  <c r="M7" i="3"/>
  <c r="O7" i="3" s="1"/>
  <c r="P7" i="3" s="1"/>
  <c r="F7" i="3" s="1"/>
  <c r="E24" i="13"/>
  <c r="D24" i="8"/>
  <c r="D24" i="10"/>
  <c r="O35" i="6"/>
  <c r="D35" i="2"/>
  <c r="L35" i="6" s="1"/>
  <c r="M35" i="6" s="1"/>
  <c r="M35" i="8"/>
  <c r="O26" i="6"/>
  <c r="M26" i="8"/>
  <c r="D26" i="2"/>
  <c r="L26" i="6" s="1"/>
  <c r="M26" i="6" s="1"/>
  <c r="X23" i="3"/>
  <c r="Z23" i="3" s="1"/>
  <c r="I23" i="3" s="1"/>
  <c r="AB23" i="3"/>
  <c r="AD23" i="3" s="1"/>
  <c r="J23" i="3" s="1"/>
  <c r="R23" i="3"/>
  <c r="D10" i="2"/>
  <c r="L10" i="6" s="1"/>
  <c r="M10" i="6" s="1"/>
  <c r="O10" i="6"/>
  <c r="M10" i="8"/>
  <c r="D18" i="10"/>
  <c r="D18" i="8"/>
  <c r="E18" i="13"/>
  <c r="E36" i="13"/>
  <c r="D36" i="10"/>
  <c r="D36" i="8"/>
  <c r="D11" i="2"/>
  <c r="L11" i="6" s="1"/>
  <c r="M11" i="6" s="1"/>
  <c r="O11" i="6"/>
  <c r="M11" i="8"/>
  <c r="E33" i="13"/>
  <c r="D33" i="10"/>
  <c r="D33" i="8"/>
  <c r="M16" i="8"/>
  <c r="O16" i="6"/>
  <c r="D16" i="2"/>
  <c r="L16" i="6" s="1"/>
  <c r="M16" i="6" s="1"/>
  <c r="R39" i="3"/>
  <c r="AB39" i="3"/>
  <c r="AD39" i="3" s="1"/>
  <c r="J39" i="3" s="1"/>
  <c r="X39" i="3"/>
  <c r="Z39" i="3" s="1"/>
  <c r="I39" i="3" s="1"/>
  <c r="O15" i="6"/>
  <c r="M15" i="8"/>
  <c r="D15" i="2"/>
  <c r="L15" i="6" s="1"/>
  <c r="M15" i="6" s="1"/>
  <c r="AB20" i="3"/>
  <c r="AD20" i="3" s="1"/>
  <c r="J20" i="3" s="1"/>
  <c r="X20" i="3"/>
  <c r="Z20" i="3" s="1"/>
  <c r="I20" i="3" s="1"/>
  <c r="R20" i="3"/>
  <c r="M41" i="3"/>
  <c r="O41" i="3" s="1"/>
  <c r="P41" i="3" s="1"/>
  <c r="F41" i="3" s="1"/>
  <c r="D9" i="2"/>
  <c r="L9" i="6" s="1"/>
  <c r="M9" i="6" s="1"/>
  <c r="M9" i="8"/>
  <c r="O9" i="6"/>
  <c r="E8" i="13"/>
  <c r="D8" i="8"/>
  <c r="D8" i="10"/>
  <c r="E39" i="13"/>
  <c r="D39" i="8"/>
  <c r="D39" i="10"/>
  <c r="D27" i="8" l="1"/>
  <c r="D27" i="10"/>
  <c r="D37" i="10"/>
  <c r="D38" i="10"/>
  <c r="E38" i="13"/>
  <c r="E29" i="13"/>
  <c r="D23" i="10"/>
  <c r="D37" i="8"/>
  <c r="D29" i="10"/>
  <c r="E23" i="13"/>
  <c r="D31" i="8"/>
  <c r="D21" i="10"/>
  <c r="D43" i="10"/>
  <c r="D21" i="8"/>
  <c r="D43" i="8"/>
  <c r="E31" i="13"/>
  <c r="E28" i="13"/>
  <c r="D20" i="8"/>
  <c r="D28" i="8"/>
  <c r="E20" i="13"/>
  <c r="E44" i="1"/>
  <c r="G44" i="1"/>
  <c r="M10" i="12" s="1"/>
  <c r="D7" i="13"/>
  <c r="D44" i="13" s="1"/>
  <c r="D34" i="2"/>
  <c r="L34" i="6" s="1"/>
  <c r="M34" i="6" s="1"/>
  <c r="D34" i="10" s="1"/>
  <c r="M34" i="8"/>
  <c r="R20" i="6"/>
  <c r="P20" i="8"/>
  <c r="V24" i="3"/>
  <c r="H24" i="3" s="1"/>
  <c r="J24" i="10" s="1"/>
  <c r="U24" i="3"/>
  <c r="G24" i="3" s="1"/>
  <c r="H24" i="10" s="1"/>
  <c r="R15" i="3"/>
  <c r="AB15" i="3"/>
  <c r="AD15" i="3" s="1"/>
  <c r="J15" i="3" s="1"/>
  <c r="X15" i="3"/>
  <c r="Z15" i="3" s="1"/>
  <c r="I15" i="3" s="1"/>
  <c r="E30" i="13"/>
  <c r="D30" i="8"/>
  <c r="D30" i="10"/>
  <c r="X16" i="3"/>
  <c r="Z16" i="3" s="1"/>
  <c r="I16" i="3" s="1"/>
  <c r="AB16" i="3"/>
  <c r="AD16" i="3" s="1"/>
  <c r="J16" i="3" s="1"/>
  <c r="R16" i="3"/>
  <c r="X32" i="3"/>
  <c r="Z32" i="3" s="1"/>
  <c r="I32" i="3" s="1"/>
  <c r="R32" i="3"/>
  <c r="AB32" i="3"/>
  <c r="AD32" i="3" s="1"/>
  <c r="J32" i="3" s="1"/>
  <c r="G39" i="8"/>
  <c r="U39" i="6"/>
  <c r="R39" i="8"/>
  <c r="AB31" i="3"/>
  <c r="AD31" i="3" s="1"/>
  <c r="J31" i="3" s="1"/>
  <c r="X31" i="3"/>
  <c r="Z31" i="3" s="1"/>
  <c r="I31" i="3" s="1"/>
  <c r="R31" i="3"/>
  <c r="U23" i="3"/>
  <c r="G23" i="3" s="1"/>
  <c r="H23" i="10" s="1"/>
  <c r="V23" i="3"/>
  <c r="H23" i="3" s="1"/>
  <c r="J23" i="10" s="1"/>
  <c r="X40" i="3"/>
  <c r="Z40" i="3" s="1"/>
  <c r="I40" i="3" s="1"/>
  <c r="R40" i="3"/>
  <c r="AB40" i="3"/>
  <c r="AD40" i="3" s="1"/>
  <c r="J40" i="3" s="1"/>
  <c r="P18" i="8"/>
  <c r="R18" i="6"/>
  <c r="D16" i="10"/>
  <c r="D16" i="8"/>
  <c r="E16" i="13"/>
  <c r="AB29" i="3"/>
  <c r="AD29" i="3" s="1"/>
  <c r="J29" i="3" s="1"/>
  <c r="R29" i="3"/>
  <c r="X29" i="3"/>
  <c r="Z29" i="3" s="1"/>
  <c r="I29" i="3" s="1"/>
  <c r="AB12" i="3"/>
  <c r="AD12" i="3" s="1"/>
  <c r="J12" i="3" s="1"/>
  <c r="R12" i="3"/>
  <c r="X12" i="3"/>
  <c r="Z12" i="3" s="1"/>
  <c r="I12" i="3" s="1"/>
  <c r="P33" i="8"/>
  <c r="R33" i="6"/>
  <c r="X21" i="3"/>
  <c r="Z21" i="3" s="1"/>
  <c r="I21" i="3" s="1"/>
  <c r="R21" i="3"/>
  <c r="AB21" i="3"/>
  <c r="AD21" i="3" s="1"/>
  <c r="J21" i="3" s="1"/>
  <c r="V18" i="3"/>
  <c r="H18" i="3" s="1"/>
  <c r="J18" i="10" s="1"/>
  <c r="U18" i="3"/>
  <c r="G18" i="3" s="1"/>
  <c r="H18" i="10" s="1"/>
  <c r="R10" i="3"/>
  <c r="X10" i="3"/>
  <c r="Z10" i="3" s="1"/>
  <c r="I10" i="3" s="1"/>
  <c r="AB10" i="3"/>
  <c r="AD10" i="3" s="1"/>
  <c r="J10" i="3" s="1"/>
  <c r="V39" i="3"/>
  <c r="H39" i="3" s="1"/>
  <c r="J39" i="10" s="1"/>
  <c r="U39" i="3"/>
  <c r="G39" i="3" s="1"/>
  <c r="H39" i="10" s="1"/>
  <c r="D10" i="8"/>
  <c r="D10" i="10"/>
  <c r="E10" i="13"/>
  <c r="G23" i="8"/>
  <c r="R23" i="8"/>
  <c r="U23" i="6"/>
  <c r="X37" i="3"/>
  <c r="Z37" i="3" s="1"/>
  <c r="I37" i="3" s="1"/>
  <c r="AB37" i="3"/>
  <c r="AD37" i="3" s="1"/>
  <c r="J37" i="3" s="1"/>
  <c r="R37" i="3"/>
  <c r="U18" i="6"/>
  <c r="G18" i="8"/>
  <c r="R18" i="8"/>
  <c r="D14" i="10"/>
  <c r="E14" i="13"/>
  <c r="D14" i="8"/>
  <c r="AB42" i="3"/>
  <c r="AD42" i="3" s="1"/>
  <c r="J42" i="3" s="1"/>
  <c r="R42" i="3"/>
  <c r="X42" i="3"/>
  <c r="Z42" i="3" s="1"/>
  <c r="I42" i="3" s="1"/>
  <c r="R13" i="3"/>
  <c r="X13" i="3"/>
  <c r="Z13" i="3" s="1"/>
  <c r="I13" i="3" s="1"/>
  <c r="AB13" i="3"/>
  <c r="AD13" i="3" s="1"/>
  <c r="J13" i="3" s="1"/>
  <c r="E35" i="13"/>
  <c r="D35" i="8"/>
  <c r="D35" i="10"/>
  <c r="R25" i="3"/>
  <c r="AB25" i="3"/>
  <c r="AD25" i="3" s="1"/>
  <c r="J25" i="3" s="1"/>
  <c r="X25" i="3"/>
  <c r="Z25" i="3" s="1"/>
  <c r="I25" i="3" s="1"/>
  <c r="P23" i="8"/>
  <c r="R23" i="6"/>
  <c r="R17" i="6"/>
  <c r="P17" i="8"/>
  <c r="D12" i="8"/>
  <c r="E12" i="13"/>
  <c r="D12" i="10"/>
  <c r="R20" i="8"/>
  <c r="U20" i="6"/>
  <c r="G20" i="8"/>
  <c r="U33" i="6"/>
  <c r="R33" i="8"/>
  <c r="G33" i="8"/>
  <c r="D9" i="8"/>
  <c r="E9" i="13"/>
  <c r="D9" i="10"/>
  <c r="AB9" i="3"/>
  <c r="AD9" i="3" s="1"/>
  <c r="J9" i="3" s="1"/>
  <c r="X9" i="3"/>
  <c r="Z9" i="3" s="1"/>
  <c r="I9" i="3" s="1"/>
  <c r="R9" i="3"/>
  <c r="R26" i="3"/>
  <c r="AB26" i="3"/>
  <c r="AD26" i="3" s="1"/>
  <c r="J26" i="3" s="1"/>
  <c r="X26" i="3"/>
  <c r="Z26" i="3" s="1"/>
  <c r="I26" i="3" s="1"/>
  <c r="R17" i="8"/>
  <c r="G17" i="8"/>
  <c r="U17" i="6"/>
  <c r="X11" i="3"/>
  <c r="Z11" i="3" s="1"/>
  <c r="I11" i="3" s="1"/>
  <c r="AB11" i="3"/>
  <c r="AD11" i="3" s="1"/>
  <c r="J11" i="3" s="1"/>
  <c r="R11" i="3"/>
  <c r="X8" i="3"/>
  <c r="Z8" i="3" s="1"/>
  <c r="I8" i="3" s="1"/>
  <c r="AB8" i="3"/>
  <c r="AD8" i="3" s="1"/>
  <c r="J8" i="3" s="1"/>
  <c r="R8" i="3"/>
  <c r="O7" i="6"/>
  <c r="D7" i="2"/>
  <c r="L7" i="6" s="1"/>
  <c r="M7" i="6" s="1"/>
  <c r="M7" i="8"/>
  <c r="AB22" i="3"/>
  <c r="AD22" i="3" s="1"/>
  <c r="J22" i="3" s="1"/>
  <c r="X22" i="3"/>
  <c r="Z22" i="3" s="1"/>
  <c r="I22" i="3" s="1"/>
  <c r="R22" i="3"/>
  <c r="P39" i="8"/>
  <c r="R39" i="6"/>
  <c r="E15" i="13"/>
  <c r="D15" i="8"/>
  <c r="D15" i="10"/>
  <c r="E25" i="13"/>
  <c r="D25" i="10"/>
  <c r="D25" i="8"/>
  <c r="P24" i="8"/>
  <c r="R24" i="6"/>
  <c r="D11" i="8"/>
  <c r="D11" i="10"/>
  <c r="E11" i="13"/>
  <c r="V33" i="3"/>
  <c r="H33" i="3" s="1"/>
  <c r="J33" i="10" s="1"/>
  <c r="U33" i="3"/>
  <c r="G33" i="3" s="1"/>
  <c r="H33" i="10" s="1"/>
  <c r="O41" i="6"/>
  <c r="M41" i="8"/>
  <c r="D41" i="2"/>
  <c r="L41" i="6" s="1"/>
  <c r="M41" i="6" s="1"/>
  <c r="AB35" i="3"/>
  <c r="AD35" i="3" s="1"/>
  <c r="J35" i="3" s="1"/>
  <c r="X35" i="3"/>
  <c r="Z35" i="3" s="1"/>
  <c r="I35" i="3" s="1"/>
  <c r="R35" i="3"/>
  <c r="V20" i="3"/>
  <c r="H20" i="3" s="1"/>
  <c r="J20" i="10" s="1"/>
  <c r="U20" i="3"/>
  <c r="G20" i="3" s="1"/>
  <c r="H20" i="10" s="1"/>
  <c r="X19" i="3"/>
  <c r="Z19" i="3" s="1"/>
  <c r="I19" i="3" s="1"/>
  <c r="R19" i="3"/>
  <c r="AB19" i="3"/>
  <c r="AD19" i="3" s="1"/>
  <c r="J19" i="3" s="1"/>
  <c r="R27" i="3"/>
  <c r="AB27" i="3"/>
  <c r="AD27" i="3" s="1"/>
  <c r="J27" i="3" s="1"/>
  <c r="X27" i="3"/>
  <c r="Z27" i="3" s="1"/>
  <c r="I27" i="3" s="1"/>
  <c r="D26" i="10"/>
  <c r="D26" i="8"/>
  <c r="E26" i="13"/>
  <c r="G24" i="8"/>
  <c r="R24" i="8"/>
  <c r="U24" i="6"/>
  <c r="D13" i="8"/>
  <c r="D13" i="10"/>
  <c r="E13" i="13"/>
  <c r="E34" i="13" l="1"/>
  <c r="D34" i="8"/>
  <c r="R38" i="3"/>
  <c r="X38" i="3"/>
  <c r="Z38" i="3" s="1"/>
  <c r="I38" i="3" s="1"/>
  <c r="AB38" i="3"/>
  <c r="AD38" i="3" s="1"/>
  <c r="J38" i="3" s="1"/>
  <c r="V19" i="3"/>
  <c r="H19" i="3" s="1"/>
  <c r="J19" i="10" s="1"/>
  <c r="U19" i="3"/>
  <c r="G19" i="3" s="1"/>
  <c r="H19" i="10" s="1"/>
  <c r="S24" i="6"/>
  <c r="G24" i="13" s="1"/>
  <c r="AB14" i="3"/>
  <c r="AD14" i="3" s="1"/>
  <c r="J14" i="3" s="1"/>
  <c r="R14" i="3"/>
  <c r="X14" i="3"/>
  <c r="Z14" i="3" s="1"/>
  <c r="I14" i="3" s="1"/>
  <c r="V26" i="3"/>
  <c r="H26" i="3" s="1"/>
  <c r="J26" i="10" s="1"/>
  <c r="U26" i="3"/>
  <c r="G26" i="3" s="1"/>
  <c r="H26" i="10" s="1"/>
  <c r="R26" i="6"/>
  <c r="P26" i="8"/>
  <c r="R19" i="6"/>
  <c r="P19" i="8"/>
  <c r="R42" i="8"/>
  <c r="G42" i="8"/>
  <c r="U42" i="6"/>
  <c r="V20" i="6"/>
  <c r="H20" i="13" s="1"/>
  <c r="P22" i="8"/>
  <c r="R22" i="6"/>
  <c r="V33" i="6"/>
  <c r="H33" i="13" s="1"/>
  <c r="U26" i="6"/>
  <c r="G26" i="8"/>
  <c r="R26" i="8"/>
  <c r="R32" i="8"/>
  <c r="U32" i="6"/>
  <c r="G32" i="8"/>
  <c r="AB30" i="3"/>
  <c r="AD30" i="3" s="1"/>
  <c r="J30" i="3" s="1"/>
  <c r="R30" i="3"/>
  <c r="X30" i="3"/>
  <c r="Z30" i="3" s="1"/>
  <c r="I30" i="3" s="1"/>
  <c r="V17" i="6"/>
  <c r="H17" i="13" s="1"/>
  <c r="R13" i="6"/>
  <c r="P13" i="8"/>
  <c r="P12" i="8"/>
  <c r="R12" i="6"/>
  <c r="V32" i="3"/>
  <c r="H32" i="3" s="1"/>
  <c r="J32" i="10" s="1"/>
  <c r="U32" i="3"/>
  <c r="G32" i="3" s="1"/>
  <c r="H32" i="10" s="1"/>
  <c r="G15" i="8"/>
  <c r="R15" i="8"/>
  <c r="U15" i="6"/>
  <c r="V27" i="3"/>
  <c r="H27" i="3" s="1"/>
  <c r="J27" i="10" s="1"/>
  <c r="U27" i="3"/>
  <c r="G27" i="3" s="1"/>
  <c r="H27" i="10" s="1"/>
  <c r="S39" i="6"/>
  <c r="G39" i="13" s="1"/>
  <c r="R8" i="6"/>
  <c r="P8" i="8"/>
  <c r="R25" i="6"/>
  <c r="P25" i="8"/>
  <c r="U13" i="3"/>
  <c r="G13" i="3" s="1"/>
  <c r="H13" i="10" s="1"/>
  <c r="V13" i="3"/>
  <c r="H13" i="3" s="1"/>
  <c r="J13" i="10" s="1"/>
  <c r="R10" i="6"/>
  <c r="P10" i="8"/>
  <c r="R32" i="6"/>
  <c r="P32" i="8"/>
  <c r="V15" i="3"/>
  <c r="H15" i="3" s="1"/>
  <c r="J15" i="10" s="1"/>
  <c r="U15" i="3"/>
  <c r="G15" i="3" s="1"/>
  <c r="H15" i="10" s="1"/>
  <c r="R40" i="8"/>
  <c r="G40" i="8"/>
  <c r="U40" i="6"/>
  <c r="R40" i="6"/>
  <c r="P40" i="8"/>
  <c r="U8" i="6"/>
  <c r="G8" i="8"/>
  <c r="R8" i="8"/>
  <c r="U25" i="6"/>
  <c r="R25" i="8"/>
  <c r="G25" i="8"/>
  <c r="V10" i="3"/>
  <c r="H10" i="3" s="1"/>
  <c r="J10" i="10" s="1"/>
  <c r="U10" i="3"/>
  <c r="G10" i="3" s="1"/>
  <c r="H10" i="10" s="1"/>
  <c r="U12" i="6"/>
  <c r="G12" i="8"/>
  <c r="R12" i="8"/>
  <c r="R43" i="3"/>
  <c r="AB43" i="3"/>
  <c r="AD43" i="3" s="1"/>
  <c r="J43" i="3" s="1"/>
  <c r="X43" i="3"/>
  <c r="Z43" i="3" s="1"/>
  <c r="I43" i="3" s="1"/>
  <c r="G9" i="8"/>
  <c r="U9" i="6"/>
  <c r="R9" i="8"/>
  <c r="U42" i="3"/>
  <c r="G42" i="3" s="1"/>
  <c r="H42" i="10" s="1"/>
  <c r="V42" i="3"/>
  <c r="H42" i="3" s="1"/>
  <c r="J42" i="10" s="1"/>
  <c r="V39" i="6"/>
  <c r="H39" i="13" s="1"/>
  <c r="S33" i="6"/>
  <c r="G33" i="13" s="1"/>
  <c r="V8" i="3"/>
  <c r="H8" i="3" s="1"/>
  <c r="J8" i="10" s="1"/>
  <c r="U8" i="3"/>
  <c r="G8" i="3" s="1"/>
  <c r="H8" i="10" s="1"/>
  <c r="S23" i="6"/>
  <c r="G23" i="13" s="1"/>
  <c r="R15" i="6"/>
  <c r="P15" i="8"/>
  <c r="G27" i="8"/>
  <c r="R27" i="8"/>
  <c r="U27" i="6"/>
  <c r="X28" i="3"/>
  <c r="Z28" i="3" s="1"/>
  <c r="I28" i="3" s="1"/>
  <c r="R28" i="3"/>
  <c r="AB28" i="3"/>
  <c r="AD28" i="3" s="1"/>
  <c r="J28" i="3" s="1"/>
  <c r="U25" i="3"/>
  <c r="G25" i="3" s="1"/>
  <c r="H25" i="10" s="1"/>
  <c r="V25" i="3"/>
  <c r="H25" i="3" s="1"/>
  <c r="J25" i="10" s="1"/>
  <c r="V18" i="6"/>
  <c r="H18" i="13" s="1"/>
  <c r="P29" i="8"/>
  <c r="R29" i="6"/>
  <c r="V16" i="3"/>
  <c r="H16" i="3" s="1"/>
  <c r="J16" i="10" s="1"/>
  <c r="U16" i="3"/>
  <c r="G16" i="3" s="1"/>
  <c r="H16" i="10" s="1"/>
  <c r="E7" i="13"/>
  <c r="D7" i="8"/>
  <c r="M44" i="6"/>
  <c r="D7" i="10"/>
  <c r="P21" i="8"/>
  <c r="R21" i="6"/>
  <c r="V23" i="6"/>
  <c r="H23" i="13" s="1"/>
  <c r="V40" i="3"/>
  <c r="H40" i="3" s="1"/>
  <c r="J40" i="10" s="1"/>
  <c r="U40" i="3"/>
  <c r="G40" i="3" s="1"/>
  <c r="H40" i="10" s="1"/>
  <c r="G10" i="8"/>
  <c r="U10" i="6"/>
  <c r="R10" i="8"/>
  <c r="U35" i="3"/>
  <c r="G35" i="3" s="1"/>
  <c r="H35" i="10" s="1"/>
  <c r="V35" i="3"/>
  <c r="H35" i="3" s="1"/>
  <c r="J35" i="10" s="1"/>
  <c r="R35" i="6"/>
  <c r="P35" i="8"/>
  <c r="U11" i="3"/>
  <c r="G11" i="3" s="1"/>
  <c r="H11" i="10" s="1"/>
  <c r="V11" i="3"/>
  <c r="H11" i="3" s="1"/>
  <c r="J11" i="10" s="1"/>
  <c r="U37" i="3"/>
  <c r="G37" i="3" s="1"/>
  <c r="H37" i="10" s="1"/>
  <c r="V37" i="3"/>
  <c r="H37" i="3" s="1"/>
  <c r="J37" i="10" s="1"/>
  <c r="V29" i="3"/>
  <c r="H29" i="3" s="1"/>
  <c r="J29" i="10" s="1"/>
  <c r="U29" i="3"/>
  <c r="G29" i="3" s="1"/>
  <c r="H29" i="10" s="1"/>
  <c r="V31" i="3"/>
  <c r="H31" i="3" s="1"/>
  <c r="J31" i="10" s="1"/>
  <c r="U31" i="3"/>
  <c r="G31" i="3" s="1"/>
  <c r="H31" i="10" s="1"/>
  <c r="G16" i="8"/>
  <c r="U16" i="6"/>
  <c r="R16" i="8"/>
  <c r="R22" i="8"/>
  <c r="G22" i="8"/>
  <c r="U22" i="6"/>
  <c r="U11" i="6"/>
  <c r="R11" i="8"/>
  <c r="G11" i="8"/>
  <c r="R37" i="8"/>
  <c r="U37" i="6"/>
  <c r="G37" i="8"/>
  <c r="G29" i="8"/>
  <c r="U29" i="6"/>
  <c r="R29" i="8"/>
  <c r="R31" i="6"/>
  <c r="P31" i="8"/>
  <c r="P16" i="8"/>
  <c r="R16" i="6"/>
  <c r="D41" i="10"/>
  <c r="E41" i="13"/>
  <c r="D41" i="8"/>
  <c r="P11" i="8"/>
  <c r="R11" i="6"/>
  <c r="V9" i="3"/>
  <c r="H9" i="3" s="1"/>
  <c r="J9" i="10" s="1"/>
  <c r="U9" i="3"/>
  <c r="G9" i="3" s="1"/>
  <c r="H9" i="10" s="1"/>
  <c r="S17" i="6"/>
  <c r="G17" i="13" s="1"/>
  <c r="R37" i="6"/>
  <c r="P37" i="8"/>
  <c r="R21" i="8"/>
  <c r="U21" i="6"/>
  <c r="G21" i="8"/>
  <c r="S18" i="6"/>
  <c r="G18" i="13" s="1"/>
  <c r="R31" i="8"/>
  <c r="G31" i="8"/>
  <c r="U31" i="6"/>
  <c r="R27" i="6"/>
  <c r="P27" i="8"/>
  <c r="R13" i="8"/>
  <c r="U13" i="6"/>
  <c r="G13" i="8"/>
  <c r="V24" i="6"/>
  <c r="H24" i="13" s="1"/>
  <c r="R35" i="8"/>
  <c r="U35" i="6"/>
  <c r="G35" i="8"/>
  <c r="X36" i="3"/>
  <c r="Z36" i="3" s="1"/>
  <c r="I36" i="3" s="1"/>
  <c r="AB36" i="3"/>
  <c r="AD36" i="3" s="1"/>
  <c r="J36" i="3" s="1"/>
  <c r="R36" i="3"/>
  <c r="R19" i="8"/>
  <c r="G19" i="8"/>
  <c r="U19" i="6"/>
  <c r="V22" i="3"/>
  <c r="H22" i="3" s="1"/>
  <c r="J22" i="10" s="1"/>
  <c r="U22" i="3"/>
  <c r="G22" i="3" s="1"/>
  <c r="H22" i="10" s="1"/>
  <c r="P9" i="8"/>
  <c r="R9" i="6"/>
  <c r="P42" i="8"/>
  <c r="R42" i="6"/>
  <c r="U21" i="3"/>
  <c r="G21" i="3" s="1"/>
  <c r="H21" i="10" s="1"/>
  <c r="V21" i="3"/>
  <c r="H21" i="3" s="1"/>
  <c r="J21" i="10" s="1"/>
  <c r="S20" i="6"/>
  <c r="G20" i="13" s="1"/>
  <c r="U38" i="6" l="1"/>
  <c r="V38" i="6" s="1"/>
  <c r="H38" i="13" s="1"/>
  <c r="G38" i="8"/>
  <c r="R38" i="8"/>
  <c r="R38" i="6"/>
  <c r="S38" i="6" s="1"/>
  <c r="G38" i="13" s="1"/>
  <c r="P38" i="8"/>
  <c r="V38" i="3"/>
  <c r="H38" i="3" s="1"/>
  <c r="J38" i="10" s="1"/>
  <c r="U38" i="3"/>
  <c r="G38" i="3" s="1"/>
  <c r="H38" i="10" s="1"/>
  <c r="AB34" i="3"/>
  <c r="AD34" i="3" s="1"/>
  <c r="J34" i="3" s="1"/>
  <c r="X34" i="3"/>
  <c r="Z34" i="3" s="1"/>
  <c r="I34" i="3" s="1"/>
  <c r="R34" i="3"/>
  <c r="S15" i="6"/>
  <c r="G15" i="13" s="1"/>
  <c r="V28" i="3"/>
  <c r="H28" i="3" s="1"/>
  <c r="J28" i="10" s="1"/>
  <c r="U28" i="3"/>
  <c r="G28" i="3" s="1"/>
  <c r="H28" i="10" s="1"/>
  <c r="V12" i="6"/>
  <c r="H12" i="13" s="1"/>
  <c r="S13" i="6"/>
  <c r="G13" i="13" s="1"/>
  <c r="U14" i="3"/>
  <c r="G14" i="3" s="1"/>
  <c r="H14" i="10" s="1"/>
  <c r="V14" i="3"/>
  <c r="H14" i="3" s="1"/>
  <c r="J14" i="10" s="1"/>
  <c r="G36" i="8"/>
  <c r="R36" i="8"/>
  <c r="U36" i="6"/>
  <c r="S31" i="6"/>
  <c r="G31" i="13" s="1"/>
  <c r="S29" i="6"/>
  <c r="G29" i="13" s="1"/>
  <c r="U14" i="6"/>
  <c r="R14" i="8"/>
  <c r="G14" i="8"/>
  <c r="V13" i="6"/>
  <c r="H13" i="13" s="1"/>
  <c r="S10" i="6"/>
  <c r="G10" i="13" s="1"/>
  <c r="S9" i="6"/>
  <c r="G9" i="13" s="1"/>
  <c r="P36" i="8"/>
  <c r="R36" i="6"/>
  <c r="S37" i="6"/>
  <c r="G37" i="13" s="1"/>
  <c r="V9" i="6"/>
  <c r="H9" i="13" s="1"/>
  <c r="S42" i="6"/>
  <c r="G42" i="13" s="1"/>
  <c r="E44" i="13"/>
  <c r="M20" i="12" s="1"/>
  <c r="AB41" i="3"/>
  <c r="AD41" i="3" s="1"/>
  <c r="J41" i="3" s="1"/>
  <c r="X41" i="3"/>
  <c r="Z41" i="3" s="1"/>
  <c r="I41" i="3" s="1"/>
  <c r="R41" i="3"/>
  <c r="V40" i="6"/>
  <c r="H40" i="13" s="1"/>
  <c r="V42" i="6"/>
  <c r="H42" i="13" s="1"/>
  <c r="V31" i="6"/>
  <c r="H31" i="13" s="1"/>
  <c r="S21" i="6"/>
  <c r="G21" i="13" s="1"/>
  <c r="V27" i="6"/>
  <c r="H27" i="13" s="1"/>
  <c r="V8" i="6"/>
  <c r="H8" i="13" s="1"/>
  <c r="V15" i="6"/>
  <c r="H15" i="13" s="1"/>
  <c r="P30" i="8"/>
  <c r="R30" i="6"/>
  <c r="V26" i="6"/>
  <c r="H26" i="13" s="1"/>
  <c r="V37" i="6"/>
  <c r="H37" i="13" s="1"/>
  <c r="S12" i="6"/>
  <c r="G12" i="13" s="1"/>
  <c r="R14" i="6"/>
  <c r="P14" i="8"/>
  <c r="S27" i="6"/>
  <c r="G27" i="13" s="1"/>
  <c r="V11" i="6"/>
  <c r="H11" i="13" s="1"/>
  <c r="V35" i="6"/>
  <c r="H35" i="13" s="1"/>
  <c r="V29" i="6"/>
  <c r="H29" i="13" s="1"/>
  <c r="V22" i="6"/>
  <c r="H22" i="13" s="1"/>
  <c r="S25" i="6"/>
  <c r="G25" i="13" s="1"/>
  <c r="U30" i="3"/>
  <c r="G30" i="3" s="1"/>
  <c r="H30" i="10" s="1"/>
  <c r="V30" i="3"/>
  <c r="H30" i="3" s="1"/>
  <c r="J30" i="10" s="1"/>
  <c r="S19" i="6"/>
  <c r="G19" i="13" s="1"/>
  <c r="G30" i="8"/>
  <c r="U30" i="6"/>
  <c r="R30" i="8"/>
  <c r="G28" i="8"/>
  <c r="U28" i="6"/>
  <c r="R28" i="8"/>
  <c r="V19" i="6"/>
  <c r="H19" i="13" s="1"/>
  <c r="U43" i="3"/>
  <c r="G43" i="3" s="1"/>
  <c r="H43" i="10" s="1"/>
  <c r="V43" i="3"/>
  <c r="H43" i="3" s="1"/>
  <c r="J43" i="10" s="1"/>
  <c r="S16" i="6"/>
  <c r="G16" i="13" s="1"/>
  <c r="R28" i="6"/>
  <c r="P28" i="8"/>
  <c r="AB7" i="3"/>
  <c r="AD7" i="3" s="1"/>
  <c r="J7" i="3" s="1"/>
  <c r="X7" i="3"/>
  <c r="Z7" i="3" s="1"/>
  <c r="I7" i="3" s="1"/>
  <c r="R7" i="3"/>
  <c r="S35" i="6"/>
  <c r="G35" i="13" s="1"/>
  <c r="V10" i="6"/>
  <c r="H10" i="13" s="1"/>
  <c r="D44" i="10"/>
  <c r="M12" i="12"/>
  <c r="B11" i="11"/>
  <c r="V25" i="6"/>
  <c r="H25" i="13" s="1"/>
  <c r="S40" i="6"/>
  <c r="G40" i="13" s="1"/>
  <c r="S26" i="6"/>
  <c r="G26" i="13" s="1"/>
  <c r="R43" i="8"/>
  <c r="G43" i="8"/>
  <c r="U43" i="6"/>
  <c r="V16" i="6"/>
  <c r="H16" i="13" s="1"/>
  <c r="V21" i="6"/>
  <c r="H21" i="13" s="1"/>
  <c r="V36" i="3"/>
  <c r="H36" i="3" s="1"/>
  <c r="J36" i="10" s="1"/>
  <c r="U36" i="3"/>
  <c r="G36" i="3" s="1"/>
  <c r="H36" i="10" s="1"/>
  <c r="S11" i="6"/>
  <c r="G11" i="13" s="1"/>
  <c r="D44" i="8"/>
  <c r="P43" i="8"/>
  <c r="R43" i="6"/>
  <c r="S32" i="6"/>
  <c r="G32" i="13" s="1"/>
  <c r="S8" i="6"/>
  <c r="G8" i="13" s="1"/>
  <c r="V32" i="6"/>
  <c r="H32" i="13" s="1"/>
  <c r="S22" i="6"/>
  <c r="G22" i="13" s="1"/>
  <c r="R34" i="6" l="1"/>
  <c r="S34" i="6" s="1"/>
  <c r="G34" i="13" s="1"/>
  <c r="P34" i="8"/>
  <c r="U34" i="6"/>
  <c r="V34" i="6" s="1"/>
  <c r="H34" i="13" s="1"/>
  <c r="G34" i="8"/>
  <c r="R34" i="8"/>
  <c r="V34" i="3"/>
  <c r="H34" i="3" s="1"/>
  <c r="J34" i="10" s="1"/>
  <c r="U34" i="3"/>
  <c r="G34" i="3" s="1"/>
  <c r="H34" i="10" s="1"/>
  <c r="S30" i="6"/>
  <c r="G30" i="13" s="1"/>
  <c r="V36" i="6"/>
  <c r="H36" i="13" s="1"/>
  <c r="R41" i="6"/>
  <c r="P41" i="8"/>
  <c r="V41" i="3"/>
  <c r="H41" i="3" s="1"/>
  <c r="J41" i="10" s="1"/>
  <c r="U41" i="3"/>
  <c r="G41" i="3" s="1"/>
  <c r="H41" i="10" s="1"/>
  <c r="V7" i="3"/>
  <c r="H7" i="3" s="1"/>
  <c r="J7" i="10" s="1"/>
  <c r="U7" i="3"/>
  <c r="G7" i="3" s="1"/>
  <c r="H7" i="10" s="1"/>
  <c r="G41" i="8"/>
  <c r="R41" i="8"/>
  <c r="U41" i="6"/>
  <c r="V14" i="6"/>
  <c r="H14" i="13" s="1"/>
  <c r="S14" i="6"/>
  <c r="G14" i="13" s="1"/>
  <c r="V30" i="6"/>
  <c r="H30" i="13" s="1"/>
  <c r="V43" i="6"/>
  <c r="H43" i="13" s="1"/>
  <c r="R7" i="6"/>
  <c r="P7" i="8"/>
  <c r="V28" i="6"/>
  <c r="H28" i="13" s="1"/>
  <c r="S43" i="6"/>
  <c r="G43" i="13" s="1"/>
  <c r="R7" i="8"/>
  <c r="U7" i="6"/>
  <c r="G7" i="8"/>
  <c r="S28" i="6"/>
  <c r="G28" i="13" s="1"/>
  <c r="S36" i="6"/>
  <c r="G36" i="13" s="1"/>
  <c r="V41" i="6" l="1"/>
  <c r="H41" i="13" s="1"/>
  <c r="S7" i="6"/>
  <c r="V7" i="6"/>
  <c r="S41" i="6"/>
  <c r="G41" i="13" s="1"/>
  <c r="V44" i="6" l="1"/>
  <c r="Q18" i="11" s="1"/>
  <c r="H7" i="13"/>
  <c r="S44" i="6"/>
  <c r="O16" i="11" s="1"/>
  <c r="G7" i="13"/>
  <c r="H44" i="13" l="1"/>
  <c r="AA20" i="12" s="1"/>
  <c r="G44" i="13"/>
  <c r="T20" i="12" s="1"/>
  <c r="N7" i="6" l="1" a="1"/>
  <c r="N34" i="6" s="1"/>
  <c r="N24" i="6" l="1"/>
  <c r="P24" i="6" s="1"/>
  <c r="I24" i="13" s="1"/>
  <c r="N43" i="6"/>
  <c r="P43" i="6" s="1"/>
  <c r="I43" i="13" s="1"/>
  <c r="N38" i="6"/>
  <c r="F38" i="13" s="1"/>
  <c r="N21" i="6"/>
  <c r="P21" i="6" s="1"/>
  <c r="I21" i="13" s="1"/>
  <c r="N30" i="6"/>
  <c r="F30" i="13" s="1"/>
  <c r="N16" i="6"/>
  <c r="F16" i="13" s="1"/>
  <c r="N42" i="6"/>
  <c r="F42" i="13" s="1"/>
  <c r="N39" i="6"/>
  <c r="F39" i="13" s="1"/>
  <c r="N8" i="6"/>
  <c r="F8" i="13" s="1"/>
  <c r="N7" i="6"/>
  <c r="F7" i="13" s="1"/>
  <c r="N27" i="6"/>
  <c r="F27" i="13" s="1"/>
  <c r="N20" i="6"/>
  <c r="F20" i="13" s="1"/>
  <c r="N12" i="6"/>
  <c r="F12" i="13" s="1"/>
  <c r="N18" i="6"/>
  <c r="P18" i="6" s="1"/>
  <c r="I18" i="13" s="1"/>
  <c r="N31" i="6"/>
  <c r="F31" i="13" s="1"/>
  <c r="N40" i="6"/>
  <c r="P40" i="6" s="1"/>
  <c r="I40" i="13" s="1"/>
  <c r="N23" i="6"/>
  <c r="P23" i="6" s="1"/>
  <c r="I23" i="13" s="1"/>
  <c r="N11" i="6"/>
  <c r="P11" i="6" s="1"/>
  <c r="I11" i="13" s="1"/>
  <c r="N14" i="6"/>
  <c r="F14" i="13" s="1"/>
  <c r="N33" i="6"/>
  <c r="P33" i="6" s="1"/>
  <c r="I33" i="13" s="1"/>
  <c r="N22" i="6"/>
  <c r="P22" i="6" s="1"/>
  <c r="I22" i="13" s="1"/>
  <c r="N29" i="6"/>
  <c r="F29" i="13" s="1"/>
  <c r="N25" i="6"/>
  <c r="P25" i="6" s="1"/>
  <c r="I25" i="13" s="1"/>
  <c r="N9" i="6"/>
  <c r="P9" i="6" s="1"/>
  <c r="I9" i="13" s="1"/>
  <c r="N41" i="6"/>
  <c r="F41" i="13" s="1"/>
  <c r="N19" i="6"/>
  <c r="F19" i="13" s="1"/>
  <c r="N36" i="6"/>
  <c r="P36" i="6" s="1"/>
  <c r="I36" i="13" s="1"/>
  <c r="N32" i="6"/>
  <c r="F32" i="13" s="1"/>
  <c r="N28" i="6"/>
  <c r="P28" i="6" s="1"/>
  <c r="I28" i="13" s="1"/>
  <c r="N37" i="6"/>
  <c r="P37" i="6" s="1"/>
  <c r="I37" i="13" s="1"/>
  <c r="N26" i="6"/>
  <c r="F26" i="13" s="1"/>
  <c r="N13" i="6"/>
  <c r="P13" i="6" s="1"/>
  <c r="I13" i="13" s="1"/>
  <c r="N15" i="6"/>
  <c r="P15" i="6" s="1"/>
  <c r="I15" i="13" s="1"/>
  <c r="N17" i="6"/>
  <c r="F17" i="13" s="1"/>
  <c r="N35" i="6"/>
  <c r="F35" i="13" s="1"/>
  <c r="N10" i="6"/>
  <c r="P12" i="6"/>
  <c r="I12" i="13" s="1"/>
  <c r="P34" i="6"/>
  <c r="I34" i="13" s="1"/>
  <c r="F34" i="13"/>
  <c r="P38" i="6" l="1"/>
  <c r="I38" i="13" s="1"/>
  <c r="F18" i="13"/>
  <c r="F43" i="13"/>
  <c r="F21" i="13"/>
  <c r="P31" i="6"/>
  <c r="I31" i="13" s="1"/>
  <c r="P19" i="6"/>
  <c r="I19" i="13" s="1"/>
  <c r="F40" i="13"/>
  <c r="F37" i="13"/>
  <c r="F28" i="13"/>
  <c r="F36" i="13"/>
  <c r="F24" i="13"/>
  <c r="P8" i="6"/>
  <c r="I8" i="13" s="1"/>
  <c r="P41" i="6"/>
  <c r="I41" i="13" s="1"/>
  <c r="P42" i="6"/>
  <c r="I42" i="13" s="1"/>
  <c r="P30" i="6"/>
  <c r="I30" i="13" s="1"/>
  <c r="F23" i="13"/>
  <c r="P27" i="6"/>
  <c r="I27" i="13" s="1"/>
  <c r="P16" i="6"/>
  <c r="I16" i="13" s="1"/>
  <c r="F11" i="13"/>
  <c r="N44" i="6"/>
  <c r="B18" i="11" s="1"/>
  <c r="P39" i="6"/>
  <c r="I39" i="13" s="1"/>
  <c r="P32" i="6"/>
  <c r="I32" i="13" s="1"/>
  <c r="P29" i="6"/>
  <c r="I29" i="13" s="1"/>
  <c r="P14" i="6"/>
  <c r="I14" i="13" s="1"/>
  <c r="F25" i="13"/>
  <c r="P20" i="6"/>
  <c r="I20" i="13" s="1"/>
  <c r="P35" i="6"/>
  <c r="I35" i="13" s="1"/>
  <c r="F33" i="13"/>
  <c r="P17" i="6"/>
  <c r="I17" i="13" s="1"/>
  <c r="F22" i="13"/>
  <c r="P7" i="6"/>
  <c r="I7" i="13" s="1"/>
  <c r="F9" i="13"/>
  <c r="F15" i="13"/>
  <c r="F13" i="13"/>
  <c r="P10" i="6"/>
  <c r="I10" i="13" s="1"/>
  <c r="P26" i="6"/>
  <c r="I26" i="13" s="1"/>
  <c r="F10" i="13"/>
  <c r="F44" i="13" l="1"/>
  <c r="I44" i="13"/>
  <c r="P44" i="6"/>
  <c r="B24" i="11" s="1"/>
  <c r="Q7" i="6" l="1" a="1"/>
  <c r="Q7" i="6" s="1"/>
  <c r="Q17" i="6" l="1"/>
  <c r="J17" i="13" s="1"/>
  <c r="Q16" i="6"/>
  <c r="J16" i="13" s="1"/>
  <c r="Q32" i="6"/>
  <c r="W32" i="6" s="1"/>
  <c r="L32" i="13" s="1"/>
  <c r="Q11" i="6"/>
  <c r="E11" i="10" s="1"/>
  <c r="Q12" i="6"/>
  <c r="J12" i="13" s="1"/>
  <c r="Q42" i="6"/>
  <c r="W42" i="6" s="1"/>
  <c r="L42" i="13" s="1"/>
  <c r="Q24" i="6"/>
  <c r="T24" i="6" s="1"/>
  <c r="K24" i="13" s="1"/>
  <c r="Q38" i="6"/>
  <c r="E38" i="10" s="1"/>
  <c r="Q35" i="6"/>
  <c r="J35" i="13" s="1"/>
  <c r="Q27" i="6"/>
  <c r="W27" i="6" s="1"/>
  <c r="L27" i="13" s="1"/>
  <c r="Q13" i="6"/>
  <c r="Q36" i="6"/>
  <c r="E36" i="10" s="1"/>
  <c r="Q31" i="6"/>
  <c r="W31" i="6" s="1"/>
  <c r="L31" i="13" s="1"/>
  <c r="Q23" i="6"/>
  <c r="W23" i="6" s="1"/>
  <c r="L23" i="13" s="1"/>
  <c r="Q41" i="6"/>
  <c r="E41" i="8" s="1"/>
  <c r="F41" i="8" s="1"/>
  <c r="H41" i="8" s="1"/>
  <c r="Q30" i="6"/>
  <c r="T30" i="6" s="1"/>
  <c r="K30" i="13" s="1"/>
  <c r="Q21" i="6"/>
  <c r="W21" i="6" s="1"/>
  <c r="L21" i="13" s="1"/>
  <c r="Q9" i="6"/>
  <c r="T9" i="6" s="1"/>
  <c r="K9" i="13" s="1"/>
  <c r="Q37" i="6"/>
  <c r="E37" i="8" s="1"/>
  <c r="F37" i="8" s="1"/>
  <c r="H37" i="8" s="1"/>
  <c r="Q10" i="6"/>
  <c r="E10" i="8" s="1"/>
  <c r="F10" i="8" s="1"/>
  <c r="H10" i="8" s="1"/>
  <c r="Q18" i="6"/>
  <c r="J18" i="13" s="1"/>
  <c r="Q39" i="6"/>
  <c r="J39" i="13" s="1"/>
  <c r="Q14" i="6"/>
  <c r="T14" i="6" s="1"/>
  <c r="K14" i="13" s="1"/>
  <c r="Q25" i="6"/>
  <c r="E25" i="8" s="1"/>
  <c r="F25" i="8" s="1"/>
  <c r="H25" i="8" s="1"/>
  <c r="Q19" i="6"/>
  <c r="E19" i="8" s="1"/>
  <c r="F19" i="8" s="1"/>
  <c r="H19" i="8" s="1"/>
  <c r="Q8" i="6"/>
  <c r="W8" i="6" s="1"/>
  <c r="L8" i="13" s="1"/>
  <c r="Q33" i="6"/>
  <c r="E33" i="8" s="1"/>
  <c r="F33" i="8" s="1"/>
  <c r="H33" i="8" s="1"/>
  <c r="Q22" i="6"/>
  <c r="W22" i="6" s="1"/>
  <c r="L22" i="13" s="1"/>
  <c r="Q34" i="6"/>
  <c r="E34" i="10" s="1"/>
  <c r="Q43" i="6"/>
  <c r="J43" i="13" s="1"/>
  <c r="Q29" i="6"/>
  <c r="W29" i="6" s="1"/>
  <c r="L29" i="13" s="1"/>
  <c r="Q20" i="6"/>
  <c r="W20" i="6" s="1"/>
  <c r="L20" i="13" s="1"/>
  <c r="Q28" i="6"/>
  <c r="E28" i="10" s="1"/>
  <c r="Q40" i="6"/>
  <c r="J40" i="13" s="1"/>
  <c r="Q26" i="6"/>
  <c r="W26" i="6" s="1"/>
  <c r="L26" i="13" s="1"/>
  <c r="Q15" i="6"/>
  <c r="T15" i="6" s="1"/>
  <c r="K15" i="13" s="1"/>
  <c r="E17" i="8"/>
  <c r="F17" i="8" s="1"/>
  <c r="H17" i="8" s="1"/>
  <c r="J7" i="13"/>
  <c r="T7" i="6"/>
  <c r="W7" i="6"/>
  <c r="E7" i="10"/>
  <c r="E7" i="8"/>
  <c r="E32" i="8" l="1"/>
  <c r="F32" i="8" s="1"/>
  <c r="H32" i="8" s="1"/>
  <c r="J32" i="8" s="1"/>
  <c r="N32" i="13" s="1"/>
  <c r="T32" i="6"/>
  <c r="K32" i="13" s="1"/>
  <c r="E23" i="8"/>
  <c r="F23" i="8" s="1"/>
  <c r="H23" i="8" s="1"/>
  <c r="M23" i="13" s="1"/>
  <c r="J32" i="13"/>
  <c r="E32" i="10"/>
  <c r="J19" i="13"/>
  <c r="W19" i="6"/>
  <c r="L19" i="13" s="1"/>
  <c r="E8" i="8"/>
  <c r="F8" i="8" s="1"/>
  <c r="H8" i="8" s="1"/>
  <c r="J8" i="8" s="1"/>
  <c r="N8" i="13" s="1"/>
  <c r="E22" i="8"/>
  <c r="F22" i="8" s="1"/>
  <c r="H22" i="8" s="1"/>
  <c r="J22" i="8" s="1"/>
  <c r="N22" i="13" s="1"/>
  <c r="J41" i="13"/>
  <c r="T41" i="6"/>
  <c r="K41" i="13" s="1"/>
  <c r="J23" i="13"/>
  <c r="E41" i="10"/>
  <c r="E31" i="10"/>
  <c r="E33" i="10"/>
  <c r="J31" i="13"/>
  <c r="T31" i="6"/>
  <c r="K31" i="13" s="1"/>
  <c r="E17" i="10"/>
  <c r="E30" i="10"/>
  <c r="E16" i="8"/>
  <c r="F16" i="8" s="1"/>
  <c r="H16" i="8" s="1"/>
  <c r="J16" i="8" s="1"/>
  <c r="N16" i="13" s="1"/>
  <c r="J30" i="13"/>
  <c r="T22" i="6"/>
  <c r="K22" i="13" s="1"/>
  <c r="J33" i="13"/>
  <c r="W33" i="6"/>
  <c r="L33" i="13" s="1"/>
  <c r="T23" i="6"/>
  <c r="K23" i="13" s="1"/>
  <c r="J22" i="13"/>
  <c r="T33" i="6"/>
  <c r="K33" i="13" s="1"/>
  <c r="T19" i="6"/>
  <c r="K19" i="13" s="1"/>
  <c r="E16" i="10"/>
  <c r="E8" i="10"/>
  <c r="T8" i="6"/>
  <c r="K8" i="13" s="1"/>
  <c r="T16" i="6"/>
  <c r="K16" i="13" s="1"/>
  <c r="E23" i="10"/>
  <c r="J8" i="13"/>
  <c r="E30" i="8"/>
  <c r="F30" i="8" s="1"/>
  <c r="H30" i="8" s="1"/>
  <c r="M30" i="13" s="1"/>
  <c r="W30" i="6"/>
  <c r="L30" i="13" s="1"/>
  <c r="E19" i="10"/>
  <c r="T42" i="6"/>
  <c r="K42" i="13" s="1"/>
  <c r="J34" i="13"/>
  <c r="T34" i="6"/>
  <c r="K34" i="13" s="1"/>
  <c r="W16" i="6"/>
  <c r="L16" i="13" s="1"/>
  <c r="E22" i="10"/>
  <c r="E31" i="8"/>
  <c r="F31" i="8" s="1"/>
  <c r="H31" i="8" s="1"/>
  <c r="J31" i="8" s="1"/>
  <c r="N31" i="13" s="1"/>
  <c r="J21" i="13"/>
  <c r="E21" i="8"/>
  <c r="F21" i="8" s="1"/>
  <c r="H21" i="8" s="1"/>
  <c r="M21" i="13" s="1"/>
  <c r="T21" i="6"/>
  <c r="K21" i="13" s="1"/>
  <c r="W11" i="6"/>
  <c r="L11" i="13" s="1"/>
  <c r="E21" i="10"/>
  <c r="T11" i="6"/>
  <c r="K11" i="13" s="1"/>
  <c r="J11" i="13"/>
  <c r="W41" i="6"/>
  <c r="L41" i="13" s="1"/>
  <c r="E11" i="8"/>
  <c r="F11" i="8" s="1"/>
  <c r="H11" i="8" s="1"/>
  <c r="J11" i="8" s="1"/>
  <c r="N11" i="13" s="1"/>
  <c r="W9" i="6"/>
  <c r="L9" i="13" s="1"/>
  <c r="T12" i="6"/>
  <c r="K12" i="13" s="1"/>
  <c r="E34" i="8"/>
  <c r="F34" i="8" s="1"/>
  <c r="H34" i="8" s="1"/>
  <c r="M34" i="13" s="1"/>
  <c r="W12" i="6"/>
  <c r="L12" i="13" s="1"/>
  <c r="W34" i="6"/>
  <c r="L34" i="13" s="1"/>
  <c r="T20" i="6"/>
  <c r="K20" i="13" s="1"/>
  <c r="W17" i="6"/>
  <c r="L17" i="13" s="1"/>
  <c r="E43" i="10"/>
  <c r="T17" i="6"/>
  <c r="K17" i="13" s="1"/>
  <c r="E20" i="10"/>
  <c r="E27" i="8"/>
  <c r="F27" i="8" s="1"/>
  <c r="H27" i="8" s="1"/>
  <c r="J27" i="8" s="1"/>
  <c r="N27" i="13" s="1"/>
  <c r="J27" i="13"/>
  <c r="E29" i="8"/>
  <c r="F29" i="8" s="1"/>
  <c r="H29" i="8" s="1"/>
  <c r="J29" i="8" s="1"/>
  <c r="N29" i="13" s="1"/>
  <c r="J42" i="13"/>
  <c r="J29" i="13"/>
  <c r="E42" i="10"/>
  <c r="E29" i="10"/>
  <c r="E42" i="8"/>
  <c r="F42" i="8" s="1"/>
  <c r="H42" i="8" s="1"/>
  <c r="J42" i="8" s="1"/>
  <c r="N42" i="13" s="1"/>
  <c r="Q44" i="6"/>
  <c r="E24" i="8"/>
  <c r="F24" i="8" s="1"/>
  <c r="H24" i="8" s="1"/>
  <c r="J24" i="8" s="1"/>
  <c r="N24" i="13" s="1"/>
  <c r="E15" i="10"/>
  <c r="E12" i="8"/>
  <c r="F12" i="8" s="1"/>
  <c r="H12" i="8" s="1"/>
  <c r="M12" i="13" s="1"/>
  <c r="J24" i="13"/>
  <c r="J37" i="13"/>
  <c r="J20" i="13"/>
  <c r="T35" i="6"/>
  <c r="K35" i="13" s="1"/>
  <c r="W40" i="6"/>
  <c r="L40" i="13" s="1"/>
  <c r="E12" i="10"/>
  <c r="E14" i="8"/>
  <c r="F14" i="8" s="1"/>
  <c r="H14" i="8" s="1"/>
  <c r="M14" i="13" s="1"/>
  <c r="W24" i="6"/>
  <c r="L24" i="13" s="1"/>
  <c r="E39" i="8"/>
  <c r="F39" i="8" s="1"/>
  <c r="H39" i="8" s="1"/>
  <c r="M39" i="13" s="1"/>
  <c r="E20" i="8"/>
  <c r="F20" i="8" s="1"/>
  <c r="H20" i="8" s="1"/>
  <c r="M20" i="13" s="1"/>
  <c r="E18" i="10"/>
  <c r="T29" i="6"/>
  <c r="K29" i="13" s="1"/>
  <c r="W14" i="6"/>
  <c r="L14" i="13" s="1"/>
  <c r="E24" i="10"/>
  <c r="T43" i="6"/>
  <c r="K43" i="13" s="1"/>
  <c r="T39" i="6"/>
  <c r="K39" i="13" s="1"/>
  <c r="E9" i="8"/>
  <c r="F9" i="8" s="1"/>
  <c r="H9" i="8" s="1"/>
  <c r="J9" i="8" s="1"/>
  <c r="N9" i="13" s="1"/>
  <c r="W43" i="6"/>
  <c r="L43" i="13" s="1"/>
  <c r="T27" i="6"/>
  <c r="K27" i="13" s="1"/>
  <c r="E14" i="10"/>
  <c r="E13" i="8"/>
  <c r="F13" i="8" s="1"/>
  <c r="H13" i="8" s="1"/>
  <c r="J13" i="8" s="1"/>
  <c r="N13" i="13" s="1"/>
  <c r="W39" i="6"/>
  <c r="L39" i="13" s="1"/>
  <c r="E27" i="10"/>
  <c r="E26" i="10"/>
  <c r="T13" i="6"/>
  <c r="K13" i="13" s="1"/>
  <c r="E13" i="10"/>
  <c r="T10" i="6"/>
  <c r="K10" i="13" s="1"/>
  <c r="T26" i="6"/>
  <c r="K26" i="13" s="1"/>
  <c r="E28" i="8"/>
  <c r="F28" i="8" s="1"/>
  <c r="H28" i="8" s="1"/>
  <c r="M28" i="13" s="1"/>
  <c r="T25" i="6"/>
  <c r="K25" i="13" s="1"/>
  <c r="E9" i="10"/>
  <c r="J13" i="13"/>
  <c r="E43" i="8"/>
  <c r="F43" i="8" s="1"/>
  <c r="H43" i="8" s="1"/>
  <c r="J43" i="8" s="1"/>
  <c r="N43" i="13" s="1"/>
  <c r="J36" i="13"/>
  <c r="W38" i="6"/>
  <c r="L38" i="13" s="1"/>
  <c r="T18" i="6"/>
  <c r="K18" i="13" s="1"/>
  <c r="W10" i="6"/>
  <c r="L10" i="13" s="1"/>
  <c r="J26" i="13"/>
  <c r="E18" i="8"/>
  <c r="F18" i="8" s="1"/>
  <c r="H18" i="8" s="1"/>
  <c r="J18" i="8" s="1"/>
  <c r="N18" i="13" s="1"/>
  <c r="E26" i="8"/>
  <c r="F26" i="8" s="1"/>
  <c r="H26" i="8" s="1"/>
  <c r="M26" i="13" s="1"/>
  <c r="W18" i="6"/>
  <c r="L18" i="13" s="1"/>
  <c r="E40" i="10"/>
  <c r="T28" i="6"/>
  <c r="K28" i="13" s="1"/>
  <c r="J25" i="13"/>
  <c r="J9" i="13"/>
  <c r="E35" i="10"/>
  <c r="W36" i="6"/>
  <c r="L36" i="13" s="1"/>
  <c r="T38" i="6"/>
  <c r="K38" i="13" s="1"/>
  <c r="T37" i="6"/>
  <c r="K37" i="13" s="1"/>
  <c r="J10" i="13"/>
  <c r="J15" i="13"/>
  <c r="W13" i="6"/>
  <c r="L13" i="13" s="1"/>
  <c r="E39" i="10"/>
  <c r="E40" i="8"/>
  <c r="F40" i="8" s="1"/>
  <c r="H40" i="8" s="1"/>
  <c r="J40" i="8" s="1"/>
  <c r="N40" i="13" s="1"/>
  <c r="W28" i="6"/>
  <c r="L28" i="13" s="1"/>
  <c r="E25" i="10"/>
  <c r="E35" i="8"/>
  <c r="F35" i="8" s="1"/>
  <c r="H35" i="8" s="1"/>
  <c r="M35" i="13" s="1"/>
  <c r="E36" i="8"/>
  <c r="F36" i="8" s="1"/>
  <c r="H36" i="8" s="1"/>
  <c r="J36" i="8" s="1"/>
  <c r="N36" i="13" s="1"/>
  <c r="J38" i="13"/>
  <c r="E37" i="10"/>
  <c r="E10" i="10"/>
  <c r="J14" i="13"/>
  <c r="E38" i="8"/>
  <c r="F38" i="8" s="1"/>
  <c r="H38" i="8" s="1"/>
  <c r="J38" i="8" s="1"/>
  <c r="N38" i="13" s="1"/>
  <c r="J28" i="13"/>
  <c r="E15" i="8"/>
  <c r="F15" i="8" s="1"/>
  <c r="H15" i="8" s="1"/>
  <c r="J15" i="8" s="1"/>
  <c r="N15" i="13" s="1"/>
  <c r="T40" i="6"/>
  <c r="K40" i="13" s="1"/>
  <c r="W25" i="6"/>
  <c r="L25" i="13" s="1"/>
  <c r="W35" i="6"/>
  <c r="L35" i="13" s="1"/>
  <c r="T36" i="6"/>
  <c r="K36" i="13" s="1"/>
  <c r="W37" i="6"/>
  <c r="L37" i="13" s="1"/>
  <c r="W15" i="6"/>
  <c r="L15" i="13" s="1"/>
  <c r="M41" i="13"/>
  <c r="J41" i="8"/>
  <c r="N41" i="13" s="1"/>
  <c r="K7" i="13"/>
  <c r="J23" i="8"/>
  <c r="N23" i="13" s="1"/>
  <c r="M33" i="13"/>
  <c r="J33" i="8"/>
  <c r="N33" i="13" s="1"/>
  <c r="F7" i="8"/>
  <c r="L7" i="13"/>
  <c r="M10" i="13"/>
  <c r="J10" i="8"/>
  <c r="N10" i="13" s="1"/>
  <c r="M25" i="13"/>
  <c r="J25" i="8"/>
  <c r="N25" i="13" s="1"/>
  <c r="J19" i="8"/>
  <c r="N19" i="13" s="1"/>
  <c r="M19" i="13"/>
  <c r="M37" i="13"/>
  <c r="J37" i="8"/>
  <c r="N37" i="13" s="1"/>
  <c r="M17" i="13"/>
  <c r="J17" i="8"/>
  <c r="N17" i="13" s="1"/>
  <c r="B30" i="11" l="1"/>
  <c r="Q46" i="6"/>
  <c r="M32" i="13"/>
  <c r="M22" i="13"/>
  <c r="M8" i="13"/>
  <c r="M16" i="13"/>
  <c r="M11" i="13"/>
  <c r="J30" i="8"/>
  <c r="N30" i="13" s="1"/>
  <c r="M31" i="13"/>
  <c r="J21" i="8"/>
  <c r="N21" i="13" s="1"/>
  <c r="J34" i="8"/>
  <c r="N34" i="13" s="1"/>
  <c r="M27" i="13"/>
  <c r="M43" i="13"/>
  <c r="M42" i="13"/>
  <c r="M24" i="13"/>
  <c r="M18" i="13"/>
  <c r="M38" i="13"/>
  <c r="M29" i="13"/>
  <c r="J44" i="13"/>
  <c r="M22" i="12" s="1"/>
  <c r="M36" i="13"/>
  <c r="J35" i="8"/>
  <c r="N35" i="13" s="1"/>
  <c r="J20" i="8"/>
  <c r="N20" i="13" s="1"/>
  <c r="J12" i="8"/>
  <c r="N12" i="13" s="1"/>
  <c r="J39" i="8"/>
  <c r="N39" i="13" s="1"/>
  <c r="E44" i="10"/>
  <c r="M13" i="13"/>
  <c r="J14" i="8"/>
  <c r="N14" i="13" s="1"/>
  <c r="M9" i="13"/>
  <c r="M15" i="13"/>
  <c r="T44" i="6"/>
  <c r="E32" i="11" s="1"/>
  <c r="W44" i="6"/>
  <c r="H34" i="11" s="1"/>
  <c r="V37" i="11" s="1"/>
  <c r="J26" i="8"/>
  <c r="N26" i="13" s="1"/>
  <c r="J28" i="8"/>
  <c r="N28" i="13" s="1"/>
  <c r="E44" i="8"/>
  <c r="M40" i="13"/>
  <c r="F44" i="8"/>
  <c r="H7" i="8"/>
  <c r="L44" i="13"/>
  <c r="AA22" i="12" s="1"/>
  <c r="K44" i="13"/>
  <c r="T22" i="12" s="1"/>
  <c r="H44" i="8" l="1"/>
  <c r="J7" i="8"/>
  <c r="M7" i="13"/>
  <c r="M44" i="13" s="1"/>
  <c r="J44" i="8" l="1"/>
  <c r="N7" i="13"/>
  <c r="N44" i="13" s="1"/>
  <c r="L29" i="8" l="1"/>
  <c r="N29" i="8" s="1"/>
  <c r="O29" i="13" s="1"/>
  <c r="L7" i="8"/>
  <c r="L20" i="8"/>
  <c r="N20" i="8" s="1"/>
  <c r="O20" i="13" s="1"/>
  <c r="L32" i="8"/>
  <c r="N32" i="8" s="1"/>
  <c r="O32" i="13" s="1"/>
  <c r="L10" i="8"/>
  <c r="N10" i="8" s="1"/>
  <c r="O10" i="13" s="1"/>
  <c r="L8" i="8"/>
  <c r="N8" i="8" s="1"/>
  <c r="O8" i="13" s="1"/>
  <c r="L34" i="8"/>
  <c r="N34" i="8" s="1"/>
  <c r="O34" i="13" s="1"/>
  <c r="L40" i="8"/>
  <c r="N40" i="8" s="1"/>
  <c r="O40" i="13" s="1"/>
  <c r="L39" i="8"/>
  <c r="N39" i="8" s="1"/>
  <c r="O39" i="13" s="1"/>
  <c r="L13" i="8"/>
  <c r="N13" i="8" s="1"/>
  <c r="O13" i="13" s="1"/>
  <c r="V42" i="11"/>
  <c r="L28" i="8"/>
  <c r="N28" i="8" s="1"/>
  <c r="O28" i="13" s="1"/>
  <c r="L38" i="8"/>
  <c r="N38" i="8" s="1"/>
  <c r="O38" i="13" s="1"/>
  <c r="L27" i="8"/>
  <c r="N27" i="8" s="1"/>
  <c r="O27" i="13" s="1"/>
  <c r="L43" i="8"/>
  <c r="N43" i="8" s="1"/>
  <c r="O43" i="13" s="1"/>
  <c r="L30" i="8"/>
  <c r="N30" i="8" s="1"/>
  <c r="O30" i="13" s="1"/>
  <c r="L42" i="8"/>
  <c r="N42" i="8" s="1"/>
  <c r="O42" i="13" s="1"/>
  <c r="L15" i="8"/>
  <c r="N15" i="8" s="1"/>
  <c r="O15" i="13" s="1"/>
  <c r="L12" i="8"/>
  <c r="N12" i="8" s="1"/>
  <c r="O12" i="13" s="1"/>
  <c r="L16" i="8"/>
  <c r="N16" i="8" s="1"/>
  <c r="O16" i="13" s="1"/>
  <c r="L9" i="8"/>
  <c r="N9" i="8" s="1"/>
  <c r="O9" i="13" s="1"/>
  <c r="L19" i="8"/>
  <c r="N19" i="8" s="1"/>
  <c r="O19" i="13" s="1"/>
  <c r="L25" i="8"/>
  <c r="N25" i="8" s="1"/>
  <c r="O25" i="13" s="1"/>
  <c r="L35" i="8"/>
  <c r="N35" i="8" s="1"/>
  <c r="O35" i="13" s="1"/>
  <c r="L18" i="8"/>
  <c r="N18" i="8" s="1"/>
  <c r="O18" i="13" s="1"/>
  <c r="L11" i="8"/>
  <c r="N11" i="8" s="1"/>
  <c r="O11" i="13" s="1"/>
  <c r="L24" i="8"/>
  <c r="N24" i="8" s="1"/>
  <c r="O24" i="13" s="1"/>
  <c r="L17" i="8"/>
  <c r="N17" i="8" s="1"/>
  <c r="O17" i="13" s="1"/>
  <c r="L21" i="8"/>
  <c r="N21" i="8" s="1"/>
  <c r="O21" i="13" s="1"/>
  <c r="L33" i="8"/>
  <c r="N33" i="8" s="1"/>
  <c r="O33" i="13" s="1"/>
  <c r="L22" i="8"/>
  <c r="N22" i="8" s="1"/>
  <c r="O22" i="13" s="1"/>
  <c r="L31" i="8"/>
  <c r="N31" i="8" s="1"/>
  <c r="O31" i="13" s="1"/>
  <c r="L37" i="8"/>
  <c r="N37" i="8" s="1"/>
  <c r="O37" i="13" s="1"/>
  <c r="L14" i="8"/>
  <c r="N14" i="8" s="1"/>
  <c r="O14" i="13" s="1"/>
  <c r="L26" i="8"/>
  <c r="N26" i="8" s="1"/>
  <c r="O26" i="13" s="1"/>
  <c r="L23" i="8"/>
  <c r="N23" i="8" s="1"/>
  <c r="O23" i="13" s="1"/>
  <c r="L36" i="8"/>
  <c r="N36" i="8" s="1"/>
  <c r="O36" i="13" s="1"/>
  <c r="L41" i="8"/>
  <c r="N41" i="8" s="1"/>
  <c r="O41" i="13" s="1"/>
  <c r="L44" i="8" l="1"/>
  <c r="N7" i="8"/>
  <c r="O7" i="8" s="1" a="1"/>
  <c r="O7" i="8" l="1"/>
  <c r="O26" i="8"/>
  <c r="O17" i="8"/>
  <c r="O32" i="8"/>
  <c r="O12" i="8"/>
  <c r="O16" i="8"/>
  <c r="O20" i="8"/>
  <c r="O35" i="8"/>
  <c r="O15" i="8"/>
  <c r="O8" i="8"/>
  <c r="O38" i="8"/>
  <c r="O42" i="8"/>
  <c r="O11" i="8"/>
  <c r="O13" i="8"/>
  <c r="O28" i="8"/>
  <c r="O41" i="8"/>
  <c r="O33" i="8"/>
  <c r="O14" i="8"/>
  <c r="O40" i="8"/>
  <c r="O21" i="8"/>
  <c r="O37" i="8"/>
  <c r="O39" i="8"/>
  <c r="O9" i="8"/>
  <c r="O36" i="8"/>
  <c r="O24" i="8"/>
  <c r="O30" i="8"/>
  <c r="O43" i="8"/>
  <c r="O34" i="8"/>
  <c r="O29" i="8"/>
  <c r="O31" i="8"/>
  <c r="O22" i="8"/>
  <c r="O27" i="8"/>
  <c r="O19" i="8"/>
  <c r="O18" i="8"/>
  <c r="O10" i="8"/>
  <c r="O25" i="8"/>
  <c r="O23" i="8"/>
  <c r="N44" i="8"/>
  <c r="V49" i="11" s="1"/>
  <c r="O7" i="13"/>
  <c r="O44" i="13" s="1"/>
  <c r="P13" i="13" l="1"/>
  <c r="S13" i="13" s="1"/>
  <c r="F13" i="10"/>
  <c r="G13" i="10" s="1"/>
  <c r="S13" i="8"/>
  <c r="R13" i="13" s="1"/>
  <c r="U13" i="13" s="1"/>
  <c r="Q13" i="8"/>
  <c r="Q13" i="13" s="1"/>
  <c r="T13" i="13" s="1"/>
  <c r="Q23" i="8"/>
  <c r="Q23" i="13" s="1"/>
  <c r="T23" i="13" s="1"/>
  <c r="F23" i="10"/>
  <c r="G23" i="10" s="1"/>
  <c r="S23" i="8"/>
  <c r="R23" i="13" s="1"/>
  <c r="U23" i="13" s="1"/>
  <c r="P23" i="13"/>
  <c r="S23" i="13" s="1"/>
  <c r="Q41" i="8"/>
  <c r="Q41" i="13" s="1"/>
  <c r="T41" i="13" s="1"/>
  <c r="S41" i="8"/>
  <c r="R41" i="13" s="1"/>
  <c r="U41" i="13" s="1"/>
  <c r="F41" i="10"/>
  <c r="G41" i="10" s="1"/>
  <c r="P41" i="13"/>
  <c r="S41" i="13" s="1"/>
  <c r="P10" i="13"/>
  <c r="S10" i="13" s="1"/>
  <c r="Q10" i="8"/>
  <c r="Q10" i="13" s="1"/>
  <c r="T10" i="13" s="1"/>
  <c r="S10" i="8"/>
  <c r="R10" i="13" s="1"/>
  <c r="U10" i="13" s="1"/>
  <c r="F10" i="10"/>
  <c r="G10" i="10" s="1"/>
  <c r="P34" i="13"/>
  <c r="S34" i="13" s="1"/>
  <c r="S34" i="8"/>
  <c r="R34" i="13" s="1"/>
  <c r="U34" i="13" s="1"/>
  <c r="F34" i="10"/>
  <c r="G34" i="10" s="1"/>
  <c r="Q34" i="8"/>
  <c r="Q34" i="13" s="1"/>
  <c r="T34" i="13" s="1"/>
  <c r="Q36" i="8"/>
  <c r="Q36" i="13" s="1"/>
  <c r="T36" i="13" s="1"/>
  <c r="F36" i="10"/>
  <c r="G36" i="10" s="1"/>
  <c r="P36" i="13"/>
  <c r="S36" i="13" s="1"/>
  <c r="S36" i="8"/>
  <c r="R36" i="13" s="1"/>
  <c r="U36" i="13" s="1"/>
  <c r="F29" i="10"/>
  <c r="G29" i="10" s="1"/>
  <c r="P29" i="13"/>
  <c r="S29" i="13" s="1"/>
  <c r="S29" i="8"/>
  <c r="R29" i="13" s="1"/>
  <c r="U29" i="13" s="1"/>
  <c r="Q29" i="8"/>
  <c r="Q29" i="13" s="1"/>
  <c r="T29" i="13" s="1"/>
  <c r="Q7" i="8"/>
  <c r="O44" i="8"/>
  <c r="B50" i="11" s="1"/>
  <c r="P7" i="13"/>
  <c r="F7" i="10"/>
  <c r="S7" i="8"/>
  <c r="F15" i="10"/>
  <c r="G15" i="10" s="1"/>
  <c r="P15" i="13"/>
  <c r="S15" i="13" s="1"/>
  <c r="Q15" i="8"/>
  <c r="Q15" i="13" s="1"/>
  <c r="T15" i="13" s="1"/>
  <c r="S15" i="8"/>
  <c r="R15" i="13" s="1"/>
  <c r="U15" i="13" s="1"/>
  <c r="F9" i="10"/>
  <c r="G9" i="10" s="1"/>
  <c r="P9" i="13"/>
  <c r="S9" i="13" s="1"/>
  <c r="S9" i="8"/>
  <c r="R9" i="13" s="1"/>
  <c r="U9" i="13" s="1"/>
  <c r="Q9" i="8"/>
  <c r="Q9" i="13" s="1"/>
  <c r="T9" i="13" s="1"/>
  <c r="S26" i="8"/>
  <c r="R26" i="13" s="1"/>
  <c r="U26" i="13" s="1"/>
  <c r="F26" i="10"/>
  <c r="G26" i="10" s="1"/>
  <c r="P26" i="13"/>
  <c r="S26" i="13" s="1"/>
  <c r="Q26" i="8"/>
  <c r="Q26" i="13" s="1"/>
  <c r="T26" i="13" s="1"/>
  <c r="F8" i="10"/>
  <c r="G8" i="10" s="1"/>
  <c r="S8" i="8"/>
  <c r="R8" i="13" s="1"/>
  <c r="U8" i="13" s="1"/>
  <c r="Q8" i="8"/>
  <c r="Q8" i="13" s="1"/>
  <c r="T8" i="13" s="1"/>
  <c r="P8" i="13"/>
  <c r="S8" i="13" s="1"/>
  <c r="Q32" i="8"/>
  <c r="Q32" i="13" s="1"/>
  <c r="T32" i="13" s="1"/>
  <c r="F32" i="10"/>
  <c r="G32" i="10" s="1"/>
  <c r="P32" i="13"/>
  <c r="S32" i="13" s="1"/>
  <c r="S32" i="8"/>
  <c r="R32" i="13" s="1"/>
  <c r="U32" i="13" s="1"/>
  <c r="P22" i="13"/>
  <c r="S22" i="13" s="1"/>
  <c r="Q22" i="8"/>
  <c r="Q22" i="13" s="1"/>
  <c r="T22" i="13" s="1"/>
  <c r="F22" i="10"/>
  <c r="G22" i="10" s="1"/>
  <c r="S22" i="8"/>
  <c r="R22" i="13" s="1"/>
  <c r="U22" i="13" s="1"/>
  <c r="S31" i="8"/>
  <c r="R31" i="13" s="1"/>
  <c r="U31" i="13" s="1"/>
  <c r="P31" i="13"/>
  <c r="S31" i="13" s="1"/>
  <c r="Q31" i="8"/>
  <c r="Q31" i="13" s="1"/>
  <c r="T31" i="13" s="1"/>
  <c r="F31" i="10"/>
  <c r="G31" i="10" s="1"/>
  <c r="P40" i="13"/>
  <c r="S40" i="13" s="1"/>
  <c r="F40" i="10"/>
  <c r="G40" i="10" s="1"/>
  <c r="S40" i="8"/>
  <c r="R40" i="13" s="1"/>
  <c r="U40" i="13" s="1"/>
  <c r="Q40" i="8"/>
  <c r="Q40" i="13" s="1"/>
  <c r="T40" i="13" s="1"/>
  <c r="Q27" i="8"/>
  <c r="Q27" i="13" s="1"/>
  <c r="T27" i="13" s="1"/>
  <c r="F27" i="10"/>
  <c r="G27" i="10" s="1"/>
  <c r="S27" i="8"/>
  <c r="R27" i="13" s="1"/>
  <c r="U27" i="13" s="1"/>
  <c r="P27" i="13"/>
  <c r="S27" i="13" s="1"/>
  <c r="P21" i="13"/>
  <c r="S21" i="13" s="1"/>
  <c r="S21" i="8"/>
  <c r="R21" i="13" s="1"/>
  <c r="U21" i="13" s="1"/>
  <c r="F21" i="10"/>
  <c r="G21" i="10" s="1"/>
  <c r="Q21" i="8"/>
  <c r="Q21" i="13" s="1"/>
  <c r="T21" i="13" s="1"/>
  <c r="Q37" i="8"/>
  <c r="Q37" i="13" s="1"/>
  <c r="T37" i="13" s="1"/>
  <c r="P37" i="13"/>
  <c r="S37" i="13" s="1"/>
  <c r="F37" i="10"/>
  <c r="G37" i="10" s="1"/>
  <c r="S37" i="8"/>
  <c r="R37" i="13" s="1"/>
  <c r="U37" i="13" s="1"/>
  <c r="Q33" i="8"/>
  <c r="Q33" i="13" s="1"/>
  <c r="T33" i="13" s="1"/>
  <c r="P33" i="13"/>
  <c r="S33" i="13" s="1"/>
  <c r="F33" i="10"/>
  <c r="G33" i="10" s="1"/>
  <c r="S33" i="8"/>
  <c r="R33" i="13" s="1"/>
  <c r="U33" i="13" s="1"/>
  <c r="F25" i="10"/>
  <c r="G25" i="10" s="1"/>
  <c r="P25" i="13"/>
  <c r="S25" i="13" s="1"/>
  <c r="S25" i="8"/>
  <c r="R25" i="13" s="1"/>
  <c r="U25" i="13" s="1"/>
  <c r="Q25" i="8"/>
  <c r="Q25" i="13" s="1"/>
  <c r="T25" i="13" s="1"/>
  <c r="F11" i="10"/>
  <c r="G11" i="10" s="1"/>
  <c r="P11" i="13"/>
  <c r="S11" i="13" s="1"/>
  <c r="Q11" i="8"/>
  <c r="Q11" i="13" s="1"/>
  <c r="T11" i="13" s="1"/>
  <c r="S11" i="8"/>
  <c r="R11" i="13" s="1"/>
  <c r="U11" i="13" s="1"/>
  <c r="P20" i="13"/>
  <c r="S20" i="13" s="1"/>
  <c r="F20" i="10"/>
  <c r="G20" i="10" s="1"/>
  <c r="S20" i="8"/>
  <c r="R20" i="13" s="1"/>
  <c r="U20" i="13" s="1"/>
  <c r="Q20" i="8"/>
  <c r="Q20" i="13" s="1"/>
  <c r="T20" i="13" s="1"/>
  <c r="P35" i="13"/>
  <c r="S35" i="13" s="1"/>
  <c r="F35" i="10"/>
  <c r="G35" i="10" s="1"/>
  <c r="Q35" i="8"/>
  <c r="Q35" i="13" s="1"/>
  <c r="T35" i="13" s="1"/>
  <c r="S35" i="8"/>
  <c r="R35" i="13" s="1"/>
  <c r="U35" i="13" s="1"/>
  <c r="P14" i="13"/>
  <c r="S14" i="13" s="1"/>
  <c r="F14" i="10"/>
  <c r="G14" i="10" s="1"/>
  <c r="Q14" i="8"/>
  <c r="Q14" i="13" s="1"/>
  <c r="T14" i="13" s="1"/>
  <c r="S14" i="8"/>
  <c r="R14" i="13" s="1"/>
  <c r="U14" i="13" s="1"/>
  <c r="F38" i="10"/>
  <c r="G38" i="10" s="1"/>
  <c r="P38" i="13"/>
  <c r="S38" i="13" s="1"/>
  <c r="S38" i="8"/>
  <c r="R38" i="13" s="1"/>
  <c r="U38" i="13" s="1"/>
  <c r="Q38" i="8"/>
  <c r="Q38" i="13" s="1"/>
  <c r="T38" i="13" s="1"/>
  <c r="F39" i="10"/>
  <c r="G39" i="10" s="1"/>
  <c r="Q39" i="8"/>
  <c r="Q39" i="13" s="1"/>
  <c r="T39" i="13" s="1"/>
  <c r="P39" i="13"/>
  <c r="S39" i="13" s="1"/>
  <c r="S39" i="8"/>
  <c r="R39" i="13" s="1"/>
  <c r="U39" i="13" s="1"/>
  <c r="P18" i="13"/>
  <c r="S18" i="13" s="1"/>
  <c r="F18" i="10"/>
  <c r="G18" i="10" s="1"/>
  <c r="Q18" i="8"/>
  <c r="Q18" i="13" s="1"/>
  <c r="T18" i="13" s="1"/>
  <c r="S18" i="8"/>
  <c r="R18" i="13" s="1"/>
  <c r="U18" i="13" s="1"/>
  <c r="F12" i="10"/>
  <c r="G12" i="10" s="1"/>
  <c r="P12" i="13"/>
  <c r="S12" i="13" s="1"/>
  <c r="S12" i="8"/>
  <c r="R12" i="13" s="1"/>
  <c r="U12" i="13" s="1"/>
  <c r="Q12" i="8"/>
  <c r="Q12" i="13" s="1"/>
  <c r="T12" i="13" s="1"/>
  <c r="S42" i="8"/>
  <c r="R42" i="13" s="1"/>
  <c r="U42" i="13" s="1"/>
  <c r="F42" i="10"/>
  <c r="G42" i="10" s="1"/>
  <c r="P42" i="13"/>
  <c r="S42" i="13" s="1"/>
  <c r="Q42" i="8"/>
  <c r="Q42" i="13" s="1"/>
  <c r="T42" i="13" s="1"/>
  <c r="Q30" i="8"/>
  <c r="Q30" i="13" s="1"/>
  <c r="T30" i="13" s="1"/>
  <c r="P30" i="13"/>
  <c r="S30" i="13" s="1"/>
  <c r="F30" i="10"/>
  <c r="G30" i="10" s="1"/>
  <c r="S30" i="8"/>
  <c r="R30" i="13" s="1"/>
  <c r="U30" i="13" s="1"/>
  <c r="F24" i="10"/>
  <c r="G24" i="10" s="1"/>
  <c r="P24" i="13"/>
  <c r="S24" i="13" s="1"/>
  <c r="S24" i="8"/>
  <c r="R24" i="13" s="1"/>
  <c r="U24" i="13" s="1"/>
  <c r="Q24" i="8"/>
  <c r="Q24" i="13" s="1"/>
  <c r="T24" i="13" s="1"/>
  <c r="F16" i="10"/>
  <c r="G16" i="10" s="1"/>
  <c r="Q16" i="8"/>
  <c r="Q16" i="13" s="1"/>
  <c r="T16" i="13" s="1"/>
  <c r="P16" i="13"/>
  <c r="S16" i="13" s="1"/>
  <c r="S16" i="8"/>
  <c r="R16" i="13" s="1"/>
  <c r="U16" i="13" s="1"/>
  <c r="Q43" i="8"/>
  <c r="Q43" i="13" s="1"/>
  <c r="T43" i="13" s="1"/>
  <c r="S43" i="8"/>
  <c r="R43" i="13" s="1"/>
  <c r="U43" i="13" s="1"/>
  <c r="P43" i="13"/>
  <c r="S43" i="13" s="1"/>
  <c r="F43" i="10"/>
  <c r="G43" i="10" s="1"/>
  <c r="F19" i="10"/>
  <c r="G19" i="10" s="1"/>
  <c r="P19" i="13"/>
  <c r="S19" i="13" s="1"/>
  <c r="Q19" i="8"/>
  <c r="Q19" i="13" s="1"/>
  <c r="T19" i="13" s="1"/>
  <c r="S19" i="8"/>
  <c r="R19" i="13" s="1"/>
  <c r="U19" i="13" s="1"/>
  <c r="F28" i="10"/>
  <c r="G28" i="10" s="1"/>
  <c r="P28" i="13"/>
  <c r="S28" i="13" s="1"/>
  <c r="S28" i="8"/>
  <c r="R28" i="13" s="1"/>
  <c r="U28" i="13" s="1"/>
  <c r="Q28" i="8"/>
  <c r="Q28" i="13" s="1"/>
  <c r="T28" i="13" s="1"/>
  <c r="P17" i="13"/>
  <c r="S17" i="13" s="1"/>
  <c r="F17" i="10"/>
  <c r="G17" i="10" s="1"/>
  <c r="S17" i="8"/>
  <c r="R17" i="13" s="1"/>
  <c r="U17" i="13" s="1"/>
  <c r="Q17" i="8"/>
  <c r="Q17" i="13" s="1"/>
  <c r="T17" i="13" s="1"/>
  <c r="K41" i="10" l="1"/>
  <c r="W41" i="13" s="1"/>
  <c r="I41" i="10"/>
  <c r="V41" i="13" s="1"/>
  <c r="K28" i="10"/>
  <c r="W28" i="13" s="1"/>
  <c r="I28" i="10"/>
  <c r="V28" i="13" s="1"/>
  <c r="I39" i="10"/>
  <c r="V39" i="13" s="1"/>
  <c r="K39" i="10"/>
  <c r="W39" i="13" s="1"/>
  <c r="K25" i="10"/>
  <c r="W25" i="13" s="1"/>
  <c r="I25" i="10"/>
  <c r="V25" i="13" s="1"/>
  <c r="K8" i="10"/>
  <c r="W8" i="13" s="1"/>
  <c r="I8" i="10"/>
  <c r="V8" i="13" s="1"/>
  <c r="K27" i="10"/>
  <c r="W27" i="13" s="1"/>
  <c r="I27" i="10"/>
  <c r="V27" i="13" s="1"/>
  <c r="I26" i="10"/>
  <c r="V26" i="13" s="1"/>
  <c r="K26" i="10"/>
  <c r="W26" i="13" s="1"/>
  <c r="P44" i="13"/>
  <c r="M24" i="12" s="1"/>
  <c r="M26" i="12" s="1"/>
  <c r="S7" i="13"/>
  <c r="S44" i="13" s="1"/>
  <c r="I34" i="10"/>
  <c r="V34" i="13" s="1"/>
  <c r="K34" i="10"/>
  <c r="W34" i="13" s="1"/>
  <c r="K19" i="10"/>
  <c r="W19" i="13" s="1"/>
  <c r="I19" i="10"/>
  <c r="V19" i="13" s="1"/>
  <c r="I24" i="10"/>
  <c r="V24" i="13" s="1"/>
  <c r="K24" i="10"/>
  <c r="W24" i="13" s="1"/>
  <c r="I12" i="10"/>
  <c r="V12" i="13" s="1"/>
  <c r="K12" i="10"/>
  <c r="W12" i="13" s="1"/>
  <c r="I38" i="10"/>
  <c r="V38" i="13" s="1"/>
  <c r="K38" i="10"/>
  <c r="W38" i="13" s="1"/>
  <c r="K23" i="10"/>
  <c r="W23" i="13" s="1"/>
  <c r="I23" i="10"/>
  <c r="V23" i="13" s="1"/>
  <c r="I35" i="10"/>
  <c r="V35" i="13" s="1"/>
  <c r="K35" i="10"/>
  <c r="W35" i="13" s="1"/>
  <c r="I15" i="10"/>
  <c r="V15" i="13" s="1"/>
  <c r="K15" i="10"/>
  <c r="W15" i="13" s="1"/>
  <c r="R7" i="13"/>
  <c r="S44" i="8"/>
  <c r="H54" i="11" s="1"/>
  <c r="K33" i="10"/>
  <c r="W33" i="13" s="1"/>
  <c r="I33" i="10"/>
  <c r="V33" i="13" s="1"/>
  <c r="K43" i="10"/>
  <c r="W43" i="13" s="1"/>
  <c r="I43" i="10"/>
  <c r="V43" i="13" s="1"/>
  <c r="K30" i="10"/>
  <c r="W30" i="13" s="1"/>
  <c r="I30" i="10"/>
  <c r="V30" i="13" s="1"/>
  <c r="I37" i="10"/>
  <c r="V37" i="13" s="1"/>
  <c r="K37" i="10"/>
  <c r="W37" i="13" s="1"/>
  <c r="I10" i="10"/>
  <c r="V10" i="13" s="1"/>
  <c r="K10" i="10"/>
  <c r="W10" i="13" s="1"/>
  <c r="F44" i="10"/>
  <c r="G7" i="10"/>
  <c r="K17" i="10"/>
  <c r="W17" i="13" s="1"/>
  <c r="I17" i="10"/>
  <c r="V17" i="13" s="1"/>
  <c r="K18" i="10"/>
  <c r="W18" i="13" s="1"/>
  <c r="I18" i="10"/>
  <c r="V18" i="13" s="1"/>
  <c r="K14" i="10"/>
  <c r="W14" i="13" s="1"/>
  <c r="I14" i="10"/>
  <c r="V14" i="13" s="1"/>
  <c r="I40" i="10"/>
  <c r="V40" i="13" s="1"/>
  <c r="K40" i="10"/>
  <c r="W40" i="13" s="1"/>
  <c r="K32" i="10"/>
  <c r="W32" i="13" s="1"/>
  <c r="I32" i="10"/>
  <c r="V32" i="13" s="1"/>
  <c r="I21" i="10"/>
  <c r="V21" i="13" s="1"/>
  <c r="K21" i="10"/>
  <c r="W21" i="13" s="1"/>
  <c r="I16" i="10"/>
  <c r="V16" i="13" s="1"/>
  <c r="K16" i="10"/>
  <c r="W16" i="13" s="1"/>
  <c r="I22" i="10"/>
  <c r="V22" i="13" s="1"/>
  <c r="K22" i="10"/>
  <c r="W22" i="13" s="1"/>
  <c r="I20" i="10"/>
  <c r="V20" i="13" s="1"/>
  <c r="K20" i="10"/>
  <c r="W20" i="13" s="1"/>
  <c r="K11" i="10"/>
  <c r="W11" i="13" s="1"/>
  <c r="I11" i="10"/>
  <c r="V11" i="13" s="1"/>
  <c r="K9" i="10"/>
  <c r="W9" i="13" s="1"/>
  <c r="I9" i="10"/>
  <c r="V9" i="13" s="1"/>
  <c r="I13" i="10"/>
  <c r="V13" i="13" s="1"/>
  <c r="K13" i="10"/>
  <c r="W13" i="13" s="1"/>
  <c r="K42" i="10"/>
  <c r="W42" i="13" s="1"/>
  <c r="I42" i="10"/>
  <c r="V42" i="13" s="1"/>
  <c r="K36" i="10"/>
  <c r="W36" i="13" s="1"/>
  <c r="I36" i="10"/>
  <c r="V36" i="13" s="1"/>
  <c r="Q7" i="13"/>
  <c r="Q44" i="8"/>
  <c r="E52" i="11" s="1"/>
  <c r="K31" i="10"/>
  <c r="W31" i="13" s="1"/>
  <c r="I31" i="10"/>
  <c r="V31" i="13" s="1"/>
  <c r="K29" i="10"/>
  <c r="W29" i="13" s="1"/>
  <c r="I29" i="10"/>
  <c r="V29" i="13" s="1"/>
  <c r="G44" i="10" l="1"/>
  <c r="I7" i="10"/>
  <c r="K7" i="10"/>
  <c r="Q44" i="13"/>
  <c r="T24" i="12" s="1"/>
  <c r="T26" i="12" s="1"/>
  <c r="T7" i="13"/>
  <c r="T44" i="13" s="1"/>
  <c r="M28" i="12"/>
  <c r="M30" i="12"/>
  <c r="R44" i="13"/>
  <c r="AA24" i="12" s="1"/>
  <c r="AA26" i="12" s="1"/>
  <c r="U7" i="13"/>
  <c r="U44" i="13" s="1"/>
  <c r="K44" i="10" l="1"/>
  <c r="W7" i="13"/>
  <c r="W44" i="13" s="1"/>
  <c r="M32" i="12" s="1"/>
  <c r="V7" i="13"/>
  <c r="V44" i="13" s="1"/>
  <c r="I4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<sst xmlns="http://schemas.openxmlformats.org/spreadsheetml/2006/main" count="1566" uniqueCount="459">
  <si>
    <t>商業マージン率</t>
    <rPh sb="0" eb="2">
      <t>ショウギョウ</t>
    </rPh>
    <rPh sb="6" eb="7">
      <t>リツ</t>
    </rPh>
    <phoneticPr fontId="3"/>
  </si>
  <si>
    <t>商業マージン</t>
    <rPh sb="0" eb="2">
      <t>ショウギョウ</t>
    </rPh>
    <phoneticPr fontId="3"/>
  </si>
  <si>
    <t>需要増加額の合計</t>
    <rPh sb="0" eb="2">
      <t>ジュヨウ</t>
    </rPh>
    <rPh sb="2" eb="4">
      <t>ゾウカ</t>
    </rPh>
    <rPh sb="4" eb="5">
      <t>ガク</t>
    </rPh>
    <rPh sb="6" eb="8">
      <t>ゴウケイ</t>
    </rPh>
    <phoneticPr fontId="3"/>
  </si>
  <si>
    <t>はん用機械</t>
  </si>
  <si>
    <t>生産用機械</t>
  </si>
  <si>
    <t>業務用機械</t>
  </si>
  <si>
    <t>その他の製造工業製品</t>
  </si>
  <si>
    <t>水道</t>
  </si>
  <si>
    <t>廃棄物処理</t>
  </si>
  <si>
    <t>金融・保険</t>
  </si>
  <si>
    <t>公務</t>
  </si>
  <si>
    <t>購入者価格による</t>
    <rPh sb="0" eb="3">
      <t>コウニュウシャ</t>
    </rPh>
    <rPh sb="3" eb="5">
      <t>カカク</t>
    </rPh>
    <phoneticPr fontId="3"/>
  </si>
  <si>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</si>
  <si>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</si>
  <si>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</si>
  <si>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</si>
  <si>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</si>
  <si>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</si>
  <si>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</si>
  <si>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</si>
  <si>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</si>
  <si>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自給率設定</t>
    <rPh sb="0" eb="3">
      <t>ジキュウリツ</t>
    </rPh>
    <rPh sb="3" eb="5">
      <t>セッテイ</t>
    </rPh>
    <phoneticPr fontId="3"/>
  </si>
  <si>
    <t>（１）</t>
    <phoneticPr fontId="1"/>
  </si>
  <si>
    <t>産業連関表の自給率</t>
    <phoneticPr fontId="2"/>
  </si>
  <si>
    <t>（２）</t>
    <phoneticPr fontId="1"/>
  </si>
  <si>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</si>
  <si>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</si>
  <si>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</si>
  <si>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</si>
  <si>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</si>
  <si>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</si>
  <si>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</si>
  <si>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</si>
  <si>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</si>
  <si>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</si>
  <si>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総需要</t>
    <rPh sb="0" eb="3">
      <t>ソウジュヨウ</t>
    </rPh>
    <phoneticPr fontId="2"/>
  </si>
  <si>
    <t>在庫純増</t>
  </si>
  <si>
    <t>輸出</t>
  </si>
  <si>
    <t>最終需要計</t>
  </si>
  <si>
    <t>内生部門計</t>
  </si>
  <si>
    <t>家計外消費支出（行）</t>
  </si>
  <si>
    <t>雇用者所得</t>
  </si>
  <si>
    <t>営業余剰</t>
  </si>
  <si>
    <t>資本減耗引当</t>
  </si>
  <si>
    <t>（控除）経常補助金</t>
  </si>
  <si>
    <t>粗付加価値部門計</t>
  </si>
  <si>
    <t>民間消費支出構成比</t>
    <rPh sb="0" eb="2">
      <t>ミンカン</t>
    </rPh>
    <rPh sb="2" eb="4">
      <t>ショウヒ</t>
    </rPh>
    <rPh sb="4" eb="6">
      <t>シシュツ</t>
    </rPh>
    <rPh sb="6" eb="9">
      <t>コウセイヒ</t>
    </rPh>
    <phoneticPr fontId="3"/>
  </si>
  <si>
    <t>需要合計</t>
  </si>
  <si>
    <t>I-m</t>
    <phoneticPr fontId="2"/>
  </si>
  <si>
    <t>e</t>
    <phoneticPr fontId="2"/>
  </si>
  <si>
    <t>v</t>
    <phoneticPr fontId="2"/>
  </si>
  <si>
    <t>w</t>
    <phoneticPr fontId="2"/>
  </si>
  <si>
    <t>c</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</si>
  <si>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</si>
  <si>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</si>
  <si>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</si>
  <si>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</si>
  <si>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</si>
  <si>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</si>
  <si>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（直接効果）</t>
    <rPh sb="1" eb="3">
      <t>チョクセツ</t>
    </rPh>
    <rPh sb="3" eb="5">
      <t>コウカ</t>
    </rPh>
    <phoneticPr fontId="2"/>
  </si>
  <si>
    <t>需要増加額の合計
（生産者価格）</t>
    <rPh sb="0" eb="2">
      <t>ジュヨウ</t>
    </rPh>
    <rPh sb="2" eb="4">
      <t>ゾウカ</t>
    </rPh>
    <rPh sb="4" eb="5">
      <t>ガク</t>
    </rPh>
    <rPh sb="6" eb="8">
      <t>ゴウケイ</t>
    </rPh>
    <rPh sb="10" eb="13">
      <t>セイサンシャ</t>
    </rPh>
    <rPh sb="13" eb="15">
      <t>カカク</t>
    </rPh>
    <phoneticPr fontId="3"/>
  </si>
  <si>
    <t>(直接分）</t>
    <rPh sb="1" eb="3">
      <t>チョクセツ</t>
    </rPh>
    <rPh sb="3" eb="4">
      <t>ブン</t>
    </rPh>
    <phoneticPr fontId="2"/>
  </si>
  <si>
    <t>生産誘発額</t>
    <rPh sb="0" eb="2">
      <t>セイサン</t>
    </rPh>
    <rPh sb="2" eb="5">
      <t>ユウハツガク</t>
    </rPh>
    <phoneticPr fontId="2"/>
  </si>
  <si>
    <t>X１</t>
  </si>
  <si>
    <t>(単位；百万円）</t>
    <rPh sb="1" eb="3">
      <t>タンイ</t>
    </rPh>
    <rPh sb="4" eb="5">
      <t>ヒャク</t>
    </rPh>
    <rPh sb="5" eb="7">
      <t>マンエン</t>
    </rPh>
    <phoneticPr fontId="2"/>
  </si>
  <si>
    <t>-</t>
    <phoneticPr fontId="2"/>
  </si>
  <si>
    <t>１次波及効果</t>
    <rPh sb="1" eb="2">
      <t>ジ</t>
    </rPh>
    <rPh sb="2" eb="6">
      <t>ハキュウコウカ</t>
    </rPh>
    <phoneticPr fontId="2"/>
  </si>
  <si>
    <t>２次波及効果</t>
    <rPh sb="1" eb="2">
      <t>ジ</t>
    </rPh>
    <rPh sb="2" eb="6">
      <t>ハキュウコウカ</t>
    </rPh>
    <phoneticPr fontId="2"/>
  </si>
  <si>
    <t>＋</t>
    <phoneticPr fontId="3"/>
  </si>
  <si>
    <t>ｋ</t>
    <phoneticPr fontId="2"/>
  </si>
  <si>
    <t>雇用者所得率</t>
    <rPh sb="0" eb="3">
      <t>コヨウシャ</t>
    </rPh>
    <rPh sb="3" eb="5">
      <t>ショトク</t>
    </rPh>
    <rPh sb="5" eb="6">
      <t>リツ</t>
    </rPh>
    <phoneticPr fontId="3"/>
  </si>
  <si>
    <t>ｗ</t>
    <phoneticPr fontId="5"/>
  </si>
  <si>
    <t>雇用者所得誘発額</t>
    <rPh sb="0" eb="3">
      <t>コヨウシャ</t>
    </rPh>
    <rPh sb="3" eb="5">
      <t>ショトク</t>
    </rPh>
    <rPh sb="5" eb="8">
      <t>ユウハツガク</t>
    </rPh>
    <phoneticPr fontId="5"/>
  </si>
  <si>
    <t>ｃ</t>
    <phoneticPr fontId="5"/>
  </si>
  <si>
    <t>民間消費</t>
    <rPh sb="0" eb="2">
      <t>ミンカン</t>
    </rPh>
    <rPh sb="2" eb="4">
      <t>ショウヒ</t>
    </rPh>
    <phoneticPr fontId="5"/>
  </si>
  <si>
    <t>構成比</t>
    <rPh sb="0" eb="3">
      <t>コウセイヒ</t>
    </rPh>
    <phoneticPr fontId="5"/>
  </si>
  <si>
    <t>増加額</t>
  </si>
  <si>
    <t>民間消費支出</t>
    <phoneticPr fontId="5"/>
  </si>
  <si>
    <t>雇用者所得</t>
    <rPh sb="0" eb="3">
      <t>コヨウシャ</t>
    </rPh>
    <rPh sb="3" eb="5">
      <t>ショトク</t>
    </rPh>
    <phoneticPr fontId="5"/>
  </si>
  <si>
    <t>誘発額</t>
    <phoneticPr fontId="5"/>
  </si>
  <si>
    <t>需要増加額</t>
    <rPh sb="0" eb="2">
      <t>ジュヨウ</t>
    </rPh>
    <rPh sb="2" eb="5">
      <t>ゾウカガク</t>
    </rPh>
    <phoneticPr fontId="5"/>
  </si>
  <si>
    <t>（２次分）</t>
    <rPh sb="2" eb="3">
      <t>ジ</t>
    </rPh>
    <rPh sb="3" eb="4">
      <t>ブン</t>
    </rPh>
    <phoneticPr fontId="5"/>
  </si>
  <si>
    <t>C＝ｃ＊ΔC</t>
    <phoneticPr fontId="5"/>
  </si>
  <si>
    <t>Z=F１+X1</t>
    <phoneticPr fontId="5"/>
  </si>
  <si>
    <t>F２＝（I-ｍ)*C</t>
    <phoneticPr fontId="5"/>
  </si>
  <si>
    <t>（間接１次）</t>
    <rPh sb="1" eb="3">
      <t>カンセツ</t>
    </rPh>
    <rPh sb="4" eb="5">
      <t>ジ</t>
    </rPh>
    <phoneticPr fontId="2"/>
  </si>
  <si>
    <t>F１</t>
    <phoneticPr fontId="5"/>
  </si>
  <si>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</si>
  <si>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</si>
  <si>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5"/>
  </si>
  <si>
    <t>ΔC＝ｋW</t>
    <phoneticPr fontId="5"/>
  </si>
  <si>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</si>
  <si>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</si>
  <si>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</si>
  <si>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</si>
  <si>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X２</t>
    <phoneticPr fontId="5"/>
  </si>
  <si>
    <t>（合計）</t>
    <rPh sb="1" eb="3">
      <t>ゴウケイ</t>
    </rPh>
    <phoneticPr fontId="2"/>
  </si>
  <si>
    <t>X</t>
    <phoneticPr fontId="2"/>
  </si>
  <si>
    <t>ｌ</t>
    <phoneticPr fontId="5"/>
  </si>
  <si>
    <t>l</t>
    <phoneticPr fontId="2"/>
  </si>
  <si>
    <t>e</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</si>
  <si>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</si>
  <si>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</si>
  <si>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</si>
  <si>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</si>
  <si>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</si>
  <si>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需要増加額（初期需要額）</t>
    <rPh sb="0" eb="2">
      <t>ジュヨウ</t>
    </rPh>
    <rPh sb="2" eb="5">
      <t>ゾウカガク</t>
    </rPh>
    <rPh sb="6" eb="8">
      <t>ショキ</t>
    </rPh>
    <rPh sb="8" eb="11">
      <t>ジュヨウガク</t>
    </rPh>
    <phoneticPr fontId="5"/>
  </si>
  <si>
    <t>（単位：百万円）</t>
    <rPh sb="1" eb="3">
      <t>タンイ</t>
    </rPh>
    <rPh sb="4" eb="5">
      <t>ヒャク</t>
    </rPh>
    <rPh sb="5" eb="7">
      <t>マンエン</t>
    </rPh>
    <phoneticPr fontId="5"/>
  </si>
  <si>
    <t>（移輸入の増加）</t>
    <rPh sb="1" eb="2">
      <t>イ</t>
    </rPh>
    <rPh sb="2" eb="4">
      <t>ユニュウ</t>
    </rPh>
    <rPh sb="5" eb="7">
      <t>ゾウカ</t>
    </rPh>
    <phoneticPr fontId="5"/>
  </si>
  <si>
    <t>（購入者価格の場合は生産者価格に転換）</t>
    <rPh sb="1" eb="4">
      <t>コウニュウシャ</t>
    </rPh>
    <rPh sb="4" eb="6">
      <t>カカク</t>
    </rPh>
    <rPh sb="7" eb="9">
      <t>バアイ</t>
    </rPh>
    <rPh sb="10" eb="13">
      <t>セイサンシャ</t>
    </rPh>
    <rPh sb="13" eb="15">
      <t>カカク</t>
    </rPh>
    <rPh sb="16" eb="18">
      <t>テンカン</t>
    </rPh>
    <phoneticPr fontId="5"/>
  </si>
  <si>
    <t>×　［自給率］</t>
    <rPh sb="3" eb="6">
      <t>ジキュウリツ</t>
    </rPh>
    <phoneticPr fontId="5"/>
  </si>
  <si>
    <t>原材料増加額（直接）</t>
    <rPh sb="0" eb="3">
      <t>ゲンザイリョウ</t>
    </rPh>
    <rPh sb="3" eb="6">
      <t>ゾウカガク</t>
    </rPh>
    <rPh sb="7" eb="9">
      <t>チョクセツ</t>
    </rPh>
    <phoneticPr fontId="5"/>
  </si>
  <si>
    <t>(第1次)</t>
    <rPh sb="1" eb="2">
      <t>ダイ</t>
    </rPh>
    <rPh sb="3" eb="4">
      <t>ジ</t>
    </rPh>
    <phoneticPr fontId="5"/>
  </si>
  <si>
    <t>粗付加価値</t>
  </si>
  <si>
    <t>粗付加価値</t>
    <rPh sb="0" eb="3">
      <t>ソフカ</t>
    </rPh>
    <rPh sb="3" eb="5">
      <t>カチ</t>
    </rPh>
    <phoneticPr fontId="5"/>
  </si>
  <si>
    <t>生産誘発額(第1次）</t>
    <rPh sb="0" eb="2">
      <t>セイサン</t>
    </rPh>
    <rPh sb="2" eb="5">
      <t>ユウハツガク</t>
    </rPh>
    <phoneticPr fontId="5"/>
  </si>
  <si>
    <t>粗付加価値増加額(直接)</t>
    <rPh sb="0" eb="3">
      <t>ソフカ</t>
    </rPh>
    <rPh sb="3" eb="5">
      <t>カチ</t>
    </rPh>
    <phoneticPr fontId="5"/>
  </si>
  <si>
    <t>雇用者所得誘発額(第1次)</t>
    <rPh sb="0" eb="3">
      <t>コヨウシャ</t>
    </rPh>
    <rPh sb="3" eb="5">
      <t>ショトク</t>
    </rPh>
    <rPh sb="5" eb="8">
      <t>ユウハツガク</t>
    </rPh>
    <rPh sb="9" eb="10">
      <t>ダイ</t>
    </rPh>
    <rPh sb="11" eb="12">
      <t>ジ</t>
    </rPh>
    <phoneticPr fontId="5"/>
  </si>
  <si>
    <t>粗付加価値誘発額(第1次)</t>
    <rPh sb="0" eb="3">
      <t>ソフカ</t>
    </rPh>
    <rPh sb="3" eb="5">
      <t>カチ</t>
    </rPh>
    <rPh sb="5" eb="8">
      <t>ユウハツガク</t>
    </rPh>
    <rPh sb="9" eb="10">
      <t>ダイ</t>
    </rPh>
    <rPh sb="11" eb="12">
      <t>ジ</t>
    </rPh>
    <phoneticPr fontId="5"/>
  </si>
  <si>
    <t>（直接＋第1次）</t>
    <rPh sb="1" eb="3">
      <t>チョクセツ</t>
    </rPh>
    <rPh sb="4" eb="5">
      <t>ダイ</t>
    </rPh>
    <rPh sb="6" eb="7">
      <t>ジ</t>
    </rPh>
    <phoneticPr fontId="5"/>
  </si>
  <si>
    <t>生産誘発額(第２次）</t>
    <rPh sb="0" eb="2">
      <t>セイサン</t>
    </rPh>
    <rPh sb="2" eb="5">
      <t>ユウハツガク</t>
    </rPh>
    <phoneticPr fontId="5"/>
  </si>
  <si>
    <t>粗付加価値誘発額(第２次)</t>
    <rPh sb="0" eb="3">
      <t>ソフカ</t>
    </rPh>
    <rPh sb="3" eb="5">
      <t>カチ</t>
    </rPh>
    <rPh sb="5" eb="8">
      <t>ユウハツガク</t>
    </rPh>
    <rPh sb="9" eb="10">
      <t>ダイ</t>
    </rPh>
    <rPh sb="11" eb="12">
      <t>ジ</t>
    </rPh>
    <phoneticPr fontId="5"/>
  </si>
  <si>
    <t>雇用者所得誘発額(第２次)</t>
    <rPh sb="0" eb="3">
      <t>コヨウシャ</t>
    </rPh>
    <rPh sb="3" eb="5">
      <t>ショトク</t>
    </rPh>
    <rPh sb="5" eb="8">
      <t>ユウハツガク</t>
    </rPh>
    <rPh sb="9" eb="10">
      <t>ダイ</t>
    </rPh>
    <rPh sb="11" eb="12">
      <t>ジ</t>
    </rPh>
    <phoneticPr fontId="5"/>
  </si>
  <si>
    <t>直接効果</t>
    <rPh sb="0" eb="2">
      <t>チョクセツ</t>
    </rPh>
    <rPh sb="2" eb="4">
      <t>コウカ</t>
    </rPh>
    <phoneticPr fontId="5"/>
  </si>
  <si>
    <t>第1次間接波及効果</t>
    <rPh sb="0" eb="1">
      <t>ダイ</t>
    </rPh>
    <rPh sb="2" eb="3">
      <t>ジ</t>
    </rPh>
    <rPh sb="3" eb="5">
      <t>カンセツ</t>
    </rPh>
    <rPh sb="5" eb="9">
      <t>ハキュウコウカ</t>
    </rPh>
    <phoneticPr fontId="5"/>
  </si>
  <si>
    <t>第２次間接波及効果</t>
    <rPh sb="0" eb="1">
      <t>ダイ</t>
    </rPh>
    <rPh sb="2" eb="3">
      <t>ジ</t>
    </rPh>
    <rPh sb="3" eb="5">
      <t>カンセツ</t>
    </rPh>
    <rPh sb="5" eb="9">
      <t>ハキュウコウカ</t>
    </rPh>
    <phoneticPr fontId="5"/>
  </si>
  <si>
    <t>×　［投入係数］</t>
    <rPh sb="3" eb="5">
      <t>トウニュウ</t>
    </rPh>
    <rPh sb="5" eb="7">
      <t>ケイスウ</t>
    </rPh>
    <phoneticPr fontId="5"/>
  </si>
  <si>
    <t>×　［粗付加価値率］</t>
    <rPh sb="3" eb="4">
      <t>ソ</t>
    </rPh>
    <rPh sb="4" eb="6">
      <t>フカ</t>
    </rPh>
    <rPh sb="6" eb="9">
      <t>カチリツ</t>
    </rPh>
    <phoneticPr fontId="5"/>
  </si>
  <si>
    <t>×　［雇用者所得率］</t>
    <rPh sb="3" eb="6">
      <t>コヨウシャ</t>
    </rPh>
    <rPh sb="6" eb="8">
      <t>ショトク</t>
    </rPh>
    <rPh sb="8" eb="9">
      <t>リツ</t>
    </rPh>
    <phoneticPr fontId="5"/>
  </si>
  <si>
    <t>×　</t>
    <phoneticPr fontId="5"/>
  </si>
  <si>
    <t>型逆行列係数</t>
    <rPh sb="0" eb="1">
      <t>ガタ</t>
    </rPh>
    <rPh sb="1" eb="4">
      <t>ギャクギョウレツ</t>
    </rPh>
    <rPh sb="4" eb="6">
      <t>ケイスウ</t>
    </rPh>
    <phoneticPr fontId="5"/>
  </si>
  <si>
    <t>×　［消費転換率］</t>
    <rPh sb="3" eb="5">
      <t>ショウヒ</t>
    </rPh>
    <rPh sb="5" eb="8">
      <t>テンカンリツ</t>
    </rPh>
    <phoneticPr fontId="5"/>
  </si>
  <si>
    <t>×　［民間消費支出構成比］</t>
    <rPh sb="3" eb="5">
      <t>ミンカン</t>
    </rPh>
    <rPh sb="5" eb="7">
      <t>ショウヒ</t>
    </rPh>
    <rPh sb="7" eb="9">
      <t>シシュツ</t>
    </rPh>
    <rPh sb="9" eb="12">
      <t>コウセイヒ</t>
    </rPh>
    <phoneticPr fontId="5"/>
  </si>
  <si>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</si>
  <si>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</si>
  <si>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5"/>
  </si>
  <si>
    <t>雇用者所得増加額</t>
    <rPh sb="0" eb="3">
      <t>コヨウシャ</t>
    </rPh>
    <rPh sb="3" eb="5">
      <t>ショトク</t>
    </rPh>
    <rPh sb="5" eb="7">
      <t>ゾウカ</t>
    </rPh>
    <rPh sb="6" eb="7">
      <t>カ</t>
    </rPh>
    <rPh sb="7" eb="8">
      <t>ガク</t>
    </rPh>
    <phoneticPr fontId="2"/>
  </si>
  <si>
    <t>W＝w*Z</t>
    <phoneticPr fontId="5"/>
  </si>
  <si>
    <t>V2=v*F1</t>
    <phoneticPr fontId="5"/>
  </si>
  <si>
    <t>W2=w*F1</t>
    <phoneticPr fontId="5"/>
  </si>
  <si>
    <t>雇用者所得増加額(直接)</t>
    <rPh sb="0" eb="3">
      <t>コヨウシャ</t>
    </rPh>
    <rPh sb="3" eb="5">
      <t>ショトク</t>
    </rPh>
    <phoneticPr fontId="5"/>
  </si>
  <si>
    <t>分析事例</t>
    <rPh sb="0" eb="2">
      <t>ブンセキ</t>
    </rPh>
    <rPh sb="2" eb="4">
      <t>ジレイ</t>
    </rPh>
    <phoneticPr fontId="5"/>
  </si>
  <si>
    <t>当初設定</t>
    <rPh sb="0" eb="2">
      <t>トウショ</t>
    </rPh>
    <rPh sb="2" eb="4">
      <t>セッテイ</t>
    </rPh>
    <phoneticPr fontId="5"/>
  </si>
  <si>
    <t>需要増加額(初期需要額）</t>
    <rPh sb="0" eb="2">
      <t>ジュヨウ</t>
    </rPh>
    <rPh sb="2" eb="5">
      <t>ゾウカガク</t>
    </rPh>
    <rPh sb="6" eb="8">
      <t>ショキ</t>
    </rPh>
    <rPh sb="8" eb="11">
      <t>ジュヨウガク</t>
    </rPh>
    <phoneticPr fontId="5"/>
  </si>
  <si>
    <t>分析結果</t>
    <rPh sb="0" eb="2">
      <t>ブンセキ</t>
    </rPh>
    <rPh sb="2" eb="4">
      <t>ケッカ</t>
    </rPh>
    <phoneticPr fontId="5"/>
  </si>
  <si>
    <t>第2次生産波及効果</t>
    <rPh sb="0" eb="1">
      <t>ダイ</t>
    </rPh>
    <rPh sb="2" eb="3">
      <t>ジ</t>
    </rPh>
    <rPh sb="3" eb="5">
      <t>セイサン</t>
    </rPh>
    <rPh sb="5" eb="9">
      <t>ハキュウコウカ</t>
    </rPh>
    <phoneticPr fontId="5"/>
  </si>
  <si>
    <t>総合効果</t>
    <rPh sb="0" eb="2">
      <t>ソウゴウ</t>
    </rPh>
    <rPh sb="2" eb="4">
      <t>コウカ</t>
    </rPh>
    <phoneticPr fontId="5"/>
  </si>
  <si>
    <t>生産誘発額</t>
    <rPh sb="0" eb="2">
      <t>セイサン</t>
    </rPh>
    <rPh sb="2" eb="4">
      <t>ユウハツ</t>
    </rPh>
    <rPh sb="4" eb="5">
      <t>ガク</t>
    </rPh>
    <phoneticPr fontId="5"/>
  </si>
  <si>
    <t>誘発額</t>
    <rPh sb="0" eb="3">
      <t>ユウハツガク</t>
    </rPh>
    <phoneticPr fontId="5"/>
  </si>
  <si>
    <t>(注）</t>
    <rPh sb="1" eb="2">
      <t>チュウ</t>
    </rPh>
    <phoneticPr fontId="5"/>
  </si>
  <si>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5"/>
  </si>
  <si>
    <t>備考</t>
    <rPh sb="0" eb="2">
      <t>ビコウ</t>
    </rPh>
    <phoneticPr fontId="5"/>
  </si>
  <si>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</si>
  <si>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</si>
  <si>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</si>
  <si>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</si>
  <si>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</si>
  <si>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</si>
  <si>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</si>
  <si>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</si>
  <si>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</si>
  <si>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</si>
  <si>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雇用者所得</t>
    <rPh sb="3" eb="5">
      <t>ショトク</t>
    </rPh>
    <phoneticPr fontId="2"/>
  </si>
  <si>
    <t>誘発額</t>
    <phoneticPr fontId="2"/>
  </si>
  <si>
    <t>誘発額</t>
    <phoneticPr fontId="2"/>
  </si>
  <si>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5"/>
  </si>
  <si>
    <t>利用の手引き</t>
    <rPh sb="0" eb="2">
      <t>リヨウ</t>
    </rPh>
    <rPh sb="3" eb="5">
      <t>テビ</t>
    </rPh>
    <phoneticPr fontId="5"/>
  </si>
  <si>
    <t>消費転換率</t>
    <rPh sb="0" eb="2">
      <t>ショウヒ</t>
    </rPh>
    <rPh sb="2" eb="5">
      <t>テンカンリツ</t>
    </rPh>
    <phoneticPr fontId="2"/>
  </si>
  <si>
    <t>01</t>
  </si>
  <si>
    <t>06</t>
  </si>
  <si>
    <t>11</t>
  </si>
  <si>
    <t>15</t>
  </si>
  <si>
    <t>16</t>
  </si>
  <si>
    <t>20</t>
  </si>
  <si>
    <t>21</t>
  </si>
  <si>
    <t>22</t>
  </si>
  <si>
    <t>25</t>
  </si>
  <si>
    <t>26</t>
  </si>
  <si>
    <t>27</t>
  </si>
  <si>
    <t>28</t>
  </si>
  <si>
    <t>29</t>
  </si>
  <si>
    <t>30</t>
  </si>
  <si>
    <t>31</t>
  </si>
  <si>
    <t>32</t>
  </si>
  <si>
    <t>33</t>
  </si>
  <si>
    <t>34</t>
  </si>
  <si>
    <t>35</t>
  </si>
  <si>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</si>
  <si>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</si>
  <si>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</si>
  <si>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</si>
  <si>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</si>
  <si>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</si>
  <si>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</si>
  <si>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</si>
  <si>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</si>
  <si>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</si>
  <si>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</si>
  <si>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</si>
  <si>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</si>
  <si>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</si>
  <si>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</si>
  <si>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</si>
  <si>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</si>
  <si>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</si>
  <si>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</si>
  <si>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</si>
  <si>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</si>
  <si>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</si>
  <si>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</si>
  <si>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</si>
  <si>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</si>
  <si>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</si>
  <si>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</si>
  <si>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</si>
  <si>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</si>
  <si>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</si>
  <si>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</si>
  <si>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</si>
  <si>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</si>
  <si>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88</t>
  </si>
  <si>
    <t>97</t>
  </si>
  <si>
    <t>鉱業</t>
  </si>
  <si>
    <t>飲食料品</t>
  </si>
  <si>
    <t>繊維製品</t>
  </si>
  <si>
    <t>パルプ・紙・木製品</t>
  </si>
  <si>
    <t>化学製品</t>
  </si>
  <si>
    <t>石油・石炭製品</t>
  </si>
  <si>
    <t>鉄鋼</t>
  </si>
  <si>
    <t>非鉄金属</t>
  </si>
  <si>
    <t>金属製品</t>
  </si>
  <si>
    <t>電子部品</t>
  </si>
  <si>
    <t>電気機械</t>
  </si>
  <si>
    <t>建設</t>
  </si>
  <si>
    <t>商業</t>
  </si>
  <si>
    <t>不動産</t>
  </si>
  <si>
    <t>運輸・郵便</t>
  </si>
  <si>
    <t>情報通信</t>
  </si>
  <si>
    <t>教育・研究</t>
  </si>
  <si>
    <t>医療・福祉</t>
  </si>
  <si>
    <t>対事業所サービス</t>
  </si>
  <si>
    <t>対個人サービス</t>
  </si>
  <si>
    <t>91</t>
  </si>
  <si>
    <t>92</t>
  </si>
  <si>
    <t>93</t>
  </si>
  <si>
    <t>94</t>
  </si>
  <si>
    <t>95</t>
  </si>
  <si>
    <t>96</t>
  </si>
  <si>
    <t>Cm</t>
    <phoneticPr fontId="2"/>
  </si>
  <si>
    <t>Tm</t>
    <phoneticPr fontId="2"/>
  </si>
  <si>
    <t>運輸マージン率</t>
    <rPh sb="0" eb="2">
      <t>ウンユ</t>
    </rPh>
    <rPh sb="6" eb="7">
      <t>リツ</t>
    </rPh>
    <phoneticPr fontId="2"/>
  </si>
  <si>
    <t>運輸マージン</t>
    <rPh sb="0" eb="2">
      <t>ウンユ</t>
    </rPh>
    <phoneticPr fontId="2"/>
  </si>
  <si>
    <t>統合大分類</t>
    <rPh sb="0" eb="2">
      <t>トウゴウ</t>
    </rPh>
    <rPh sb="2" eb="3">
      <t>ダイ</t>
    </rPh>
    <rPh sb="3" eb="5">
      <t>ブンルイ</t>
    </rPh>
    <phoneticPr fontId="2"/>
  </si>
  <si>
    <t>従業者総数</t>
  </si>
  <si>
    <t>個人業主</t>
  </si>
  <si>
    <t>家族従業者</t>
  </si>
  <si>
    <t>雇用者</t>
  </si>
  <si>
    <t>有給役員</t>
  </si>
  <si>
    <t>情報通信機器</t>
  </si>
  <si>
    <t>他に分類されない会員制団体</t>
  </si>
  <si>
    <t xml:space="preserve">  　　　 </t>
    <phoneticPr fontId="2"/>
  </si>
  <si>
    <t>自給率を独自に設定した場合は直接効果の計算に反映します。</t>
    <phoneticPr fontId="2"/>
  </si>
  <si>
    <t>第一次間接波及効果、第二次間接波及効果の計算は、産業連関表</t>
    <rPh sb="3" eb="5">
      <t>カンセツ</t>
    </rPh>
    <rPh sb="13" eb="15">
      <t>カンセツ</t>
    </rPh>
    <phoneticPr fontId="1"/>
  </si>
  <si>
    <t>による自給率が適用されます。</t>
    <phoneticPr fontId="2"/>
  </si>
  <si>
    <t>（控除）輸入</t>
  </si>
  <si>
    <t>雇用者取得額</t>
    <rPh sb="0" eb="3">
      <t>コヨウシャ</t>
    </rPh>
    <rPh sb="3" eb="5">
      <t>シュトク</t>
    </rPh>
    <rPh sb="5" eb="6">
      <t>ガク</t>
    </rPh>
    <phoneticPr fontId="2"/>
  </si>
  <si>
    <t>各産業部門別民間最終消費</t>
    <phoneticPr fontId="2"/>
  </si>
  <si>
    <t>民間最終消費支出の総額</t>
  </si>
  <si>
    <t>雇用者所得率</t>
    <phoneticPr fontId="2"/>
  </si>
  <si>
    <t>粗付加価値率</t>
    <phoneticPr fontId="2"/>
  </si>
  <si>
    <t>民間消費支出構成比</t>
    <phoneticPr fontId="2"/>
  </si>
  <si>
    <t>Ａ</t>
    <phoneticPr fontId="2"/>
  </si>
  <si>
    <t>Ａ’</t>
    <phoneticPr fontId="2"/>
  </si>
  <si>
    <t>Ｂ</t>
    <phoneticPr fontId="3"/>
  </si>
  <si>
    <t>Ｆ＝Ａ’＋Ｂ</t>
    <phoneticPr fontId="3"/>
  </si>
  <si>
    <t>当表では、平成２７年全国産業連関表の需要合計を用いて推計したマージン率を使用しています。</t>
    <rPh sb="0" eb="1">
      <t>トウ</t>
    </rPh>
    <rPh sb="1" eb="2">
      <t>ヒョウ</t>
    </rPh>
    <rPh sb="5" eb="7">
      <t>ヘイセイ</t>
    </rPh>
    <rPh sb="9" eb="10">
      <t>ネン</t>
    </rPh>
    <rPh sb="10" eb="12">
      <t>ゼンコク</t>
    </rPh>
    <rPh sb="12" eb="14">
      <t>サンギョウ</t>
    </rPh>
    <rPh sb="14" eb="17">
      <t>レンカンヒョウ</t>
    </rPh>
    <rPh sb="18" eb="20">
      <t>ジュヨウ</t>
    </rPh>
    <rPh sb="20" eb="22">
      <t>ゴウケイ</t>
    </rPh>
    <rPh sb="23" eb="24">
      <t>モチ</t>
    </rPh>
    <rPh sb="26" eb="28">
      <t>スイケイ</t>
    </rPh>
    <rPh sb="34" eb="35">
      <t>リツ</t>
    </rPh>
    <rPh sb="36" eb="38">
      <t>シヨウ</t>
    </rPh>
    <phoneticPr fontId="1"/>
  </si>
  <si>
    <t>－</t>
    <phoneticPr fontId="2"/>
  </si>
  <si>
    <t>－</t>
    <phoneticPr fontId="2"/>
  </si>
  <si>
    <t>Ａ</t>
    <phoneticPr fontId="2"/>
  </si>
  <si>
    <t>Ｃｍ</t>
    <phoneticPr fontId="2"/>
  </si>
  <si>
    <t>Ｔｍ</t>
    <phoneticPr fontId="2"/>
  </si>
  <si>
    <t>Ａ’＝Ａ－ＣＭ－ＴＭ</t>
    <phoneticPr fontId="2"/>
  </si>
  <si>
    <t>Ｂ</t>
    <phoneticPr fontId="2"/>
  </si>
  <si>
    <t>Ｆ＝Ａ’＋Ｂ</t>
    <phoneticPr fontId="2"/>
  </si>
  <si>
    <t>Ｆ１＝Ｆ*(Ｉ－ｍ)</t>
    <phoneticPr fontId="2"/>
  </si>
  <si>
    <t>ＡＦ１</t>
    <phoneticPr fontId="2"/>
  </si>
  <si>
    <t>Ｉ－ｍ</t>
    <phoneticPr fontId="2"/>
  </si>
  <si>
    <t>(Ｉ－ｍ)*ＡＦ１</t>
    <phoneticPr fontId="2"/>
  </si>
  <si>
    <t>Ｘ１</t>
    <phoneticPr fontId="2"/>
  </si>
  <si>
    <t>ｖ</t>
    <phoneticPr fontId="5"/>
  </si>
  <si>
    <t>Ｖ０＝ｖ*Ｆ１</t>
    <phoneticPr fontId="5"/>
  </si>
  <si>
    <t>Ｖ１＝ｖ*Ｘ１</t>
    <phoneticPr fontId="5"/>
  </si>
  <si>
    <t>Ｗ０＝ｗ*Ｆ１</t>
    <phoneticPr fontId="5"/>
  </si>
  <si>
    <t>Ｗ１＝ｗ*Ｘ１</t>
    <phoneticPr fontId="5"/>
  </si>
  <si>
    <t>A*Cm=ＣＭ</t>
    <phoneticPr fontId="2"/>
  </si>
  <si>
    <t>A*Tm=ＴＭ</t>
    <phoneticPr fontId="2"/>
  </si>
  <si>
    <t>入力欄 ↓</t>
    <rPh sb="2" eb="3">
      <t>ラン</t>
    </rPh>
    <phoneticPr fontId="2"/>
  </si>
  <si>
    <t>2013（平成25）年平均</t>
    <rPh sb="5" eb="7">
      <t>ヘイセイ</t>
    </rPh>
    <rPh sb="10" eb="11">
      <t>ネン</t>
    </rPh>
    <rPh sb="11" eb="13">
      <t>ヘイキン</t>
    </rPh>
    <phoneticPr fontId="4"/>
  </si>
  <si>
    <t>2014（平成26）年平均</t>
    <rPh sb="5" eb="7">
      <t>ヘイセイ</t>
    </rPh>
    <rPh sb="10" eb="11">
      <t>ネン</t>
    </rPh>
    <rPh sb="11" eb="13">
      <t>ヘイキン</t>
    </rPh>
    <phoneticPr fontId="4"/>
  </si>
  <si>
    <t>2015（平成27）年平均</t>
    <rPh sb="5" eb="7">
      <t>ヘイセイ</t>
    </rPh>
    <rPh sb="10" eb="11">
      <t>ネン</t>
    </rPh>
    <rPh sb="11" eb="13">
      <t>ヘイキン</t>
    </rPh>
    <phoneticPr fontId="4"/>
  </si>
  <si>
    <t>2016（平成28）年平均</t>
    <rPh sb="5" eb="7">
      <t>ヘイセイ</t>
    </rPh>
    <rPh sb="10" eb="11">
      <t>ネン</t>
    </rPh>
    <rPh sb="11" eb="13">
      <t>ヘイキン</t>
    </rPh>
    <phoneticPr fontId="4"/>
  </si>
  <si>
    <t>2017（平成29）年平均</t>
    <rPh sb="5" eb="7">
      <t>ヘイセイ</t>
    </rPh>
    <rPh sb="10" eb="11">
      <t>ネン</t>
    </rPh>
    <rPh sb="11" eb="13">
      <t>ヘイキン</t>
    </rPh>
    <phoneticPr fontId="4"/>
  </si>
  <si>
    <t>2018（平成30）年平均</t>
    <rPh sb="5" eb="7">
      <t>ヘイセイ</t>
    </rPh>
    <rPh sb="10" eb="11">
      <t>ネン</t>
    </rPh>
    <rPh sb="11" eb="13">
      <t>ヘイキン</t>
    </rPh>
    <phoneticPr fontId="4"/>
  </si>
  <si>
    <t>2019（令和元）年平均</t>
    <rPh sb="5" eb="7">
      <t>レイワ</t>
    </rPh>
    <rPh sb="7" eb="8">
      <t>ガン</t>
    </rPh>
    <rPh sb="9" eb="10">
      <t>ネン</t>
    </rPh>
    <rPh sb="10" eb="12">
      <t>ヘイキン</t>
    </rPh>
    <phoneticPr fontId="4"/>
  </si>
  <si>
    <t>総務省「家計調査」</t>
    <rPh sb="0" eb="3">
      <t>ソウムショウ</t>
    </rPh>
    <rPh sb="4" eb="6">
      <t>カケイ</t>
    </rPh>
    <rPh sb="6" eb="8">
      <t>チョウサ</t>
    </rPh>
    <phoneticPr fontId="4"/>
  </si>
  <si>
    <t>１　はじめに</t>
    <phoneticPr fontId="5"/>
  </si>
  <si>
    <t>２　利用方法</t>
    <rPh sb="2" eb="4">
      <t>リヨウ</t>
    </rPh>
    <rPh sb="4" eb="6">
      <t>ホウホウ</t>
    </rPh>
    <phoneticPr fontId="5"/>
  </si>
  <si>
    <t>２　留意事項</t>
    <phoneticPr fontId="5"/>
  </si>
  <si>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5"/>
  </si>
  <si>
    <t>利用の手引</t>
    <phoneticPr fontId="8"/>
  </si>
  <si>
    <t>需要額入力</t>
    <phoneticPr fontId="8"/>
  </si>
  <si>
    <t>自給率入力</t>
    <phoneticPr fontId="8"/>
  </si>
  <si>
    <t>消費転換率</t>
    <phoneticPr fontId="8"/>
  </si>
  <si>
    <t>経済波及効果フロー図</t>
  </si>
  <si>
    <t>各種係数表</t>
  </si>
  <si>
    <t>生産者価格評価表</t>
  </si>
  <si>
    <t>投入係数表</t>
  </si>
  <si>
    <t>逆行列係数表</t>
  </si>
  <si>
    <t>雇用表</t>
  </si>
  <si>
    <t>シート名</t>
    <rPh sb="3" eb="4">
      <t>メイ</t>
    </rPh>
    <phoneticPr fontId="8"/>
  </si>
  <si>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5"/>
  </si>
  <si>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5"/>
  </si>
  <si>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5"/>
  </si>
  <si>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5"/>
  </si>
  <si>
    <t>⑧　生産波及効果が達成される期間は不明です。</t>
    <rPh sb="2" eb="4">
      <t>セイサン</t>
    </rPh>
    <rPh sb="4" eb="8">
      <t>ハキュウコウカ</t>
    </rPh>
    <rPh sb="9" eb="11">
      <t>タッセイ</t>
    </rPh>
    <rPh sb="14" eb="16">
      <t>キカン</t>
    </rPh>
    <rPh sb="17" eb="19">
      <t>フメイ</t>
    </rPh>
    <phoneticPr fontId="5"/>
  </si>
  <si>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5"/>
  </si>
  <si>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5"/>
  </si>
  <si>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5"/>
  </si>
  <si>
    <t>自給率 ＝ １ － 移輸入率</t>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</si>
  <si>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3"/>
  </si>
  <si>
    <t>参考　　　　　　　　　　　平均消費性向　全国</t>
    <rPh sb="0" eb="2">
      <t>サンコウ</t>
    </rPh>
    <rPh sb="20" eb="22">
      <t>ゼンコク</t>
    </rPh>
    <phoneticPr fontId="4"/>
  </si>
  <si>
    <t>(単位：百万円）</t>
    <rPh sb="1" eb="3">
      <t>タンイ</t>
    </rPh>
    <rPh sb="4" eb="5">
      <t>ヒャク</t>
    </rPh>
    <rPh sb="5" eb="7">
      <t>マンエン</t>
    </rPh>
    <phoneticPr fontId="2"/>
  </si>
  <si>
    <t>(単位：人）</t>
    <rPh sb="1" eb="3">
      <t>タンイ</t>
    </rPh>
    <rPh sb="4" eb="5">
      <t>ニン</t>
    </rPh>
    <phoneticPr fontId="2"/>
  </si>
  <si>
    <t>(Ｉ－ｍ)</t>
    <phoneticPr fontId="2"/>
  </si>
  <si>
    <t>各産業が生産した財・サービスのうち，最終的に民間消費に回された金額の産業別構成比。（各産業部門別民間最終消費／民間最終消費支出の総額）</t>
  </si>
  <si>
    <t>民間消費支出構成比</t>
    <phoneticPr fontId="2"/>
  </si>
  <si>
    <t>誘発額</t>
  </si>
  <si>
    <t>民間消費支出増加額</t>
    <rPh sb="0" eb="2">
      <t>ミンカン</t>
    </rPh>
    <rPh sb="2" eb="4">
      <t>ショウヒ</t>
    </rPh>
    <rPh sb="4" eb="6">
      <t>シシュツ</t>
    </rPh>
    <rPh sb="6" eb="9">
      <t>ゾウカガク</t>
    </rPh>
    <phoneticPr fontId="5"/>
  </si>
  <si>
    <t>分析結果</t>
    <rPh sb="0" eb="2">
      <t>ブンセキ</t>
    </rPh>
    <rPh sb="2" eb="4">
      <t>ケッカ</t>
    </rPh>
    <phoneticPr fontId="8"/>
  </si>
  <si>
    <t>波及効果倍率（対直接効果）　（倍）</t>
    <rPh sb="0" eb="4">
      <t>ハキュウコウカ</t>
    </rPh>
    <rPh sb="4" eb="6">
      <t>バイリツ</t>
    </rPh>
    <rPh sb="7" eb="8">
      <t>ツイ</t>
    </rPh>
    <rPh sb="8" eb="10">
      <t>チョクセツ</t>
    </rPh>
    <rPh sb="10" eb="12">
      <t>コウカ</t>
    </rPh>
    <rPh sb="15" eb="16">
      <t>バイ</t>
    </rPh>
    <phoneticPr fontId="5"/>
  </si>
  <si>
    <t>波及効果倍率（対需要増加額）　（倍）</t>
    <rPh sb="0" eb="4">
      <t>ハキュウコウカ</t>
    </rPh>
    <rPh sb="4" eb="6">
      <t>バイリツ</t>
    </rPh>
    <rPh sb="7" eb="8">
      <t>ツイ</t>
    </rPh>
    <rPh sb="8" eb="10">
      <t>ジュヨウ</t>
    </rPh>
    <rPh sb="10" eb="12">
      <t>ゾウカ</t>
    </rPh>
    <rPh sb="12" eb="13">
      <t>ガク</t>
    </rPh>
    <rPh sb="16" eb="17">
      <t>バイ</t>
    </rPh>
    <phoneticPr fontId="5"/>
  </si>
  <si>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</si>
  <si>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t>マージン</t>
    <phoneticPr fontId="2"/>
  </si>
  <si>
    <t>雇用誘発数　　　　　　　（人）</t>
    <rPh sb="0" eb="2">
      <t>コヨウ</t>
    </rPh>
    <rPh sb="2" eb="4">
      <t>ユウハツ</t>
    </rPh>
    <rPh sb="4" eb="5">
      <t>スウ</t>
    </rPh>
    <rPh sb="13" eb="14">
      <t>ニン</t>
    </rPh>
    <phoneticPr fontId="5"/>
  </si>
  <si>
    <t>農林漁業</t>
  </si>
  <si>
    <t>プラスチック・ゴム製品</t>
  </si>
  <si>
    <t>窯業・土石製品</t>
  </si>
  <si>
    <t>輸送機械</t>
  </si>
  <si>
    <t>電気・ガス・熱供給</t>
  </si>
  <si>
    <t>事務用品</t>
  </si>
  <si>
    <t>分類不明</t>
  </si>
  <si>
    <t>86</t>
  </si>
  <si>
    <t>87</t>
  </si>
  <si>
    <t>家計外消費支出（列）</t>
  </si>
  <si>
    <t>一般政府消費支出</t>
  </si>
  <si>
    <t>輸出計</t>
  </si>
  <si>
    <t>（控除）関税</t>
  </si>
  <si>
    <t>（控除）輸入品商品税</t>
  </si>
  <si>
    <t>（控除）輸入計</t>
  </si>
  <si>
    <t>最終需要部門計</t>
  </si>
  <si>
    <t>国内生産額</t>
  </si>
  <si>
    <t>間接税（関税・輸入品商品税を除く。）</t>
  </si>
  <si>
    <t>取引基本表より</t>
    <rPh sb="0" eb="2">
      <t>トリヒキ</t>
    </rPh>
    <rPh sb="2" eb="5">
      <t>キホンヒョウ</t>
    </rPh>
    <phoneticPr fontId="2"/>
  </si>
  <si>
    <t>取引基本表より</t>
  </si>
  <si>
    <t>雇用票より</t>
    <rPh sb="0" eb="3">
      <t>コヨウヒョウ</t>
    </rPh>
    <phoneticPr fontId="2"/>
  </si>
  <si>
    <t>（百万円）</t>
  </si>
  <si>
    <t>（人／百万円）</t>
  </si>
  <si>
    <t>域内自給率</t>
    <rPh sb="0" eb="1">
      <t>イキ</t>
    </rPh>
    <phoneticPr fontId="2"/>
  </si>
  <si>
    <t>就業係数</t>
    <phoneticPr fontId="2"/>
  </si>
  <si>
    <t>域内需要合計</t>
    <rPh sb="0" eb="1">
      <t>イキ</t>
    </rPh>
    <phoneticPr fontId="2"/>
  </si>
  <si>
    <t>|移輸入計|</t>
    <phoneticPr fontId="2"/>
  </si>
  <si>
    <t>移輸入率</t>
  </si>
  <si>
    <t>従業者</t>
    <rPh sb="0" eb="3">
      <t>ジュウギョウシャ</t>
    </rPh>
    <phoneticPr fontId="2"/>
  </si>
  <si>
    <t>雇用者</t>
    <rPh sb="0" eb="3">
      <t>コヨウシャ</t>
    </rPh>
    <phoneticPr fontId="2"/>
  </si>
  <si>
    <t>雇用係数</t>
    <rPh sb="0" eb="2">
      <t>コヨウ</t>
    </rPh>
    <phoneticPr fontId="2"/>
  </si>
  <si>
    <t>Ａ</t>
  </si>
  <si>
    <t>Ｂ</t>
  </si>
  <si>
    <t>Ｃ＝Ｂ／Ａ</t>
  </si>
  <si>
    <t>Ｄ＝１－Ｃ</t>
  </si>
  <si>
    <t>A</t>
    <phoneticPr fontId="2"/>
  </si>
  <si>
    <t>B</t>
    <phoneticPr fontId="2"/>
  </si>
  <si>
    <t>C</t>
    <phoneticPr fontId="2"/>
  </si>
  <si>
    <t>Ｄ＝B／A</t>
    <phoneticPr fontId="2"/>
  </si>
  <si>
    <t>Ｅ＝C／A</t>
    <phoneticPr fontId="2"/>
  </si>
  <si>
    <t>常用雇用者</t>
    <rPh sb="4" eb="5">
      <t>シャ</t>
    </rPh>
    <phoneticPr fontId="2"/>
  </si>
  <si>
    <t>正職員</t>
    <rPh sb="0" eb="3">
      <t>セイショクイン</t>
    </rPh>
    <phoneticPr fontId="3"/>
  </si>
  <si>
    <t>正職員以外</t>
    <rPh sb="0" eb="3">
      <t>セイショクイン</t>
    </rPh>
    <rPh sb="3" eb="5">
      <t>イガイ</t>
    </rPh>
    <phoneticPr fontId="3"/>
  </si>
  <si>
    <t>臨時雇用者</t>
    <rPh sb="0" eb="2">
      <t>リンジ</t>
    </rPh>
    <phoneticPr fontId="2"/>
  </si>
  <si>
    <t>③　産業連関表対象年と分析対象時点での産業構造は完全には一致しませんが、短期的には変化せず一定であるものとします。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ブンセキ</t>
    </rPh>
    <rPh sb="13" eb="15">
      <t>タイショウ</t>
    </rPh>
    <rPh sb="15" eb="17">
      <t>ジテン</t>
    </rPh>
    <rPh sb="19" eb="21">
      <t>サンギョウ</t>
    </rPh>
    <rPh sb="21" eb="23">
      <t>コウゾウ</t>
    </rPh>
    <rPh sb="24" eb="26">
      <t>カンゼン</t>
    </rPh>
    <rPh sb="28" eb="30">
      <t>イッチ</t>
    </rPh>
    <rPh sb="36" eb="39">
      <t>タンキテキ</t>
    </rPh>
    <rPh sb="41" eb="43">
      <t>ヘンカ</t>
    </rPh>
    <phoneticPr fontId="5"/>
  </si>
  <si>
    <t>⑦　価格は産業連関表対象年の価格により、分析対象時点の価格を考慮しません。</t>
    <rPh sb="2" eb="4">
      <t>カカク</t>
    </rPh>
    <rPh sb="5" eb="7">
      <t>サンギョウ</t>
    </rPh>
    <rPh sb="7" eb="10">
      <t>レンカンヒョウ</t>
    </rPh>
    <rPh sb="10" eb="12">
      <t>タイショウ</t>
    </rPh>
    <rPh sb="12" eb="13">
      <t>ネン</t>
    </rPh>
    <rPh sb="14" eb="16">
      <t>カカク</t>
    </rPh>
    <rPh sb="20" eb="22">
      <t>ブンセキ</t>
    </rPh>
    <rPh sb="22" eb="24">
      <t>タイショウ</t>
    </rPh>
    <rPh sb="24" eb="26">
      <t>ジテン</t>
    </rPh>
    <rPh sb="27" eb="29">
      <t>カカク</t>
    </rPh>
    <rPh sb="30" eb="32">
      <t>コウリョ</t>
    </rPh>
    <phoneticPr fontId="5"/>
  </si>
  <si>
    <r>
      <rPr>
        <b/>
        <sz val="11"/>
        <color theme="1" tint="0.34998626667073579"/>
        <rFont val="UD デジタル 教科書体 NK-R"/>
        <family val="1"/>
        <charset val="128"/>
      </rPr>
      <t>購入者価格</t>
    </r>
    <r>
      <rPr>
        <sz val="11"/>
        <color theme="1" tint="0.34998626667073579"/>
        <rFont val="UD デジタル 教科書体 NK-R"/>
        <family val="1"/>
        <charset val="128"/>
      </rPr>
      <t>による</t>
    </r>
    <rPh sb="0" eb="3">
      <t>コウニュウシャ</t>
    </rPh>
    <rPh sb="3" eb="5">
      <t>カカク</t>
    </rPh>
    <phoneticPr fontId="3"/>
  </si>
  <si>
    <r>
      <rPr>
        <b/>
        <sz val="11"/>
        <color theme="1" tint="0.34998626667073579"/>
        <rFont val="UD デジタル 教科書体 NK-R"/>
        <family val="1"/>
        <charset val="128"/>
      </rPr>
      <t>生産者価格</t>
    </r>
    <r>
      <rPr>
        <sz val="11"/>
        <color theme="1" tint="0.34998626667073579"/>
        <rFont val="UD デジタル 教科書体 NK-R"/>
        <family val="1"/>
        <charset val="128"/>
      </rPr>
      <t>による</t>
    </r>
    <rPh sb="0" eb="3">
      <t>セイサンシャ</t>
    </rPh>
    <rPh sb="3" eb="5">
      <t>カカク</t>
    </rPh>
    <phoneticPr fontId="3"/>
  </si>
  <si>
    <t>2020（令和２）年平均</t>
    <rPh sb="5" eb="7">
      <t>レイワ</t>
    </rPh>
    <rPh sb="9" eb="10">
      <t>ネン</t>
    </rPh>
    <rPh sb="10" eb="12">
      <t>ヘイキン</t>
    </rPh>
    <phoneticPr fontId="4"/>
  </si>
  <si>
    <t>2021（令和３）年平均</t>
    <rPh sb="5" eb="7">
      <t>レイワ</t>
    </rPh>
    <rPh sb="9" eb="10">
      <t>ネン</t>
    </rPh>
    <rPh sb="10" eb="12">
      <t>ヘイキン</t>
    </rPh>
    <phoneticPr fontId="4"/>
  </si>
  <si>
    <t>2022（令和４）年平均</t>
    <rPh sb="5" eb="7">
      <t>レイワ</t>
    </rPh>
    <rPh sb="9" eb="10">
      <t>ネン</t>
    </rPh>
    <rPh sb="10" eb="12">
      <t>ヘイキン</t>
    </rPh>
    <phoneticPr fontId="4"/>
  </si>
  <si>
    <t>2020 経済波及効果簡易分析（統合大分類 37部門）</t>
    <rPh sb="11" eb="13">
      <t>カンイ</t>
    </rPh>
    <rPh sb="13" eb="15">
      <t>ブンセキ</t>
    </rPh>
    <rPh sb="16" eb="18">
      <t>トウゴウ</t>
    </rPh>
    <rPh sb="18" eb="21">
      <t>ダイブンルイ</t>
    </rPh>
    <rPh sb="24" eb="26">
      <t>ブモン</t>
    </rPh>
    <phoneticPr fontId="8"/>
  </si>
  <si>
    <t>統合大分類 37部門</t>
    <rPh sb="0" eb="2">
      <t>トウゴウ</t>
    </rPh>
    <rPh sb="2" eb="3">
      <t>ダイ</t>
    </rPh>
    <rPh sb="3" eb="5">
      <t>ブンルイ</t>
    </rPh>
    <rPh sb="8" eb="10">
      <t>ブモン</t>
    </rPh>
    <phoneticPr fontId="2"/>
  </si>
  <si>
    <t>2020 経済波及効果簡易分析結果（統合大分類 37部門）</t>
    <rPh sb="15" eb="17">
      <t>ケッカ</t>
    </rPh>
    <rPh sb="18" eb="20">
      <t>トウゴウ</t>
    </rPh>
    <rPh sb="20" eb="23">
      <t>ダイブンルイ</t>
    </rPh>
    <rPh sb="26" eb="28">
      <t>ブモン</t>
    </rPh>
    <phoneticPr fontId="5"/>
  </si>
  <si>
    <t>経済波及効果フロー図（統合大分類 37部門）</t>
    <rPh sb="0" eb="2">
      <t>ケイザイ</t>
    </rPh>
    <rPh sb="2" eb="6">
      <t>ハキュウコウカ</t>
    </rPh>
    <rPh sb="9" eb="10">
      <t>ズ</t>
    </rPh>
    <rPh sb="11" eb="13">
      <t>トウゴウ</t>
    </rPh>
    <rPh sb="13" eb="16">
      <t>ダイブンルイ</t>
    </rPh>
    <rPh sb="19" eb="21">
      <t>ブモン</t>
    </rPh>
    <phoneticPr fontId="5"/>
  </si>
  <si>
    <t>統合大分類 37部門</t>
    <phoneticPr fontId="5"/>
  </si>
  <si>
    <t>統合大分類 37部門</t>
    <rPh sb="8" eb="10">
      <t>ブモン</t>
    </rPh>
    <phoneticPr fontId="9"/>
  </si>
  <si>
    <t>有給役員雇用者</t>
  </si>
  <si>
    <t>計</t>
    <rPh sb="0" eb="1">
      <t>ケイ</t>
    </rPh>
    <phoneticPr fontId="10"/>
  </si>
  <si>
    <t>統合大分類 37部門</t>
    <phoneticPr fontId="10"/>
  </si>
  <si>
    <t>↓差し引いたマージンを商業・運輸の各部門に振り分ける</t>
    <rPh sb="1" eb="2">
      <t>サ</t>
    </rPh>
    <rPh sb="3" eb="4">
      <t>ヒ</t>
    </rPh>
    <rPh sb="11" eb="13">
      <t>ショウギョウ</t>
    </rPh>
    <rPh sb="14" eb="16">
      <t>ウンユ</t>
    </rPh>
    <rPh sb="17" eb="20">
      <t>カクブモン</t>
    </rPh>
    <rPh sb="21" eb="22">
      <t>フ</t>
    </rPh>
    <rPh sb="23" eb="24">
      <t>ワ</t>
    </rPh>
    <phoneticPr fontId="2"/>
  </si>
  <si>
    <t>１次波及</t>
    <phoneticPr fontId="8"/>
  </si>
  <si>
    <t>２次波及</t>
    <phoneticPr fontId="8"/>
  </si>
  <si>
    <t>総合波及</t>
    <phoneticPr fontId="8"/>
  </si>
  <si>
    <t>結果まとめ</t>
    <phoneticPr fontId="8"/>
  </si>
  <si>
    <t>波及結果まとめ</t>
    <rPh sb="0" eb="2">
      <t>ハキュウ</t>
    </rPh>
    <phoneticPr fontId="5"/>
  </si>
  <si>
    <t>投入係数表</t>
    <phoneticPr fontId="6"/>
  </si>
  <si>
    <t>逆行列表</t>
    <rPh sb="0" eb="3">
      <t>ギャクギョウレツ</t>
    </rPh>
    <rPh sb="3" eb="4">
      <t>ヒョウ</t>
    </rPh>
    <phoneticPr fontId="6"/>
  </si>
  <si>
    <t>雇用表</t>
    <rPh sb="0" eb="2">
      <t>コヨウ</t>
    </rPh>
    <rPh sb="2" eb="3">
      <t>ヒョウ</t>
    </rPh>
    <phoneticPr fontId="10"/>
  </si>
  <si>
    <t>=MMULT(投入係数表!D7:AN43,'１次波及'!M7:M43)</t>
    <phoneticPr fontId="2"/>
  </si>
  <si>
    <t>=MMULT(逆行列係数表!D7:AN43,'１次波及'!P7:P43)</t>
    <phoneticPr fontId="2"/>
  </si>
  <si>
    <t>=MMULT(逆行列係数表!D7:AN43,'２次波及'!N7:N43)</t>
    <phoneticPr fontId="5"/>
  </si>
  <si>
    <t>国内総固定資本形成（公的）</t>
  </si>
  <si>
    <t>国内総固定資本形成（民間）</t>
  </si>
  <si>
    <t>国内最終需要計</t>
  </si>
  <si>
    <t>国内需要合計</t>
  </si>
  <si>
    <t>(単位 : 10億円)</t>
  </si>
  <si>
    <t>平均</t>
  </si>
  <si>
    <t>行和</t>
  </si>
  <si>
    <t>感応度係数</t>
  </si>
  <si>
    <t>列和</t>
  </si>
  <si>
    <t>影響力係数</t>
  </si>
  <si>
    <t>令和２年(2020年)産業連関表 逆行列係数表[ I - ( I - M^ )A ]-1 (統合大分類表)</t>
  </si>
  <si>
    <t>（単位：10億円）</t>
    <rPh sb="1" eb="3">
      <t>タンイ</t>
    </rPh>
    <rPh sb="6" eb="8">
      <t>オクエン</t>
    </rPh>
    <phoneticPr fontId="5"/>
  </si>
  <si>
    <t>（単位：10億円）</t>
    <rPh sb="6" eb="8">
      <t>オクエン</t>
    </rPh>
    <phoneticPr fontId="2"/>
  </si>
  <si>
    <t>国内需要計</t>
    <rPh sb="0" eb="2">
      <t>コクナイ</t>
    </rPh>
    <rPh sb="2" eb="4">
      <t>ジュヨウ</t>
    </rPh>
    <rPh sb="4" eb="5">
      <t>ケイ</t>
    </rPh>
    <phoneticPr fontId="2"/>
  </si>
  <si>
    <t>産業連関表
自給率</t>
    <rPh sb="0" eb="2">
      <t>サンギョウ</t>
    </rPh>
    <rPh sb="2" eb="5">
      <t>レンカンヒョウ</t>
    </rPh>
    <rPh sb="6" eb="9">
      <t>ジキュウリツ</t>
    </rPh>
    <phoneticPr fontId="3"/>
  </si>
  <si>
    <t>令和2年（2020年）産業連関表（生産者価格評価表）統合大分類 37部門</t>
    <rPh sb="0" eb="2">
      <t>レイワ</t>
    </rPh>
    <rPh sb="26" eb="28">
      <t>トウゴウ</t>
    </rPh>
    <rPh sb="28" eb="31">
      <t>ダイブンルイ</t>
    </rPh>
    <rPh sb="34" eb="36">
      <t>ブモン</t>
    </rPh>
    <phoneticPr fontId="2"/>
  </si>
  <si>
    <t>令和2年（2020年）産業連関表（投入係数表）統合大分類 37部門</t>
    <rPh sb="23" eb="25">
      <t>トウゴウ</t>
    </rPh>
    <rPh sb="25" eb="28">
      <t>ダイブンルイ</t>
    </rPh>
    <rPh sb="31" eb="33">
      <t>ブモン</t>
    </rPh>
    <phoneticPr fontId="2"/>
  </si>
  <si>
    <t>粗付加価値部門計</t>
    <phoneticPr fontId="6"/>
  </si>
  <si>
    <t>粗付加価値誘発額
÷粗付加価値部門計</t>
    <phoneticPr fontId="2"/>
  </si>
  <si>
    <t>国内需要額</t>
    <rPh sb="0" eb="2">
      <t>コクナイ</t>
    </rPh>
    <rPh sb="2" eb="4">
      <t>ジュヨウ</t>
    </rPh>
    <rPh sb="4" eb="5">
      <t>ガク</t>
    </rPh>
    <phoneticPr fontId="5"/>
  </si>
  <si>
    <t>　この分析ツールは、「令和２年（２０20年）産業連関表」の係数を用いて国内の消費、投資等の需要増加がもたらす国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レイワ</t>
    </rPh>
    <rPh sb="14" eb="15">
      <t>ネン</t>
    </rPh>
    <rPh sb="20" eb="21">
      <t>ネン</t>
    </rPh>
    <rPh sb="22" eb="24">
      <t>サンギョウ</t>
    </rPh>
    <rPh sb="24" eb="27">
      <t>レンカンヒョウ</t>
    </rPh>
    <rPh sb="29" eb="31">
      <t>ケイスウ</t>
    </rPh>
    <rPh sb="32" eb="33">
      <t>モチ</t>
    </rPh>
    <rPh sb="38" eb="40">
      <t>ショウヒ</t>
    </rPh>
    <rPh sb="41" eb="43">
      <t>トウシ</t>
    </rPh>
    <rPh sb="43" eb="44">
      <t>トウ</t>
    </rPh>
    <rPh sb="54" eb="55">
      <t>クニ</t>
    </rPh>
    <rPh sb="81" eb="83">
      <t>ガイトウ</t>
    </rPh>
    <rPh sb="200" eb="201">
      <t>ネガ</t>
    </rPh>
    <phoneticPr fontId="5"/>
  </si>
  <si>
    <t>移輸入率 ＝ 移輸入額 / 国内需要合計</t>
    <rPh sb="0" eb="1">
      <t>イ</t>
    </rPh>
    <rPh sb="1" eb="2">
      <t>ユ</t>
    </rPh>
    <rPh sb="2" eb="3">
      <t>ハイ</t>
    </rPh>
    <rPh sb="3" eb="4">
      <t>ユ</t>
    </rPh>
    <rPh sb="5" eb="6">
      <t>イ</t>
    </rPh>
    <rPh sb="7" eb="8">
      <t>イ</t>
    </rPh>
    <rPh sb="8" eb="10">
      <t>ユニュウ</t>
    </rPh>
    <rPh sb="14" eb="15">
      <t>クニ</t>
    </rPh>
    <rPh sb="15" eb="16">
      <t>ケンナイ</t>
    </rPh>
    <rPh sb="16" eb="18">
      <t>ゴウケイチョウセイ</t>
    </rPh>
    <phoneticPr fontId="1"/>
  </si>
  <si>
    <t>国内需要増加額（直接）</t>
    <rPh sb="0" eb="2">
      <t>コクナイ</t>
    </rPh>
    <rPh sb="2" eb="4">
      <t>ジュヨウ</t>
    </rPh>
    <rPh sb="4" eb="7">
      <t>ゾウカガク</t>
    </rPh>
    <rPh sb="8" eb="10">
      <t>チョクセツ</t>
    </rPh>
    <phoneticPr fontId="5"/>
  </si>
  <si>
    <t>国外需要</t>
    <rPh sb="0" eb="2">
      <t>コクガイ</t>
    </rPh>
    <rPh sb="2" eb="4">
      <t>ジュヨウ</t>
    </rPh>
    <phoneticPr fontId="5"/>
  </si>
  <si>
    <t>国内需要増加額</t>
    <rPh sb="0" eb="2">
      <t>コクナイ</t>
    </rPh>
    <rPh sb="2" eb="4">
      <t>ジュヨウ</t>
    </rPh>
    <rPh sb="4" eb="7">
      <t>ゾウカガク</t>
    </rPh>
    <phoneticPr fontId="5"/>
  </si>
  <si>
    <t>国内生産</t>
    <rPh sb="0" eb="1">
      <t>クニ</t>
    </rPh>
    <phoneticPr fontId="2"/>
  </si>
  <si>
    <t>（国内２次分）</t>
    <rPh sb="1" eb="3">
      <t>コクナイ</t>
    </rPh>
    <rPh sb="4" eb="5">
      <t>ジ</t>
    </rPh>
    <rPh sb="5" eb="6">
      <t>ブン</t>
    </rPh>
    <phoneticPr fontId="5"/>
  </si>
  <si>
    <t>(国内１次）</t>
    <rPh sb="1" eb="3">
      <t>コクナイ</t>
    </rPh>
    <rPh sb="4" eb="5">
      <t>ツギ</t>
    </rPh>
    <phoneticPr fontId="2"/>
  </si>
  <si>
    <t>国内自給率</t>
    <rPh sb="0" eb="2">
      <t>コクナイ</t>
    </rPh>
    <rPh sb="2" eb="5">
      <t>ジキュウリツ</t>
    </rPh>
    <phoneticPr fontId="3"/>
  </si>
  <si>
    <t>国内自給率
(任意設定)</t>
    <rPh sb="0" eb="2">
      <t>コクナイ</t>
    </rPh>
    <rPh sb="2" eb="5">
      <t>ジキュウリツ</t>
    </rPh>
    <rPh sb="7" eb="9">
      <t>ニンイ</t>
    </rPh>
    <rPh sb="9" eb="11">
      <t>セッテイ</t>
    </rPh>
    <phoneticPr fontId="3"/>
  </si>
  <si>
    <t>国内需要計</t>
    <rPh sb="0" eb="2">
      <t>コクナイ</t>
    </rPh>
    <rPh sb="2" eb="4">
      <t>ジュヨウ</t>
    </rPh>
    <rPh sb="4" eb="5">
      <t>ケイ</t>
    </rPh>
    <phoneticPr fontId="3"/>
  </si>
  <si>
    <t>国内生産額</t>
    <rPh sb="0" eb="1">
      <t>クニ</t>
    </rPh>
    <phoneticPr fontId="2"/>
  </si>
  <si>
    <t>国内生産額</t>
    <rPh sb="0" eb="1">
      <t>クニ</t>
    </rPh>
    <phoneticPr fontId="2"/>
  </si>
  <si>
    <t>国内自給率</t>
    <rPh sb="0" eb="1">
      <t>クニ</t>
    </rPh>
    <phoneticPr fontId="2"/>
  </si>
  <si>
    <t>購入者価格と生産者価格との差額のうち，商業部門に投入された金額及びその割合。国の令和２年産業連関表の商業マージン額／総需要(家計外消費支出)により推計。</t>
    <rPh sb="40" eb="42">
      <t>レイワ</t>
    </rPh>
    <phoneticPr fontId="2"/>
  </si>
  <si>
    <t>購入者価格と生産者価格との差額のうち，運輸部門に投入された金額及びその割合。国の令和２年産業連関表の商業マージン額／総需要(家計外消費支出)により推計。</t>
    <rPh sb="40" eb="42">
      <t>レイワ</t>
    </rPh>
    <phoneticPr fontId="2"/>
  </si>
  <si>
    <t>各産業が生産を1単位増加したときに，新たな就業者が何人必要になるかを示す係数。従業者総数/各部門の国内生産額により算出。</t>
    <rPh sb="49" eb="50">
      <t>クニ</t>
    </rPh>
    <phoneticPr fontId="2"/>
  </si>
  <si>
    <t>生産額に占める粗付加価値額の割合を示す。国の取引基本表の粗付加価値部門計／国内生産額により算出。</t>
    <rPh sb="20" eb="21">
      <t>クニ</t>
    </rPh>
    <rPh sb="37" eb="38">
      <t>クニ</t>
    </rPh>
    <phoneticPr fontId="2"/>
  </si>
  <si>
    <t>生産額に占める雇用者所得額の割合を示す。国の取引基本表の雇用者所得／国内生産額により算出。</t>
    <rPh sb="20" eb="21">
      <t>クニ</t>
    </rPh>
    <rPh sb="34" eb="35">
      <t>クニ</t>
    </rPh>
    <phoneticPr fontId="2"/>
  </si>
  <si>
    <t>各産業が生産を1単位増加したときに，新たな雇用者が何人必要になるかを示す係数。国の雇用表と取引基本表の（有給役員数＋常用雇用者数＋臨時・日雇雇用者数）／国内</t>
    <rPh sb="39" eb="40">
      <t>クニ</t>
    </rPh>
    <rPh sb="76" eb="77">
      <t>クニ</t>
    </rPh>
    <phoneticPr fontId="2"/>
  </si>
  <si>
    <t>国内で発生した需要のうち，移輸入分を含まず，国内で生産された財・サービスのみによって賄われる割合。令和２年産業連関表から算出[１－{移輸入／（国内需要合計－調整項）}]</t>
    <rPh sb="0" eb="1">
      <t>クニ</t>
    </rPh>
    <rPh sb="22" eb="23">
      <t>クニ</t>
    </rPh>
    <rPh sb="49" eb="51">
      <t>レイワ</t>
    </rPh>
    <rPh sb="71" eb="72">
      <t>クニ</t>
    </rPh>
    <phoneticPr fontId="2"/>
  </si>
  <si>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5"/>
  </si>
  <si>
    <r>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
　</t>
    </r>
    <r>
      <rPr>
        <sz val="12"/>
        <color rgb="FFC00000"/>
        <rFont val="UD デジタル 教科書体 NK-R"/>
        <family val="1"/>
        <charset val="128"/>
      </rPr>
      <t>輸出額が１割減少したことを想定した需要減少額が入力してあります。</t>
    </r>
    <rPh sb="7" eb="9">
      <t>ジュヨウ</t>
    </rPh>
    <rPh sb="9" eb="12">
      <t>ゾウカガク</t>
    </rPh>
    <rPh sb="13" eb="16">
      <t>カクブモン</t>
    </rPh>
    <rPh sb="17" eb="19">
      <t>ウチワケ</t>
    </rPh>
    <rPh sb="20" eb="22">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</si>
</sst>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00000_ "/>
    <numFmt numFmtId="178" formatCode="0.0_);[Red]\(0.0\)"/>
    <numFmt numFmtId="179" formatCode="#,##0.00000;&quot;▲ &quot;#,##0.00000"/>
    <numFmt numFmtId="180" formatCode="#,##0;&quot;▲ &quot;#,##0"/>
    <numFmt numFmtId="181" formatCode="0.000_ "/>
    <numFmt numFmtId="182" formatCode="#,##0.000;&quot;▲ &quot;#,##0.000"/>
    <numFmt numFmtId="183" formatCode="#,##0.000_);[Red]\(#,##0.000\)"/>
    <numFmt numFmtId="184" formatCode="#,##0_ ;[Red]\-#,##0\ "/>
    <numFmt numFmtId="185" formatCode="#,##0.000000;&quot;▲ &quot;#,##0.000000"/>
    <numFmt numFmtId="186" formatCode="#,##0.000000_ ;[Red]\-#,##0.000000\ "/>
    <numFmt numFmtId="187" formatCode="0.000000_ ;[Red]\-0.000000\ "/>
    <numFmt numFmtId="188" formatCode="0.000000_ "/>
    <numFmt numFmtId="189" formatCode="#,##0.0000_ ;[Red]\-#,##0.0000\ "/>
    <numFmt numFmtId="190" formatCode="0.0000_ ;[Red]\-0.0000\ "/>
    <numFmt numFmtId="191" formatCode="0.0%"/>
  </numFmts>
  <fonts count="31"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2"/>
      <name val="ＭＳ Ｐゴシック"/>
      <family val="3"/>
    </font>
    <font>
      <sz val="11"/>
      <color theme="1" tint="0.34998626667073579"/>
      <name val="UD デジタル 教科書体 NK-R"/>
      <family val="1"/>
      <charset val="128"/>
    </font>
    <font>
      <b/>
      <sz val="11"/>
      <color theme="1" tint="0.34998626667073579"/>
      <name val="UD デジタル 教科書体 NK-R"/>
      <family val="1"/>
      <charset val="128"/>
    </font>
    <font>
      <b/>
      <sz val="14"/>
      <color theme="1" tint="0.34998626667073579"/>
      <name val="UD デジタル 教科書体 NK-R"/>
      <family val="1"/>
      <charset val="128"/>
    </font>
    <font>
      <sz val="10"/>
      <color theme="1" tint="0.34998626667073579"/>
      <name val="UD デジタル 教科書体 NK-R"/>
      <family val="1"/>
      <charset val="128"/>
    </font>
    <font>
      <sz val="12"/>
      <color theme="1" tint="0.34998626667073579"/>
      <name val="UD デジタル 教科書体 NK-R"/>
      <family val="1"/>
      <charset val="128"/>
    </font>
    <font>
      <b/>
      <sz val="12"/>
      <color theme="1" tint="0.34998626667073579"/>
      <name val="UD デジタル 教科書体 NK-R"/>
      <family val="1"/>
      <charset val="128"/>
    </font>
    <font>
      <sz val="14"/>
      <color theme="1" tint="0.34998626667073579"/>
      <name val="UD デジタル 教科書体 NK-R"/>
      <family val="1"/>
      <charset val="128"/>
    </font>
    <font>
      <b/>
      <sz val="10"/>
      <color theme="1" tint="0.34998626667073579"/>
      <name val="UD デジタル 教科書体 NK-R"/>
      <family val="1"/>
      <charset val="128"/>
    </font>
    <font>
      <sz val="10"/>
      <color theme="9" tint="-0.249977111117893"/>
      <name val="UD デジタル 教科書体 NK-R"/>
      <family val="1"/>
      <charset val="128"/>
    </font>
    <font>
      <sz val="10"/>
      <color rgb="FF0070C0"/>
      <name val="UD デジタル 教科書体 NK-R"/>
      <family val="1"/>
      <charset val="128"/>
    </font>
    <font>
      <b/>
      <sz val="10"/>
      <color rgb="FF0070C0"/>
      <name val="UD デジタル 教科書体 NK-R"/>
      <family val="1"/>
      <charset val="128"/>
    </font>
    <font>
      <b/>
      <sz val="14"/>
      <color theme="1"/>
      <name val="ＭＳ Ｐゴシック"/>
      <family val="3"/>
      <charset val="128"/>
      <scheme val="minor"/>
    </font>
    <font>
      <sz val="10"/>
      <color theme="1" tint="0.499984740745262"/>
      <name val="UD デジタル 教科書体 NK-R"/>
      <family val="1"/>
      <charset val="128"/>
    </font>
    <font>
      <sz val="9"/>
      <color theme="1" tint="0.34998626667073579"/>
      <name val="UD デジタル 教科書体 NK-R"/>
      <family val="1"/>
      <charset val="128"/>
    </font>
    <font>
      <sz val="9"/>
      <color theme="1" tint="0.499984740745262"/>
      <name val="UD デジタル 教科書体 NK-R"/>
      <family val="1"/>
      <charset val="128"/>
    </font>
    <font>
      <b/>
      <sz val="10"/>
      <color theme="9" tint="-0.249977111117893"/>
      <name val="UD デジタル 教科書体 NK-R"/>
      <family val="1"/>
      <charset val="128"/>
    </font>
    <font>
      <sz val="10"/>
      <color rgb="FFC00000"/>
      <name val="UD デジタル 教科書体 NK-R"/>
      <family val="1"/>
      <charset val="128"/>
    </font>
    <font>
      <b/>
      <sz val="11"/>
      <color theme="1"/>
      <name val="ＭＳ Ｐゴシック"/>
      <family val="3"/>
      <charset val="128"/>
      <scheme val="minor"/>
    </font>
    <font>
      <b/>
      <sz val="11"/>
      <color rgb="FFC00000"/>
      <name val="UD デジタル 教科書体 NK-R"/>
      <family val="1"/>
      <charset val="128"/>
    </font>
    <font>
      <sz val="12"/>
      <color rgb="FFC00000"/>
      <name val="UD デジタル 教科書体 NK-R"/>
      <family val="1"/>
      <charset val="128"/>
    </font>
  </fonts>
  <fills count="10">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1FFFF"/>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hair">
        <color theme="0" tint="-0.499984740745262"/>
      </bottom>
      <diagonal/>
    </border>
    <border>
      <left style="hair">
        <color indexed="64"/>
      </left>
      <right style="hair">
        <color indexed="64"/>
      </right>
      <top style="medium">
        <color indexed="64"/>
      </top>
      <bottom style="hair">
        <color theme="0" tint="-0.499984740745262"/>
      </bottom>
      <diagonal/>
    </border>
    <border>
      <left style="hair">
        <color indexed="64"/>
      </left>
      <right style="medium">
        <color indexed="64"/>
      </right>
      <top style="medium">
        <color indexed="64"/>
      </top>
      <bottom style="hair">
        <color theme="0" tint="-0.499984740745262"/>
      </bottom>
      <diagonal/>
    </border>
    <border>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s>
  <cellStyleXfs count="4">
    <xf numFmtId="0" fontId="0" fillId="0" borderId="0">
      <alignment vertical="center"/>
    </xf>
    <xf numFmtId="38" fontId="7" fillId="0" borderId="0" applyFont="0" applyFill="0" applyBorder="0" applyAlignment="0" applyProtection="0">
      <alignment vertical="center"/>
    </xf>
    <xf numFmtId="0" fontId="4" fillId="0" borderId="0"/>
    <xf numFmtId="0" fontId="7" fillId="0" borderId="0">
      <alignment vertical="center"/>
    </xf>
  </cellStyleXfs>
  <cellXfs count="766">
    <xf numFmtId="0" fontId="0" fillId="0" borderId="0" xfId="0">
      <alignment vertical="center"/>
    </xf>
    <xf numFmtId="0" fontId="11" fillId="0" borderId="0" xfId="0" applyFont="1" applyFill="1" applyBorder="1" applyProtection="1">
      <alignment vertical="center"/>
    </xf>
    <xf numFmtId="0" fontId="11" fillId="0" borderId="0" xfId="0" applyFont="1" applyFill="1" applyProtection="1">
      <alignment vertical="center"/>
    </xf>
    <xf numFmtId="0" fontId="12" fillId="0" borderId="0"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11" fillId="0" borderId="5"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xf>
    <xf numFmtId="0" fontId="11" fillId="0" borderId="3" xfId="0" applyFont="1" applyFill="1" applyBorder="1" applyAlignment="1" applyProtection="1">
      <alignment vertical="center"/>
      <protection locked="0"/>
    </xf>
    <xf numFmtId="0" fontId="11" fillId="0" borderId="9" xfId="0" applyFont="1" applyFill="1" applyBorder="1" applyAlignment="1" applyProtection="1">
      <alignment horizontal="center" vertical="center"/>
    </xf>
    <xf numFmtId="0" fontId="11" fillId="0" borderId="9" xfId="0" applyFont="1" applyFill="1" applyBorder="1" applyAlignment="1" applyProtection="1">
      <alignment horizontal="center" vertical="center" wrapText="1"/>
    </xf>
    <xf numFmtId="0" fontId="11" fillId="0" borderId="4" xfId="0" applyFont="1" applyFill="1" applyBorder="1" applyAlignment="1" applyProtection="1">
      <alignment vertical="center"/>
      <protection locked="0"/>
    </xf>
    <xf numFmtId="0" fontId="11" fillId="0" borderId="7" xfId="0" applyFont="1" applyFill="1" applyBorder="1" applyAlignment="1" applyProtection="1">
      <alignment horizontal="right" vertical="center"/>
      <protection locked="0"/>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1" fillId="0" borderId="0" xfId="0" applyFont="1" applyFill="1" applyAlignment="1" applyProtection="1">
      <alignment horizontal="center" vertical="center"/>
    </xf>
    <xf numFmtId="176" fontId="11" fillId="7" borderId="3" xfId="0" quotePrefix="1" applyNumberFormat="1" applyFont="1" applyFill="1" applyBorder="1" applyAlignment="1" applyProtection="1">
      <alignment horizontal="center" vertical="center"/>
    </xf>
    <xf numFmtId="0" fontId="11" fillId="7" borderId="0" xfId="0" applyFont="1" applyFill="1" applyBorder="1" applyAlignment="1" applyProtection="1">
      <alignment vertical="center" shrinkToFit="1"/>
    </xf>
    <xf numFmtId="0" fontId="11" fillId="0" borderId="0" xfId="0" quotePrefix="1" applyFont="1" applyFill="1" applyProtection="1">
      <alignment vertical="center"/>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left" vertical="center"/>
      <protection locked="0"/>
    </xf>
    <xf numFmtId="0" fontId="11" fillId="0" borderId="7" xfId="0" applyFont="1" applyFill="1" applyBorder="1" applyAlignment="1" applyProtection="1">
      <alignment vertical="center"/>
    </xf>
    <xf numFmtId="183" fontId="11" fillId="0" borderId="53" xfId="0" applyNumberFormat="1" applyFont="1" applyFill="1" applyBorder="1" applyAlignment="1" applyProtection="1">
      <alignment horizontal="center" vertical="center"/>
    </xf>
    <xf numFmtId="183" fontId="11" fillId="4" borderId="59" xfId="0" applyNumberFormat="1" applyFont="1" applyFill="1" applyBorder="1" applyAlignment="1" applyProtection="1">
      <alignment horizontal="center" vertical="center"/>
      <protection locked="0"/>
    </xf>
    <xf numFmtId="183" fontId="11" fillId="0" borderId="36" xfId="0" applyNumberFormat="1" applyFont="1" applyFill="1" applyBorder="1" applyAlignment="1" applyProtection="1">
      <alignment horizontal="center" vertical="center"/>
    </xf>
    <xf numFmtId="183" fontId="11" fillId="4" borderId="28" xfId="0" applyNumberFormat="1"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4" fillId="0" borderId="0" xfId="0" applyFont="1" applyFill="1" applyBorder="1" applyAlignment="1" applyProtection="1">
      <alignment vertical="center"/>
    </xf>
    <xf numFmtId="0" fontId="11" fillId="0" borderId="0" xfId="0" applyFont="1" applyFill="1" applyAlignment="1" applyProtection="1">
      <alignment vertical="center"/>
    </xf>
    <xf numFmtId="0" fontId="11" fillId="0" borderId="0" xfId="0" quotePrefix="1" applyFont="1" applyFill="1" applyAlignment="1" applyProtection="1">
      <alignment vertical="center"/>
      <protection locked="0"/>
    </xf>
    <xf numFmtId="0" fontId="11" fillId="0" borderId="0" xfId="0" quotePrefix="1" applyFont="1" applyFill="1" applyAlignme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top" wrapText="1"/>
    </xf>
    <xf numFmtId="0" fontId="15" fillId="0" borderId="0" xfId="0" applyFont="1" applyFill="1" applyProtection="1">
      <alignment vertical="center"/>
    </xf>
    <xf numFmtId="0" fontId="13"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6" fillId="0" borderId="0" xfId="0" applyFont="1" applyFill="1" applyAlignment="1" applyProtection="1">
      <alignment horizontal="left" vertical="top" wrapText="1"/>
    </xf>
    <xf numFmtId="0" fontId="15" fillId="0" borderId="0" xfId="0" applyFont="1" applyFill="1" applyProtection="1">
      <alignment vertical="center"/>
      <protection locked="0"/>
    </xf>
    <xf numFmtId="0" fontId="15" fillId="0" borderId="0" xfId="0" applyFont="1" applyFill="1" applyAlignment="1" applyProtection="1">
      <alignment vertical="top" wrapText="1"/>
    </xf>
    <xf numFmtId="0" fontId="16" fillId="0" borderId="0" xfId="0" applyFont="1" applyFill="1" applyAlignment="1" applyProtection="1">
      <alignment vertical="top" wrapText="1"/>
    </xf>
    <xf numFmtId="0" fontId="16" fillId="0" borderId="0" xfId="0" applyFont="1" applyFill="1" applyAlignment="1" applyProtection="1">
      <alignment vertical="top" wrapText="1"/>
      <protection locked="0"/>
    </xf>
    <xf numFmtId="0" fontId="15" fillId="0" borderId="0" xfId="0" applyFont="1" applyFill="1" applyAlignment="1" applyProtection="1">
      <alignment vertical="top" wrapText="1"/>
      <protection locked="0"/>
    </xf>
    <xf numFmtId="0" fontId="11" fillId="0" borderId="0" xfId="0" applyFont="1" applyFill="1" applyAlignment="1">
      <alignment horizontal="center" vertical="center"/>
    </xf>
    <xf numFmtId="0" fontId="11" fillId="0" borderId="0" xfId="0" applyFont="1" applyFill="1">
      <alignment vertical="center"/>
    </xf>
    <xf numFmtId="0" fontId="17" fillId="0" borderId="67" xfId="0" applyFont="1" applyFill="1" applyBorder="1" applyAlignment="1">
      <alignment horizontal="center" vertical="center"/>
    </xf>
    <xf numFmtId="0" fontId="17" fillId="0" borderId="65" xfId="0" applyFont="1" applyBorder="1" applyAlignment="1">
      <alignment horizontal="left" vertical="center"/>
    </xf>
    <xf numFmtId="0" fontId="17" fillId="0" borderId="29" xfId="0" applyFont="1" applyFill="1" applyBorder="1" applyAlignment="1">
      <alignment horizontal="center" vertical="center"/>
    </xf>
    <xf numFmtId="0" fontId="17" fillId="0" borderId="29" xfId="0" applyFont="1" applyFill="1" applyBorder="1">
      <alignment vertical="center"/>
    </xf>
    <xf numFmtId="0" fontId="17" fillId="0" borderId="29" xfId="0" applyFont="1" applyFill="1" applyBorder="1" applyAlignment="1">
      <alignment vertical="center" wrapText="1"/>
    </xf>
    <xf numFmtId="0" fontId="15" fillId="0" borderId="0" xfId="0" applyFont="1" applyFill="1" applyBorder="1" applyAlignment="1" applyProtection="1">
      <protection locked="0"/>
    </xf>
    <xf numFmtId="0" fontId="15" fillId="0" borderId="0" xfId="0" applyFont="1" applyFill="1" applyAlignment="1" applyProtection="1">
      <protection locked="0"/>
    </xf>
    <xf numFmtId="0" fontId="16"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16" fillId="4" borderId="0" xfId="0" applyFont="1" applyFill="1" applyBorder="1" applyAlignment="1" applyProtection="1">
      <alignment horizontal="center" vertical="center"/>
      <protection locked="0"/>
    </xf>
    <xf numFmtId="0" fontId="16" fillId="4" borderId="17" xfId="0" applyFont="1" applyFill="1" applyBorder="1" applyProtection="1">
      <alignment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center"/>
    </xf>
    <xf numFmtId="178" fontId="15" fillId="0" borderId="0" xfId="1" applyNumberFormat="1" applyFont="1" applyFill="1" applyAlignment="1" applyProtection="1">
      <protection locked="0"/>
    </xf>
    <xf numFmtId="178" fontId="15" fillId="0" borderId="0" xfId="1" applyNumberFormat="1" applyFont="1" applyFill="1" applyAlignment="1" applyProtection="1">
      <alignment horizontal="center"/>
      <protection locked="0"/>
    </xf>
    <xf numFmtId="0" fontId="15" fillId="0" borderId="0" xfId="0" applyFont="1">
      <alignment vertical="center"/>
    </xf>
    <xf numFmtId="0" fontId="15" fillId="0" borderId="0" xfId="0" applyFont="1" applyAlignment="1">
      <alignment horizontal="right" vertical="center"/>
    </xf>
    <xf numFmtId="0" fontId="15" fillId="0" borderId="98" xfId="0" applyFont="1" applyBorder="1" applyAlignment="1">
      <alignment horizontal="center" vertical="center"/>
    </xf>
    <xf numFmtId="181" fontId="15" fillId="0" borderId="98" xfId="0" applyNumberFormat="1" applyFont="1" applyBorder="1">
      <alignment vertical="center"/>
    </xf>
    <xf numFmtId="0" fontId="16" fillId="0" borderId="98" xfId="0" applyFont="1" applyBorder="1" applyAlignment="1">
      <alignment horizontal="center" vertical="center"/>
    </xf>
    <xf numFmtId="0" fontId="15" fillId="0" borderId="0" xfId="0" applyFont="1" applyAlignment="1">
      <alignment horizontal="center" vertical="center"/>
    </xf>
    <xf numFmtId="181" fontId="15" fillId="0" borderId="0" xfId="0" applyNumberFormat="1" applyFont="1">
      <alignment vertical="center"/>
    </xf>
    <xf numFmtId="0" fontId="15" fillId="0" borderId="0" xfId="0" applyFont="1" applyFill="1" applyBorder="1" applyAlignment="1" applyProtection="1">
      <alignment horizontal="center" vertical="center"/>
    </xf>
    <xf numFmtId="181" fontId="15" fillId="0" borderId="0" xfId="0" applyNumberFormat="1" applyFont="1" applyFill="1" applyBorder="1" applyProtection="1">
      <alignment vertical="center"/>
    </xf>
    <xf numFmtId="181" fontId="16" fillId="0" borderId="98" xfId="0" applyNumberFormat="1" applyFont="1" applyBorder="1">
      <alignment vertical="center"/>
    </xf>
    <xf numFmtId="0" fontId="14" fillId="0" borderId="0" xfId="0" applyFont="1" applyFill="1" applyProtection="1">
      <alignment vertical="center"/>
      <protection locked="0"/>
    </xf>
    <xf numFmtId="0" fontId="14" fillId="0" borderId="0" xfId="0" applyFont="1" applyFill="1" applyProtection="1">
      <alignment vertical="center"/>
    </xf>
    <xf numFmtId="0" fontId="14" fillId="0" borderId="0" xfId="0" applyFont="1" applyFill="1" applyBorder="1" applyProtection="1">
      <alignment vertical="center"/>
    </xf>
    <xf numFmtId="14" fontId="14" fillId="0" borderId="12" xfId="0" applyNumberFormat="1" applyFont="1" applyFill="1" applyBorder="1" applyAlignment="1" applyProtection="1">
      <alignment horizontal="center" vertical="center"/>
      <protection locked="0"/>
    </xf>
    <xf numFmtId="0" fontId="14" fillId="0" borderId="18" xfId="0" applyFont="1" applyFill="1" applyBorder="1" applyProtection="1">
      <alignment vertical="center"/>
    </xf>
    <xf numFmtId="0" fontId="14" fillId="0" borderId="19" xfId="0" applyFont="1" applyFill="1" applyBorder="1" applyProtection="1">
      <alignment vertical="center"/>
      <protection locked="0"/>
    </xf>
    <xf numFmtId="0" fontId="14" fillId="0" borderId="20" xfId="0" applyFont="1" applyFill="1" applyBorder="1" applyProtection="1">
      <alignment vertical="center"/>
      <protection locked="0"/>
    </xf>
    <xf numFmtId="0" fontId="14" fillId="0" borderId="23" xfId="0" applyFont="1" applyFill="1" applyBorder="1" applyProtection="1">
      <alignment vertical="center"/>
      <protection locked="0"/>
    </xf>
    <xf numFmtId="0" fontId="14" fillId="0" borderId="0" xfId="0" applyFont="1" applyFill="1" applyBorder="1" applyProtection="1">
      <alignment vertical="center"/>
      <protection locked="0"/>
    </xf>
    <xf numFmtId="0" fontId="14" fillId="0" borderId="21" xfId="0" applyFont="1" applyFill="1" applyBorder="1" applyProtection="1">
      <alignment vertical="center"/>
      <protection locked="0"/>
    </xf>
    <xf numFmtId="0" fontId="14" fillId="0" borderId="24" xfId="0" applyFont="1" applyFill="1" applyBorder="1" applyProtection="1">
      <alignment vertical="center"/>
      <protection locked="0"/>
    </xf>
    <xf numFmtId="0" fontId="14" fillId="0" borderId="12" xfId="0" applyFont="1" applyFill="1" applyBorder="1" applyProtection="1">
      <alignment vertical="center"/>
      <protection locked="0"/>
    </xf>
    <xf numFmtId="0" fontId="14" fillId="0" borderId="22" xfId="0" applyFont="1" applyFill="1" applyBorder="1" applyProtection="1">
      <alignment vertical="center"/>
      <protection locked="0"/>
    </xf>
    <xf numFmtId="0" fontId="14" fillId="0" borderId="0" xfId="0" applyFont="1" applyFill="1" applyAlignment="1" applyProtection="1">
      <alignment horizontal="right" vertical="center"/>
    </xf>
    <xf numFmtId="0" fontId="14" fillId="0" borderId="5" xfId="0" applyFont="1" applyFill="1" applyBorder="1" applyProtection="1">
      <alignment vertical="center"/>
      <protection locked="0"/>
    </xf>
    <xf numFmtId="0" fontId="14" fillId="0" borderId="15" xfId="0" applyFont="1" applyFill="1" applyBorder="1" applyProtection="1">
      <alignment vertical="center"/>
      <protection locked="0"/>
    </xf>
    <xf numFmtId="0" fontId="14" fillId="0" borderId="13" xfId="0" applyFont="1" applyFill="1" applyBorder="1" applyProtection="1">
      <alignment vertical="center"/>
      <protection locked="0"/>
    </xf>
    <xf numFmtId="0" fontId="14" fillId="0" borderId="3" xfId="0" applyFont="1" applyFill="1" applyBorder="1" applyProtection="1">
      <alignment vertical="center"/>
      <protection locked="0"/>
    </xf>
    <xf numFmtId="0" fontId="14" fillId="0" borderId="11" xfId="0" applyFont="1" applyFill="1" applyBorder="1" applyProtection="1">
      <alignment vertical="center"/>
      <protection locked="0"/>
    </xf>
    <xf numFmtId="0" fontId="14" fillId="0" borderId="4" xfId="0" applyFont="1" applyFill="1" applyBorder="1" applyProtection="1">
      <alignment vertical="center"/>
      <protection locked="0"/>
    </xf>
    <xf numFmtId="0" fontId="14" fillId="0" borderId="7" xfId="0" applyFont="1" applyFill="1" applyBorder="1" applyProtection="1">
      <alignment vertical="center"/>
      <protection locked="0"/>
    </xf>
    <xf numFmtId="0" fontId="14" fillId="0" borderId="16" xfId="0" applyFont="1" applyFill="1" applyBorder="1" applyProtection="1">
      <alignment vertical="center"/>
      <protection locked="0"/>
    </xf>
    <xf numFmtId="0" fontId="14" fillId="0" borderId="0" xfId="0" applyFont="1" applyProtection="1">
      <alignment vertical="center"/>
      <protection locked="0"/>
    </xf>
    <xf numFmtId="0" fontId="14" fillId="0" borderId="0" xfId="0" applyFont="1" applyProtection="1">
      <alignment vertical="center"/>
    </xf>
    <xf numFmtId="0" fontId="14" fillId="0" borderId="0" xfId="0" applyFont="1" applyBorder="1" applyProtection="1">
      <alignment vertical="center"/>
      <protection locked="0"/>
    </xf>
    <xf numFmtId="0" fontId="14" fillId="0" borderId="0" xfId="0" applyFont="1" applyAlignment="1" applyProtection="1">
      <alignment horizontal="right" vertical="center"/>
    </xf>
    <xf numFmtId="0" fontId="14" fillId="3" borderId="0" xfId="0" applyFont="1" applyFill="1" applyProtection="1">
      <alignment vertical="center"/>
      <protection locked="0"/>
    </xf>
    <xf numFmtId="0" fontId="18" fillId="3" borderId="0" xfId="0" applyFont="1" applyFill="1" applyProtection="1">
      <alignment vertical="center"/>
    </xf>
    <xf numFmtId="0" fontId="14" fillId="3" borderId="0" xfId="0" applyFont="1" applyFill="1" applyBorder="1" applyAlignment="1" applyProtection="1">
      <alignment horizontal="center" vertical="center"/>
      <protection locked="0"/>
    </xf>
    <xf numFmtId="0" fontId="14" fillId="0" borderId="5" xfId="0" applyFont="1" applyFill="1" applyBorder="1" applyProtection="1">
      <alignment vertical="center"/>
    </xf>
    <xf numFmtId="0" fontId="14" fillId="0" borderId="5" xfId="0" applyFont="1" applyFill="1" applyBorder="1" applyAlignment="1" applyProtection="1">
      <alignment vertical="center"/>
    </xf>
    <xf numFmtId="0" fontId="14" fillId="0" borderId="15" xfId="0" applyFont="1" applyFill="1" applyBorder="1" applyAlignment="1" applyProtection="1">
      <alignment vertical="center"/>
      <protection locked="0"/>
    </xf>
    <xf numFmtId="0" fontId="14" fillId="2" borderId="4" xfId="0" applyFont="1" applyFill="1" applyBorder="1" applyProtection="1">
      <alignment vertical="center"/>
      <protection locked="0"/>
    </xf>
    <xf numFmtId="0" fontId="14" fillId="2" borderId="7"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vertical="center"/>
    </xf>
    <xf numFmtId="0" fontId="14" fillId="0" borderId="15"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4" xfId="0" applyFont="1" applyBorder="1" applyProtection="1">
      <alignment vertical="center"/>
      <protection locked="0"/>
    </xf>
    <xf numFmtId="0" fontId="14" fillId="0" borderId="7" xfId="0" applyFont="1" applyBorder="1" applyProtection="1">
      <alignment vertical="center"/>
      <protection locked="0"/>
    </xf>
    <xf numFmtId="0" fontId="14" fillId="0" borderId="5" xfId="0" applyFont="1" applyBorder="1" applyProtection="1">
      <alignment vertical="center"/>
      <protection locked="0"/>
    </xf>
    <xf numFmtId="0" fontId="14" fillId="0" borderId="15" xfId="0" applyFont="1" applyBorder="1" applyProtection="1">
      <alignment vertical="center"/>
      <protection locked="0"/>
    </xf>
    <xf numFmtId="0" fontId="14" fillId="0" borderId="13" xfId="0" applyFont="1" applyBorder="1" applyProtection="1">
      <alignment vertical="center"/>
      <protection locked="0"/>
    </xf>
    <xf numFmtId="0" fontId="14" fillId="0" borderId="13"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left" vertical="center"/>
      <protection locked="0"/>
    </xf>
    <xf numFmtId="0" fontId="14" fillId="0" borderId="0" xfId="0" applyFont="1" applyFill="1" applyAlignment="1" applyProtection="1">
      <protection locked="0"/>
    </xf>
    <xf numFmtId="0" fontId="14" fillId="0" borderId="0" xfId="0" applyFont="1" applyFill="1" applyAlignment="1" applyProtection="1">
      <alignment horizontal="right"/>
      <protection locked="0"/>
    </xf>
    <xf numFmtId="0" fontId="14" fillId="0" borderId="8"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centerContinuous" vertical="center"/>
      <protection locked="0"/>
    </xf>
    <xf numFmtId="0" fontId="14" fillId="0" borderId="13" xfId="0" applyFont="1" applyFill="1" applyBorder="1" applyAlignment="1" applyProtection="1">
      <alignment horizontal="centerContinuous" vertical="center"/>
      <protection locked="0"/>
    </xf>
    <xf numFmtId="0" fontId="14" fillId="0" borderId="15" xfId="0" applyFont="1" applyFill="1" applyBorder="1" applyAlignment="1" applyProtection="1">
      <alignment horizontal="center" vertical="center"/>
    </xf>
    <xf numFmtId="0" fontId="14" fillId="0" borderId="9" xfId="0" applyFont="1" applyFill="1" applyBorder="1" applyAlignment="1" applyProtection="1">
      <alignment horizontal="center" vertical="center" shrinkToFit="1"/>
    </xf>
    <xf numFmtId="0" fontId="14" fillId="0" borderId="4" xfId="0" applyFont="1" applyFill="1" applyBorder="1" applyAlignment="1" applyProtection="1">
      <alignment horizontal="centerContinuous" vertical="center"/>
      <protection locked="0"/>
    </xf>
    <xf numFmtId="0" fontId="14" fillId="0" borderId="7" xfId="0" applyFont="1" applyFill="1" applyBorder="1" applyAlignment="1" applyProtection="1">
      <alignment horizontal="centerContinuous" vertical="center"/>
      <protection locked="0"/>
    </xf>
    <xf numFmtId="0" fontId="14" fillId="0" borderId="16" xfId="0" applyFont="1" applyFill="1" applyBorder="1" applyAlignment="1" applyProtection="1">
      <alignment horizontal="centerContinuous" vertical="center"/>
      <protection locked="0"/>
    </xf>
    <xf numFmtId="0" fontId="14" fillId="0" borderId="8" xfId="0" applyFont="1" applyFill="1" applyBorder="1" applyAlignment="1" applyProtection="1">
      <alignment horizontal="center" vertical="center"/>
    </xf>
    <xf numFmtId="0" fontId="14" fillId="0" borderId="13" xfId="0" applyFont="1" applyFill="1" applyBorder="1" applyAlignment="1" applyProtection="1">
      <alignment horizontal="centerContinuous" vertical="center"/>
    </xf>
    <xf numFmtId="0" fontId="14" fillId="0" borderId="8" xfId="0" applyFont="1" applyFill="1" applyBorder="1" applyAlignment="1" applyProtection="1">
      <alignment horizontal="centerContinuous" vertical="center"/>
    </xf>
    <xf numFmtId="0" fontId="14" fillId="0" borderId="0"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9" xfId="0" applyFont="1" applyFill="1" applyBorder="1" applyAlignment="1" applyProtection="1">
      <alignment horizontal="centerContinuous" vertical="center"/>
    </xf>
    <xf numFmtId="0" fontId="14" fillId="0" borderId="5" xfId="0" applyFont="1" applyFill="1" applyBorder="1" applyAlignment="1" applyProtection="1">
      <alignment horizontal="centerContinuous" vertical="center"/>
    </xf>
    <xf numFmtId="0" fontId="14" fillId="0" borderId="10"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176" fontId="14" fillId="7" borderId="3" xfId="0" quotePrefix="1" applyNumberFormat="1" applyFont="1" applyFill="1" applyBorder="1" applyAlignment="1" applyProtection="1">
      <alignment horizontal="center" vertical="center"/>
    </xf>
    <xf numFmtId="0" fontId="14" fillId="7" borderId="0" xfId="0" applyFont="1" applyFill="1" applyBorder="1" applyAlignment="1" applyProtection="1">
      <alignment vertical="center" shrinkToFit="1"/>
    </xf>
    <xf numFmtId="3" fontId="14" fillId="0" borderId="52" xfId="0" applyNumberFormat="1" applyFont="1" applyFill="1" applyBorder="1" applyProtection="1">
      <alignment vertical="center"/>
    </xf>
    <xf numFmtId="3" fontId="14" fillId="0" borderId="48" xfId="0" applyNumberFormat="1" applyFont="1" applyFill="1" applyBorder="1" applyProtection="1">
      <alignment vertical="center"/>
    </xf>
    <xf numFmtId="3" fontId="14" fillId="0" borderId="64" xfId="0" applyNumberFormat="1" applyFont="1" applyFill="1" applyBorder="1" applyProtection="1">
      <alignment vertical="center"/>
    </xf>
    <xf numFmtId="3" fontId="14" fillId="0" borderId="49" xfId="0" applyNumberFormat="1" applyFont="1" applyFill="1" applyBorder="1" applyProtection="1">
      <alignment vertical="center"/>
    </xf>
    <xf numFmtId="3" fontId="14" fillId="0" borderId="50" xfId="0" applyNumberFormat="1" applyFont="1" applyFill="1" applyBorder="1" applyProtection="1">
      <alignment vertical="center"/>
    </xf>
    <xf numFmtId="3" fontId="14" fillId="0" borderId="44" xfId="0" applyNumberFormat="1" applyFont="1" applyFill="1" applyBorder="1" applyProtection="1">
      <alignment vertical="center"/>
    </xf>
    <xf numFmtId="3" fontId="14" fillId="0" borderId="27" xfId="0" applyNumberFormat="1" applyFont="1" applyFill="1" applyBorder="1" applyProtection="1">
      <alignment vertical="center"/>
    </xf>
    <xf numFmtId="3" fontId="14" fillId="0" borderId="42" xfId="0" applyNumberFormat="1" applyFont="1" applyFill="1" applyBorder="1" applyProtection="1">
      <alignment vertical="center"/>
    </xf>
    <xf numFmtId="3" fontId="14" fillId="0" borderId="66" xfId="0" applyNumberFormat="1" applyFont="1" applyFill="1" applyBorder="1" applyProtection="1">
      <alignment vertical="center"/>
    </xf>
    <xf numFmtId="3" fontId="14" fillId="0" borderId="14" xfId="0" applyNumberFormat="1" applyFont="1" applyFill="1" applyBorder="1" applyProtection="1">
      <alignment vertical="center"/>
    </xf>
    <xf numFmtId="3" fontId="14" fillId="0" borderId="45" xfId="0" applyNumberFormat="1" applyFont="1" applyFill="1" applyBorder="1" applyProtection="1">
      <alignment vertical="center"/>
    </xf>
    <xf numFmtId="3" fontId="14" fillId="0" borderId="65" xfId="0" applyNumberFormat="1" applyFont="1" applyFill="1" applyBorder="1" applyProtection="1">
      <alignment vertical="center"/>
    </xf>
    <xf numFmtId="3" fontId="14" fillId="0" borderId="29" xfId="0" applyNumberFormat="1" applyFont="1" applyFill="1" applyBorder="1" applyProtection="1">
      <alignment vertical="center"/>
    </xf>
    <xf numFmtId="3" fontId="14" fillId="0" borderId="43" xfId="0" applyNumberFormat="1" applyFont="1" applyFill="1" applyBorder="1" applyProtection="1">
      <alignment vertical="center"/>
    </xf>
    <xf numFmtId="3" fontId="14" fillId="0" borderId="67" xfId="0" applyNumberFormat="1" applyFont="1" applyFill="1" applyBorder="1" applyProtection="1">
      <alignment vertical="center"/>
    </xf>
    <xf numFmtId="3" fontId="14" fillId="6" borderId="1" xfId="0" applyNumberFormat="1" applyFont="1" applyFill="1" applyBorder="1" applyProtection="1">
      <alignment vertical="center"/>
    </xf>
    <xf numFmtId="3" fontId="14" fillId="0" borderId="62" xfId="0" applyNumberFormat="1" applyFont="1" applyFill="1" applyBorder="1" applyProtection="1">
      <alignment vertical="center"/>
    </xf>
    <xf numFmtId="3" fontId="14" fillId="0" borderId="63" xfId="0" applyNumberFormat="1" applyFont="1" applyFill="1" applyBorder="1" applyProtection="1">
      <alignment vertical="center"/>
    </xf>
    <xf numFmtId="3" fontId="14" fillId="0" borderId="68" xfId="0" applyNumberFormat="1" applyFont="1" applyFill="1" applyBorder="1" applyProtection="1">
      <alignment vertical="center"/>
    </xf>
    <xf numFmtId="3" fontId="14" fillId="0" borderId="1" xfId="0" applyNumberFormat="1" applyFont="1" applyFill="1" applyBorder="1" applyProtection="1">
      <alignment vertical="center"/>
    </xf>
    <xf numFmtId="0" fontId="14" fillId="0" borderId="0" xfId="0" applyFont="1" applyFill="1" applyBorder="1" applyAlignment="1" applyProtection="1">
      <alignment horizontal="center" vertical="center"/>
      <protection locked="0"/>
    </xf>
    <xf numFmtId="0" fontId="18" fillId="0" borderId="0" xfId="0" quotePrefix="1" applyFont="1" applyFill="1" applyProtection="1">
      <alignment vertical="center"/>
      <protection locked="0"/>
    </xf>
    <xf numFmtId="0" fontId="14" fillId="0" borderId="0" xfId="0" applyFont="1" applyFill="1" applyAlignment="1" applyProtection="1">
      <alignment horizontal="right" vertical="center"/>
      <protection locked="0"/>
    </xf>
    <xf numFmtId="0" fontId="14" fillId="0" borderId="13"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14" fillId="0" borderId="8"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1" xfId="0" applyFont="1" applyFill="1" applyBorder="1" applyAlignment="1" applyProtection="1">
      <alignment horizontal="right" vertical="center"/>
      <protection locked="0"/>
    </xf>
    <xf numFmtId="0" fontId="14" fillId="0" borderId="16" xfId="0" applyFont="1" applyFill="1" applyBorder="1" applyAlignment="1" applyProtection="1">
      <alignment vertical="center"/>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3" fontId="14" fillId="0" borderId="1" xfId="0" applyNumberFormat="1"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xf>
    <xf numFmtId="179" fontId="14" fillId="0" borderId="52" xfId="0" applyNumberFormat="1" applyFont="1" applyFill="1" applyBorder="1" applyProtection="1">
      <alignment vertical="center"/>
    </xf>
    <xf numFmtId="3" fontId="14" fillId="0" borderId="53" xfId="0" applyNumberFormat="1" applyFont="1" applyFill="1" applyBorder="1" applyProtection="1">
      <alignment vertical="center"/>
    </xf>
    <xf numFmtId="0" fontId="14" fillId="0" borderId="52" xfId="0" applyFont="1" applyFill="1" applyBorder="1" applyProtection="1">
      <alignment vertical="center"/>
    </xf>
    <xf numFmtId="179" fontId="14" fillId="0" borderId="53" xfId="0" applyNumberFormat="1" applyFont="1" applyFill="1" applyBorder="1" applyProtection="1">
      <alignment vertical="center"/>
    </xf>
    <xf numFmtId="3" fontId="18" fillId="0" borderId="54" xfId="0" applyNumberFormat="1" applyFont="1" applyFill="1" applyBorder="1" applyProtection="1">
      <alignment vertical="center"/>
    </xf>
    <xf numFmtId="179" fontId="14" fillId="0" borderId="54" xfId="0" applyNumberFormat="1" applyFont="1" applyFill="1" applyBorder="1" applyProtection="1">
      <alignment vertical="center"/>
    </xf>
    <xf numFmtId="179" fontId="14" fillId="0" borderId="14" xfId="0" applyNumberFormat="1" applyFont="1" applyFill="1" applyBorder="1" applyProtection="1">
      <alignment vertical="center"/>
    </xf>
    <xf numFmtId="3" fontId="14" fillId="0" borderId="36" xfId="0" applyNumberFormat="1" applyFont="1" applyFill="1" applyBorder="1" applyProtection="1">
      <alignment vertical="center"/>
    </xf>
    <xf numFmtId="0" fontId="14" fillId="0" borderId="14" xfId="0" applyFont="1" applyFill="1" applyBorder="1" applyProtection="1">
      <alignment vertical="center"/>
    </xf>
    <xf numFmtId="179" fontId="14" fillId="0" borderId="36" xfId="0" applyNumberFormat="1" applyFont="1" applyFill="1" applyBorder="1" applyProtection="1">
      <alignment vertical="center"/>
    </xf>
    <xf numFmtId="3" fontId="14" fillId="0" borderId="28" xfId="0" applyNumberFormat="1" applyFont="1" applyFill="1" applyBorder="1" applyProtection="1">
      <alignment vertical="center"/>
    </xf>
    <xf numFmtId="3" fontId="18" fillId="0" borderId="37" xfId="0" applyNumberFormat="1" applyFont="1" applyFill="1" applyBorder="1" applyProtection="1">
      <alignment vertical="center"/>
    </xf>
    <xf numFmtId="179" fontId="14" fillId="0" borderId="37" xfId="0" applyNumberFormat="1" applyFont="1" applyFill="1" applyBorder="1" applyProtection="1">
      <alignment vertical="center"/>
    </xf>
    <xf numFmtId="3" fontId="14" fillId="0" borderId="1" xfId="0" applyNumberFormat="1" applyFont="1" applyFill="1" applyBorder="1" applyAlignment="1" applyProtection="1">
      <alignment horizontal="center" vertical="center"/>
    </xf>
    <xf numFmtId="3" fontId="14" fillId="0" borderId="4" xfId="0" applyNumberFormat="1" applyFont="1" applyFill="1" applyBorder="1" applyProtection="1">
      <alignment vertical="center"/>
    </xf>
    <xf numFmtId="3" fontId="14" fillId="0" borderId="38"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protection locked="0"/>
    </xf>
    <xf numFmtId="0" fontId="14" fillId="0" borderId="5" xfId="0" applyFont="1" applyFill="1" applyBorder="1" applyAlignment="1" applyProtection="1">
      <alignment vertical="center" wrapText="1"/>
      <protection locked="0"/>
    </xf>
    <xf numFmtId="0" fontId="14" fillId="0" borderId="7" xfId="0" applyFont="1" applyFill="1" applyBorder="1" applyAlignment="1" applyProtection="1">
      <alignment horizontal="center" vertical="center" wrapText="1"/>
    </xf>
    <xf numFmtId="179" fontId="14" fillId="0" borderId="55" xfId="0" applyNumberFormat="1" applyFont="1" applyFill="1" applyBorder="1" applyProtection="1">
      <alignment vertical="center"/>
    </xf>
    <xf numFmtId="179" fontId="14" fillId="0" borderId="40" xfId="0" applyNumberFormat="1" applyFont="1" applyFill="1" applyBorder="1" applyProtection="1">
      <alignment vertical="center"/>
    </xf>
    <xf numFmtId="3" fontId="14" fillId="0" borderId="39" xfId="0" applyNumberFormat="1" applyFont="1" applyFill="1" applyBorder="1" applyProtection="1">
      <alignment vertical="center"/>
    </xf>
    <xf numFmtId="0" fontId="14" fillId="0" borderId="2" xfId="0" applyNumberFormat="1" applyFont="1" applyFill="1" applyBorder="1" applyAlignment="1" applyProtection="1">
      <alignment horizontal="center" vertical="center"/>
    </xf>
    <xf numFmtId="3" fontId="14" fillId="0" borderId="2" xfId="0" applyNumberFormat="1" applyFont="1" applyFill="1" applyBorder="1" applyAlignment="1" applyProtection="1">
      <alignment horizontal="center" vertical="center"/>
    </xf>
    <xf numFmtId="0" fontId="14" fillId="0" borderId="0" xfId="0" applyFont="1" applyFill="1" applyAlignment="1" applyProtection="1">
      <alignment vertical="center"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4" fillId="0" borderId="0"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protection locked="0"/>
    </xf>
    <xf numFmtId="0" fontId="14" fillId="0" borderId="0" xfId="0" applyFont="1" applyFill="1" applyAlignment="1" applyProtection="1">
      <alignment horizontal="center" vertical="center"/>
      <protection locked="0"/>
    </xf>
    <xf numFmtId="0" fontId="14" fillId="0" borderId="0" xfId="0" applyFont="1" applyFill="1" applyAlignment="1">
      <alignment vertical="center" wrapText="1"/>
    </xf>
    <xf numFmtId="0" fontId="14" fillId="0" borderId="0" xfId="0" applyFont="1" applyFill="1" applyBorder="1" applyAlignment="1" applyProtection="1">
      <alignment horizontal="center" vertical="center" wrapText="1"/>
    </xf>
    <xf numFmtId="179" fontId="14" fillId="0" borderId="0" xfId="0" applyNumberFormat="1" applyFont="1" applyFill="1" applyBorder="1" applyAlignment="1" applyProtection="1">
      <alignment vertical="center" shrinkToFit="1"/>
    </xf>
    <xf numFmtId="0" fontId="14" fillId="0" borderId="0" xfId="0" applyFont="1" applyFill="1" applyAlignment="1" applyProtection="1">
      <alignment vertical="center" shrinkToFit="1"/>
      <protection locked="0"/>
    </xf>
    <xf numFmtId="179" fontId="14" fillId="0" borderId="0" xfId="0" applyNumberFormat="1" applyFont="1" applyFill="1" applyBorder="1" applyAlignment="1" applyProtection="1">
      <alignment vertical="center" shrinkToFit="1"/>
      <protection locked="0"/>
    </xf>
    <xf numFmtId="49" fontId="14" fillId="0" borderId="0" xfId="2" applyNumberFormat="1" applyFont="1" applyFill="1" applyAlignment="1" applyProtection="1">
      <alignment vertical="center"/>
    </xf>
    <xf numFmtId="176" fontId="14" fillId="0" borderId="0" xfId="2" applyNumberFormat="1" applyFont="1" applyFill="1" applyAlignment="1" applyProtection="1">
      <alignment horizontal="distributed" vertical="center"/>
    </xf>
    <xf numFmtId="176" fontId="14" fillId="0" borderId="0" xfId="2" applyNumberFormat="1" applyFont="1" applyFill="1" applyAlignment="1" applyProtection="1">
      <alignment vertical="center"/>
    </xf>
    <xf numFmtId="49" fontId="14" fillId="0" borderId="0" xfId="2" applyNumberFormat="1" applyFont="1" applyFill="1" applyBorder="1" applyAlignment="1" applyProtection="1">
      <alignment vertical="center"/>
      <protection locked="0"/>
    </xf>
    <xf numFmtId="0" fontId="14" fillId="0" borderId="0" xfId="2" applyFont="1" applyFill="1" applyBorder="1" applyAlignment="1" applyProtection="1">
      <alignment vertical="center"/>
      <protection locked="0"/>
    </xf>
    <xf numFmtId="0" fontId="14" fillId="0" borderId="0" xfId="2" applyFont="1" applyFill="1" applyBorder="1" applyAlignment="1" applyProtection="1">
      <alignment vertical="center"/>
    </xf>
    <xf numFmtId="49" fontId="14" fillId="0" borderId="0" xfId="2" applyNumberFormat="1" applyFont="1" applyFill="1" applyAlignment="1" applyProtection="1">
      <alignment vertical="center"/>
      <protection locked="0"/>
    </xf>
    <xf numFmtId="176" fontId="14" fillId="0" borderId="0" xfId="2" applyNumberFormat="1" applyFont="1" applyFill="1" applyAlignment="1" applyProtection="1">
      <alignment vertical="center"/>
      <protection locked="0"/>
    </xf>
    <xf numFmtId="176" fontId="14" fillId="0" borderId="0" xfId="2" quotePrefix="1" applyNumberFormat="1" applyFont="1" applyFill="1" applyAlignment="1" applyProtection="1">
      <alignment horizontal="right" vertical="center"/>
      <protection locked="0"/>
    </xf>
    <xf numFmtId="176" fontId="14" fillId="0" borderId="0" xfId="2" applyNumberFormat="1" applyFont="1" applyFill="1" applyAlignment="1" applyProtection="1">
      <alignment horizontal="center" vertical="center"/>
      <protection locked="0"/>
    </xf>
    <xf numFmtId="176" fontId="14" fillId="0" borderId="0" xfId="2" applyNumberFormat="1" applyFont="1" applyFill="1" applyAlignment="1" applyProtection="1">
      <alignment horizontal="center" vertical="center"/>
    </xf>
    <xf numFmtId="176" fontId="14" fillId="0" borderId="0" xfId="2" applyNumberFormat="1" applyFont="1" applyFill="1" applyAlignment="1" applyProtection="1">
      <alignment horizontal="distributed" vertical="center" wrapText="1"/>
      <protection locked="0"/>
    </xf>
    <xf numFmtId="176" fontId="14" fillId="0" borderId="0" xfId="2" applyNumberFormat="1" applyFont="1" applyFill="1" applyAlignment="1" applyProtection="1">
      <alignment vertical="center" wrapText="1"/>
    </xf>
    <xf numFmtId="0" fontId="14" fillId="0" borderId="0" xfId="0" applyFont="1" applyFill="1">
      <alignment vertical="center"/>
    </xf>
    <xf numFmtId="0" fontId="14" fillId="0" borderId="56" xfId="0" applyFont="1" applyFill="1" applyBorder="1" applyAlignment="1">
      <alignment horizontal="center" vertical="center"/>
    </xf>
    <xf numFmtId="0" fontId="14" fillId="0" borderId="0" xfId="2" applyFont="1" applyFill="1" applyAlignment="1" applyProtection="1">
      <alignment horizontal="distributed" vertical="center"/>
      <protection locked="0"/>
    </xf>
    <xf numFmtId="0" fontId="15" fillId="0" borderId="0" xfId="2" applyFont="1" applyFill="1" applyBorder="1" applyAlignment="1" applyProtection="1">
      <alignment vertical="center"/>
    </xf>
    <xf numFmtId="0" fontId="14" fillId="0" borderId="0" xfId="2" applyFont="1" applyFill="1" applyAlignment="1" applyProtection="1">
      <alignment vertical="center"/>
      <protection locked="0"/>
    </xf>
    <xf numFmtId="0" fontId="14" fillId="0" borderId="0" xfId="2" applyFont="1" applyFill="1" applyBorder="1" applyProtection="1">
      <protection locked="0"/>
    </xf>
    <xf numFmtId="0" fontId="14" fillId="0" borderId="0" xfId="2" applyFont="1" applyFill="1" applyBorder="1" applyProtection="1"/>
    <xf numFmtId="176" fontId="14" fillId="0" borderId="0" xfId="2" applyNumberFormat="1" applyFont="1" applyFill="1" applyProtection="1">
      <protection locked="0"/>
    </xf>
    <xf numFmtId="176" fontId="14" fillId="0" borderId="0" xfId="2" quotePrefix="1" applyNumberFormat="1" applyFont="1" applyFill="1" applyAlignment="1" applyProtection="1">
      <alignment horizontal="right"/>
      <protection locked="0"/>
    </xf>
    <xf numFmtId="176" fontId="14" fillId="0" borderId="0" xfId="2" applyNumberFormat="1" applyFont="1" applyFill="1" applyBorder="1" applyProtection="1">
      <protection locked="0"/>
    </xf>
    <xf numFmtId="176" fontId="14" fillId="0" borderId="0" xfId="2" applyNumberFormat="1" applyFont="1" applyFill="1" applyProtection="1"/>
    <xf numFmtId="176" fontId="14" fillId="0" borderId="0" xfId="2" applyNumberFormat="1" applyFont="1" applyFill="1" applyAlignment="1" applyProtection="1">
      <alignment horizontal="center"/>
      <protection locked="0"/>
    </xf>
    <xf numFmtId="176" fontId="14" fillId="0" borderId="0" xfId="2" applyNumberFormat="1" applyFont="1" applyFill="1" applyBorder="1" applyAlignment="1" applyProtection="1">
      <alignment horizontal="center"/>
      <protection locked="0"/>
    </xf>
    <xf numFmtId="176" fontId="14" fillId="0" borderId="0" xfId="2" applyNumberFormat="1" applyFont="1" applyFill="1" applyAlignment="1" applyProtection="1">
      <alignment horizontal="center"/>
    </xf>
    <xf numFmtId="176" fontId="14" fillId="0" borderId="0" xfId="2" applyNumberFormat="1" applyFont="1" applyFill="1" applyAlignment="1" applyProtection="1">
      <alignment vertical="center" wrapText="1"/>
      <protection locked="0"/>
    </xf>
    <xf numFmtId="176" fontId="14" fillId="0" borderId="0" xfId="2" applyNumberFormat="1" applyFont="1" applyFill="1" applyBorder="1" applyAlignment="1" applyProtection="1">
      <alignment horizontal="distributed" vertical="center" wrapText="1"/>
      <protection locked="0"/>
    </xf>
    <xf numFmtId="177" fontId="14" fillId="0" borderId="0" xfId="2" applyNumberFormat="1" applyFont="1" applyFill="1" applyBorder="1" applyProtection="1">
      <protection locked="0"/>
    </xf>
    <xf numFmtId="176" fontId="14" fillId="0" borderId="0" xfId="2" applyNumberFormat="1" applyFont="1" applyFill="1" applyBorder="1" applyProtection="1"/>
    <xf numFmtId="176" fontId="14" fillId="0" borderId="0" xfId="2" applyNumberFormat="1" applyFont="1" applyFill="1" applyBorder="1" applyAlignment="1" applyProtection="1">
      <alignment vertical="center"/>
    </xf>
    <xf numFmtId="0" fontId="14" fillId="0" borderId="0" xfId="2" applyFont="1" applyFill="1" applyBorder="1" applyAlignment="1" applyProtection="1">
      <alignment horizontal="distributed"/>
      <protection locked="0"/>
    </xf>
    <xf numFmtId="176" fontId="14" fillId="0" borderId="0" xfId="2" applyNumberFormat="1" applyFont="1" applyFill="1" applyAlignment="1" applyProtection="1">
      <alignment horizontal="distributed"/>
    </xf>
    <xf numFmtId="0" fontId="15" fillId="0" borderId="0" xfId="2" applyFont="1" applyFill="1" applyBorder="1" applyProtection="1"/>
    <xf numFmtId="189" fontId="14" fillId="0" borderId="29" xfId="0" applyNumberFormat="1" applyFont="1" applyFill="1" applyBorder="1" applyAlignment="1" applyProtection="1">
      <alignment vertical="center" shrinkToFit="1"/>
    </xf>
    <xf numFmtId="0" fontId="14" fillId="0" borderId="0" xfId="0" applyFont="1" applyFill="1" applyBorder="1" applyAlignment="1" applyProtection="1">
      <alignment vertical="center" shrinkToFit="1"/>
    </xf>
    <xf numFmtId="188" fontId="14" fillId="0" borderId="0" xfId="0" applyNumberFormat="1" applyFont="1" applyFill="1" applyBorder="1" applyAlignment="1">
      <alignment shrinkToFit="1"/>
    </xf>
    <xf numFmtId="0" fontId="14" fillId="0" borderId="0" xfId="0" applyFont="1" applyFill="1" applyAlignment="1">
      <alignment shrinkToFit="1"/>
    </xf>
    <xf numFmtId="189" fontId="19" fillId="0" borderId="29" xfId="0" applyNumberFormat="1" applyFont="1" applyFill="1" applyBorder="1" applyAlignment="1" applyProtection="1">
      <alignment vertical="center" shrinkToFit="1"/>
    </xf>
    <xf numFmtId="38" fontId="19" fillId="0" borderId="98" xfId="1" applyFont="1" applyFill="1" applyBorder="1" applyAlignment="1">
      <alignment shrinkToFit="1"/>
    </xf>
    <xf numFmtId="190" fontId="20" fillId="0" borderId="98" xfId="0" applyNumberFormat="1" applyFont="1" applyFill="1" applyBorder="1" applyAlignment="1">
      <alignment shrinkToFit="1"/>
    </xf>
    <xf numFmtId="180" fontId="19" fillId="0" borderId="98" xfId="0" applyNumberFormat="1" applyFont="1" applyFill="1" applyBorder="1" applyAlignment="1">
      <alignment shrinkToFit="1"/>
    </xf>
    <xf numFmtId="189" fontId="20" fillId="0" borderId="98" xfId="1" applyNumberFormat="1" applyFont="1" applyFill="1" applyBorder="1" applyAlignment="1">
      <alignment shrinkToFit="1"/>
    </xf>
    <xf numFmtId="180" fontId="19" fillId="0" borderId="29" xfId="0" applyNumberFormat="1" applyFont="1" applyFill="1" applyBorder="1" applyAlignment="1" applyProtection="1">
      <alignment vertical="center" shrinkToFit="1"/>
    </xf>
    <xf numFmtId="180" fontId="19" fillId="0" borderId="29" xfId="0" applyNumberFormat="1" applyFont="1" applyFill="1" applyBorder="1" applyAlignment="1" applyProtection="1">
      <alignment vertical="center" shrinkToFit="1"/>
      <protection locked="0"/>
    </xf>
    <xf numFmtId="0" fontId="14" fillId="0" borderId="0" xfId="0" applyFont="1" applyFill="1" applyAlignment="1"/>
    <xf numFmtId="0" fontId="14" fillId="0" borderId="9" xfId="0" applyFont="1" applyFill="1" applyBorder="1" applyAlignment="1">
      <alignment horizontal="center" vertical="center" wrapText="1"/>
    </xf>
    <xf numFmtId="0" fontId="14" fillId="0" borderId="0" xfId="0" applyFont="1" applyFill="1" applyBorder="1" applyAlignment="1"/>
    <xf numFmtId="38" fontId="14" fillId="0" borderId="9" xfId="1" applyFont="1" applyFill="1" applyBorder="1" applyAlignment="1">
      <alignment horizontal="center" vertical="center"/>
    </xf>
    <xf numFmtId="38" fontId="14" fillId="0" borderId="11" xfId="1"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0" borderId="31" xfId="0" applyFont="1" applyFill="1" applyBorder="1" applyAlignment="1" applyProtection="1">
      <alignment horizontal="center" vertical="center"/>
      <protection locked="0"/>
    </xf>
    <xf numFmtId="0" fontId="14" fillId="0" borderId="105" xfId="0" applyFont="1" applyFill="1" applyBorder="1" applyAlignment="1" applyProtection="1">
      <alignment horizontal="center" vertical="center"/>
    </xf>
    <xf numFmtId="0" fontId="14" fillId="0" borderId="105" xfId="0" applyFont="1" applyFill="1" applyBorder="1" applyAlignment="1" applyProtection="1">
      <alignment horizontal="center" vertical="center" wrapText="1"/>
    </xf>
    <xf numFmtId="0" fontId="14" fillId="0" borderId="106" xfId="0" applyFont="1" applyFill="1" applyBorder="1" applyAlignment="1" applyProtection="1">
      <alignment horizontal="center" vertical="center" wrapText="1"/>
    </xf>
    <xf numFmtId="0" fontId="14" fillId="0" borderId="107" xfId="0" applyFont="1" applyFill="1" applyBorder="1" applyAlignment="1">
      <alignment horizontal="center"/>
    </xf>
    <xf numFmtId="0" fontId="14" fillId="0" borderId="6" xfId="0" applyFont="1" applyFill="1" applyBorder="1" applyAlignment="1">
      <alignment horizontal="center"/>
    </xf>
    <xf numFmtId="0" fontId="14" fillId="0" borderId="101" xfId="0" applyFont="1" applyFill="1" applyBorder="1" applyAlignment="1"/>
    <xf numFmtId="0" fontId="14" fillId="0" borderId="32" xfId="0" applyFont="1" applyFill="1" applyBorder="1" applyAlignment="1"/>
    <xf numFmtId="0" fontId="14" fillId="0" borderId="108"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109" xfId="0" applyFont="1" applyFill="1" applyBorder="1" applyAlignment="1">
      <alignment horizontal="center"/>
    </xf>
    <xf numFmtId="0" fontId="14" fillId="0" borderId="58" xfId="0" applyFont="1" applyFill="1" applyBorder="1" applyAlignment="1">
      <alignment horizontal="center"/>
    </xf>
    <xf numFmtId="0" fontId="14" fillId="0" borderId="105" xfId="0" applyFont="1" applyFill="1" applyBorder="1" applyAlignment="1">
      <alignment horizontal="center"/>
    </xf>
    <xf numFmtId="0" fontId="14" fillId="0" borderId="57" xfId="0" applyFont="1" applyFill="1" applyBorder="1" applyAlignment="1">
      <alignment horizontal="center"/>
    </xf>
    <xf numFmtId="0" fontId="14" fillId="0" borderId="31" xfId="0" applyFont="1" applyFill="1" applyBorder="1" applyAlignment="1">
      <alignment horizontal="center"/>
    </xf>
    <xf numFmtId="0" fontId="14" fillId="0" borderId="101" xfId="0" applyFont="1" applyFill="1" applyBorder="1" applyAlignment="1">
      <alignment horizontal="center"/>
    </xf>
    <xf numFmtId="0" fontId="14" fillId="0" borderId="95" xfId="0" applyFont="1" applyFill="1" applyBorder="1" applyAlignment="1">
      <alignment horizontal="center"/>
    </xf>
    <xf numFmtId="0" fontId="14" fillId="0" borderId="34" xfId="0" applyFont="1" applyFill="1" applyBorder="1" applyAlignment="1">
      <alignment horizontal="center" vertical="center" wrapText="1"/>
    </xf>
    <xf numFmtId="0" fontId="14" fillId="0" borderId="111"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56" xfId="0" applyFont="1" applyFill="1" applyBorder="1" applyAlignment="1">
      <alignment horizontal="center"/>
    </xf>
    <xf numFmtId="0" fontId="14" fillId="0" borderId="74" xfId="0" applyFont="1" applyFill="1" applyBorder="1" applyAlignment="1">
      <alignment horizontal="center"/>
    </xf>
    <xf numFmtId="0" fontId="14" fillId="0" borderId="106" xfId="0" applyFont="1" applyFill="1" applyBorder="1" applyAlignment="1">
      <alignment horizontal="center"/>
    </xf>
    <xf numFmtId="180" fontId="19" fillId="0" borderId="49" xfId="0" applyNumberFormat="1" applyFont="1" applyFill="1" applyBorder="1" applyAlignment="1" applyProtection="1">
      <alignment vertical="center" shrinkToFit="1"/>
    </xf>
    <xf numFmtId="176" fontId="14" fillId="0" borderId="31" xfId="0" quotePrefix="1" applyNumberFormat="1" applyFont="1" applyFill="1" applyBorder="1" applyAlignment="1" applyProtection="1">
      <alignment horizontal="center" vertical="center"/>
    </xf>
    <xf numFmtId="0" fontId="14" fillId="0" borderId="6" xfId="0" applyFont="1" applyFill="1" applyBorder="1" applyAlignment="1" applyProtection="1">
      <alignment vertical="center" shrinkToFit="1"/>
    </xf>
    <xf numFmtId="189" fontId="14" fillId="0" borderId="77" xfId="0" applyNumberFormat="1" applyFont="1" applyFill="1" applyBorder="1" applyAlignment="1" applyProtection="1">
      <alignment vertical="center" shrinkToFit="1"/>
    </xf>
    <xf numFmtId="189" fontId="19" fillId="0" borderId="77" xfId="0" applyNumberFormat="1" applyFont="1" applyFill="1" applyBorder="1" applyAlignment="1" applyProtection="1">
      <alignment vertical="center" shrinkToFit="1"/>
    </xf>
    <xf numFmtId="189" fontId="19" fillId="0" borderId="78" xfId="0" applyNumberFormat="1" applyFont="1" applyFill="1" applyBorder="1" applyAlignment="1" applyProtection="1">
      <alignment vertical="center" shrinkToFit="1"/>
    </xf>
    <xf numFmtId="176" fontId="14" fillId="0" borderId="34" xfId="0" quotePrefix="1" applyNumberFormat="1" applyFont="1" applyFill="1" applyBorder="1" applyAlignment="1" applyProtection="1">
      <alignment horizontal="center" vertical="center"/>
    </xf>
    <xf numFmtId="189" fontId="19" fillId="0" borderId="80" xfId="0" applyNumberFormat="1" applyFont="1" applyFill="1" applyBorder="1" applyAlignment="1" applyProtection="1">
      <alignment vertical="center" shrinkToFit="1"/>
    </xf>
    <xf numFmtId="176" fontId="14" fillId="0" borderId="56" xfId="0" quotePrefix="1" applyNumberFormat="1" applyFont="1" applyFill="1" applyBorder="1" applyAlignment="1" applyProtection="1">
      <alignment horizontal="center" vertical="center"/>
    </xf>
    <xf numFmtId="0" fontId="14" fillId="0" borderId="58" xfId="0" applyFont="1" applyFill="1" applyBorder="1" applyAlignment="1" applyProtection="1">
      <alignment vertical="center" shrinkToFit="1"/>
    </xf>
    <xf numFmtId="189" fontId="14" fillId="0" borderId="93" xfId="0" applyNumberFormat="1" applyFont="1" applyFill="1" applyBorder="1" applyAlignment="1" applyProtection="1">
      <alignment vertical="center" shrinkToFit="1"/>
    </xf>
    <xf numFmtId="189" fontId="19" fillId="0" borderId="93" xfId="0" applyNumberFormat="1" applyFont="1" applyFill="1" applyBorder="1" applyAlignment="1" applyProtection="1">
      <alignment vertical="center" shrinkToFit="1"/>
    </xf>
    <xf numFmtId="189" fontId="19" fillId="0" borderId="94" xfId="0" applyNumberFormat="1" applyFont="1" applyFill="1" applyBorder="1" applyAlignment="1" applyProtection="1">
      <alignment vertical="center" shrinkToFit="1"/>
    </xf>
    <xf numFmtId="38" fontId="19" fillId="0" borderId="112" xfId="1" applyFont="1" applyFill="1" applyBorder="1" applyAlignment="1">
      <alignment shrinkToFit="1"/>
    </xf>
    <xf numFmtId="38" fontId="19" fillId="0" borderId="113" xfId="1" applyFont="1" applyFill="1" applyBorder="1" applyAlignment="1">
      <alignment shrinkToFit="1"/>
    </xf>
    <xf numFmtId="190" fontId="20" fillId="0" borderId="113" xfId="0" applyNumberFormat="1" applyFont="1" applyFill="1" applyBorder="1" applyAlignment="1">
      <alignment shrinkToFit="1"/>
    </xf>
    <xf numFmtId="190" fontId="20" fillId="0" borderId="114" xfId="0" applyNumberFormat="1" applyFont="1" applyFill="1" applyBorder="1" applyAlignment="1">
      <alignment shrinkToFit="1"/>
    </xf>
    <xf numFmtId="38" fontId="19" fillId="0" borderId="115" xfId="1" applyFont="1" applyFill="1" applyBorder="1" applyAlignment="1">
      <alignment shrinkToFit="1"/>
    </xf>
    <xf numFmtId="190" fontId="20" fillId="0" borderId="116" xfId="0" applyNumberFormat="1" applyFont="1" applyFill="1" applyBorder="1" applyAlignment="1">
      <alignment shrinkToFit="1"/>
    </xf>
    <xf numFmtId="38" fontId="19" fillId="0" borderId="117" xfId="1" applyFont="1" applyFill="1" applyBorder="1" applyAlignment="1">
      <alignment shrinkToFit="1"/>
    </xf>
    <xf numFmtId="38" fontId="19" fillId="0" borderId="118" xfId="1" applyFont="1" applyFill="1" applyBorder="1" applyAlignment="1">
      <alignment shrinkToFit="1"/>
    </xf>
    <xf numFmtId="190" fontId="20" fillId="0" borderId="118" xfId="0" applyNumberFormat="1" applyFont="1" applyFill="1" applyBorder="1" applyAlignment="1">
      <alignment shrinkToFit="1"/>
    </xf>
    <xf numFmtId="190" fontId="20" fillId="0" borderId="119" xfId="0" applyNumberFormat="1" applyFont="1" applyFill="1" applyBorder="1" applyAlignment="1">
      <alignment shrinkToFit="1"/>
    </xf>
    <xf numFmtId="180" fontId="19" fillId="0" borderId="112" xfId="0" applyNumberFormat="1" applyFont="1" applyFill="1" applyBorder="1" applyAlignment="1">
      <alignment shrinkToFit="1"/>
    </xf>
    <xf numFmtId="180" fontId="19" fillId="0" borderId="113" xfId="0" applyNumberFormat="1" applyFont="1" applyFill="1" applyBorder="1" applyAlignment="1">
      <alignment shrinkToFit="1"/>
    </xf>
    <xf numFmtId="189" fontId="20" fillId="0" borderId="113" xfId="1" applyNumberFormat="1" applyFont="1" applyFill="1" applyBorder="1" applyAlignment="1">
      <alignment shrinkToFit="1"/>
    </xf>
    <xf numFmtId="189" fontId="20" fillId="0" borderId="114" xfId="1" applyNumberFormat="1" applyFont="1" applyFill="1" applyBorder="1" applyAlignment="1">
      <alignment shrinkToFit="1"/>
    </xf>
    <xf numFmtId="180" fontId="19" fillId="0" borderId="115" xfId="0" applyNumberFormat="1" applyFont="1" applyFill="1" applyBorder="1" applyAlignment="1">
      <alignment shrinkToFit="1"/>
    </xf>
    <xf numFmtId="189" fontId="20" fillId="0" borderId="116" xfId="1" applyNumberFormat="1" applyFont="1" applyFill="1" applyBorder="1" applyAlignment="1">
      <alignment shrinkToFit="1"/>
    </xf>
    <xf numFmtId="180" fontId="19" fillId="0" borderId="117" xfId="0" applyNumberFormat="1" applyFont="1" applyFill="1" applyBorder="1" applyAlignment="1">
      <alignment shrinkToFit="1"/>
    </xf>
    <xf numFmtId="180" fontId="19" fillId="0" borderId="118" xfId="0" applyNumberFormat="1" applyFont="1" applyFill="1" applyBorder="1" applyAlignment="1">
      <alignment shrinkToFit="1"/>
    </xf>
    <xf numFmtId="189" fontId="20" fillId="0" borderId="118" xfId="1" applyNumberFormat="1" applyFont="1" applyFill="1" applyBorder="1" applyAlignment="1">
      <alignment shrinkToFit="1"/>
    </xf>
    <xf numFmtId="189" fontId="20" fillId="0" borderId="119" xfId="1" applyNumberFormat="1" applyFont="1" applyFill="1" applyBorder="1" applyAlignment="1">
      <alignment shrinkToFit="1"/>
    </xf>
    <xf numFmtId="189" fontId="20" fillId="0" borderId="78" xfId="0" applyNumberFormat="1" applyFont="1" applyFill="1" applyBorder="1" applyAlignment="1" applyProtection="1">
      <alignment vertical="center" shrinkToFit="1"/>
      <protection locked="0"/>
    </xf>
    <xf numFmtId="189" fontId="20" fillId="0" borderId="80" xfId="0" applyNumberFormat="1" applyFont="1" applyFill="1" applyBorder="1" applyAlignment="1" applyProtection="1">
      <alignment vertical="center" shrinkToFit="1"/>
      <protection locked="0"/>
    </xf>
    <xf numFmtId="180" fontId="19" fillId="0" borderId="93" xfId="0" applyNumberFormat="1" applyFont="1" applyFill="1" applyBorder="1" applyAlignment="1" applyProtection="1">
      <alignment vertical="center" shrinkToFit="1"/>
    </xf>
    <xf numFmtId="189" fontId="20" fillId="0" borderId="94" xfId="0" applyNumberFormat="1" applyFont="1" applyFill="1" applyBorder="1" applyAlignment="1" applyProtection="1">
      <alignment vertical="center" shrinkToFit="1"/>
      <protection locked="0"/>
    </xf>
    <xf numFmtId="180" fontId="19" fillId="0" borderId="77" xfId="0" applyNumberFormat="1" applyFont="1" applyFill="1" applyBorder="1" applyAlignment="1" applyProtection="1">
      <alignment vertical="center" shrinkToFit="1"/>
      <protection locked="0"/>
    </xf>
    <xf numFmtId="180" fontId="19" fillId="0" borderId="93" xfId="0" applyNumberFormat="1" applyFont="1" applyFill="1" applyBorder="1" applyAlignment="1" applyProtection="1">
      <alignment vertical="center" shrinkToFit="1"/>
      <protection locked="0"/>
    </xf>
    <xf numFmtId="180" fontId="19" fillId="0" borderId="76" xfId="0" applyNumberFormat="1" applyFont="1" applyFill="1" applyBorder="1" applyAlignment="1" applyProtection="1">
      <alignment vertical="center" shrinkToFit="1"/>
      <protection locked="0"/>
    </xf>
    <xf numFmtId="180" fontId="19" fillId="0" borderId="79" xfId="0" applyNumberFormat="1" applyFont="1" applyFill="1" applyBorder="1" applyAlignment="1" applyProtection="1">
      <alignment vertical="center" shrinkToFit="1"/>
      <protection locked="0"/>
    </xf>
    <xf numFmtId="180" fontId="19" fillId="0" borderId="92" xfId="0" applyNumberFormat="1" applyFont="1" applyFill="1" applyBorder="1" applyAlignment="1" applyProtection="1">
      <alignment vertical="center" shrinkToFit="1"/>
      <protection locked="0"/>
    </xf>
    <xf numFmtId="180" fontId="19" fillId="0" borderId="120" xfId="0" applyNumberFormat="1" applyFont="1" applyFill="1" applyBorder="1" applyAlignment="1">
      <alignment shrinkToFit="1"/>
    </xf>
    <xf numFmtId="189" fontId="20" fillId="0" borderId="88" xfId="0" applyNumberFormat="1" applyFont="1" applyFill="1" applyBorder="1" applyAlignment="1" applyProtection="1">
      <alignment vertical="center" shrinkToFit="1"/>
      <protection locked="0"/>
    </xf>
    <xf numFmtId="180" fontId="19" fillId="0" borderId="121" xfId="0" applyNumberFormat="1" applyFont="1" applyFill="1" applyBorder="1" applyAlignment="1">
      <alignment shrinkToFit="1"/>
    </xf>
    <xf numFmtId="180" fontId="19" fillId="0" borderId="122" xfId="0" applyNumberFormat="1" applyFont="1" applyFill="1" applyBorder="1" applyAlignment="1" applyProtection="1">
      <alignment vertical="center" shrinkToFit="1"/>
    </xf>
    <xf numFmtId="189" fontId="20" fillId="0" borderId="123" xfId="0" applyNumberFormat="1" applyFont="1" applyFill="1" applyBorder="1" applyAlignment="1" applyProtection="1">
      <alignment vertical="center" shrinkToFit="1"/>
      <protection locked="0"/>
    </xf>
    <xf numFmtId="189" fontId="14" fillId="0" borderId="76" xfId="0" applyNumberFormat="1" applyFont="1" applyFill="1" applyBorder="1" applyAlignment="1" applyProtection="1">
      <alignment vertical="center" shrinkToFit="1"/>
    </xf>
    <xf numFmtId="189" fontId="14" fillId="0" borderId="79" xfId="0" applyNumberFormat="1" applyFont="1" applyFill="1" applyBorder="1" applyAlignment="1" applyProtection="1">
      <alignment vertical="center" shrinkToFit="1"/>
    </xf>
    <xf numFmtId="189" fontId="14" fillId="0" borderId="92" xfId="0" applyNumberFormat="1" applyFont="1" applyFill="1" applyBorder="1" applyAlignment="1" applyProtection="1">
      <alignment vertical="center" shrinkToFit="1"/>
    </xf>
    <xf numFmtId="0" fontId="14" fillId="0" borderId="58" xfId="0" applyFont="1" applyFill="1" applyBorder="1" applyAlignment="1" applyProtection="1">
      <alignment horizontal="center" vertical="center"/>
    </xf>
    <xf numFmtId="0" fontId="14" fillId="0" borderId="32" xfId="0" applyFont="1" applyFill="1" applyBorder="1" applyAlignment="1" applyProtection="1">
      <alignment horizontal="center" vertical="center"/>
      <protection locked="0"/>
    </xf>
    <xf numFmtId="0" fontId="14" fillId="0" borderId="33" xfId="0" applyFont="1" applyFill="1" applyBorder="1" applyAlignment="1" applyProtection="1">
      <alignment horizontal="right" vertical="center"/>
      <protection locked="0"/>
    </xf>
    <xf numFmtId="0" fontId="14" fillId="0" borderId="57" xfId="0" applyFont="1" applyFill="1" applyBorder="1" applyAlignment="1" applyProtection="1">
      <alignment vertical="center"/>
    </xf>
    <xf numFmtId="3" fontId="14" fillId="6" borderId="1" xfId="0" applyNumberFormat="1" applyFont="1" applyFill="1" applyBorder="1" applyAlignment="1" applyProtection="1">
      <alignment horizontal="center" vertical="center"/>
    </xf>
    <xf numFmtId="3" fontId="19" fillId="0" borderId="52" xfId="0" applyNumberFormat="1" applyFont="1" applyFill="1" applyBorder="1" applyAlignment="1" applyProtection="1">
      <alignment vertical="center" shrinkToFit="1"/>
    </xf>
    <xf numFmtId="3" fontId="19" fillId="0" borderId="14" xfId="0" applyNumberFormat="1" applyFont="1" applyFill="1" applyBorder="1" applyAlignment="1" applyProtection="1">
      <alignment vertical="center" shrinkToFit="1"/>
    </xf>
    <xf numFmtId="3" fontId="20" fillId="0" borderId="1" xfId="0" applyNumberFormat="1" applyFont="1" applyFill="1" applyBorder="1" applyAlignment="1" applyProtection="1">
      <alignment vertical="center" shrinkToFit="1"/>
    </xf>
    <xf numFmtId="179" fontId="19" fillId="0" borderId="52" xfId="0" applyNumberFormat="1" applyFont="1" applyFill="1" applyBorder="1" applyAlignment="1" applyProtection="1">
      <alignment vertical="center" shrinkToFit="1"/>
      <protection locked="0"/>
    </xf>
    <xf numFmtId="179" fontId="19" fillId="0" borderId="14" xfId="0" applyNumberFormat="1" applyFont="1" applyFill="1" applyBorder="1" applyAlignment="1" applyProtection="1">
      <alignment vertical="center" shrinkToFit="1"/>
      <protection locked="0"/>
    </xf>
    <xf numFmtId="3" fontId="20" fillId="0" borderId="52" xfId="0" applyNumberFormat="1" applyFont="1" applyFill="1" applyBorder="1" applyAlignment="1" applyProtection="1">
      <alignment vertical="center" shrinkToFit="1"/>
    </xf>
    <xf numFmtId="3" fontId="20" fillId="0" borderId="14" xfId="0" applyNumberFormat="1" applyFont="1" applyFill="1" applyBorder="1" applyAlignment="1" applyProtection="1">
      <alignment vertical="center" shrinkToFit="1"/>
    </xf>
    <xf numFmtId="3" fontId="20" fillId="0" borderId="1" xfId="0" applyNumberFormat="1" applyFont="1" applyFill="1" applyBorder="1" applyAlignment="1" applyProtection="1">
      <alignment vertical="center" shrinkToFit="1"/>
      <protection locked="0"/>
    </xf>
    <xf numFmtId="179" fontId="20" fillId="0" borderId="53" xfId="0" applyNumberFormat="1" applyFont="1" applyFill="1" applyBorder="1" applyAlignment="1" applyProtection="1">
      <alignment vertical="center" shrinkToFit="1"/>
    </xf>
    <xf numFmtId="3" fontId="21" fillId="0" borderId="54" xfId="0" applyNumberFormat="1" applyFont="1" applyFill="1" applyBorder="1" applyAlignment="1" applyProtection="1">
      <alignment vertical="center" shrinkToFit="1"/>
    </xf>
    <xf numFmtId="179" fontId="20" fillId="0" borderId="36" xfId="0" applyNumberFormat="1" applyFont="1" applyFill="1" applyBorder="1" applyAlignment="1" applyProtection="1">
      <alignment vertical="center" shrinkToFit="1"/>
    </xf>
    <xf numFmtId="3" fontId="20" fillId="0" borderId="28" xfId="0" applyNumberFormat="1" applyFont="1" applyFill="1" applyBorder="1" applyAlignment="1" applyProtection="1">
      <alignment vertical="center" shrinkToFit="1"/>
    </xf>
    <xf numFmtId="3" fontId="21" fillId="0" borderId="37" xfId="0" applyNumberFormat="1" applyFont="1" applyFill="1" applyBorder="1" applyAlignment="1" applyProtection="1">
      <alignment vertical="center" shrinkToFit="1"/>
    </xf>
    <xf numFmtId="3" fontId="20" fillId="0" borderId="39" xfId="0" applyNumberFormat="1" applyFont="1" applyFill="1" applyBorder="1" applyAlignment="1" applyProtection="1">
      <alignment horizontal="center" vertical="center" shrinkToFit="1"/>
    </xf>
    <xf numFmtId="3" fontId="20" fillId="0" borderId="10" xfId="0" applyNumberFormat="1" applyFont="1" applyFill="1" applyBorder="1" applyAlignment="1" applyProtection="1">
      <alignment vertical="center" shrinkToFit="1"/>
    </xf>
    <xf numFmtId="3" fontId="20" fillId="0" borderId="38" xfId="0" applyNumberFormat="1" applyFont="1" applyFill="1" applyBorder="1" applyAlignment="1" applyProtection="1">
      <alignment vertical="center" shrinkToFit="1"/>
    </xf>
    <xf numFmtId="3" fontId="20" fillId="0" borderId="1" xfId="0" applyNumberFormat="1" applyFont="1" applyFill="1" applyBorder="1" applyAlignment="1" applyProtection="1">
      <alignment horizontal="center" vertical="center" shrinkToFit="1"/>
    </xf>
    <xf numFmtId="3" fontId="20" fillId="0" borderId="4" xfId="0" applyNumberFormat="1" applyFont="1" applyFill="1" applyBorder="1" applyAlignment="1" applyProtection="1">
      <alignment vertical="center" shrinkToFit="1"/>
    </xf>
    <xf numFmtId="3" fontId="20" fillId="0" borderId="38" xfId="0" applyNumberFormat="1" applyFont="1" applyFill="1" applyBorder="1" applyAlignment="1" applyProtection="1">
      <alignment horizontal="center" vertical="center" shrinkToFit="1"/>
    </xf>
    <xf numFmtId="3" fontId="21" fillId="0" borderId="28" xfId="0" applyNumberFormat="1" applyFont="1" applyFill="1" applyBorder="1" applyAlignment="1" applyProtection="1">
      <alignment vertical="center" shrinkToFit="1"/>
    </xf>
    <xf numFmtId="3" fontId="21" fillId="0" borderId="99" xfId="0" applyNumberFormat="1" applyFont="1" applyFill="1" applyBorder="1" applyAlignment="1" applyProtection="1">
      <alignment vertical="center" shrinkToFit="1"/>
    </xf>
    <xf numFmtId="179" fontId="19" fillId="0" borderId="53" xfId="0" applyNumberFormat="1" applyFont="1" applyFill="1" applyBorder="1" applyAlignment="1" applyProtection="1">
      <alignment vertical="center" shrinkToFit="1"/>
    </xf>
    <xf numFmtId="179" fontId="19" fillId="0" borderId="36" xfId="0" applyNumberFormat="1" applyFont="1" applyFill="1" applyBorder="1" applyAlignment="1" applyProtection="1">
      <alignment vertical="center" shrinkToFit="1"/>
    </xf>
    <xf numFmtId="179" fontId="19" fillId="0" borderId="54" xfId="0" applyNumberFormat="1" applyFont="1" applyFill="1" applyBorder="1" applyAlignment="1" applyProtection="1">
      <alignment vertical="center" shrinkToFit="1"/>
    </xf>
    <xf numFmtId="179" fontId="19" fillId="0" borderId="37" xfId="0" applyNumberFormat="1" applyFont="1" applyFill="1" applyBorder="1" applyAlignment="1" applyProtection="1">
      <alignment vertical="center" shrinkToFit="1"/>
    </xf>
    <xf numFmtId="3" fontId="20" fillId="0" borderId="53" xfId="0" applyNumberFormat="1" applyFont="1" applyFill="1" applyBorder="1" applyAlignment="1" applyProtection="1">
      <alignment vertical="center" shrinkToFit="1"/>
    </xf>
    <xf numFmtId="3" fontId="20" fillId="0" borderId="36" xfId="0" applyNumberFormat="1" applyFont="1" applyFill="1" applyBorder="1" applyAlignment="1" applyProtection="1">
      <alignment vertical="center" shrinkToFit="1"/>
    </xf>
    <xf numFmtId="179" fontId="19" fillId="0" borderId="52" xfId="0" applyNumberFormat="1" applyFont="1" applyFill="1" applyBorder="1" applyAlignment="1" applyProtection="1">
      <alignment vertical="center" shrinkToFit="1"/>
    </xf>
    <xf numFmtId="179" fontId="19" fillId="0" borderId="14" xfId="0" applyNumberFormat="1" applyFont="1" applyFill="1" applyBorder="1" applyAlignment="1" applyProtection="1">
      <alignment vertical="center" shrinkToFit="1"/>
    </xf>
    <xf numFmtId="3" fontId="20" fillId="0" borderId="125" xfId="0" applyNumberFormat="1" applyFont="1" applyFill="1" applyBorder="1" applyAlignment="1" applyProtection="1">
      <alignment vertical="center" shrinkToFit="1"/>
    </xf>
    <xf numFmtId="3" fontId="21" fillId="0" borderId="125" xfId="0" applyNumberFormat="1" applyFont="1" applyFill="1" applyBorder="1" applyAlignment="1" applyProtection="1">
      <alignment vertical="center" shrinkToFit="1"/>
    </xf>
    <xf numFmtId="0" fontId="14" fillId="0" borderId="95" xfId="0" applyFont="1" applyFill="1" applyBorder="1" applyAlignment="1" applyProtection="1">
      <alignment vertical="center" wrapText="1"/>
      <protection locked="0"/>
    </xf>
    <xf numFmtId="0" fontId="14" fillId="0" borderId="101" xfId="0" applyFont="1" applyFill="1" applyBorder="1" applyAlignment="1" applyProtection="1">
      <alignment vertical="center" wrapText="1"/>
      <protection locked="0"/>
    </xf>
    <xf numFmtId="0" fontId="14" fillId="0" borderId="9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101" xfId="0" applyFont="1" applyFill="1" applyBorder="1" applyAlignment="1" applyProtection="1">
      <alignment horizontal="center" vertical="center" wrapText="1"/>
      <protection locked="0"/>
    </xf>
    <xf numFmtId="0" fontId="14" fillId="0" borderId="102" xfId="0" applyFont="1" applyFill="1" applyBorder="1" applyAlignment="1" applyProtection="1">
      <alignment vertical="center" wrapText="1"/>
      <protection locked="0"/>
    </xf>
    <xf numFmtId="0" fontId="14" fillId="0" borderId="34" xfId="0" applyFont="1" applyFill="1" applyBorder="1" applyAlignment="1" applyProtection="1">
      <alignment vertical="center"/>
      <protection locked="0"/>
    </xf>
    <xf numFmtId="0" fontId="14" fillId="0" borderId="103" xfId="0" applyFont="1" applyFill="1" applyBorder="1" applyAlignment="1" applyProtection="1">
      <alignment horizontal="center" vertical="center"/>
    </xf>
    <xf numFmtId="0" fontId="14" fillId="0" borderId="56" xfId="0" applyFont="1" applyFill="1" applyBorder="1" applyAlignment="1" applyProtection="1">
      <alignment vertical="center"/>
      <protection locked="0"/>
    </xf>
    <xf numFmtId="0" fontId="14" fillId="0" borderId="74" xfId="0" applyFont="1" applyFill="1" applyBorder="1" applyAlignment="1" applyProtection="1">
      <alignment horizontal="center" vertical="center"/>
    </xf>
    <xf numFmtId="0" fontId="14" fillId="0" borderId="104" xfId="0" applyFont="1" applyFill="1" applyBorder="1" applyAlignment="1" applyProtection="1">
      <alignment horizontal="center" vertical="center" wrapText="1"/>
    </xf>
    <xf numFmtId="0" fontId="18" fillId="0" borderId="74" xfId="0" applyFont="1" applyFill="1" applyBorder="1" applyAlignment="1" applyProtection="1">
      <alignment horizontal="center" vertical="center"/>
    </xf>
    <xf numFmtId="0" fontId="18" fillId="0" borderId="105" xfId="0" applyFont="1" applyFill="1" applyBorder="1" applyAlignment="1" applyProtection="1">
      <alignment horizontal="center" vertical="center"/>
    </xf>
    <xf numFmtId="0" fontId="14" fillId="0" borderId="106" xfId="0" applyFont="1" applyFill="1" applyBorder="1" applyAlignment="1" applyProtection="1">
      <alignment horizontal="center" vertical="center"/>
    </xf>
    <xf numFmtId="3" fontId="19" fillId="0" borderId="54" xfId="0" applyNumberFormat="1" applyFont="1" applyFill="1" applyBorder="1" applyAlignment="1" applyProtection="1">
      <alignment vertical="center" shrinkToFit="1"/>
    </xf>
    <xf numFmtId="3" fontId="19" fillId="0" borderId="37" xfId="0" applyNumberFormat="1" applyFont="1" applyFill="1" applyBorder="1" applyAlignment="1" applyProtection="1">
      <alignment vertical="center" shrinkToFit="1"/>
    </xf>
    <xf numFmtId="0" fontId="14" fillId="0" borderId="33" xfId="0" applyFont="1" applyFill="1" applyBorder="1" applyAlignment="1" applyProtection="1">
      <alignment vertical="center" shrinkToFit="1"/>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wrapText="1"/>
    </xf>
    <xf numFmtId="0" fontId="14" fillId="0" borderId="34" xfId="0" applyFont="1" applyFill="1" applyBorder="1" applyAlignment="1">
      <alignment horizontal="center" vertical="center"/>
    </xf>
    <xf numFmtId="0" fontId="17" fillId="0" borderId="0" xfId="2" applyFont="1" applyFill="1" applyBorder="1" applyAlignment="1" applyProtection="1">
      <alignment vertical="center"/>
    </xf>
    <xf numFmtId="176" fontId="18" fillId="0" borderId="34" xfId="0" quotePrefix="1" applyNumberFormat="1" applyFont="1" applyFill="1" applyBorder="1" applyAlignment="1" applyProtection="1">
      <alignment horizontal="center" vertical="center"/>
    </xf>
    <xf numFmtId="0" fontId="18" fillId="0" borderId="33" xfId="0" applyFont="1" applyFill="1" applyBorder="1" applyAlignment="1" applyProtection="1">
      <alignment vertical="center" shrinkToFit="1"/>
    </xf>
    <xf numFmtId="0" fontId="12" fillId="0" borderId="0" xfId="0" applyFont="1" applyFill="1" applyBorder="1" applyAlignment="1" applyProtection="1">
      <alignment vertical="center"/>
      <protection locked="0"/>
    </xf>
    <xf numFmtId="0" fontId="23" fillId="0" borderId="0" xfId="0" applyFont="1" applyFill="1" applyBorder="1" applyProtection="1">
      <alignment vertical="center"/>
    </xf>
    <xf numFmtId="0" fontId="23" fillId="0" borderId="0" xfId="0" applyFont="1" applyFill="1" applyProtection="1">
      <alignment vertical="center"/>
    </xf>
    <xf numFmtId="49" fontId="14" fillId="0" borderId="71" xfId="0" applyNumberFormat="1" applyFont="1" applyFill="1" applyBorder="1" applyAlignment="1">
      <alignment horizontal="left" vertical="center"/>
    </xf>
    <xf numFmtId="37" fontId="14" fillId="0" borderId="101" xfId="0" applyNumberFormat="1" applyFont="1" applyFill="1" applyBorder="1" applyAlignment="1" applyProtection="1">
      <alignment horizontal="center" vertical="center" wrapText="1"/>
      <protection locked="0"/>
    </xf>
    <xf numFmtId="37" fontId="14" fillId="0" borderId="101" xfId="0" applyNumberFormat="1" applyFont="1" applyFill="1" applyBorder="1" applyAlignment="1">
      <alignment horizontal="center" vertical="center" wrapText="1"/>
    </xf>
    <xf numFmtId="37" fontId="14" fillId="0" borderId="102" xfId="0" applyNumberFormat="1" applyFont="1" applyFill="1" applyBorder="1" applyAlignment="1" applyProtection="1">
      <alignment horizontal="center" vertical="center" wrapText="1"/>
      <protection locked="0"/>
    </xf>
    <xf numFmtId="37" fontId="14" fillId="0" borderId="95" xfId="0" applyNumberFormat="1" applyFont="1" applyFill="1" applyBorder="1" applyAlignment="1" applyProtection="1">
      <alignment horizontal="center" vertical="center" wrapText="1"/>
      <protection locked="0"/>
    </xf>
    <xf numFmtId="49" fontId="15" fillId="0" borderId="73" xfId="0" applyNumberFormat="1" applyFont="1" applyFill="1" applyBorder="1" applyAlignment="1">
      <alignment horizontal="center" vertical="center"/>
    </xf>
    <xf numFmtId="186" fontId="18" fillId="0" borderId="0" xfId="0" applyNumberFormat="1" applyFont="1" applyBorder="1">
      <alignment vertical="center"/>
    </xf>
    <xf numFmtId="0" fontId="24"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184" fontId="11" fillId="4" borderId="59" xfId="0" applyNumberFormat="1" applyFont="1" applyFill="1" applyBorder="1" applyProtection="1">
      <alignment vertical="center"/>
      <protection locked="0"/>
    </xf>
    <xf numFmtId="184" fontId="11" fillId="0" borderId="55" xfId="0" applyNumberFormat="1" applyFont="1" applyFill="1" applyBorder="1" applyProtection="1">
      <alignment vertical="center"/>
    </xf>
    <xf numFmtId="184" fontId="11" fillId="0" borderId="54" xfId="0" applyNumberFormat="1" applyFont="1" applyFill="1" applyBorder="1" applyProtection="1">
      <alignment vertical="center"/>
    </xf>
    <xf numFmtId="184" fontId="11" fillId="4" borderId="28" xfId="0" applyNumberFormat="1" applyFont="1" applyFill="1" applyBorder="1" applyProtection="1">
      <alignment vertical="center"/>
      <protection locked="0"/>
    </xf>
    <xf numFmtId="184" fontId="11" fillId="0" borderId="40" xfId="0" applyNumberFormat="1" applyFont="1" applyFill="1" applyBorder="1" applyProtection="1">
      <alignment vertical="center"/>
    </xf>
    <xf numFmtId="184" fontId="11" fillId="0" borderId="37" xfId="0" applyNumberFormat="1" applyFont="1" applyFill="1" applyBorder="1" applyProtection="1">
      <alignment vertical="center"/>
    </xf>
    <xf numFmtId="184" fontId="11" fillId="4" borderId="69" xfId="0" applyNumberFormat="1" applyFont="1" applyFill="1" applyBorder="1" applyProtection="1">
      <alignment vertical="center"/>
    </xf>
    <xf numFmtId="184" fontId="11" fillId="0" borderId="10" xfId="0" applyNumberFormat="1" applyFont="1" applyFill="1" applyBorder="1" applyProtection="1">
      <alignment vertical="center"/>
    </xf>
    <xf numFmtId="184" fontId="11" fillId="0" borderId="1" xfId="0" applyNumberFormat="1" applyFont="1" applyFill="1" applyBorder="1" applyProtection="1">
      <alignment vertical="center"/>
    </xf>
    <xf numFmtId="184" fontId="11" fillId="0" borderId="0" xfId="0" applyNumberFormat="1" applyFont="1" applyFill="1" applyProtection="1">
      <alignment vertical="center"/>
    </xf>
    <xf numFmtId="3" fontId="20" fillId="0" borderId="136" xfId="0" applyNumberFormat="1" applyFont="1" applyFill="1" applyBorder="1" applyAlignment="1" applyProtection="1">
      <alignment vertical="center" shrinkToFit="1"/>
    </xf>
    <xf numFmtId="3" fontId="20" fillId="0" borderId="135" xfId="0" applyNumberFormat="1" applyFont="1" applyFill="1" applyBorder="1" applyAlignment="1" applyProtection="1">
      <alignment vertical="center" shrinkToFit="1"/>
    </xf>
    <xf numFmtId="0" fontId="14" fillId="7" borderId="0" xfId="0" applyFont="1" applyFill="1" applyProtection="1">
      <alignment vertical="center"/>
    </xf>
    <xf numFmtId="0" fontId="14" fillId="7" borderId="0" xfId="0" applyFont="1" applyFill="1" applyProtection="1">
      <alignment vertical="center"/>
      <protection locked="0"/>
    </xf>
    <xf numFmtId="14" fontId="12" fillId="0" borderId="0" xfId="0" applyNumberFormat="1" applyFont="1" applyFill="1" applyAlignment="1">
      <alignment horizontal="center" vertical="center"/>
    </xf>
    <xf numFmtId="0" fontId="14" fillId="0" borderId="7" xfId="0" applyFont="1" applyFill="1" applyBorder="1" applyAlignment="1">
      <alignment vertical="center"/>
    </xf>
    <xf numFmtId="0" fontId="14" fillId="0" borderId="16" xfId="0" applyFont="1" applyFill="1" applyBorder="1" applyAlignment="1">
      <alignment vertical="center"/>
    </xf>
    <xf numFmtId="0" fontId="14" fillId="0" borderId="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33" xfId="0" applyFont="1" applyFill="1" applyBorder="1" applyAlignment="1">
      <alignment vertical="center" wrapText="1"/>
    </xf>
    <xf numFmtId="0" fontId="14" fillId="0" borderId="57" xfId="0" applyFont="1" applyFill="1" applyBorder="1" applyAlignment="1">
      <alignment vertical="center" wrapText="1"/>
    </xf>
    <xf numFmtId="0" fontId="12" fillId="0" borderId="5" xfId="0" applyFont="1" applyBorder="1" applyAlignment="1">
      <alignment horizontal="center" vertical="center" shrinkToFit="1"/>
    </xf>
    <xf numFmtId="0" fontId="12" fillId="0" borderId="13" xfId="0" applyFont="1" applyBorder="1" applyAlignment="1">
      <alignment vertical="center" shrinkToFit="1"/>
    </xf>
    <xf numFmtId="0" fontId="12" fillId="0" borderId="4" xfId="0" applyFont="1" applyBorder="1" applyAlignment="1">
      <alignment vertical="center" shrinkToFit="1"/>
    </xf>
    <xf numFmtId="0" fontId="12" fillId="0" borderId="33" xfId="0" applyFont="1" applyFill="1" applyBorder="1" applyAlignment="1" applyProtection="1">
      <alignment vertical="center"/>
      <protection locked="0"/>
    </xf>
    <xf numFmtId="3" fontId="14" fillId="0" borderId="52" xfId="0" applyNumberFormat="1" applyFont="1" applyFill="1" applyBorder="1" applyAlignment="1" applyProtection="1">
      <alignment horizontal="right" vertical="center"/>
    </xf>
    <xf numFmtId="3" fontId="14" fillId="0" borderId="14" xfId="0" applyNumberFormat="1" applyFont="1" applyFill="1" applyBorder="1" applyAlignment="1" applyProtection="1">
      <alignment horizontal="right" vertical="center"/>
    </xf>
    <xf numFmtId="3" fontId="14" fillId="0" borderId="137" xfId="0" applyNumberFormat="1" applyFont="1" applyFill="1" applyBorder="1" applyProtection="1">
      <alignment vertical="center"/>
    </xf>
    <xf numFmtId="3" fontId="14" fillId="0" borderId="138" xfId="0" applyNumberFormat="1" applyFont="1" applyFill="1" applyBorder="1" applyProtection="1">
      <alignment vertical="center"/>
    </xf>
    <xf numFmtId="0" fontId="12" fillId="0" borderId="11" xfId="0" applyFont="1" applyFill="1" applyBorder="1" applyAlignment="1" applyProtection="1">
      <alignment vertical="center"/>
      <protection locked="0"/>
    </xf>
    <xf numFmtId="0" fontId="12" fillId="0" borderId="57" xfId="0" applyFont="1" applyFill="1" applyBorder="1" applyAlignment="1" applyProtection="1">
      <alignment vertical="top"/>
      <protection locked="0"/>
    </xf>
    <xf numFmtId="0" fontId="12" fillId="0" borderId="16" xfId="0" applyFont="1" applyBorder="1" applyAlignment="1">
      <alignment horizontal="left" vertical="top" shrinkToFit="1"/>
    </xf>
    <xf numFmtId="49" fontId="14" fillId="0" borderId="71" xfId="0" applyNumberFormat="1" applyFont="1" applyFill="1" applyBorder="1" applyAlignment="1">
      <alignment horizontal="left" vertical="center" wrapText="1"/>
    </xf>
    <xf numFmtId="49" fontId="15" fillId="0" borderId="73" xfId="0" applyNumberFormat="1" applyFont="1" applyFill="1" applyBorder="1" applyAlignment="1">
      <alignment horizontal="left" vertical="center" wrapText="1"/>
    </xf>
    <xf numFmtId="0" fontId="14" fillId="0" borderId="32" xfId="0" applyFont="1" applyFill="1" applyBorder="1" applyAlignment="1">
      <alignment vertical="center" wrapText="1"/>
    </xf>
    <xf numFmtId="0" fontId="23" fillId="0" borderId="0" xfId="0" applyFont="1" applyFill="1">
      <alignment vertical="center"/>
    </xf>
    <xf numFmtId="0" fontId="23" fillId="0" borderId="0" xfId="0" applyFont="1" applyFill="1" applyAlignment="1" applyProtection="1">
      <alignment horizontal="center" vertical="center"/>
    </xf>
    <xf numFmtId="0" fontId="27" fillId="0" borderId="0" xfId="0" applyFont="1" applyFill="1" applyProtection="1">
      <alignment vertical="center"/>
    </xf>
    <xf numFmtId="3" fontId="27" fillId="5" borderId="14" xfId="0" applyNumberFormat="1" applyFont="1" applyFill="1" applyBorder="1" applyAlignment="1" applyProtection="1">
      <alignment vertical="center" shrinkToFit="1"/>
    </xf>
    <xf numFmtId="3" fontId="14" fillId="0" borderId="125" xfId="0" applyNumberFormat="1" applyFont="1" applyFill="1" applyBorder="1" applyProtection="1">
      <alignment vertical="center"/>
    </xf>
    <xf numFmtId="0" fontId="13" fillId="0" borderId="0" xfId="0" applyFont="1" applyFill="1" applyBorder="1" applyAlignment="1" applyProtection="1">
      <alignment horizontal="left" vertical="center"/>
    </xf>
    <xf numFmtId="176" fontId="13" fillId="0" borderId="0" xfId="2" applyNumberFormat="1" applyFont="1" applyFill="1" applyAlignment="1" applyProtection="1">
      <alignment vertical="center"/>
      <protection locked="0"/>
    </xf>
    <xf numFmtId="0" fontId="13" fillId="0" borderId="0" xfId="0" applyFont="1" applyFill="1">
      <alignment vertical="center"/>
    </xf>
    <xf numFmtId="0" fontId="14" fillId="9" borderId="6" xfId="0" applyFont="1" applyFill="1" applyBorder="1" applyAlignment="1">
      <alignment horizontal="center" vertical="center"/>
    </xf>
    <xf numFmtId="0" fontId="14" fillId="9" borderId="70" xfId="0" applyFont="1" applyFill="1" applyBorder="1" applyAlignment="1">
      <alignment horizontal="center" vertical="center"/>
    </xf>
    <xf numFmtId="0" fontId="14" fillId="9" borderId="95" xfId="0" applyFont="1" applyFill="1" applyBorder="1" applyAlignment="1">
      <alignment horizontal="center" vertical="center"/>
    </xf>
    <xf numFmtId="0" fontId="14" fillId="9" borderId="32" xfId="0" applyFont="1" applyFill="1" applyBorder="1" applyAlignment="1">
      <alignment horizontal="center" vertical="center"/>
    </xf>
    <xf numFmtId="0" fontId="14" fillId="9" borderId="58" xfId="0" applyFont="1" applyFill="1" applyBorder="1" applyAlignment="1">
      <alignment vertical="center" wrapText="1"/>
    </xf>
    <xf numFmtId="0" fontId="14" fillId="9" borderId="75" xfId="0" applyFont="1" applyFill="1" applyBorder="1" applyAlignment="1">
      <alignment vertical="center" wrapText="1"/>
    </xf>
    <xf numFmtId="0" fontId="14" fillId="9" borderId="74" xfId="0" applyFont="1" applyFill="1" applyBorder="1" applyAlignment="1">
      <alignment vertical="center" wrapText="1"/>
    </xf>
    <xf numFmtId="0" fontId="14" fillId="9" borderId="57" xfId="0" applyFont="1" applyFill="1" applyBorder="1" applyAlignment="1">
      <alignment vertical="center" wrapText="1"/>
    </xf>
    <xf numFmtId="0" fontId="14" fillId="9" borderId="34" xfId="0" applyFont="1" applyFill="1" applyBorder="1" applyAlignment="1">
      <alignment horizontal="center" vertical="center"/>
    </xf>
    <xf numFmtId="0" fontId="14" fillId="9" borderId="33" xfId="0" applyFont="1" applyFill="1" applyBorder="1" applyAlignment="1">
      <alignment vertical="center" wrapText="1"/>
    </xf>
    <xf numFmtId="0" fontId="14" fillId="9" borderId="71" xfId="0" applyFont="1" applyFill="1" applyBorder="1" applyAlignment="1">
      <alignment horizontal="center" vertical="center"/>
    </xf>
    <xf numFmtId="0" fontId="14" fillId="9" borderId="73" xfId="0" applyFont="1" applyFill="1" applyBorder="1" applyAlignment="1">
      <alignment vertical="center" wrapText="1"/>
    </xf>
    <xf numFmtId="0" fontId="14" fillId="9" borderId="56" xfId="0" applyFont="1" applyFill="1" applyBorder="1" applyAlignment="1">
      <alignment horizontal="center" vertical="center"/>
    </xf>
    <xf numFmtId="0" fontId="14" fillId="9" borderId="57" xfId="0" applyFont="1" applyFill="1" applyBorder="1">
      <alignment vertical="center"/>
    </xf>
    <xf numFmtId="184" fontId="19" fillId="9" borderId="0" xfId="0" applyNumberFormat="1" applyFont="1" applyFill="1">
      <alignment vertical="center"/>
    </xf>
    <xf numFmtId="184" fontId="19" fillId="9" borderId="69" xfId="0" applyNumberFormat="1" applyFont="1" applyFill="1" applyBorder="1">
      <alignment vertical="center"/>
    </xf>
    <xf numFmtId="184" fontId="19" fillId="9" borderId="33" xfId="0" applyNumberFormat="1" applyFont="1" applyFill="1" applyBorder="1">
      <alignment vertical="center"/>
    </xf>
    <xf numFmtId="184" fontId="19" fillId="9" borderId="72" xfId="0" applyNumberFormat="1" applyFont="1" applyFill="1" applyBorder="1">
      <alignment vertical="center"/>
    </xf>
    <xf numFmtId="184" fontId="19" fillId="9" borderId="17" xfId="0" applyNumberFormat="1" applyFont="1" applyFill="1" applyBorder="1">
      <alignment vertical="center"/>
    </xf>
    <xf numFmtId="184" fontId="19" fillId="9" borderId="73" xfId="0" applyNumberFormat="1" applyFont="1" applyFill="1" applyBorder="1">
      <alignment vertical="center"/>
    </xf>
    <xf numFmtId="0" fontId="19" fillId="9" borderId="0" xfId="0" applyFont="1" applyFill="1">
      <alignment vertical="center"/>
    </xf>
    <xf numFmtId="184" fontId="19" fillId="9" borderId="58" xfId="0" applyNumberFormat="1" applyFont="1" applyFill="1" applyBorder="1">
      <alignment vertical="center"/>
    </xf>
    <xf numFmtId="184" fontId="19" fillId="9" borderId="75" xfId="0" applyNumberFormat="1" applyFont="1" applyFill="1" applyBorder="1">
      <alignment vertical="center"/>
    </xf>
    <xf numFmtId="0" fontId="28" fillId="0" borderId="0" xfId="0" applyFont="1" applyAlignment="1">
      <alignment horizontal="right" vertical="center"/>
    </xf>
    <xf numFmtId="185" fontId="19" fillId="9" borderId="76" xfId="0" applyNumberFormat="1" applyFont="1" applyFill="1" applyBorder="1" applyAlignment="1">
      <alignment vertical="center" shrinkToFit="1"/>
    </xf>
    <xf numFmtId="185" fontId="19" fillId="9" borderId="77" xfId="0" applyNumberFormat="1" applyFont="1" applyFill="1" applyBorder="1" applyAlignment="1">
      <alignment vertical="center" shrinkToFit="1"/>
    </xf>
    <xf numFmtId="185" fontId="19" fillId="9" borderId="78" xfId="0" applyNumberFormat="1" applyFont="1" applyFill="1" applyBorder="1" applyAlignment="1">
      <alignment vertical="center" shrinkToFit="1"/>
    </xf>
    <xf numFmtId="185" fontId="19" fillId="9" borderId="79" xfId="0" applyNumberFormat="1" applyFont="1" applyFill="1" applyBorder="1" applyAlignment="1">
      <alignment vertical="center" shrinkToFit="1"/>
    </xf>
    <xf numFmtId="185" fontId="19" fillId="9" borderId="29" xfId="0" applyNumberFormat="1" applyFont="1" applyFill="1" applyBorder="1" applyAlignment="1">
      <alignment vertical="center" shrinkToFit="1"/>
    </xf>
    <xf numFmtId="185" fontId="19" fillId="9" borderId="80" xfId="0" applyNumberFormat="1" applyFont="1" applyFill="1" applyBorder="1" applyAlignment="1">
      <alignment vertical="center" shrinkToFit="1"/>
    </xf>
    <xf numFmtId="185" fontId="19" fillId="9" borderId="81" xfId="0" applyNumberFormat="1" applyFont="1" applyFill="1" applyBorder="1" applyAlignment="1">
      <alignment vertical="center" shrinkToFit="1"/>
    </xf>
    <xf numFmtId="185" fontId="19" fillId="9" borderId="82" xfId="0" applyNumberFormat="1" applyFont="1" applyFill="1" applyBorder="1" applyAlignment="1">
      <alignment vertical="center" shrinkToFit="1"/>
    </xf>
    <xf numFmtId="185" fontId="19" fillId="9" borderId="83" xfId="0" applyNumberFormat="1" applyFont="1" applyFill="1" applyBorder="1" applyAlignment="1">
      <alignment vertical="center" shrinkToFit="1"/>
    </xf>
    <xf numFmtId="185" fontId="19" fillId="9" borderId="84" xfId="0" applyNumberFormat="1" applyFont="1" applyFill="1" applyBorder="1" applyAlignment="1">
      <alignment vertical="center" shrinkToFit="1"/>
    </xf>
    <xf numFmtId="185" fontId="19" fillId="9" borderId="85" xfId="0" applyNumberFormat="1" applyFont="1" applyFill="1" applyBorder="1" applyAlignment="1">
      <alignment vertical="center" shrinkToFit="1"/>
    </xf>
    <xf numFmtId="185" fontId="19" fillId="9" borderId="86" xfId="0" applyNumberFormat="1" applyFont="1" applyFill="1" applyBorder="1" applyAlignment="1">
      <alignment vertical="center" shrinkToFit="1"/>
    </xf>
    <xf numFmtId="185" fontId="19" fillId="9" borderId="87" xfId="0" applyNumberFormat="1" applyFont="1" applyFill="1" applyBorder="1" applyAlignment="1">
      <alignment vertical="center" shrinkToFit="1"/>
    </xf>
    <xf numFmtId="185" fontId="19" fillId="9" borderId="49" xfId="0" applyNumberFormat="1" applyFont="1" applyFill="1" applyBorder="1" applyAlignment="1">
      <alignment vertical="center" shrinkToFit="1"/>
    </xf>
    <xf numFmtId="185" fontId="19" fillId="9" borderId="88" xfId="0" applyNumberFormat="1" applyFont="1" applyFill="1" applyBorder="1" applyAlignment="1">
      <alignment vertical="center" shrinkToFit="1"/>
    </xf>
    <xf numFmtId="185" fontId="19" fillId="9" borderId="89" xfId="0" applyNumberFormat="1" applyFont="1" applyFill="1" applyBorder="1" applyAlignment="1">
      <alignment vertical="center" shrinkToFit="1"/>
    </xf>
    <xf numFmtId="185" fontId="19" fillId="9" borderId="90" xfId="0" applyNumberFormat="1" applyFont="1" applyFill="1" applyBorder="1" applyAlignment="1">
      <alignment vertical="center" shrinkToFit="1"/>
    </xf>
    <xf numFmtId="185" fontId="19" fillId="9" borderId="91" xfId="0" applyNumberFormat="1" applyFont="1" applyFill="1" applyBorder="1" applyAlignment="1">
      <alignment vertical="center" shrinkToFit="1"/>
    </xf>
    <xf numFmtId="185" fontId="19" fillId="9" borderId="139" xfId="0" applyNumberFormat="1" applyFont="1" applyFill="1" applyBorder="1" applyAlignment="1">
      <alignment vertical="center" shrinkToFit="1"/>
    </xf>
    <xf numFmtId="0" fontId="14" fillId="9" borderId="3" xfId="0" applyFont="1" applyFill="1" applyBorder="1" applyAlignment="1">
      <alignment horizontal="center" vertical="center"/>
    </xf>
    <xf numFmtId="0" fontId="14" fillId="9" borderId="0" xfId="0" applyFont="1" applyFill="1" applyAlignment="1">
      <alignment vertical="center" wrapText="1"/>
    </xf>
    <xf numFmtId="0" fontId="14" fillId="9" borderId="72" xfId="0" applyFont="1" applyFill="1" applyBorder="1" applyAlignment="1">
      <alignment vertical="center" wrapText="1"/>
    </xf>
    <xf numFmtId="0" fontId="14" fillId="9" borderId="58" xfId="0" applyFont="1" applyFill="1" applyBorder="1">
      <alignment vertical="center"/>
    </xf>
    <xf numFmtId="0" fontId="14" fillId="9" borderId="15" xfId="0" applyFont="1" applyFill="1" applyBorder="1" applyAlignment="1">
      <alignment horizontal="center" vertical="center"/>
    </xf>
    <xf numFmtId="0" fontId="0" fillId="9" borderId="0" xfId="0" applyFill="1" applyBorder="1">
      <alignment vertical="center"/>
    </xf>
    <xf numFmtId="0" fontId="0" fillId="9" borderId="0" xfId="0" applyFill="1" applyBorder="1" applyAlignment="1">
      <alignment vertical="center" wrapText="1"/>
    </xf>
    <xf numFmtId="0" fontId="12" fillId="9" borderId="5" xfId="0" applyFont="1" applyFill="1" applyBorder="1" applyAlignment="1">
      <alignment horizontal="center" vertical="center" shrinkToFit="1"/>
    </xf>
    <xf numFmtId="0" fontId="12" fillId="9" borderId="13" xfId="0" applyFont="1" applyFill="1" applyBorder="1" applyAlignment="1">
      <alignment vertical="center" shrinkToFit="1"/>
    </xf>
    <xf numFmtId="0" fontId="14" fillId="9" borderId="96" xfId="0" applyFont="1" applyFill="1" applyBorder="1" applyAlignment="1">
      <alignment horizontal="center" vertical="center"/>
    </xf>
    <xf numFmtId="0" fontId="14" fillId="9" borderId="97" xfId="0" applyFont="1" applyFill="1" applyBorder="1" applyAlignment="1">
      <alignment horizontal="center" vertical="center"/>
    </xf>
    <xf numFmtId="0" fontId="14" fillId="9" borderId="31" xfId="0" applyFont="1" applyFill="1" applyBorder="1">
      <alignment vertical="center"/>
    </xf>
    <xf numFmtId="0" fontId="14" fillId="9" borderId="32" xfId="0" applyFont="1" applyFill="1" applyBorder="1">
      <alignment vertical="center"/>
    </xf>
    <xf numFmtId="0" fontId="12" fillId="9" borderId="4" xfId="0" applyFont="1" applyFill="1" applyBorder="1" applyAlignment="1">
      <alignment vertical="center" shrinkToFit="1"/>
    </xf>
    <xf numFmtId="0" fontId="12" fillId="9" borderId="16" xfId="0" applyFont="1" applyFill="1" applyBorder="1" applyAlignment="1">
      <alignment horizontal="left" vertical="top" shrinkToFit="1"/>
    </xf>
    <xf numFmtId="0" fontId="14" fillId="9" borderId="1" xfId="0" applyFont="1" applyFill="1" applyBorder="1" applyAlignment="1">
      <alignment vertical="center" wrapText="1"/>
    </xf>
    <xf numFmtId="0" fontId="14" fillId="9" borderId="39" xfId="0" applyFont="1" applyFill="1" applyBorder="1" applyAlignment="1">
      <alignment vertical="center" wrapText="1"/>
    </xf>
    <xf numFmtId="0" fontId="14" fillId="9" borderId="56" xfId="0" applyFont="1" applyFill="1" applyBorder="1" applyAlignment="1">
      <alignment horizontal="center" vertical="center" wrapText="1"/>
    </xf>
    <xf numFmtId="0" fontId="14" fillId="9" borderId="57" xfId="0" applyFont="1" applyFill="1" applyBorder="1" applyAlignment="1">
      <alignment horizontal="center" vertical="center" wrapText="1"/>
    </xf>
    <xf numFmtId="0" fontId="14" fillId="9" borderId="11" xfId="0" applyFont="1" applyFill="1" applyBorder="1" applyAlignment="1">
      <alignment vertical="center" wrapText="1"/>
    </xf>
    <xf numFmtId="186" fontId="19" fillId="9" borderId="76" xfId="0" quotePrefix="1" applyNumberFormat="1" applyFont="1" applyFill="1" applyBorder="1" applyAlignment="1">
      <alignment vertical="center" shrinkToFit="1"/>
    </xf>
    <xf numFmtId="186" fontId="19" fillId="9" borderId="77" xfId="0" quotePrefix="1" applyNumberFormat="1" applyFont="1" applyFill="1" applyBorder="1" applyAlignment="1">
      <alignment vertical="center" shrinkToFit="1"/>
    </xf>
    <xf numFmtId="186" fontId="19" fillId="9" borderId="78" xfId="0" quotePrefix="1" applyNumberFormat="1" applyFont="1" applyFill="1" applyBorder="1" applyAlignment="1">
      <alignment vertical="center" shrinkToFit="1"/>
    </xf>
    <xf numFmtId="186" fontId="19" fillId="9" borderId="31" xfId="0" applyNumberFormat="1" applyFont="1" applyFill="1" applyBorder="1">
      <alignment vertical="center"/>
    </xf>
    <xf numFmtId="186" fontId="19" fillId="9" borderId="32" xfId="0" applyNumberFormat="1" applyFont="1" applyFill="1" applyBorder="1">
      <alignment vertical="center"/>
    </xf>
    <xf numFmtId="186" fontId="19" fillId="9" borderId="79" xfId="0" quotePrefix="1" applyNumberFormat="1" applyFont="1" applyFill="1" applyBorder="1" applyAlignment="1">
      <alignment vertical="center" shrinkToFit="1"/>
    </xf>
    <xf numFmtId="186" fontId="19" fillId="9" borderId="29" xfId="0" quotePrefix="1" applyNumberFormat="1" applyFont="1" applyFill="1" applyBorder="1" applyAlignment="1">
      <alignment vertical="center" shrinkToFit="1"/>
    </xf>
    <xf numFmtId="186" fontId="19" fillId="9" borderId="80" xfId="0" quotePrefix="1" applyNumberFormat="1" applyFont="1" applyFill="1" applyBorder="1" applyAlignment="1">
      <alignment vertical="center" shrinkToFit="1"/>
    </xf>
    <xf numFmtId="186" fontId="19" fillId="9" borderId="34" xfId="0" applyNumberFormat="1" applyFont="1" applyFill="1" applyBorder="1">
      <alignment vertical="center"/>
    </xf>
    <xf numFmtId="186" fontId="19" fillId="9" borderId="33" xfId="0" applyNumberFormat="1" applyFont="1" applyFill="1" applyBorder="1">
      <alignment vertical="center"/>
    </xf>
    <xf numFmtId="186" fontId="19" fillId="9" borderId="71" xfId="0" applyNumberFormat="1" applyFont="1" applyFill="1" applyBorder="1">
      <alignment vertical="center"/>
    </xf>
    <xf numFmtId="186" fontId="19" fillId="9" borderId="73" xfId="0" applyNumberFormat="1" applyFont="1" applyFill="1" applyBorder="1">
      <alignment vertical="center"/>
    </xf>
    <xf numFmtId="186" fontId="19" fillId="9" borderId="92" xfId="0" quotePrefix="1" applyNumberFormat="1" applyFont="1" applyFill="1" applyBorder="1" applyAlignment="1">
      <alignment vertical="center" shrinkToFit="1"/>
    </xf>
    <xf numFmtId="186" fontId="19" fillId="9" borderId="93" xfId="0" quotePrefix="1" applyNumberFormat="1" applyFont="1" applyFill="1" applyBorder="1" applyAlignment="1">
      <alignment vertical="center" shrinkToFit="1"/>
    </xf>
    <xf numFmtId="186" fontId="19" fillId="9" borderId="94" xfId="0" quotePrefix="1" applyNumberFormat="1" applyFont="1" applyFill="1" applyBorder="1" applyAlignment="1">
      <alignment vertical="center" shrinkToFit="1"/>
    </xf>
    <xf numFmtId="186" fontId="19" fillId="9" borderId="56" xfId="0" applyNumberFormat="1" applyFont="1" applyFill="1" applyBorder="1">
      <alignment vertical="center"/>
    </xf>
    <xf numFmtId="186" fontId="19" fillId="9" borderId="57" xfId="0" applyNumberFormat="1" applyFont="1" applyFill="1" applyBorder="1">
      <alignment vertical="center"/>
    </xf>
    <xf numFmtId="0" fontId="14" fillId="9" borderId="31" xfId="0" applyFont="1" applyFill="1" applyBorder="1" applyAlignment="1">
      <alignment horizontal="center" vertical="center"/>
    </xf>
    <xf numFmtId="186" fontId="19" fillId="9" borderId="6" xfId="0" applyNumberFormat="1" applyFont="1" applyFill="1" applyBorder="1">
      <alignment vertical="center"/>
    </xf>
    <xf numFmtId="186" fontId="19" fillId="9" borderId="70" xfId="0" applyNumberFormat="1" applyFont="1" applyFill="1" applyBorder="1">
      <alignment vertical="center"/>
    </xf>
    <xf numFmtId="186" fontId="26" fillId="9" borderId="57" xfId="0" applyNumberFormat="1" applyFont="1" applyFill="1" applyBorder="1">
      <alignment vertical="center"/>
    </xf>
    <xf numFmtId="0" fontId="19" fillId="9" borderId="33" xfId="0" applyFont="1" applyFill="1" applyBorder="1">
      <alignment vertical="center"/>
    </xf>
    <xf numFmtId="187" fontId="19" fillId="9" borderId="56" xfId="0" applyNumberFormat="1" applyFont="1" applyFill="1" applyBorder="1">
      <alignment vertical="center"/>
    </xf>
    <xf numFmtId="187" fontId="19" fillId="9" borderId="58" xfId="0" applyNumberFormat="1" applyFont="1" applyFill="1" applyBorder="1">
      <alignment vertical="center"/>
    </xf>
    <xf numFmtId="187" fontId="19" fillId="9" borderId="75" xfId="0" applyNumberFormat="1" applyFont="1" applyFill="1" applyBorder="1">
      <alignment vertical="center"/>
    </xf>
    <xf numFmtId="187" fontId="19" fillId="9" borderId="57" xfId="0" applyNumberFormat="1" applyFont="1" applyFill="1" applyBorder="1">
      <alignment vertical="center"/>
    </xf>
    <xf numFmtId="0" fontId="19" fillId="9" borderId="58" xfId="0" applyFont="1" applyFill="1" applyBorder="1">
      <alignment vertical="center"/>
    </xf>
    <xf numFmtId="0" fontId="19" fillId="9" borderId="57" xfId="0" applyFont="1" applyFill="1" applyBorder="1">
      <alignment vertical="center"/>
    </xf>
    <xf numFmtId="37" fontId="20" fillId="9" borderId="133" xfId="0" applyNumberFormat="1" applyFont="1" applyFill="1" applyBorder="1" applyProtection="1">
      <alignment vertical="center"/>
      <protection locked="0"/>
    </xf>
    <xf numFmtId="37" fontId="19" fillId="9" borderId="128" xfId="0" quotePrefix="1" applyNumberFormat="1" applyFont="1" applyFill="1" applyBorder="1">
      <alignment vertical="center"/>
    </xf>
    <xf numFmtId="37" fontId="20" fillId="9" borderId="128" xfId="0" applyNumberFormat="1" applyFont="1" applyFill="1" applyBorder="1">
      <alignment vertical="center"/>
    </xf>
    <xf numFmtId="37" fontId="19" fillId="9" borderId="130" xfId="0" quotePrefix="1" applyNumberFormat="1" applyFont="1" applyFill="1" applyBorder="1">
      <alignment vertical="center"/>
    </xf>
    <xf numFmtId="37" fontId="20" fillId="9" borderId="37" xfId="0" applyNumberFormat="1" applyFont="1" applyFill="1" applyBorder="1" applyProtection="1">
      <alignment vertical="center"/>
      <protection locked="0"/>
    </xf>
    <xf numFmtId="37" fontId="19" fillId="9" borderId="14" xfId="0" applyNumberFormat="1" applyFont="1" applyFill="1" applyBorder="1">
      <alignment vertical="center"/>
    </xf>
    <xf numFmtId="37" fontId="20" fillId="9" borderId="14" xfId="0" applyNumberFormat="1" applyFont="1" applyFill="1" applyBorder="1">
      <alignment vertical="center"/>
    </xf>
    <xf numFmtId="37" fontId="19" fillId="9" borderId="131" xfId="0" applyNumberFormat="1" applyFont="1" applyFill="1" applyBorder="1">
      <alignment vertical="center"/>
    </xf>
    <xf numFmtId="37" fontId="20" fillId="9" borderId="134" xfId="0" applyNumberFormat="1" applyFont="1" applyFill="1" applyBorder="1" applyProtection="1">
      <alignment vertical="center"/>
      <protection locked="0"/>
    </xf>
    <xf numFmtId="37" fontId="19" fillId="9" borderId="129" xfId="0" applyNumberFormat="1" applyFont="1" applyFill="1" applyBorder="1">
      <alignment vertical="center"/>
    </xf>
    <xf numFmtId="37" fontId="20" fillId="9" borderId="129" xfId="0" applyNumberFormat="1" applyFont="1" applyFill="1" applyBorder="1">
      <alignment vertical="center"/>
    </xf>
    <xf numFmtId="37" fontId="19" fillId="9" borderId="132" xfId="0" applyNumberFormat="1" applyFont="1" applyFill="1" applyBorder="1">
      <alignment vertical="center"/>
    </xf>
    <xf numFmtId="37" fontId="14" fillId="9" borderId="72" xfId="0" applyNumberFormat="1" applyFont="1" applyFill="1" applyBorder="1">
      <alignment vertical="center"/>
    </xf>
    <xf numFmtId="37" fontId="14" fillId="9" borderId="73" xfId="0" applyNumberFormat="1" applyFont="1" applyFill="1" applyBorder="1">
      <alignment vertical="center"/>
    </xf>
    <xf numFmtId="3" fontId="14" fillId="0" borderId="0" xfId="0" applyNumberFormat="1" applyFont="1" applyFill="1" applyProtection="1">
      <alignment vertical="center"/>
    </xf>
    <xf numFmtId="0" fontId="13" fillId="0" borderId="55" xfId="0" applyFont="1" applyFill="1" applyBorder="1" applyAlignment="1">
      <alignment horizontal="center" vertical="center"/>
    </xf>
    <xf numFmtId="0" fontId="22" fillId="0" borderId="55" xfId="0" applyFont="1" applyBorder="1" applyAlignment="1">
      <alignment vertical="center"/>
    </xf>
    <xf numFmtId="176" fontId="11" fillId="0" borderId="39" xfId="0" quotePrefix="1" applyNumberFormat="1" applyFont="1" applyFill="1" applyBorder="1" applyAlignment="1" applyProtection="1">
      <alignment horizontal="center" vertical="center"/>
      <protection locked="0"/>
    </xf>
    <xf numFmtId="176" fontId="11" fillId="0" borderId="38" xfId="0" quotePrefix="1" applyNumberFormat="1"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lignment vertical="center"/>
    </xf>
    <xf numFmtId="0" fontId="14" fillId="0" borderId="1" xfId="0" applyFont="1" applyFill="1" applyBorder="1" applyAlignment="1" applyProtection="1">
      <alignment horizontal="distributed" vertical="center"/>
      <protection locked="0"/>
    </xf>
    <xf numFmtId="3" fontId="12" fillId="0" borderId="5" xfId="0" applyNumberFormat="1" applyFont="1" applyFill="1" applyBorder="1" applyAlignment="1" applyProtection="1">
      <alignment vertical="center"/>
      <protection locked="0"/>
    </xf>
    <xf numFmtId="3" fontId="12" fillId="0" borderId="15" xfId="0" applyNumberFormat="1" applyFont="1" applyFill="1" applyBorder="1" applyAlignment="1" applyProtection="1">
      <alignment vertical="center"/>
      <protection locked="0"/>
    </xf>
    <xf numFmtId="3" fontId="12" fillId="0" borderId="13" xfId="0" applyNumberFormat="1" applyFont="1" applyFill="1" applyBorder="1" applyAlignment="1" applyProtection="1">
      <alignment vertical="center"/>
      <protection locked="0"/>
    </xf>
    <xf numFmtId="3" fontId="12" fillId="0" borderId="4" xfId="0" applyNumberFormat="1" applyFont="1" applyFill="1" applyBorder="1" applyAlignment="1" applyProtection="1">
      <alignment vertical="center"/>
      <protection locked="0"/>
    </xf>
    <xf numFmtId="3" fontId="12" fillId="0" borderId="7" xfId="0" applyNumberFormat="1" applyFont="1" applyFill="1" applyBorder="1" applyAlignment="1" applyProtection="1">
      <alignment vertical="center"/>
      <protection locked="0"/>
    </xf>
    <xf numFmtId="3" fontId="12" fillId="0" borderId="16" xfId="0" applyNumberFormat="1" applyFont="1" applyFill="1" applyBorder="1" applyAlignment="1" applyProtection="1">
      <alignment vertical="center"/>
      <protection locked="0"/>
    </xf>
    <xf numFmtId="3" fontId="12" fillId="0" borderId="1" xfId="0" applyNumberFormat="1"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14" fillId="0" borderId="61" xfId="0" applyFont="1" applyFill="1" applyBorder="1" applyAlignment="1" applyProtection="1">
      <alignment horizontal="distributed" vertical="center"/>
      <protection locked="0"/>
    </xf>
    <xf numFmtId="0" fontId="14" fillId="0" borderId="15" xfId="0" applyFont="1" applyFill="1" applyBorder="1" applyAlignment="1" applyProtection="1">
      <alignment horizontal="distributed" vertical="center"/>
      <protection locked="0"/>
    </xf>
    <xf numFmtId="0" fontId="14" fillId="0" borderId="13" xfId="0" applyFont="1" applyFill="1" applyBorder="1" applyAlignment="1" applyProtection="1">
      <alignment horizontal="distributed" vertical="center"/>
      <protection locked="0"/>
    </xf>
    <xf numFmtId="3" fontId="12" fillId="0" borderId="45" xfId="0" applyNumberFormat="1" applyFont="1" applyFill="1" applyBorder="1" applyAlignment="1" applyProtection="1">
      <alignment vertical="center"/>
      <protection locked="0"/>
    </xf>
    <xf numFmtId="0" fontId="12" fillId="0" borderId="29" xfId="0" applyFont="1" applyFill="1" applyBorder="1" applyAlignment="1" applyProtection="1">
      <alignment vertical="center"/>
      <protection locked="0"/>
    </xf>
    <xf numFmtId="0" fontId="12" fillId="0" borderId="45" xfId="0" applyFont="1" applyFill="1" applyBorder="1" applyAlignment="1" applyProtection="1">
      <alignment vertical="center"/>
      <protection locked="0"/>
    </xf>
    <xf numFmtId="0" fontId="14" fillId="0" borderId="41" xfId="0" applyFont="1" applyFill="1" applyBorder="1" applyAlignment="1" applyProtection="1">
      <alignment horizontal="distributed" vertical="center"/>
      <protection locked="0"/>
    </xf>
    <xf numFmtId="0" fontId="14" fillId="0" borderId="7" xfId="0" applyFont="1" applyFill="1" applyBorder="1" applyAlignment="1" applyProtection="1">
      <alignment horizontal="distributed" vertical="center"/>
      <protection locked="0"/>
    </xf>
    <xf numFmtId="0" fontId="14" fillId="0" borderId="16" xfId="0" applyFont="1" applyFill="1" applyBorder="1" applyAlignment="1" applyProtection="1">
      <alignment horizontal="distributed" vertical="center"/>
      <protection locked="0"/>
    </xf>
    <xf numFmtId="3" fontId="12" fillId="0" borderId="27" xfId="0" applyNumberFormat="1" applyFont="1" applyFill="1" applyBorder="1" applyAlignment="1" applyProtection="1">
      <alignment vertical="center"/>
      <protection locked="0"/>
    </xf>
    <xf numFmtId="0" fontId="12" fillId="0" borderId="27" xfId="0" applyFont="1" applyFill="1" applyBorder="1" applyAlignment="1" applyProtection="1">
      <alignment vertical="center"/>
      <protection locked="0"/>
    </xf>
    <xf numFmtId="0" fontId="12" fillId="0" borderId="42" xfId="0" applyFont="1" applyFill="1" applyBorder="1" applyAlignment="1" applyProtection="1">
      <alignment vertical="center"/>
      <protection locked="0"/>
    </xf>
    <xf numFmtId="0" fontId="12" fillId="0" borderId="43" xfId="0" applyFont="1" applyFill="1" applyBorder="1" applyAlignment="1" applyProtection="1">
      <alignment vertical="center"/>
      <protection locked="0"/>
    </xf>
    <xf numFmtId="3" fontId="12" fillId="0" borderId="29" xfId="0" applyNumberFormat="1" applyFont="1" applyFill="1" applyBorder="1" applyAlignment="1" applyProtection="1">
      <alignment vertical="center"/>
      <protection locked="0"/>
    </xf>
    <xf numFmtId="0" fontId="14" fillId="0" borderId="5" xfId="0" applyFont="1" applyFill="1" applyBorder="1" applyAlignment="1" applyProtection="1">
      <alignment horizontal="distributed" vertical="center"/>
      <protection locked="0"/>
    </xf>
    <xf numFmtId="0" fontId="14" fillId="0" borderId="60" xfId="0" applyFont="1" applyFill="1" applyBorder="1" applyAlignment="1" applyProtection="1">
      <alignment horizontal="distributed" vertical="center"/>
      <protection locked="0"/>
    </xf>
    <xf numFmtId="0" fontId="14" fillId="0" borderId="4" xfId="0" applyFont="1" applyFill="1" applyBorder="1" applyAlignment="1" applyProtection="1">
      <alignment horizontal="distributed" vertical="center"/>
      <protection locked="0"/>
    </xf>
    <xf numFmtId="0" fontId="14" fillId="0" borderId="51" xfId="0" applyFont="1" applyFill="1" applyBorder="1" applyAlignment="1" applyProtection="1">
      <alignment horizontal="distributed" vertical="center"/>
      <protection locked="0"/>
    </xf>
    <xf numFmtId="3" fontId="12" fillId="0" borderId="44" xfId="0" applyNumberFormat="1" applyFont="1" applyFill="1" applyBorder="1" applyAlignment="1" applyProtection="1">
      <alignment vertical="center"/>
      <protection locked="0"/>
    </xf>
    <xf numFmtId="3" fontId="12" fillId="8" borderId="45" xfId="0" applyNumberFormat="1" applyFont="1" applyFill="1" applyBorder="1" applyAlignment="1" applyProtection="1">
      <alignment vertical="center"/>
      <protection locked="0"/>
    </xf>
    <xf numFmtId="0" fontId="12" fillId="8" borderId="29" xfId="0" applyFont="1" applyFill="1" applyBorder="1" applyAlignment="1" applyProtection="1">
      <alignment vertical="center"/>
      <protection locked="0"/>
    </xf>
    <xf numFmtId="0" fontId="12" fillId="8" borderId="45" xfId="0" applyFont="1" applyFill="1" applyBorder="1" applyAlignment="1" applyProtection="1">
      <alignment vertical="center"/>
      <protection locked="0"/>
    </xf>
    <xf numFmtId="3" fontId="29" fillId="0" borderId="29" xfId="0" applyNumberFormat="1" applyFont="1" applyFill="1" applyBorder="1" applyAlignment="1" applyProtection="1">
      <alignment vertical="center"/>
      <protection locked="0"/>
    </xf>
    <xf numFmtId="0" fontId="29" fillId="0" borderId="29" xfId="0" applyFont="1" applyFill="1" applyBorder="1" applyAlignment="1" applyProtection="1">
      <alignment vertical="center"/>
      <protection locked="0"/>
    </xf>
    <xf numFmtId="0" fontId="29" fillId="0" borderId="30" xfId="0" applyFont="1" applyFill="1" applyBorder="1" applyAlignment="1" applyProtection="1">
      <alignment vertical="center"/>
      <protection locked="0"/>
    </xf>
    <xf numFmtId="0" fontId="12" fillId="0" borderId="30" xfId="0" applyFont="1" applyFill="1" applyBorder="1" applyAlignment="1" applyProtection="1">
      <alignment vertical="center"/>
      <protection locked="0"/>
    </xf>
    <xf numFmtId="0" fontId="12" fillId="0" borderId="47" xfId="0" applyFont="1" applyFill="1" applyBorder="1" applyAlignment="1" applyProtection="1">
      <alignment vertical="center"/>
      <protection locked="0"/>
    </xf>
    <xf numFmtId="0" fontId="12" fillId="0" borderId="46" xfId="0" applyFont="1" applyFill="1" applyBorder="1" applyAlignment="1" applyProtection="1">
      <alignment vertical="center"/>
      <protection locked="0"/>
    </xf>
    <xf numFmtId="0" fontId="14" fillId="0" borderId="35" xfId="0" applyFont="1" applyFill="1" applyBorder="1" applyAlignment="1" applyProtection="1">
      <alignment horizontal="left" vertical="center" shrinkToFit="1"/>
      <protection locked="0"/>
    </xf>
    <xf numFmtId="0" fontId="14" fillId="0" borderId="25" xfId="0" applyFont="1" applyFill="1" applyBorder="1" applyAlignment="1" applyProtection="1">
      <alignment horizontal="left" vertical="center" shrinkToFit="1"/>
      <protection locked="0"/>
    </xf>
    <xf numFmtId="0" fontId="14" fillId="0" borderId="26" xfId="0" applyFont="1" applyFill="1" applyBorder="1" applyAlignment="1" applyProtection="1">
      <alignment horizontal="left" vertical="center" shrinkToFit="1"/>
      <protection locked="0"/>
    </xf>
    <xf numFmtId="0" fontId="14" fillId="0" borderId="36" xfId="0" applyFont="1" applyFill="1" applyBorder="1" applyAlignment="1" applyProtection="1">
      <alignment horizontal="left" vertical="center" shrinkToFit="1"/>
      <protection locked="0"/>
    </xf>
    <xf numFmtId="0" fontId="14" fillId="0" borderId="40" xfId="0" applyFont="1" applyFill="1" applyBorder="1" applyAlignment="1" applyProtection="1">
      <alignment horizontal="left" vertical="center" shrinkToFit="1"/>
      <protection locked="0"/>
    </xf>
    <xf numFmtId="0" fontId="14" fillId="0" borderId="37" xfId="0" applyFont="1" applyFill="1" applyBorder="1" applyAlignment="1" applyProtection="1">
      <alignment horizontal="left" vertical="center" shrinkToFit="1"/>
      <protection locked="0"/>
    </xf>
    <xf numFmtId="182" fontId="12" fillId="0" borderId="44" xfId="0" applyNumberFormat="1" applyFont="1" applyFill="1" applyBorder="1" applyAlignment="1" applyProtection="1">
      <alignment vertical="center"/>
      <protection locked="0"/>
    </xf>
    <xf numFmtId="182" fontId="12" fillId="0" borderId="27" xfId="0" applyNumberFormat="1" applyFont="1" applyFill="1" applyBorder="1" applyAlignment="1" applyProtection="1">
      <alignment vertical="center"/>
      <protection locked="0"/>
    </xf>
    <xf numFmtId="182" fontId="12" fillId="0" borderId="42" xfId="0" applyNumberFormat="1" applyFont="1" applyFill="1" applyBorder="1" applyAlignment="1" applyProtection="1">
      <alignment vertical="center"/>
      <protection locked="0"/>
    </xf>
    <xf numFmtId="182" fontId="12" fillId="0" borderId="45" xfId="0" applyNumberFormat="1" applyFont="1" applyFill="1" applyBorder="1" applyAlignment="1" applyProtection="1">
      <alignment vertical="center"/>
      <protection locked="0"/>
    </xf>
    <xf numFmtId="182" fontId="12" fillId="0" borderId="29" xfId="0" applyNumberFormat="1" applyFont="1" applyFill="1" applyBorder="1" applyAlignment="1" applyProtection="1">
      <alignment vertical="center"/>
      <protection locked="0"/>
    </xf>
    <xf numFmtId="182" fontId="12" fillId="0" borderId="43" xfId="0" applyNumberFormat="1" applyFont="1" applyFill="1" applyBorder="1" applyAlignment="1" applyProtection="1">
      <alignment vertical="center"/>
      <protection locked="0"/>
    </xf>
    <xf numFmtId="0" fontId="14" fillId="0" borderId="0" xfId="0" applyFont="1" applyFill="1" applyAlignment="1" applyProtection="1">
      <alignment horizontal="center" vertical="center"/>
    </xf>
    <xf numFmtId="0" fontId="0" fillId="0" borderId="0" xfId="0" applyAlignment="1">
      <alignment horizontal="center" vertical="center"/>
    </xf>
    <xf numFmtId="3" fontId="29" fillId="0" borderId="44" xfId="0" applyNumberFormat="1" applyFont="1" applyFill="1" applyBorder="1" applyAlignment="1" applyProtection="1">
      <alignment vertical="center"/>
      <protection locked="0"/>
    </xf>
    <xf numFmtId="3" fontId="29" fillId="0" borderId="27" xfId="0" applyNumberFormat="1" applyFont="1" applyFill="1" applyBorder="1" applyAlignment="1" applyProtection="1">
      <alignment vertical="center"/>
      <protection locked="0"/>
    </xf>
    <xf numFmtId="3" fontId="29" fillId="0" borderId="42" xfId="0" applyNumberFormat="1" applyFont="1" applyFill="1" applyBorder="1" applyAlignment="1" applyProtection="1">
      <alignment vertical="center"/>
      <protection locked="0"/>
    </xf>
    <xf numFmtId="3" fontId="29" fillId="0" borderId="46" xfId="0" applyNumberFormat="1" applyFont="1" applyFill="1" applyBorder="1" applyAlignment="1" applyProtection="1">
      <alignment vertical="center"/>
      <protection locked="0"/>
    </xf>
    <xf numFmtId="3" fontId="29" fillId="0" borderId="30" xfId="0" applyNumberFormat="1" applyFont="1" applyFill="1" applyBorder="1" applyAlignment="1" applyProtection="1">
      <alignment vertical="center"/>
      <protection locked="0"/>
    </xf>
    <xf numFmtId="3" fontId="29" fillId="0" borderId="47" xfId="0" applyNumberFormat="1" applyFont="1" applyFill="1" applyBorder="1" applyAlignment="1" applyProtection="1">
      <alignment vertical="center"/>
      <protection locked="0"/>
    </xf>
    <xf numFmtId="191" fontId="29" fillId="0" borderId="44" xfId="0" applyNumberFormat="1" applyFont="1" applyFill="1" applyBorder="1" applyAlignment="1" applyProtection="1">
      <alignment vertical="center"/>
      <protection locked="0"/>
    </xf>
    <xf numFmtId="191" fontId="29" fillId="0" borderId="27" xfId="0" applyNumberFormat="1" applyFont="1" applyFill="1" applyBorder="1" applyAlignment="1" applyProtection="1">
      <alignment vertical="center"/>
      <protection locked="0"/>
    </xf>
    <xf numFmtId="191" fontId="29" fillId="0" borderId="42" xfId="0" applyNumberFormat="1" applyFont="1" applyFill="1" applyBorder="1" applyAlignment="1" applyProtection="1">
      <alignment vertical="center"/>
      <protection locked="0"/>
    </xf>
    <xf numFmtId="191" fontId="29" fillId="0" borderId="46" xfId="0" applyNumberFormat="1" applyFont="1" applyFill="1" applyBorder="1" applyAlignment="1" applyProtection="1">
      <alignment vertical="center"/>
      <protection locked="0"/>
    </xf>
    <xf numFmtId="191" fontId="29" fillId="0" borderId="30" xfId="0" applyNumberFormat="1" applyFont="1" applyFill="1" applyBorder="1" applyAlignment="1" applyProtection="1">
      <alignment vertical="center"/>
      <protection locked="0"/>
    </xf>
    <xf numFmtId="191" fontId="29" fillId="0" borderId="47" xfId="0" applyNumberFormat="1" applyFont="1" applyFill="1" applyBorder="1" applyAlignment="1" applyProtection="1">
      <alignment vertical="center"/>
      <protection locked="0"/>
    </xf>
    <xf numFmtId="0" fontId="14" fillId="0" borderId="0" xfId="0" applyFont="1" applyFill="1" applyAlignment="1" applyProtection="1">
      <alignment horizontal="center" vertical="center" wrapText="1"/>
    </xf>
    <xf numFmtId="0" fontId="14" fillId="0" borderId="5" xfId="0" applyFont="1" applyFill="1" applyBorder="1" applyAlignment="1" applyProtection="1">
      <alignment vertical="center"/>
      <protection locked="0"/>
    </xf>
    <xf numFmtId="0" fontId="14" fillId="0" borderId="15" xfId="0" applyFont="1" applyFill="1" applyBorder="1" applyAlignment="1">
      <alignment vertical="center"/>
    </xf>
    <xf numFmtId="0" fontId="14" fillId="0" borderId="13"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14" fillId="0" borderId="16" xfId="0" applyFont="1" applyFill="1" applyBorder="1" applyAlignment="1">
      <alignment vertical="center"/>
    </xf>
    <xf numFmtId="0" fontId="14" fillId="0" borderId="48" xfId="0" applyFont="1" applyFill="1" applyBorder="1" applyAlignment="1" applyProtection="1">
      <alignment horizontal="distributed" vertical="center"/>
      <protection locked="0"/>
    </xf>
    <xf numFmtId="0" fontId="14" fillId="0" borderId="49" xfId="0" applyFont="1" applyFill="1" applyBorder="1" applyAlignment="1" applyProtection="1">
      <alignment horizontal="distributed" vertical="center"/>
      <protection locked="0"/>
    </xf>
    <xf numFmtId="0" fontId="14" fillId="0" borderId="50" xfId="0" applyFont="1" applyFill="1" applyBorder="1" applyAlignment="1" applyProtection="1">
      <alignment horizontal="distributed" vertical="center"/>
      <protection locked="0"/>
    </xf>
    <xf numFmtId="0" fontId="14" fillId="0" borderId="45" xfId="0" applyFont="1" applyFill="1" applyBorder="1" applyAlignment="1" applyProtection="1">
      <alignment horizontal="distributed" vertical="center"/>
      <protection locked="0"/>
    </xf>
    <xf numFmtId="0" fontId="14" fillId="0" borderId="29" xfId="0" applyFont="1" applyFill="1" applyBorder="1" applyAlignment="1" applyProtection="1">
      <alignment horizontal="distributed" vertical="center"/>
      <protection locked="0"/>
    </xf>
    <xf numFmtId="0" fontId="14" fillId="0" borderId="43" xfId="0" applyFont="1" applyFill="1" applyBorder="1" applyAlignment="1" applyProtection="1">
      <alignment horizontal="distributed" vertical="center"/>
      <protection locked="0"/>
    </xf>
    <xf numFmtId="0" fontId="14" fillId="0" borderId="46" xfId="0" applyFont="1" applyFill="1" applyBorder="1" applyAlignment="1" applyProtection="1">
      <alignment horizontal="distributed" vertical="center"/>
      <protection locked="0"/>
    </xf>
    <xf numFmtId="0" fontId="14" fillId="0" borderId="30" xfId="0" applyFont="1" applyFill="1" applyBorder="1" applyAlignment="1" applyProtection="1">
      <alignment horizontal="distributed" vertical="center"/>
      <protection locked="0"/>
    </xf>
    <xf numFmtId="0" fontId="14" fillId="0" borderId="47" xfId="0" applyFont="1" applyFill="1" applyBorder="1" applyAlignment="1" applyProtection="1">
      <alignment horizontal="distributed" vertical="center"/>
      <protection locked="0"/>
    </xf>
    <xf numFmtId="182" fontId="12" fillId="8" borderId="44" xfId="0" applyNumberFormat="1" applyFont="1" applyFill="1" applyBorder="1" applyAlignment="1" applyProtection="1">
      <alignment vertical="center"/>
      <protection locked="0"/>
    </xf>
    <xf numFmtId="182" fontId="12" fillId="8" borderId="27" xfId="0" applyNumberFormat="1" applyFont="1" applyFill="1" applyBorder="1" applyAlignment="1" applyProtection="1">
      <alignment vertical="center"/>
      <protection locked="0"/>
    </xf>
    <xf numFmtId="182" fontId="12" fillId="8" borderId="42" xfId="0" applyNumberFormat="1" applyFont="1" applyFill="1" applyBorder="1" applyAlignment="1" applyProtection="1">
      <alignment vertical="center"/>
      <protection locked="0"/>
    </xf>
    <xf numFmtId="182" fontId="12" fillId="8" borderId="45" xfId="0" applyNumberFormat="1" applyFont="1" applyFill="1" applyBorder="1" applyAlignment="1" applyProtection="1">
      <alignment vertical="center"/>
      <protection locked="0"/>
    </xf>
    <xf numFmtId="182" fontId="12" fillId="8" borderId="29" xfId="0" applyNumberFormat="1" applyFont="1" applyFill="1" applyBorder="1" applyAlignment="1" applyProtection="1">
      <alignment vertical="center"/>
      <protection locked="0"/>
    </xf>
    <xf numFmtId="182" fontId="12" fillId="8" borderId="43" xfId="0" applyNumberFormat="1" applyFont="1" applyFill="1" applyBorder="1" applyAlignment="1" applyProtection="1">
      <alignment vertical="center"/>
      <protection locked="0"/>
    </xf>
    <xf numFmtId="0" fontId="14" fillId="0" borderId="5" xfId="0" applyFont="1" applyFill="1" applyBorder="1" applyAlignment="1" applyProtection="1">
      <alignment horizontal="left" vertical="center" shrinkToFit="1"/>
      <protection locked="0"/>
    </xf>
    <xf numFmtId="0" fontId="14" fillId="0" borderId="15" xfId="0" applyFont="1" applyFill="1" applyBorder="1" applyAlignment="1" applyProtection="1">
      <alignment horizontal="left" vertical="center" shrinkToFit="1"/>
      <protection locked="0"/>
    </xf>
    <xf numFmtId="0" fontId="14" fillId="0" borderId="13"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left" vertical="center" shrinkToFit="1"/>
      <protection locked="0"/>
    </xf>
    <xf numFmtId="0" fontId="14" fillId="0" borderId="7" xfId="0" applyFont="1" applyFill="1" applyBorder="1" applyAlignment="1" applyProtection="1">
      <alignment horizontal="left" vertical="center" shrinkToFit="1"/>
      <protection locked="0"/>
    </xf>
    <xf numFmtId="0" fontId="14" fillId="0" borderId="16" xfId="0" applyFont="1" applyFill="1" applyBorder="1" applyAlignment="1" applyProtection="1">
      <alignment horizontal="left" vertical="center" shrinkToFit="1"/>
      <protection locked="0"/>
    </xf>
    <xf numFmtId="3" fontId="12" fillId="0" borderId="42" xfId="0" applyNumberFormat="1" applyFont="1" applyFill="1" applyBorder="1" applyAlignment="1" applyProtection="1">
      <alignment vertical="center"/>
      <protection locked="0"/>
    </xf>
    <xf numFmtId="3" fontId="12" fillId="0" borderId="46" xfId="0" applyNumberFormat="1" applyFont="1" applyFill="1" applyBorder="1" applyAlignment="1" applyProtection="1">
      <alignment vertical="center"/>
      <protection locked="0"/>
    </xf>
    <xf numFmtId="3" fontId="12" fillId="0" borderId="30" xfId="0" applyNumberFormat="1" applyFont="1" applyFill="1" applyBorder="1" applyAlignment="1" applyProtection="1">
      <alignment vertical="center"/>
      <protection locked="0"/>
    </xf>
    <xf numFmtId="3" fontId="12" fillId="0" borderId="47" xfId="0" applyNumberFormat="1" applyFont="1" applyFill="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vertical="center"/>
    </xf>
    <xf numFmtId="0" fontId="15" fillId="0" borderId="0" xfId="0" applyFont="1" applyAlignment="1">
      <alignment vertical="center"/>
    </xf>
    <xf numFmtId="3" fontId="14" fillId="0" borderId="4"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3" fontId="14" fillId="0" borderId="3"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3" fontId="14" fillId="0" borderId="4" xfId="0" applyNumberFormat="1"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3" fontId="14" fillId="0" borderId="3" xfId="0" applyNumberFormat="1" applyFont="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xf>
    <xf numFmtId="0" fontId="14" fillId="0" borderId="2" xfId="0" applyFont="1" applyFill="1" applyBorder="1" applyAlignment="1">
      <alignment vertical="center"/>
    </xf>
    <xf numFmtId="0" fontId="14" fillId="0" borderId="38" xfId="0" applyFont="1" applyFill="1" applyBorder="1" applyAlignment="1">
      <alignment vertical="center"/>
    </xf>
    <xf numFmtId="0" fontId="14" fillId="0" borderId="2"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8" xfId="0" applyFont="1" applyBorder="1" applyAlignment="1">
      <alignment vertical="center"/>
    </xf>
    <xf numFmtId="0" fontId="14" fillId="0" borderId="101" xfId="0" applyFont="1" applyFill="1" applyBorder="1" applyAlignment="1" applyProtection="1">
      <alignment horizontal="center" vertical="center" wrapText="1"/>
      <protection locked="0"/>
    </xf>
    <xf numFmtId="0" fontId="14" fillId="0" borderId="95" xfId="0" applyFont="1" applyFill="1" applyBorder="1" applyAlignment="1" applyProtection="1">
      <alignment horizontal="center" vertical="center" wrapText="1"/>
      <protection locked="0"/>
    </xf>
    <xf numFmtId="0" fontId="14" fillId="0" borderId="97" xfId="0" applyFont="1" applyFill="1" applyBorder="1" applyAlignment="1" applyProtection="1">
      <alignment horizontal="center" vertical="center" wrapText="1"/>
      <protection locked="0"/>
    </xf>
    <xf numFmtId="0" fontId="14" fillId="0" borderId="124" xfId="0" applyFont="1" applyFill="1" applyBorder="1" applyAlignment="1" applyProtection="1">
      <alignment horizontal="center" vertical="center" wrapText="1"/>
      <protection locked="0"/>
    </xf>
    <xf numFmtId="0" fontId="14" fillId="0" borderId="100" xfId="0" applyFont="1" applyFill="1" applyBorder="1" applyAlignment="1" applyProtection="1">
      <alignment horizontal="center" vertical="center" wrapText="1"/>
      <protection locked="0"/>
    </xf>
    <xf numFmtId="0" fontId="14" fillId="0" borderId="126" xfId="0" applyFont="1" applyFill="1" applyBorder="1" applyAlignment="1" applyProtection="1">
      <alignment horizontal="distributed" vertical="center"/>
      <protection locked="0"/>
    </xf>
    <xf numFmtId="0" fontId="14" fillId="0" borderId="127" xfId="0" applyFont="1" applyFill="1" applyBorder="1" applyAlignment="1" applyProtection="1">
      <alignment horizontal="distributed" vertical="center"/>
      <protection locked="0"/>
    </xf>
    <xf numFmtId="0" fontId="14" fillId="0" borderId="110"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32" xfId="0" applyFont="1" applyFill="1" applyBorder="1" applyAlignment="1" applyProtection="1">
      <alignment horizontal="center" vertical="center" wrapText="1"/>
      <protection locked="0"/>
    </xf>
    <xf numFmtId="0" fontId="14" fillId="0" borderId="33" xfId="0" applyFont="1" applyFill="1" applyBorder="1" applyAlignment="1">
      <alignment vertical="center" wrapText="1"/>
    </xf>
    <xf numFmtId="0" fontId="14" fillId="0" borderId="57" xfId="0" applyFont="1" applyFill="1" applyBorder="1" applyAlignment="1">
      <alignment vertical="center" wrapText="1"/>
    </xf>
    <xf numFmtId="0" fontId="14" fillId="0" borderId="107" xfId="0" applyFont="1" applyFill="1" applyBorder="1" applyAlignment="1" applyProtection="1">
      <alignment horizontal="center" vertical="center" wrapText="1"/>
      <protection locked="0"/>
    </xf>
    <xf numFmtId="0" fontId="14" fillId="0" borderId="108" xfId="0" applyFont="1" applyFill="1" applyBorder="1" applyAlignment="1">
      <alignment vertical="center" wrapText="1"/>
    </xf>
    <xf numFmtId="0" fontId="14" fillId="0" borderId="109" xfId="0" applyFont="1" applyFill="1" applyBorder="1" applyAlignment="1">
      <alignment vertical="center" wrapText="1"/>
    </xf>
    <xf numFmtId="0" fontId="14" fillId="0" borderId="102" xfId="0" applyFont="1" applyFill="1" applyBorder="1" applyAlignment="1" applyProtection="1">
      <alignment horizontal="center" vertical="center" wrapText="1"/>
      <protection locked="0"/>
    </xf>
    <xf numFmtId="0" fontId="14" fillId="0" borderId="103" xfId="0" applyFont="1" applyFill="1" applyBorder="1" applyAlignment="1">
      <alignment vertical="center" wrapText="1"/>
    </xf>
    <xf numFmtId="0" fontId="14" fillId="0" borderId="106" xfId="0" applyFont="1" applyFill="1" applyBorder="1" applyAlignment="1">
      <alignment vertical="center" wrapText="1"/>
    </xf>
    <xf numFmtId="0" fontId="14" fillId="0" borderId="103"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34" xfId="0" applyFont="1" applyFill="1" applyBorder="1" applyAlignment="1">
      <alignment vertical="center" wrapText="1"/>
    </xf>
    <xf numFmtId="0" fontId="14" fillId="0" borderId="9" xfId="0" applyFont="1" applyFill="1" applyBorder="1" applyAlignment="1">
      <alignment vertical="center" wrapText="1"/>
    </xf>
    <xf numFmtId="0" fontId="14" fillId="0" borderId="56" xfId="0" applyFont="1" applyFill="1" applyBorder="1" applyAlignment="1">
      <alignment vertical="center" wrapText="1"/>
    </xf>
    <xf numFmtId="0" fontId="14" fillId="0" borderId="105" xfId="0" applyFont="1" applyFill="1" applyBorder="1" applyAlignment="1">
      <alignment vertical="center" wrapText="1"/>
    </xf>
    <xf numFmtId="0" fontId="14" fillId="0" borderId="110" xfId="0" applyFont="1" applyFill="1" applyBorder="1" applyAlignment="1">
      <alignment horizontal="center"/>
    </xf>
    <xf numFmtId="0" fontId="14" fillId="0" borderId="32" xfId="0" applyFont="1" applyFill="1" applyBorder="1" applyAlignment="1">
      <alignment horizontal="center"/>
    </xf>
    <xf numFmtId="0" fontId="14" fillId="0" borderId="124" xfId="0" applyFont="1" applyFill="1" applyBorder="1" applyAlignment="1" applyProtection="1">
      <alignment horizontal="center" vertical="center"/>
      <protection locked="0"/>
    </xf>
    <xf numFmtId="0" fontId="14" fillId="0" borderId="10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cellXfs>
  <cellStyles count="4">
    <cellStyle name="桁区切り" xfId="1" builtinId="6"/>
    <cellStyle name="標準" xfId="0" builtinId="0"/>
    <cellStyle name="標準 10" xfId="3" xr:uid="{00000000-0005-0000-0000-000002000000}"/>
    <cellStyle name="標準 2" xfId="2" xr:uid="{00000000-0005-0000-0000-000003000000}"/>
  </cellStyles>
  <dxfs count="0"/>
  <tableStyles count="0" defaultTableStyle="TableStyleMedium2" defaultPivotStyle="PivotStyleLight16"/>
  <colors>
    <mruColors>
      <color rgb="FFFFFFCC"/>
      <color rgb="FFFF9999"/>
      <color rgb="FFE1FFFF"/>
      <color rgb="FFFFFFD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180975</xdr:colOff>
      <xdr:row>5</xdr:row>
      <xdr:rowOff>38100</xdr:rowOff>
    </xdr:from>
    <xdr:to>
      <xdr:col>10</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11</xdr:row>
      <xdr:rowOff>19050</xdr:rowOff>
    </xdr:from>
    <xdr:to>
      <xdr:col>5</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161924</xdr:colOff>
      <xdr:row>11</xdr:row>
      <xdr:rowOff>28575</xdr:rowOff>
    </xdr:from>
    <xdr:to>
      <xdr:col>14</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190499</xdr:colOff>
      <xdr:row>11</xdr:row>
      <xdr:rowOff>19050</xdr:rowOff>
    </xdr:from>
    <xdr:to>
      <xdr:col>22</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18</xdr:row>
      <xdr:rowOff>28575</xdr:rowOff>
    </xdr:from>
    <xdr:to>
      <xdr:col>3</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76200</xdr:colOff>
      <xdr:row>24</xdr:row>
      <xdr:rowOff>28575</xdr:rowOff>
    </xdr:from>
    <xdr:to>
      <xdr:col>6</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7</xdr:col>
      <xdr:colOff>131729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9857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xmlns:a="http://schemas.openxmlformats.org/drawingml/2006/main">
              <a:off x="1598579" y="4766151"/>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23</xdr:col>
      <xdr:colOff>38100</xdr:colOff>
      <xdr:row>16</xdr:row>
      <xdr:rowOff>133350</xdr:rowOff>
    </xdr:from>
    <xdr:to>
      <xdr:col>26</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37</xdr:row>
      <xdr:rowOff>9525</xdr:rowOff>
    </xdr:from>
    <xdr:to>
      <xdr:col>21</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9524</xdr:colOff>
      <xdr:row>42</xdr:row>
      <xdr:rowOff>19050</xdr:rowOff>
    </xdr:from>
    <xdr:to>
      <xdr:col>22</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190500</xdr:colOff>
      <xdr:row>45</xdr:row>
      <xdr:rowOff>123825</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286000" y="8382000"/>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xmlns:a="http://schemas.openxmlformats.org/drawingml/2006/main">
              <a:off x="2286000" y="8382000"/>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16</xdr:col>
      <xdr:colOff>19049</xdr:colOff>
      <xdr:row>47</xdr:row>
      <xdr:rowOff>38102</xdr:rowOff>
    </xdr:from>
    <xdr:to>
      <xdr:col>20</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29</xdr:row>
      <xdr:rowOff>19050</xdr:rowOff>
    </xdr:from>
    <xdr:to>
      <xdr:col>12</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114301</xdr:colOff>
      <xdr:row>29</xdr:row>
      <xdr:rowOff>9525</xdr:rowOff>
    </xdr:from>
    <xdr:to>
      <xdr:col>15</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49</xdr:row>
      <xdr:rowOff>19050</xdr:rowOff>
    </xdr:from>
    <xdr:to>
      <xdr:col>12</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49</xdr:row>
      <xdr:rowOff>9525</xdr:rowOff>
    </xdr:from>
    <xdr:to>
      <xdr:col>15</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128588</xdr:colOff>
      <xdr:row>34</xdr:row>
      <xdr:rowOff>33336</xdr:rowOff>
    </xdr:from>
    <xdr:to>
      <xdr:col>20</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2847974" y="5753100"/>
          <a:ext cx="509590" cy="1757361"/>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17"/>
  <sheetViews>
    <sheetView tabSelected="1" view="pageBreakPreview" zoomScaleNormal="100" zoomScaleSheetLayoutView="100" workbookViewId="0"/>
  </sheetViews>
  <sheetFormatPr defaultColWidth="9" defaultRowHeight="21.75" customHeight="1" x14ac:dyDescent="0.2"/>
  <cols>
    <col min="1" max="1" width="4.81640625" style="51" customWidth="1"/>
    <col min="2" max="2" width="7.26953125" style="50" customWidth="1"/>
    <col min="3" max="3" width="74.26953125" style="51" customWidth="1"/>
    <col min="4" max="4" width="15.81640625" style="51" customWidth="1"/>
    <col min="5" max="16384" width="9" style="51"/>
  </cols>
  <sheetData>
    <row r="1" spans="2:4" ht="44.25" customHeight="1" x14ac:dyDescent="0.2">
      <c r="B1" s="582" t="s">
        <v>395</v>
      </c>
      <c r="C1" s="583"/>
      <c r="D1" s="444"/>
    </row>
    <row r="2" spans="2:4" ht="29.25" customHeight="1" x14ac:dyDescent="0.2">
      <c r="B2" s="52"/>
      <c r="C2" s="53" t="s">
        <v>319</v>
      </c>
    </row>
    <row r="3" spans="2:4" ht="39" customHeight="1" x14ac:dyDescent="0.2">
      <c r="B3" s="54">
        <v>1</v>
      </c>
      <c r="C3" s="55" t="s">
        <v>309</v>
      </c>
    </row>
    <row r="4" spans="2:4" ht="39" customHeight="1" x14ac:dyDescent="0.2">
      <c r="B4" s="54">
        <v>2</v>
      </c>
      <c r="C4" s="55" t="s">
        <v>310</v>
      </c>
    </row>
    <row r="5" spans="2:4" ht="39" customHeight="1" x14ac:dyDescent="0.2">
      <c r="B5" s="54">
        <v>3</v>
      </c>
      <c r="C5" s="55" t="s">
        <v>311</v>
      </c>
    </row>
    <row r="6" spans="2:4" ht="39" customHeight="1" x14ac:dyDescent="0.2">
      <c r="B6" s="54">
        <v>4</v>
      </c>
      <c r="C6" s="55" t="s">
        <v>312</v>
      </c>
    </row>
    <row r="7" spans="2:4" ht="39" customHeight="1" x14ac:dyDescent="0.2">
      <c r="B7" s="54">
        <v>5</v>
      </c>
      <c r="C7" s="56" t="s">
        <v>338</v>
      </c>
    </row>
    <row r="8" spans="2:4" ht="39" customHeight="1" x14ac:dyDescent="0.2">
      <c r="B8" s="54">
        <v>6</v>
      </c>
      <c r="C8" s="55" t="s">
        <v>313</v>
      </c>
    </row>
    <row r="9" spans="2:4" ht="39" customHeight="1" x14ac:dyDescent="0.2">
      <c r="B9" s="54">
        <v>7</v>
      </c>
      <c r="C9" s="55" t="s">
        <v>408</v>
      </c>
    </row>
    <row r="10" spans="2:4" ht="39" customHeight="1" x14ac:dyDescent="0.2">
      <c r="B10" s="54">
        <v>8</v>
      </c>
      <c r="C10" s="55" t="s">
        <v>405</v>
      </c>
    </row>
    <row r="11" spans="2:4" ht="39" customHeight="1" x14ac:dyDescent="0.2">
      <c r="B11" s="54">
        <v>9</v>
      </c>
      <c r="C11" s="55" t="s">
        <v>406</v>
      </c>
    </row>
    <row r="12" spans="2:4" ht="39" customHeight="1" x14ac:dyDescent="0.2">
      <c r="B12" s="54">
        <v>10</v>
      </c>
      <c r="C12" s="55" t="s">
        <v>407</v>
      </c>
    </row>
    <row r="13" spans="2:4" ht="39" customHeight="1" x14ac:dyDescent="0.2">
      <c r="B13" s="54">
        <v>11</v>
      </c>
      <c r="C13" s="55" t="s">
        <v>314</v>
      </c>
    </row>
    <row r="14" spans="2:4" ht="39" customHeight="1" x14ac:dyDescent="0.2">
      <c r="B14" s="54">
        <v>12</v>
      </c>
      <c r="C14" s="55" t="s">
        <v>315</v>
      </c>
    </row>
    <row r="15" spans="2:4" ht="39" customHeight="1" x14ac:dyDescent="0.2">
      <c r="B15" s="54">
        <v>13</v>
      </c>
      <c r="C15" s="55" t="s">
        <v>316</v>
      </c>
    </row>
    <row r="16" spans="2:4" ht="39" customHeight="1" x14ac:dyDescent="0.2">
      <c r="B16" s="54">
        <v>14</v>
      </c>
      <c r="C16" s="55" t="s">
        <v>317</v>
      </c>
    </row>
    <row r="17" spans="2:3" ht="39" customHeight="1" x14ac:dyDescent="0.2">
      <c r="B17" s="54">
        <v>15</v>
      </c>
      <c r="C17" s="55" t="s">
        <v>318</v>
      </c>
    </row>
  </sheetData>
  <mergeCells count="1">
    <mergeCell ref="B1:C1"/>
  </mergeCells>
  <phoneticPr fontId="8"/>
  <pageMargins left="0.7" right="0.7" top="0.75" bottom="0.75" header="0.3" footer="0.3"/>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51"/>
  <sheetViews>
    <sheetView view="pageBreakPreview" zoomScaleNormal="110" zoomScaleSheetLayoutView="100" workbookViewId="0"/>
  </sheetViews>
  <sheetFormatPr defaultColWidth="9" defaultRowHeight="16" x14ac:dyDescent="0.2"/>
  <cols>
    <col min="1" max="1" width="1.453125" style="41" customWidth="1"/>
    <col min="2" max="2" width="92.6328125" style="46" customWidth="1"/>
    <col min="3" max="3" width="2.453125" style="41" customWidth="1"/>
    <col min="4" max="16384" width="9" style="41"/>
  </cols>
  <sheetData>
    <row r="1" spans="1:3" ht="7.5" customHeight="1" x14ac:dyDescent="0.2">
      <c r="A1" s="39"/>
      <c r="B1" s="40"/>
      <c r="C1" s="39"/>
    </row>
    <row r="2" spans="1:3" ht="27.5" customHeight="1" x14ac:dyDescent="0.2">
      <c r="A2" s="39"/>
      <c r="B2" s="42" t="s">
        <v>166</v>
      </c>
      <c r="C2" s="43"/>
    </row>
    <row r="3" spans="1:3" ht="18.75" customHeight="1" x14ac:dyDescent="0.2">
      <c r="B3" s="44" t="s">
        <v>305</v>
      </c>
      <c r="C3" s="45"/>
    </row>
    <row r="4" spans="1:3" ht="95.25" customHeight="1" x14ac:dyDescent="0.2">
      <c r="B4" s="46" t="s">
        <v>436</v>
      </c>
      <c r="C4" s="45"/>
    </row>
    <row r="5" spans="1:3" ht="20.25" customHeight="1" x14ac:dyDescent="0.2">
      <c r="B5" s="47" t="s">
        <v>306</v>
      </c>
      <c r="C5" s="45"/>
    </row>
    <row r="6" spans="1:3" ht="96" customHeight="1" x14ac:dyDescent="0.2">
      <c r="B6" s="46" t="s">
        <v>458</v>
      </c>
      <c r="C6" s="45"/>
    </row>
    <row r="7" spans="1:3" ht="58.5" customHeight="1" x14ac:dyDescent="0.2">
      <c r="B7" s="46" t="s">
        <v>457</v>
      </c>
      <c r="C7" s="45"/>
    </row>
    <row r="8" spans="1:3" ht="42.75" customHeight="1" x14ac:dyDescent="0.2">
      <c r="B8" s="46" t="s">
        <v>320</v>
      </c>
      <c r="C8" s="45"/>
    </row>
    <row r="9" spans="1:3" ht="78.75" customHeight="1" x14ac:dyDescent="0.2">
      <c r="B9" s="46" t="s">
        <v>321</v>
      </c>
      <c r="C9" s="45"/>
    </row>
    <row r="10" spans="1:3" ht="16.5" customHeight="1" x14ac:dyDescent="0.2">
      <c r="B10" s="48" t="s">
        <v>307</v>
      </c>
      <c r="C10" s="45"/>
    </row>
    <row r="11" spans="1:3" ht="42" customHeight="1" x14ac:dyDescent="0.2">
      <c r="B11" s="46" t="s">
        <v>308</v>
      </c>
      <c r="C11" s="45"/>
    </row>
    <row r="12" spans="1:3" ht="24" customHeight="1" x14ac:dyDescent="0.2">
      <c r="B12" s="46" t="s">
        <v>322</v>
      </c>
      <c r="C12" s="45"/>
    </row>
    <row r="13" spans="1:3" ht="24" customHeight="1" x14ac:dyDescent="0.2">
      <c r="B13" s="46" t="s">
        <v>325</v>
      </c>
      <c r="C13" s="45"/>
    </row>
    <row r="14" spans="1:3" ht="43.5" customHeight="1" x14ac:dyDescent="0.2">
      <c r="B14" s="46" t="s">
        <v>388</v>
      </c>
      <c r="C14" s="45"/>
    </row>
    <row r="15" spans="1:3" ht="24" customHeight="1" x14ac:dyDescent="0.2">
      <c r="B15" s="46" t="s">
        <v>326</v>
      </c>
      <c r="C15" s="45"/>
    </row>
    <row r="16" spans="1:3" ht="45" customHeight="1" x14ac:dyDescent="0.2">
      <c r="B16" s="46" t="s">
        <v>327</v>
      </c>
      <c r="C16" s="45"/>
    </row>
    <row r="17" spans="2:3" ht="42.75" customHeight="1" x14ac:dyDescent="0.2">
      <c r="B17" s="46" t="s">
        <v>323</v>
      </c>
      <c r="C17" s="45"/>
    </row>
    <row r="18" spans="2:3" ht="24" customHeight="1" x14ac:dyDescent="0.2">
      <c r="B18" s="46" t="s">
        <v>389</v>
      </c>
      <c r="C18" s="45"/>
    </row>
    <row r="19" spans="2:3" ht="24" customHeight="1" x14ac:dyDescent="0.2">
      <c r="B19" s="46" t="s">
        <v>324</v>
      </c>
      <c r="C19" s="45"/>
    </row>
    <row r="20" spans="2:3" ht="21" customHeight="1" x14ac:dyDescent="0.2">
      <c r="B20" s="49"/>
      <c r="C20" s="45"/>
    </row>
    <row r="21" spans="2:3" ht="21" customHeight="1" x14ac:dyDescent="0.2">
      <c r="B21" s="49"/>
      <c r="C21" s="45"/>
    </row>
    <row r="22" spans="2:3" ht="21" customHeight="1" x14ac:dyDescent="0.2">
      <c r="B22" s="49"/>
      <c r="C22" s="45"/>
    </row>
    <row r="23" spans="2:3" ht="21" customHeight="1" x14ac:dyDescent="0.2">
      <c r="B23" s="49"/>
      <c r="C23" s="45"/>
    </row>
    <row r="24" spans="2:3" ht="21" customHeight="1" x14ac:dyDescent="0.2">
      <c r="B24" s="49"/>
      <c r="C24" s="45"/>
    </row>
    <row r="25" spans="2:3" ht="21" customHeight="1" x14ac:dyDescent="0.2">
      <c r="B25" s="49"/>
    </row>
    <row r="26" spans="2:3" ht="21" customHeight="1" x14ac:dyDescent="0.2">
      <c r="B26" s="49"/>
      <c r="C26" s="45"/>
    </row>
    <row r="27" spans="2:3" ht="21" customHeight="1" x14ac:dyDescent="0.2">
      <c r="B27" s="49"/>
      <c r="C27" s="45"/>
    </row>
    <row r="28" spans="2:3" x14ac:dyDescent="0.2">
      <c r="B28" s="49"/>
      <c r="C28" s="45"/>
    </row>
    <row r="29" spans="2:3" x14ac:dyDescent="0.2">
      <c r="B29" s="49"/>
      <c r="C29" s="45"/>
    </row>
    <row r="30" spans="2:3" x14ac:dyDescent="0.2">
      <c r="B30" s="49"/>
      <c r="C30" s="45"/>
    </row>
    <row r="31" spans="2:3" x14ac:dyDescent="0.2">
      <c r="B31" s="49"/>
      <c r="C31" s="45"/>
    </row>
    <row r="32" spans="2:3" x14ac:dyDescent="0.2">
      <c r="B32" s="49"/>
      <c r="C32" s="45"/>
    </row>
    <row r="33" spans="2:3" x14ac:dyDescent="0.2">
      <c r="B33" s="49"/>
      <c r="C33" s="45"/>
    </row>
    <row r="34" spans="2:3" x14ac:dyDescent="0.2">
      <c r="B34" s="49"/>
      <c r="C34" s="45"/>
    </row>
    <row r="35" spans="2:3" x14ac:dyDescent="0.2">
      <c r="B35" s="49"/>
      <c r="C35" s="45"/>
    </row>
    <row r="36" spans="2:3" x14ac:dyDescent="0.2">
      <c r="B36" s="49"/>
      <c r="C36" s="45"/>
    </row>
    <row r="37" spans="2:3" x14ac:dyDescent="0.2">
      <c r="B37" s="49"/>
      <c r="C37" s="45"/>
    </row>
    <row r="38" spans="2:3" x14ac:dyDescent="0.2">
      <c r="B38" s="49"/>
      <c r="C38" s="45"/>
    </row>
    <row r="39" spans="2:3" x14ac:dyDescent="0.2">
      <c r="B39" s="49"/>
      <c r="C39" s="45"/>
    </row>
    <row r="40" spans="2:3" x14ac:dyDescent="0.2">
      <c r="B40" s="49"/>
      <c r="C40" s="45"/>
    </row>
    <row r="41" spans="2:3" x14ac:dyDescent="0.2">
      <c r="B41" s="49"/>
      <c r="C41" s="45"/>
    </row>
    <row r="42" spans="2:3" x14ac:dyDescent="0.2">
      <c r="B42" s="49"/>
      <c r="C42" s="45"/>
    </row>
    <row r="43" spans="2:3" x14ac:dyDescent="0.2">
      <c r="B43" s="49"/>
      <c r="C43" s="45"/>
    </row>
    <row r="44" spans="2:3" x14ac:dyDescent="0.2">
      <c r="B44" s="49"/>
      <c r="C44" s="45"/>
    </row>
    <row r="45" spans="2:3" x14ac:dyDescent="0.2">
      <c r="B45" s="49"/>
      <c r="C45" s="45"/>
    </row>
    <row r="46" spans="2:3" x14ac:dyDescent="0.2">
      <c r="B46" s="49"/>
      <c r="C46" s="45"/>
    </row>
    <row r="47" spans="2:3" x14ac:dyDescent="0.2">
      <c r="B47" s="49"/>
      <c r="C47" s="45"/>
    </row>
    <row r="48" spans="2:3" x14ac:dyDescent="0.2">
      <c r="B48" s="49"/>
      <c r="C48" s="45"/>
    </row>
    <row r="49" spans="2:3" x14ac:dyDescent="0.2">
      <c r="B49" s="49"/>
      <c r="C49" s="45"/>
    </row>
    <row r="50" spans="2:3" x14ac:dyDescent="0.2">
      <c r="B50" s="49"/>
      <c r="C50" s="45"/>
    </row>
    <row r="51" spans="2:3" x14ac:dyDescent="0.2">
      <c r="B51" s="49"/>
      <c r="C51" s="45"/>
    </row>
  </sheetData>
  <phoneticPr fontId="5"/>
  <pageMargins left="0.7" right="0.7" top="0.75" bottom="0.75" header="0.3" footer="0.3"/>
  <pageSetup paperSize="9" scale="94"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J52"/>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4.5" x14ac:dyDescent="0.2"/>
  <cols>
    <col min="1" max="1" width="4.36328125" style="420" customWidth="1"/>
    <col min="2" max="2" width="5.7265625" style="2" customWidth="1"/>
    <col min="3" max="3" width="25.7265625" style="2" customWidth="1"/>
    <col min="4" max="4" width="17.81640625" style="2" customWidth="1"/>
    <col min="5" max="5" width="21.26953125" style="2" bestFit="1" customWidth="1"/>
    <col min="6" max="6" width="18.453125" style="2" customWidth="1"/>
    <col min="7" max="7" width="18.7265625" style="2" customWidth="1"/>
    <col min="8" max="8" width="2.6328125" style="2" customWidth="1"/>
    <col min="9" max="16384" width="9" style="2"/>
  </cols>
  <sheetData>
    <row r="1" spans="1:10" ht="7.5" customHeight="1" x14ac:dyDescent="0.2">
      <c r="A1" s="419"/>
      <c r="B1" s="1"/>
      <c r="C1" s="1"/>
      <c r="D1" s="1"/>
    </row>
    <row r="2" spans="1:10" ht="19.5" customHeight="1" x14ac:dyDescent="0.2">
      <c r="A2" s="419"/>
      <c r="B2" s="3"/>
      <c r="D2" s="4" t="s">
        <v>296</v>
      </c>
      <c r="E2" s="5"/>
      <c r="F2" s="4" t="s">
        <v>296</v>
      </c>
      <c r="G2" s="5"/>
    </row>
    <row r="3" spans="1:10" ht="14.25" customHeight="1" x14ac:dyDescent="0.2">
      <c r="B3" s="5"/>
      <c r="C3" s="6"/>
      <c r="D3" s="7"/>
      <c r="E3" s="7"/>
      <c r="F3" s="7"/>
      <c r="G3" s="7" t="s">
        <v>428</v>
      </c>
    </row>
    <row r="4" spans="1:10" ht="14.25" customHeight="1" x14ac:dyDescent="0.2">
      <c r="B4" s="8"/>
      <c r="C4" s="9"/>
      <c r="D4" s="10" t="s">
        <v>390</v>
      </c>
      <c r="E4" s="11" t="s">
        <v>57</v>
      </c>
      <c r="F4" s="10" t="s">
        <v>391</v>
      </c>
      <c r="G4" s="586" t="s">
        <v>2</v>
      </c>
    </row>
    <row r="5" spans="1:10" ht="14.25" customHeight="1" x14ac:dyDescent="0.2">
      <c r="B5" s="12"/>
      <c r="C5" s="418" t="s">
        <v>396</v>
      </c>
      <c r="D5" s="13" t="s">
        <v>55</v>
      </c>
      <c r="E5" s="14" t="s">
        <v>58</v>
      </c>
      <c r="F5" s="13" t="s">
        <v>55</v>
      </c>
      <c r="G5" s="587"/>
    </row>
    <row r="6" spans="1:10" ht="18" customHeight="1" thickBot="1" x14ac:dyDescent="0.25">
      <c r="B6" s="15"/>
      <c r="C6" s="16"/>
      <c r="D6" s="13" t="s">
        <v>271</v>
      </c>
      <c r="E6" s="17" t="s">
        <v>272</v>
      </c>
      <c r="F6" s="18" t="s">
        <v>273</v>
      </c>
      <c r="G6" s="17" t="s">
        <v>274</v>
      </c>
      <c r="H6" s="19"/>
    </row>
    <row r="7" spans="1:10" ht="15" customHeight="1" x14ac:dyDescent="0.2">
      <c r="A7" s="420">
        <v>1</v>
      </c>
      <c r="B7" s="20" t="s">
        <v>168</v>
      </c>
      <c r="C7" s="21" t="s">
        <v>344</v>
      </c>
      <c r="D7" s="430">
        <v>-10.120000000000001</v>
      </c>
      <c r="E7" s="431">
        <f>'１次波及'!I7</f>
        <v>-7.1941112742660422</v>
      </c>
      <c r="F7" s="430"/>
      <c r="G7" s="432">
        <f>E7+F7</f>
        <v>-7.1941112742660422</v>
      </c>
      <c r="J7" s="439"/>
    </row>
    <row r="8" spans="1:10" ht="15" customHeight="1" x14ac:dyDescent="0.2">
      <c r="A8" s="420">
        <v>2</v>
      </c>
      <c r="B8" s="20" t="s">
        <v>169</v>
      </c>
      <c r="C8" s="21" t="s">
        <v>222</v>
      </c>
      <c r="D8" s="433">
        <v>-1.72</v>
      </c>
      <c r="E8" s="434">
        <f>'１次波及'!I8</f>
        <v>-1.5685921243976413</v>
      </c>
      <c r="F8" s="433"/>
      <c r="G8" s="435">
        <f t="shared" ref="G8:G35" si="0">E8+F8</f>
        <v>-1.5685921243976413</v>
      </c>
    </row>
    <row r="9" spans="1:10" ht="15" customHeight="1" x14ac:dyDescent="0.2">
      <c r="A9" s="420">
        <v>3</v>
      </c>
      <c r="B9" s="20" t="s">
        <v>170</v>
      </c>
      <c r="C9" s="21" t="s">
        <v>223</v>
      </c>
      <c r="D9" s="433">
        <v>-69.06</v>
      </c>
      <c r="E9" s="434">
        <f>'１次波及'!I9</f>
        <v>-44.616396404246821</v>
      </c>
      <c r="F9" s="433"/>
      <c r="G9" s="435">
        <f t="shared" si="0"/>
        <v>-44.616396404246821</v>
      </c>
    </row>
    <row r="10" spans="1:10" ht="15" customHeight="1" x14ac:dyDescent="0.2">
      <c r="A10" s="420">
        <v>4</v>
      </c>
      <c r="B10" s="20" t="s">
        <v>171</v>
      </c>
      <c r="C10" s="21" t="s">
        <v>224</v>
      </c>
      <c r="D10" s="433">
        <v>-49.85</v>
      </c>
      <c r="E10" s="434">
        <f>'１次波及'!I10</f>
        <v>-26.683874598487737</v>
      </c>
      <c r="F10" s="433"/>
      <c r="G10" s="435">
        <f t="shared" si="0"/>
        <v>-26.683874598487737</v>
      </c>
    </row>
    <row r="11" spans="1:10" ht="15" customHeight="1" x14ac:dyDescent="0.2">
      <c r="A11" s="420">
        <v>5</v>
      </c>
      <c r="B11" s="20" t="s">
        <v>172</v>
      </c>
      <c r="C11" s="21" t="s">
        <v>225</v>
      </c>
      <c r="D11" s="433">
        <v>-41.830000000000005</v>
      </c>
      <c r="E11" s="434">
        <f>'１次波及'!I11</f>
        <v>-29.427104398220049</v>
      </c>
      <c r="F11" s="433"/>
      <c r="G11" s="435">
        <f t="shared" si="0"/>
        <v>-29.427104398220049</v>
      </c>
    </row>
    <row r="12" spans="1:10" ht="15" customHeight="1" x14ac:dyDescent="0.2">
      <c r="A12" s="420">
        <v>6</v>
      </c>
      <c r="B12" s="20" t="s">
        <v>173</v>
      </c>
      <c r="C12" s="21" t="s">
        <v>226</v>
      </c>
      <c r="D12" s="433">
        <v>-625.68000000000006</v>
      </c>
      <c r="E12" s="434">
        <f>'１次波及'!I12</f>
        <v>-476.21926184397</v>
      </c>
      <c r="F12" s="433"/>
      <c r="G12" s="435">
        <f t="shared" si="0"/>
        <v>-476.21926184397</v>
      </c>
    </row>
    <row r="13" spans="1:10" ht="15" customHeight="1" x14ac:dyDescent="0.2">
      <c r="A13" s="420">
        <v>7</v>
      </c>
      <c r="B13" s="20" t="s">
        <v>174</v>
      </c>
      <c r="C13" s="21" t="s">
        <v>227</v>
      </c>
      <c r="D13" s="433">
        <v>-82.48</v>
      </c>
      <c r="E13" s="434">
        <f>'１次波及'!I13</f>
        <v>-65.5097486411007</v>
      </c>
      <c r="F13" s="433"/>
      <c r="G13" s="435">
        <f t="shared" si="0"/>
        <v>-65.5097486411007</v>
      </c>
    </row>
    <row r="14" spans="1:10" ht="15" customHeight="1" x14ac:dyDescent="0.2">
      <c r="A14" s="420">
        <v>8</v>
      </c>
      <c r="B14" s="20" t="s">
        <v>175</v>
      </c>
      <c r="C14" s="21" t="s">
        <v>345</v>
      </c>
      <c r="D14" s="433">
        <v>-213.63000000000002</v>
      </c>
      <c r="E14" s="434">
        <f>'１次波及'!I14</f>
        <v>-167.2000142341023</v>
      </c>
      <c r="F14" s="433"/>
      <c r="G14" s="435">
        <f t="shared" si="0"/>
        <v>-167.2000142341023</v>
      </c>
    </row>
    <row r="15" spans="1:10" ht="15" customHeight="1" x14ac:dyDescent="0.2">
      <c r="A15" s="420">
        <v>9</v>
      </c>
      <c r="B15" s="20" t="s">
        <v>176</v>
      </c>
      <c r="C15" s="21" t="s">
        <v>346</v>
      </c>
      <c r="D15" s="433">
        <v>-78.38</v>
      </c>
      <c r="E15" s="434">
        <f>'１次波及'!I15</f>
        <v>-59.16848976371196</v>
      </c>
      <c r="F15" s="433"/>
      <c r="G15" s="435">
        <f t="shared" si="0"/>
        <v>-59.16848976371196</v>
      </c>
    </row>
    <row r="16" spans="1:10" ht="15" customHeight="1" x14ac:dyDescent="0.2">
      <c r="A16" s="420">
        <v>10</v>
      </c>
      <c r="B16" s="20" t="s">
        <v>177</v>
      </c>
      <c r="C16" s="21" t="s">
        <v>228</v>
      </c>
      <c r="D16" s="433">
        <v>-252.47</v>
      </c>
      <c r="E16" s="434">
        <f>'１次波及'!I16</f>
        <v>-233.18219656300894</v>
      </c>
      <c r="F16" s="433"/>
      <c r="G16" s="435">
        <f t="shared" si="0"/>
        <v>-233.18219656300894</v>
      </c>
    </row>
    <row r="17" spans="1:7" ht="15" customHeight="1" x14ac:dyDescent="0.2">
      <c r="A17" s="420">
        <v>11</v>
      </c>
      <c r="B17" s="20" t="s">
        <v>178</v>
      </c>
      <c r="C17" s="21" t="s">
        <v>229</v>
      </c>
      <c r="D17" s="433">
        <v>-272.13000000000005</v>
      </c>
      <c r="E17" s="434">
        <f>'１次波及'!I17</f>
        <v>-240.41096153668059</v>
      </c>
      <c r="F17" s="433"/>
      <c r="G17" s="435">
        <f t="shared" si="0"/>
        <v>-240.41096153668059</v>
      </c>
    </row>
    <row r="18" spans="1:7" ht="15" customHeight="1" x14ac:dyDescent="0.2">
      <c r="A18" s="420">
        <v>12</v>
      </c>
      <c r="B18" s="20" t="s">
        <v>179</v>
      </c>
      <c r="C18" s="21" t="s">
        <v>230</v>
      </c>
      <c r="D18" s="433">
        <v>-73.679999999999993</v>
      </c>
      <c r="E18" s="434">
        <f>'１次波及'!I18</f>
        <v>-62.9334116524564</v>
      </c>
      <c r="F18" s="433"/>
      <c r="G18" s="435">
        <f t="shared" si="0"/>
        <v>-62.9334116524564</v>
      </c>
    </row>
    <row r="19" spans="1:7" ht="15" customHeight="1" x14ac:dyDescent="0.2">
      <c r="A19" s="420">
        <v>13</v>
      </c>
      <c r="B19" s="20" t="s">
        <v>180</v>
      </c>
      <c r="C19" s="21" t="s">
        <v>3</v>
      </c>
      <c r="D19" s="433">
        <v>-280.85000000000002</v>
      </c>
      <c r="E19" s="434">
        <f>'１次波及'!I19</f>
        <v>-241.85125859119702</v>
      </c>
      <c r="F19" s="433"/>
      <c r="G19" s="435">
        <f t="shared" si="0"/>
        <v>-241.85125859119702</v>
      </c>
    </row>
    <row r="20" spans="1:7" ht="15" customHeight="1" x14ac:dyDescent="0.2">
      <c r="A20" s="420">
        <v>14</v>
      </c>
      <c r="B20" s="20" t="s">
        <v>181</v>
      </c>
      <c r="C20" s="21" t="s">
        <v>4</v>
      </c>
      <c r="D20" s="433">
        <v>-635.39</v>
      </c>
      <c r="E20" s="434">
        <f>'１次波及'!I20</f>
        <v>-542.57369848566259</v>
      </c>
      <c r="F20" s="433"/>
      <c r="G20" s="435">
        <f t="shared" si="0"/>
        <v>-542.57369848566259</v>
      </c>
    </row>
    <row r="21" spans="1:7" ht="15" customHeight="1" x14ac:dyDescent="0.2">
      <c r="A21" s="420">
        <v>15</v>
      </c>
      <c r="B21" s="20" t="s">
        <v>182</v>
      </c>
      <c r="C21" s="21" t="s">
        <v>5</v>
      </c>
      <c r="D21" s="433">
        <v>-212.60000000000002</v>
      </c>
      <c r="E21" s="434">
        <f>'１次波及'!I21</f>
        <v>-165.31134364507585</v>
      </c>
      <c r="F21" s="433"/>
      <c r="G21" s="435">
        <f t="shared" si="0"/>
        <v>-165.31134364507585</v>
      </c>
    </row>
    <row r="22" spans="1:7" ht="15" customHeight="1" x14ac:dyDescent="0.2">
      <c r="A22" s="420">
        <v>16</v>
      </c>
      <c r="B22" s="20" t="s">
        <v>183</v>
      </c>
      <c r="C22" s="21" t="s">
        <v>231</v>
      </c>
      <c r="D22" s="433">
        <v>-622.65000000000009</v>
      </c>
      <c r="E22" s="434">
        <f>'１次波及'!I22</f>
        <v>-573.47889312123448</v>
      </c>
      <c r="F22" s="433"/>
      <c r="G22" s="435">
        <f t="shared" si="0"/>
        <v>-573.47889312123448</v>
      </c>
    </row>
    <row r="23" spans="1:7" ht="15" customHeight="1" x14ac:dyDescent="0.2">
      <c r="A23" s="420">
        <v>17</v>
      </c>
      <c r="B23" s="20" t="s">
        <v>184</v>
      </c>
      <c r="C23" s="21" t="s">
        <v>232</v>
      </c>
      <c r="D23" s="433">
        <v>-548.07000000000005</v>
      </c>
      <c r="E23" s="434">
        <f>'１次波及'!I23</f>
        <v>-438.94232968244523</v>
      </c>
      <c r="F23" s="433"/>
      <c r="G23" s="435">
        <f t="shared" si="0"/>
        <v>-438.94232968244523</v>
      </c>
    </row>
    <row r="24" spans="1:7" ht="15" customHeight="1" x14ac:dyDescent="0.2">
      <c r="A24" s="420">
        <v>18</v>
      </c>
      <c r="B24" s="20" t="s">
        <v>185</v>
      </c>
      <c r="C24" s="21" t="s">
        <v>258</v>
      </c>
      <c r="D24" s="433">
        <v>-102.72000000000001</v>
      </c>
      <c r="E24" s="434">
        <f>'１次波及'!I24</f>
        <v>-81.94983422288081</v>
      </c>
      <c r="F24" s="433"/>
      <c r="G24" s="435">
        <f t="shared" si="0"/>
        <v>-81.94983422288081</v>
      </c>
    </row>
    <row r="25" spans="1:7" ht="15" customHeight="1" x14ac:dyDescent="0.2">
      <c r="A25" s="420">
        <v>19</v>
      </c>
      <c r="B25" s="20" t="s">
        <v>186</v>
      </c>
      <c r="C25" s="21" t="s">
        <v>347</v>
      </c>
      <c r="D25" s="433">
        <v>-1456.3600000000001</v>
      </c>
      <c r="E25" s="434">
        <f>'１次波及'!I25</f>
        <v>-1290.0448060836461</v>
      </c>
      <c r="F25" s="433"/>
      <c r="G25" s="435">
        <f t="shared" si="0"/>
        <v>-1290.0448060836461</v>
      </c>
    </row>
    <row r="26" spans="1:7" ht="15" customHeight="1" x14ac:dyDescent="0.2">
      <c r="A26" s="420">
        <v>20</v>
      </c>
      <c r="B26" s="20" t="s">
        <v>187</v>
      </c>
      <c r="C26" s="21" t="s">
        <v>6</v>
      </c>
      <c r="D26" s="433">
        <v>-52.370000000000005</v>
      </c>
      <c r="E26" s="434">
        <f>'１次波及'!I26</f>
        <v>-28.665917806518735</v>
      </c>
      <c r="F26" s="433"/>
      <c r="G26" s="435">
        <f t="shared" si="0"/>
        <v>-28.665917806518735</v>
      </c>
    </row>
    <row r="27" spans="1:7" ht="15" customHeight="1" x14ac:dyDescent="0.2">
      <c r="A27" s="420">
        <v>21</v>
      </c>
      <c r="B27" s="20" t="s">
        <v>188</v>
      </c>
      <c r="C27" s="21" t="s">
        <v>233</v>
      </c>
      <c r="D27" s="433">
        <v>0</v>
      </c>
      <c r="E27" s="434">
        <f>'１次波及'!I27</f>
        <v>0</v>
      </c>
      <c r="F27" s="433"/>
      <c r="G27" s="435">
        <f t="shared" si="0"/>
        <v>0</v>
      </c>
    </row>
    <row r="28" spans="1:7" ht="15" customHeight="1" x14ac:dyDescent="0.2">
      <c r="A28" s="420">
        <v>22</v>
      </c>
      <c r="B28" s="20" t="s">
        <v>189</v>
      </c>
      <c r="C28" s="21" t="s">
        <v>348</v>
      </c>
      <c r="D28" s="433">
        <v>-4.28</v>
      </c>
      <c r="E28" s="434">
        <f>'１次波及'!I28</f>
        <v>-4.28</v>
      </c>
      <c r="F28" s="433"/>
      <c r="G28" s="435">
        <f t="shared" si="0"/>
        <v>-4.28</v>
      </c>
    </row>
    <row r="29" spans="1:7" ht="15" customHeight="1" x14ac:dyDescent="0.2">
      <c r="A29" s="420">
        <v>23</v>
      </c>
      <c r="B29" s="20" t="s">
        <v>190</v>
      </c>
      <c r="C29" s="21" t="s">
        <v>7</v>
      </c>
      <c r="D29" s="433">
        <v>-1.4900000000000002</v>
      </c>
      <c r="E29" s="434">
        <f>'１次波及'!I29</f>
        <v>-1.4900000000000002</v>
      </c>
      <c r="F29" s="433"/>
      <c r="G29" s="435">
        <f t="shared" si="0"/>
        <v>-1.4900000000000002</v>
      </c>
    </row>
    <row r="30" spans="1:7" ht="15" customHeight="1" x14ac:dyDescent="0.2">
      <c r="A30" s="420">
        <v>24</v>
      </c>
      <c r="B30" s="20" t="s">
        <v>191</v>
      </c>
      <c r="C30" s="21" t="s">
        <v>8</v>
      </c>
      <c r="D30" s="433">
        <v>-0.79</v>
      </c>
      <c r="E30" s="434">
        <f>'１次波及'!I30</f>
        <v>-0.79</v>
      </c>
      <c r="F30" s="433"/>
      <c r="G30" s="435">
        <f t="shared" si="0"/>
        <v>-0.79</v>
      </c>
    </row>
    <row r="31" spans="1:7" ht="15" customHeight="1" x14ac:dyDescent="0.2">
      <c r="A31" s="420">
        <v>25</v>
      </c>
      <c r="B31" s="20" t="s">
        <v>192</v>
      </c>
      <c r="C31" s="21" t="s">
        <v>234</v>
      </c>
      <c r="D31" s="433">
        <v>-681.88000000000011</v>
      </c>
      <c r="E31" s="434">
        <f>'１次波及'!I31</f>
        <v>-1478.8526327478812</v>
      </c>
      <c r="F31" s="433"/>
      <c r="G31" s="435">
        <f t="shared" si="0"/>
        <v>-1478.8526327478812</v>
      </c>
    </row>
    <row r="32" spans="1:7" ht="15" customHeight="1" x14ac:dyDescent="0.2">
      <c r="A32" s="420">
        <v>26</v>
      </c>
      <c r="B32" s="20" t="s">
        <v>193</v>
      </c>
      <c r="C32" s="21" t="s">
        <v>9</v>
      </c>
      <c r="D32" s="433">
        <v>-195.85000000000002</v>
      </c>
      <c r="E32" s="434">
        <f>'１次波及'!I32</f>
        <v>-195.85000000000002</v>
      </c>
      <c r="F32" s="433"/>
      <c r="G32" s="435">
        <f t="shared" si="0"/>
        <v>-195.85000000000002</v>
      </c>
    </row>
    <row r="33" spans="1:10" ht="15" customHeight="1" x14ac:dyDescent="0.2">
      <c r="A33" s="420">
        <v>27</v>
      </c>
      <c r="B33" s="20" t="s">
        <v>194</v>
      </c>
      <c r="C33" s="21" t="s">
        <v>235</v>
      </c>
      <c r="D33" s="436">
        <v>-3.69</v>
      </c>
      <c r="E33" s="434">
        <f>'１次波及'!I33</f>
        <v>-3.69</v>
      </c>
      <c r="F33" s="433"/>
      <c r="G33" s="435">
        <f t="shared" si="0"/>
        <v>-3.69</v>
      </c>
    </row>
    <row r="34" spans="1:10" ht="15" customHeight="1" x14ac:dyDescent="0.2">
      <c r="A34" s="420">
        <v>28</v>
      </c>
      <c r="B34" s="20" t="s">
        <v>195</v>
      </c>
      <c r="C34" s="21" t="s">
        <v>236</v>
      </c>
      <c r="D34" s="433">
        <v>-576.4</v>
      </c>
      <c r="E34" s="434">
        <f>'１次波及'!I34</f>
        <v>-712.3572743153685</v>
      </c>
      <c r="F34" s="433"/>
      <c r="G34" s="435">
        <f t="shared" si="0"/>
        <v>-712.3572743153685</v>
      </c>
    </row>
    <row r="35" spans="1:10" ht="15" customHeight="1" x14ac:dyDescent="0.2">
      <c r="A35" s="420">
        <v>29</v>
      </c>
      <c r="B35" s="20" t="s">
        <v>196</v>
      </c>
      <c r="C35" s="21" t="s">
        <v>237</v>
      </c>
      <c r="D35" s="433">
        <v>-139.34</v>
      </c>
      <c r="E35" s="434">
        <f>'１次波及'!I35</f>
        <v>-133.81157439908321</v>
      </c>
      <c r="F35" s="433"/>
      <c r="G35" s="435">
        <f t="shared" si="0"/>
        <v>-133.81157439908321</v>
      </c>
    </row>
    <row r="36" spans="1:10" ht="15" customHeight="1" x14ac:dyDescent="0.2">
      <c r="A36" s="420">
        <v>30</v>
      </c>
      <c r="B36" s="20" t="s">
        <v>197</v>
      </c>
      <c r="C36" s="21" t="s">
        <v>10</v>
      </c>
      <c r="D36" s="433">
        <v>0</v>
      </c>
      <c r="E36" s="434">
        <f>'１次波及'!I36</f>
        <v>0</v>
      </c>
      <c r="F36" s="433"/>
      <c r="G36" s="435">
        <f t="shared" ref="G36:G43" si="1">E36+F36</f>
        <v>0</v>
      </c>
    </row>
    <row r="37" spans="1:10" ht="15" customHeight="1" x14ac:dyDescent="0.2">
      <c r="A37" s="420">
        <v>31</v>
      </c>
      <c r="B37" s="20" t="s">
        <v>198</v>
      </c>
      <c r="C37" s="21" t="s">
        <v>238</v>
      </c>
      <c r="D37" s="433">
        <v>-80.48</v>
      </c>
      <c r="E37" s="434">
        <f>'１次波及'!I37</f>
        <v>-80.478841110911745</v>
      </c>
      <c r="F37" s="433"/>
      <c r="G37" s="435">
        <f t="shared" si="1"/>
        <v>-80.478841110911745</v>
      </c>
    </row>
    <row r="38" spans="1:10" ht="15" customHeight="1" x14ac:dyDescent="0.2">
      <c r="A38" s="420">
        <v>32</v>
      </c>
      <c r="B38" s="20" t="s">
        <v>199</v>
      </c>
      <c r="C38" s="21" t="s">
        <v>239</v>
      </c>
      <c r="D38" s="433">
        <v>-0.1</v>
      </c>
      <c r="E38" s="434">
        <f>'１次波及'!I38</f>
        <v>-0.1</v>
      </c>
      <c r="F38" s="433"/>
      <c r="G38" s="435">
        <f t="shared" si="1"/>
        <v>-0.1</v>
      </c>
    </row>
    <row r="39" spans="1:10" ht="15" customHeight="1" x14ac:dyDescent="0.2">
      <c r="A39" s="420">
        <v>33</v>
      </c>
      <c r="B39" s="20" t="s">
        <v>200</v>
      </c>
      <c r="C39" s="21" t="s">
        <v>259</v>
      </c>
      <c r="D39" s="433">
        <v>-1.89</v>
      </c>
      <c r="E39" s="434">
        <f>'１次波及'!I39</f>
        <v>-1.89</v>
      </c>
      <c r="F39" s="433"/>
      <c r="G39" s="435">
        <f t="shared" si="1"/>
        <v>-1.89</v>
      </c>
    </row>
    <row r="40" spans="1:10" ht="15" customHeight="1" x14ac:dyDescent="0.2">
      <c r="A40" s="420">
        <v>34</v>
      </c>
      <c r="B40" s="20" t="s">
        <v>201</v>
      </c>
      <c r="C40" s="21" t="s">
        <v>240</v>
      </c>
      <c r="D40" s="433">
        <v>-372.92</v>
      </c>
      <c r="E40" s="434">
        <f>'１次波及'!I40</f>
        <v>-372.92</v>
      </c>
      <c r="F40" s="433"/>
      <c r="G40" s="435">
        <f t="shared" si="1"/>
        <v>-372.92</v>
      </c>
    </row>
    <row r="41" spans="1:10" ht="15" customHeight="1" x14ac:dyDescent="0.2">
      <c r="A41" s="420">
        <v>35</v>
      </c>
      <c r="B41" s="20" t="s">
        <v>202</v>
      </c>
      <c r="C41" s="21" t="s">
        <v>241</v>
      </c>
      <c r="D41" s="433">
        <v>-75.790000000000006</v>
      </c>
      <c r="E41" s="434">
        <f>'１次波及'!I41</f>
        <v>-75.787424134284166</v>
      </c>
      <c r="F41" s="433"/>
      <c r="G41" s="435">
        <f t="shared" si="1"/>
        <v>-75.787424134284166</v>
      </c>
    </row>
    <row r="42" spans="1:10" ht="15" customHeight="1" x14ac:dyDescent="0.2">
      <c r="A42" s="420">
        <v>36</v>
      </c>
      <c r="B42" s="20" t="s">
        <v>203</v>
      </c>
      <c r="C42" s="21" t="s">
        <v>349</v>
      </c>
      <c r="D42" s="433">
        <v>0</v>
      </c>
      <c r="E42" s="434">
        <f>'１次波及'!I42</f>
        <v>0</v>
      </c>
      <c r="F42" s="433"/>
      <c r="G42" s="435">
        <f t="shared" si="1"/>
        <v>0</v>
      </c>
    </row>
    <row r="43" spans="1:10" ht="15" customHeight="1" x14ac:dyDescent="0.2">
      <c r="A43" s="420">
        <v>37</v>
      </c>
      <c r="B43" s="20" t="s">
        <v>204</v>
      </c>
      <c r="C43" s="21" t="s">
        <v>350</v>
      </c>
      <c r="D43" s="433">
        <v>-430.34</v>
      </c>
      <c r="E43" s="434">
        <f>'１次波及'!I43</f>
        <v>-408.05000861916147</v>
      </c>
      <c r="F43" s="433"/>
      <c r="G43" s="435">
        <f t="shared" si="1"/>
        <v>-408.05000861916147</v>
      </c>
    </row>
    <row r="44" spans="1:10" ht="23.25" customHeight="1" x14ac:dyDescent="0.2">
      <c r="B44" s="584" t="s">
        <v>13</v>
      </c>
      <c r="C44" s="585"/>
      <c r="D44" s="437">
        <f>SUM(D7:D43)</f>
        <v>-8247.2799999999988</v>
      </c>
      <c r="E44" s="438">
        <f>SUM(E7:E43)</f>
        <v>-8247.2800000000007</v>
      </c>
      <c r="F44" s="437">
        <f>SUM(F7:F43)</f>
        <v>0</v>
      </c>
      <c r="G44" s="438">
        <f>SUM(G7:G43)</f>
        <v>-8247.2800000000007</v>
      </c>
      <c r="J44" s="439"/>
    </row>
    <row r="45" spans="1:10" ht="6.75" customHeight="1" x14ac:dyDescent="0.2">
      <c r="B45" s="5"/>
      <c r="C45" s="5"/>
      <c r="D45" s="5"/>
      <c r="E45" s="5"/>
      <c r="F45" s="5"/>
      <c r="G45" s="5"/>
    </row>
    <row r="46" spans="1:10" x14ac:dyDescent="0.2">
      <c r="B46" s="2" t="s">
        <v>14</v>
      </c>
      <c r="C46" s="5"/>
      <c r="D46" s="5"/>
      <c r="E46" s="5"/>
      <c r="F46" s="5"/>
      <c r="G46" s="5"/>
    </row>
    <row r="47" spans="1:10" ht="17.149999999999999" customHeight="1" x14ac:dyDescent="0.2">
      <c r="B47" s="22" t="s">
        <v>16</v>
      </c>
      <c r="C47" s="2" t="s">
        <v>15</v>
      </c>
      <c r="D47" s="5"/>
      <c r="E47" s="5"/>
      <c r="F47" s="5"/>
      <c r="G47" s="5"/>
    </row>
    <row r="48" spans="1:10" ht="17.149999999999999" customHeight="1" x14ac:dyDescent="0.2">
      <c r="B48" s="5"/>
      <c r="C48" s="2" t="s">
        <v>19</v>
      </c>
      <c r="D48" s="5"/>
      <c r="E48" s="5"/>
      <c r="F48" s="5"/>
      <c r="G48" s="5"/>
    </row>
    <row r="49" spans="2:7" ht="17.149999999999999" customHeight="1" x14ac:dyDescent="0.2">
      <c r="B49" s="5"/>
      <c r="C49" s="2" t="s">
        <v>20</v>
      </c>
      <c r="D49" s="5"/>
      <c r="E49" s="5"/>
      <c r="F49" s="5"/>
      <c r="G49" s="5"/>
    </row>
    <row r="50" spans="2:7" ht="17.149999999999999" customHeight="1" x14ac:dyDescent="0.2">
      <c r="B50" s="22" t="s">
        <v>17</v>
      </c>
      <c r="C50" s="2" t="s">
        <v>275</v>
      </c>
      <c r="D50" s="5"/>
      <c r="E50" s="5"/>
      <c r="F50" s="5"/>
      <c r="G50" s="5"/>
    </row>
    <row r="51" spans="2:7" ht="17.149999999999999" customHeight="1" x14ac:dyDescent="0.2">
      <c r="B51" s="22" t="s">
        <v>18</v>
      </c>
      <c r="C51" s="2" t="s">
        <v>341</v>
      </c>
      <c r="D51" s="5"/>
      <c r="E51" s="5"/>
      <c r="F51" s="5"/>
      <c r="G51" s="5"/>
    </row>
    <row r="52" spans="2:7" ht="17.149999999999999" customHeight="1" x14ac:dyDescent="0.2">
      <c r="B52" s="5"/>
      <c r="D52" s="5"/>
      <c r="E52" s="5"/>
      <c r="F52" s="5"/>
      <c r="G52" s="5"/>
    </row>
  </sheetData>
  <mergeCells count="2">
    <mergeCell ref="B44:C44"/>
    <mergeCell ref="G4:G5"/>
  </mergeCells>
  <phoneticPr fontId="2"/>
  <pageMargins left="0.7" right="0.7" top="0.75" bottom="0.75" header="0.3" footer="0.3"/>
  <pageSetup paperSize="9" scale="79" orientation="portrait" r:id="rId1"/>
  <headerFooter>
    <oddHeader>&amp;L&amp;F&amp;R&amp;A</oddHeader>
  </headerFooter>
  <colBreaks count="1" manualBreakCount="1">
    <brk id="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pageSetUpPr fitToPage="1"/>
  </sheetPr>
  <dimension ref="A1:E57"/>
  <sheetViews>
    <sheetView view="pageBreakPreview" zoomScaleNormal="100" zoomScaleSheetLayoutView="100" workbookViewId="0"/>
  </sheetViews>
  <sheetFormatPr defaultColWidth="9" defaultRowHeight="14.5" x14ac:dyDescent="0.2"/>
  <cols>
    <col min="1" max="1" width="4.7265625" style="2" customWidth="1"/>
    <col min="2" max="2" width="5.26953125" style="2" customWidth="1"/>
    <col min="3" max="3" width="25" style="2" customWidth="1"/>
    <col min="4" max="4" width="19.36328125" style="19" customWidth="1"/>
    <col min="5" max="5" width="16.36328125" style="19" bestFit="1" customWidth="1"/>
    <col min="6" max="16384" width="9" style="2"/>
  </cols>
  <sheetData>
    <row r="1" spans="1:5" ht="7.5" customHeight="1" x14ac:dyDescent="0.2">
      <c r="A1" s="1"/>
      <c r="B1" s="1"/>
      <c r="C1" s="1"/>
      <c r="D1" s="23"/>
    </row>
    <row r="2" spans="1:5" ht="27" customHeight="1" x14ac:dyDescent="0.2">
      <c r="A2" s="1"/>
      <c r="B2" s="24"/>
      <c r="C2" s="24"/>
      <c r="D2" s="25"/>
      <c r="E2" s="4" t="s">
        <v>296</v>
      </c>
    </row>
    <row r="3" spans="1:5" ht="23.25" customHeight="1" x14ac:dyDescent="0.2">
      <c r="B3" s="26"/>
      <c r="C3" s="7"/>
      <c r="D3" s="25"/>
      <c r="E3" s="27" t="s">
        <v>329</v>
      </c>
    </row>
    <row r="4" spans="1:5" ht="14.25" customHeight="1" x14ac:dyDescent="0.2">
      <c r="B4" s="8"/>
      <c r="C4" s="9"/>
      <c r="D4" s="586" t="s">
        <v>430</v>
      </c>
      <c r="E4" s="586" t="s">
        <v>21</v>
      </c>
    </row>
    <row r="5" spans="1:5" ht="14.25" customHeight="1" x14ac:dyDescent="0.2">
      <c r="B5" s="12"/>
      <c r="C5" s="28" t="s">
        <v>252</v>
      </c>
      <c r="D5" s="587"/>
      <c r="E5" s="587"/>
    </row>
    <row r="6" spans="1:5" ht="15" customHeight="1" thickBot="1" x14ac:dyDescent="0.25">
      <c r="B6" s="15"/>
      <c r="C6" s="29"/>
      <c r="D6" s="588"/>
      <c r="E6" s="587"/>
    </row>
    <row r="7" spans="1:5" ht="17.149999999999999" customHeight="1" x14ac:dyDescent="0.2">
      <c r="B7" s="20" t="s">
        <v>168</v>
      </c>
      <c r="C7" s="21" t="s">
        <v>344</v>
      </c>
      <c r="D7" s="30">
        <f>各種係数表!F7</f>
        <v>0.84109534553584286</v>
      </c>
      <c r="E7" s="31"/>
    </row>
    <row r="8" spans="1:5" ht="17.149999999999999" customHeight="1" x14ac:dyDescent="0.2">
      <c r="B8" s="20" t="s">
        <v>169</v>
      </c>
      <c r="C8" s="21" t="s">
        <v>222</v>
      </c>
      <c r="D8" s="32">
        <f>各種係数表!F8</f>
        <v>3.396077124890684E-2</v>
      </c>
      <c r="E8" s="33"/>
    </row>
    <row r="9" spans="1:5" ht="17.149999999999999" customHeight="1" x14ac:dyDescent="0.2">
      <c r="B9" s="20" t="s">
        <v>170</v>
      </c>
      <c r="C9" s="21" t="s">
        <v>223</v>
      </c>
      <c r="D9" s="32">
        <f>各種係数表!F9</f>
        <v>0.83034801773859568</v>
      </c>
      <c r="E9" s="33"/>
    </row>
    <row r="10" spans="1:5" ht="17.149999999999999" customHeight="1" x14ac:dyDescent="0.2">
      <c r="B10" s="20" t="s">
        <v>171</v>
      </c>
      <c r="C10" s="21" t="s">
        <v>224</v>
      </c>
      <c r="D10" s="32">
        <f>各種係数表!F10</f>
        <v>0.34395095173593782</v>
      </c>
      <c r="E10" s="33"/>
    </row>
    <row r="11" spans="1:5" ht="17.149999999999999" customHeight="1" x14ac:dyDescent="0.2">
      <c r="B11" s="20" t="s">
        <v>172</v>
      </c>
      <c r="C11" s="21" t="s">
        <v>225</v>
      </c>
      <c r="D11" s="32">
        <f>各種係数表!F11</f>
        <v>0.83521388246883643</v>
      </c>
      <c r="E11" s="33"/>
    </row>
    <row r="12" spans="1:5" ht="17.149999999999999" customHeight="1" x14ac:dyDescent="0.2">
      <c r="B12" s="20" t="s">
        <v>173</v>
      </c>
      <c r="C12" s="21" t="s">
        <v>226</v>
      </c>
      <c r="D12" s="32">
        <f>各種係数表!F12</f>
        <v>0.7339201105554094</v>
      </c>
      <c r="E12" s="33"/>
    </row>
    <row r="13" spans="1:5" ht="17.149999999999999" customHeight="1" x14ac:dyDescent="0.2">
      <c r="B13" s="20" t="s">
        <v>174</v>
      </c>
      <c r="C13" s="21" t="s">
        <v>227</v>
      </c>
      <c r="D13" s="32">
        <f>各種係数表!F13</f>
        <v>0.84225151648649565</v>
      </c>
      <c r="E13" s="33"/>
    </row>
    <row r="14" spans="1:5" ht="17.149999999999999" customHeight="1" x14ac:dyDescent="0.2">
      <c r="B14" s="20" t="s">
        <v>175</v>
      </c>
      <c r="C14" s="21" t="s">
        <v>345</v>
      </c>
      <c r="D14" s="32">
        <f>各種係数表!F14</f>
        <v>0.85746315750399049</v>
      </c>
      <c r="E14" s="33"/>
    </row>
    <row r="15" spans="1:5" ht="17.149999999999999" customHeight="1" x14ac:dyDescent="0.2">
      <c r="B15" s="20" t="s">
        <v>176</v>
      </c>
      <c r="C15" s="21" t="s">
        <v>346</v>
      </c>
      <c r="D15" s="32">
        <f>各種係数表!F15</f>
        <v>0.90583709911966603</v>
      </c>
      <c r="E15" s="33"/>
    </row>
    <row r="16" spans="1:5" ht="17.149999999999999" customHeight="1" x14ac:dyDescent="0.2">
      <c r="B16" s="20" t="s">
        <v>177</v>
      </c>
      <c r="C16" s="21" t="s">
        <v>228</v>
      </c>
      <c r="D16" s="32">
        <f>各種係数表!F16</f>
        <v>0.95450422125782142</v>
      </c>
      <c r="E16" s="33"/>
    </row>
    <row r="17" spans="2:5" ht="17.149999999999999" customHeight="1" x14ac:dyDescent="0.2">
      <c r="B17" s="20" t="s">
        <v>178</v>
      </c>
      <c r="C17" s="21" t="s">
        <v>229</v>
      </c>
      <c r="D17" s="32">
        <f>各種係数表!F17</f>
        <v>0.58505972278408247</v>
      </c>
      <c r="E17" s="33"/>
    </row>
    <row r="18" spans="2:5" ht="17.149999999999999" customHeight="1" x14ac:dyDescent="0.2">
      <c r="B18" s="20" t="s">
        <v>179</v>
      </c>
      <c r="C18" s="21" t="s">
        <v>230</v>
      </c>
      <c r="D18" s="32">
        <f>各種係数表!F18</f>
        <v>0.90907337148736411</v>
      </c>
      <c r="E18" s="33"/>
    </row>
    <row r="19" spans="2:5" ht="17.149999999999999" customHeight="1" x14ac:dyDescent="0.2">
      <c r="B19" s="20" t="s">
        <v>180</v>
      </c>
      <c r="C19" s="21" t="s">
        <v>3</v>
      </c>
      <c r="D19" s="32">
        <f>各種係数表!F19</f>
        <v>0.83620889236773355</v>
      </c>
      <c r="E19" s="33"/>
    </row>
    <row r="20" spans="2:5" ht="17.149999999999999" customHeight="1" x14ac:dyDescent="0.2">
      <c r="B20" s="20" t="s">
        <v>181</v>
      </c>
      <c r="C20" s="21" t="s">
        <v>4</v>
      </c>
      <c r="D20" s="32">
        <f>各種係数表!F20</f>
        <v>0.8300150017936927</v>
      </c>
      <c r="E20" s="33"/>
    </row>
    <row r="21" spans="2:5" ht="17.149999999999999" customHeight="1" x14ac:dyDescent="0.2">
      <c r="B21" s="20" t="s">
        <v>182</v>
      </c>
      <c r="C21" s="21" t="s">
        <v>5</v>
      </c>
      <c r="D21" s="32">
        <f>各種係数表!F21</f>
        <v>0.62406342568391704</v>
      </c>
      <c r="E21" s="33"/>
    </row>
    <row r="22" spans="2:5" ht="17.149999999999999" customHeight="1" x14ac:dyDescent="0.2">
      <c r="B22" s="20" t="s">
        <v>183</v>
      </c>
      <c r="C22" s="21" t="s">
        <v>231</v>
      </c>
      <c r="D22" s="32">
        <f>各種係数表!F22</f>
        <v>0.64644445507149351</v>
      </c>
      <c r="E22" s="33"/>
    </row>
    <row r="23" spans="2:5" ht="17.149999999999999" customHeight="1" x14ac:dyDescent="0.2">
      <c r="B23" s="20" t="s">
        <v>184</v>
      </c>
      <c r="C23" s="21" t="s">
        <v>232</v>
      </c>
      <c r="D23" s="32">
        <f>各種係数表!F23</f>
        <v>0.6972645758439735</v>
      </c>
      <c r="E23" s="33"/>
    </row>
    <row r="24" spans="2:5" ht="17.149999999999999" customHeight="1" x14ac:dyDescent="0.2">
      <c r="B24" s="20" t="s">
        <v>185</v>
      </c>
      <c r="C24" s="21" t="s">
        <v>258</v>
      </c>
      <c r="D24" s="32">
        <f>各種係数表!F24</f>
        <v>0.34748596128269549</v>
      </c>
      <c r="E24" s="33"/>
    </row>
    <row r="25" spans="2:5" ht="17.149999999999999" customHeight="1" x14ac:dyDescent="0.2">
      <c r="B25" s="20" t="s">
        <v>186</v>
      </c>
      <c r="C25" s="21" t="s">
        <v>347</v>
      </c>
      <c r="D25" s="32">
        <f>各種係数表!F25</f>
        <v>0.89123761742507812</v>
      </c>
      <c r="E25" s="33"/>
    </row>
    <row r="26" spans="2:5" ht="17.149999999999999" customHeight="1" x14ac:dyDescent="0.2">
      <c r="B26" s="20" t="s">
        <v>187</v>
      </c>
      <c r="C26" s="21" t="s">
        <v>6</v>
      </c>
      <c r="D26" s="32">
        <f>各種係数表!F26</f>
        <v>0.75805754535673886</v>
      </c>
      <c r="E26" s="33"/>
    </row>
    <row r="27" spans="2:5" ht="17.149999999999999" customHeight="1" x14ac:dyDescent="0.2">
      <c r="B27" s="20" t="s">
        <v>188</v>
      </c>
      <c r="C27" s="21" t="s">
        <v>233</v>
      </c>
      <c r="D27" s="32">
        <f>各種係数表!F27</f>
        <v>1</v>
      </c>
      <c r="E27" s="33"/>
    </row>
    <row r="28" spans="2:5" ht="17.149999999999999" customHeight="1" x14ac:dyDescent="0.2">
      <c r="B28" s="20" t="s">
        <v>189</v>
      </c>
      <c r="C28" s="21" t="s">
        <v>348</v>
      </c>
      <c r="D28" s="32">
        <f>各種係数表!F28</f>
        <v>0.9998449171599163</v>
      </c>
      <c r="E28" s="33"/>
    </row>
    <row r="29" spans="2:5" ht="17.149999999999999" customHeight="1" x14ac:dyDescent="0.2">
      <c r="B29" s="20" t="s">
        <v>190</v>
      </c>
      <c r="C29" s="21" t="s">
        <v>7</v>
      </c>
      <c r="D29" s="32">
        <f>各種係数表!F29</f>
        <v>0.99980072624213978</v>
      </c>
      <c r="E29" s="33"/>
    </row>
    <row r="30" spans="2:5" ht="17.149999999999999" customHeight="1" x14ac:dyDescent="0.2">
      <c r="B30" s="20" t="s">
        <v>191</v>
      </c>
      <c r="C30" s="21" t="s">
        <v>8</v>
      </c>
      <c r="D30" s="32">
        <f>各種係数表!F30</f>
        <v>0.99994987301162941</v>
      </c>
      <c r="E30" s="33"/>
    </row>
    <row r="31" spans="2:5" ht="17.149999999999999" customHeight="1" x14ac:dyDescent="0.2">
      <c r="B31" s="20" t="s">
        <v>192</v>
      </c>
      <c r="C31" s="21" t="s">
        <v>234</v>
      </c>
      <c r="D31" s="32">
        <f>各種係数表!F31</f>
        <v>0.99864443981998718</v>
      </c>
      <c r="E31" s="33"/>
    </row>
    <row r="32" spans="2:5" ht="17.149999999999999" customHeight="1" x14ac:dyDescent="0.2">
      <c r="B32" s="20" t="s">
        <v>193</v>
      </c>
      <c r="C32" s="21" t="s">
        <v>9</v>
      </c>
      <c r="D32" s="32">
        <f>各種係数表!F32</f>
        <v>0.93408313383640074</v>
      </c>
      <c r="E32" s="33"/>
    </row>
    <row r="33" spans="2:5" ht="17.149999999999999" customHeight="1" x14ac:dyDescent="0.2">
      <c r="B33" s="20" t="s">
        <v>194</v>
      </c>
      <c r="C33" s="21" t="s">
        <v>235</v>
      </c>
      <c r="D33" s="32">
        <f>各種係数表!F33</f>
        <v>0.99998342783152072</v>
      </c>
      <c r="E33" s="33"/>
    </row>
    <row r="34" spans="2:5" ht="17.149999999999999" customHeight="1" x14ac:dyDescent="0.2">
      <c r="B34" s="20" t="s">
        <v>195</v>
      </c>
      <c r="C34" s="21" t="s">
        <v>236</v>
      </c>
      <c r="D34" s="32">
        <f>各種係数表!F34</f>
        <v>0.95689883675961296</v>
      </c>
      <c r="E34" s="33"/>
    </row>
    <row r="35" spans="2:5" ht="17.149999999999999" customHeight="1" x14ac:dyDescent="0.2">
      <c r="B35" s="20" t="s">
        <v>196</v>
      </c>
      <c r="C35" s="21" t="s">
        <v>237</v>
      </c>
      <c r="D35" s="32">
        <f>各種係数表!F35</f>
        <v>0.94469207339722161</v>
      </c>
      <c r="E35" s="33"/>
    </row>
    <row r="36" spans="2:5" ht="17.149999999999999" customHeight="1" x14ac:dyDescent="0.2">
      <c r="B36" s="20" t="s">
        <v>197</v>
      </c>
      <c r="C36" s="21" t="s">
        <v>10</v>
      </c>
      <c r="D36" s="32">
        <f>各種係数表!F36</f>
        <v>1</v>
      </c>
      <c r="E36" s="33"/>
    </row>
    <row r="37" spans="2:5" ht="17.149999999999999" customHeight="1" x14ac:dyDescent="0.2">
      <c r="B37" s="20" t="s">
        <v>198</v>
      </c>
      <c r="C37" s="21" t="s">
        <v>238</v>
      </c>
      <c r="D37" s="32">
        <f>各種係数表!F37</f>
        <v>0.95684345031647855</v>
      </c>
      <c r="E37" s="33"/>
    </row>
    <row r="38" spans="2:5" ht="17.149999999999999" customHeight="1" x14ac:dyDescent="0.2">
      <c r="B38" s="20" t="s">
        <v>199</v>
      </c>
      <c r="C38" s="21" t="s">
        <v>239</v>
      </c>
      <c r="D38" s="32">
        <f>各種係数表!F38</f>
        <v>0.99993051782287323</v>
      </c>
      <c r="E38" s="33"/>
    </row>
    <row r="39" spans="2:5" ht="17.149999999999999" customHeight="1" x14ac:dyDescent="0.2">
      <c r="B39" s="20" t="s">
        <v>200</v>
      </c>
      <c r="C39" s="21" t="s">
        <v>259</v>
      </c>
      <c r="D39" s="32">
        <f>各種係数表!F39</f>
        <v>0.97898268799275412</v>
      </c>
      <c r="E39" s="33"/>
    </row>
    <row r="40" spans="2:5" ht="17.149999999999999" customHeight="1" x14ac:dyDescent="0.2">
      <c r="B40" s="20" t="s">
        <v>201</v>
      </c>
      <c r="C40" s="21" t="s">
        <v>240</v>
      </c>
      <c r="D40" s="32">
        <f>各種係数表!F40</f>
        <v>0.95182201059920479</v>
      </c>
      <c r="E40" s="33"/>
    </row>
    <row r="41" spans="2:5" ht="17.149999999999999" customHeight="1" x14ac:dyDescent="0.2">
      <c r="B41" s="20" t="s">
        <v>202</v>
      </c>
      <c r="C41" s="21" t="s">
        <v>241</v>
      </c>
      <c r="D41" s="32">
        <f>各種係数表!F41</f>
        <v>0.98892913730824683</v>
      </c>
      <c r="E41" s="33"/>
    </row>
    <row r="42" spans="2:5" ht="17.149999999999999" customHeight="1" x14ac:dyDescent="0.2">
      <c r="B42" s="20" t="s">
        <v>203</v>
      </c>
      <c r="C42" s="21" t="s">
        <v>349</v>
      </c>
      <c r="D42" s="32">
        <f>各種係数表!F42</f>
        <v>1</v>
      </c>
      <c r="E42" s="33"/>
    </row>
    <row r="43" spans="2:5" ht="17.149999999999999" customHeight="1" x14ac:dyDescent="0.2">
      <c r="B43" s="20" t="s">
        <v>204</v>
      </c>
      <c r="C43" s="21" t="s">
        <v>350</v>
      </c>
      <c r="D43" s="32">
        <f>各種係数表!F43</f>
        <v>0.72952405246264052</v>
      </c>
      <c r="E43" s="33"/>
    </row>
    <row r="44" spans="2:5" ht="17.149999999999999" customHeight="1" x14ac:dyDescent="0.2">
      <c r="B44" s="2" t="s">
        <v>14</v>
      </c>
      <c r="C44" s="5"/>
      <c r="D44" s="34"/>
      <c r="E44" s="34"/>
    </row>
    <row r="45" spans="2:5" ht="17.149999999999999" customHeight="1" x14ac:dyDescent="0.2">
      <c r="B45" s="22" t="s">
        <v>22</v>
      </c>
      <c r="C45" s="35" t="s">
        <v>23</v>
      </c>
      <c r="D45" s="34"/>
      <c r="E45" s="34"/>
    </row>
    <row r="46" spans="2:5" ht="17.149999999999999" customHeight="1" x14ac:dyDescent="0.2">
      <c r="B46" s="36" t="s">
        <v>260</v>
      </c>
      <c r="C46" s="37" t="s">
        <v>328</v>
      </c>
      <c r="D46" s="34"/>
      <c r="E46" s="34"/>
    </row>
    <row r="47" spans="2:5" ht="17.149999999999999" customHeight="1" x14ac:dyDescent="0.2">
      <c r="B47" s="5"/>
      <c r="C47" s="38" t="s">
        <v>437</v>
      </c>
      <c r="D47" s="34"/>
      <c r="E47" s="34"/>
    </row>
    <row r="48" spans="2:5" ht="17.149999999999999" customHeight="1" x14ac:dyDescent="0.2">
      <c r="B48" s="22" t="s">
        <v>24</v>
      </c>
      <c r="C48" s="36" t="s">
        <v>261</v>
      </c>
      <c r="D48" s="34"/>
      <c r="E48" s="34"/>
    </row>
    <row r="49" spans="2:5" ht="17.149999999999999" customHeight="1" x14ac:dyDescent="0.2">
      <c r="B49" s="5"/>
      <c r="C49" s="36" t="s">
        <v>262</v>
      </c>
      <c r="D49" s="34"/>
      <c r="E49" s="34"/>
    </row>
    <row r="50" spans="2:5" ht="17.149999999999999" customHeight="1" x14ac:dyDescent="0.2">
      <c r="B50" s="5"/>
      <c r="C50" s="36" t="s">
        <v>263</v>
      </c>
      <c r="D50" s="34"/>
      <c r="E50" s="34"/>
    </row>
    <row r="51" spans="2:5" ht="17.149999999999999" customHeight="1" x14ac:dyDescent="0.2">
      <c r="C51" s="36"/>
    </row>
    <row r="52" spans="2:5" ht="17.149999999999999" customHeight="1" x14ac:dyDescent="0.2"/>
    <row r="53" spans="2:5" ht="17.149999999999999" customHeight="1" x14ac:dyDescent="0.2"/>
    <row r="54" spans="2:5" ht="17.149999999999999" customHeight="1" x14ac:dyDescent="0.2"/>
    <row r="55" spans="2:5" ht="17.149999999999999" customHeight="1" x14ac:dyDescent="0.2"/>
    <row r="56" spans="2:5" ht="17.149999999999999" customHeight="1" x14ac:dyDescent="0.2"/>
    <row r="57" spans="2:5" ht="17.149999999999999" customHeight="1" x14ac:dyDescent="0.2"/>
  </sheetData>
  <mergeCells count="2">
    <mergeCell ref="D4:D6"/>
    <mergeCell ref="E4:E6"/>
  </mergeCells>
  <phoneticPr fontId="2"/>
  <pageMargins left="0.7" right="0.7" top="0.75" bottom="0.75" header="0.3" footer="0.3"/>
  <pageSetup paperSize="9" scale="80"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CC"/>
    <pageSetUpPr fitToPage="1"/>
  </sheetPr>
  <dimension ref="A2:E28"/>
  <sheetViews>
    <sheetView view="pageBreakPreview" zoomScaleNormal="100" zoomScaleSheetLayoutView="100" workbookViewId="0"/>
  </sheetViews>
  <sheetFormatPr defaultColWidth="9" defaultRowHeight="16" x14ac:dyDescent="0.2"/>
  <cols>
    <col min="1" max="1" width="14.7265625" style="41" customWidth="1"/>
    <col min="2" max="2" width="38.81640625" style="41" customWidth="1"/>
    <col min="3" max="3" width="22.1796875" style="41" customWidth="1"/>
    <col min="4" max="4" width="8.7265625" style="41" customWidth="1"/>
    <col min="5" max="5" width="2.7265625" style="41" customWidth="1"/>
    <col min="6" max="16384" width="9" style="41"/>
  </cols>
  <sheetData>
    <row r="2" spans="1:5" x14ac:dyDescent="0.4">
      <c r="A2" s="39"/>
      <c r="B2" s="57"/>
      <c r="D2" s="57"/>
      <c r="E2" s="58"/>
    </row>
    <row r="3" spans="1:5" ht="27" customHeight="1" x14ac:dyDescent="0.4">
      <c r="A3" s="39"/>
      <c r="B3" s="43"/>
      <c r="C3" s="59" t="s">
        <v>167</v>
      </c>
      <c r="D3" s="57"/>
      <c r="E3" s="58"/>
    </row>
    <row r="4" spans="1:5" ht="14.25" customHeight="1" x14ac:dyDescent="0.4">
      <c r="A4" s="39"/>
      <c r="B4" s="57"/>
      <c r="D4" s="57"/>
      <c r="E4" s="58"/>
    </row>
    <row r="5" spans="1:5" ht="24" customHeight="1" x14ac:dyDescent="0.4">
      <c r="B5" s="58"/>
      <c r="C5" s="60" t="s">
        <v>87</v>
      </c>
      <c r="D5" s="58"/>
      <c r="E5" s="58"/>
    </row>
    <row r="6" spans="1:5" ht="23.25" customHeight="1" thickBot="1" x14ac:dyDescent="0.45">
      <c r="B6" s="58"/>
      <c r="C6" s="61" t="s">
        <v>296</v>
      </c>
      <c r="D6" s="58"/>
      <c r="E6" s="58"/>
    </row>
    <row r="7" spans="1:5" ht="36.75" customHeight="1" thickBot="1" x14ac:dyDescent="0.45">
      <c r="B7" s="45"/>
      <c r="C7" s="62">
        <v>0.60699999999999998</v>
      </c>
      <c r="D7" s="58"/>
      <c r="E7" s="58"/>
    </row>
    <row r="8" spans="1:5" x14ac:dyDescent="0.4">
      <c r="B8" s="58"/>
      <c r="D8" s="58"/>
      <c r="E8" s="58"/>
    </row>
    <row r="9" spans="1:5" x14ac:dyDescent="0.4">
      <c r="B9" s="58"/>
      <c r="D9" s="63"/>
      <c r="E9" s="58"/>
    </row>
    <row r="10" spans="1:5" ht="22.5" customHeight="1" x14ac:dyDescent="0.4">
      <c r="B10" s="64"/>
      <c r="C10" s="65"/>
      <c r="D10" s="65"/>
    </row>
    <row r="11" spans="1:5" ht="22.5" customHeight="1" x14ac:dyDescent="0.4">
      <c r="C11" s="66"/>
      <c r="D11" s="65"/>
    </row>
    <row r="12" spans="1:5" ht="22.5" customHeight="1" x14ac:dyDescent="0.2">
      <c r="B12" s="67"/>
      <c r="C12" s="68" t="s">
        <v>330</v>
      </c>
    </row>
    <row r="13" spans="1:5" ht="22.5" customHeight="1" x14ac:dyDescent="0.2">
      <c r="B13" s="69" t="s">
        <v>297</v>
      </c>
      <c r="C13" s="70">
        <v>0.73699999999999999</v>
      </c>
    </row>
    <row r="14" spans="1:5" ht="22.5" customHeight="1" x14ac:dyDescent="0.2">
      <c r="B14" s="69" t="s">
        <v>298</v>
      </c>
      <c r="C14" s="70">
        <v>0.73499999999999999</v>
      </c>
    </row>
    <row r="15" spans="1:5" ht="22.5" customHeight="1" x14ac:dyDescent="0.2">
      <c r="B15" s="69" t="s">
        <v>299</v>
      </c>
      <c r="C15" s="70">
        <v>0.72599999999999998</v>
      </c>
    </row>
    <row r="16" spans="1:5" ht="22.5" customHeight="1" x14ac:dyDescent="0.2">
      <c r="B16" s="69" t="s">
        <v>300</v>
      </c>
      <c r="C16" s="70">
        <v>0.71199999999999997</v>
      </c>
    </row>
    <row r="17" spans="2:3" ht="22.5" customHeight="1" x14ac:dyDescent="0.2">
      <c r="B17" s="69" t="s">
        <v>301</v>
      </c>
      <c r="C17" s="70">
        <v>0.70899999999999996</v>
      </c>
    </row>
    <row r="18" spans="2:3" ht="22.5" customHeight="1" x14ac:dyDescent="0.2">
      <c r="B18" s="69" t="s">
        <v>302</v>
      </c>
      <c r="C18" s="70">
        <v>0.68799999999999994</v>
      </c>
    </row>
    <row r="19" spans="2:3" ht="22.5" customHeight="1" x14ac:dyDescent="0.2">
      <c r="B19" s="69" t="s">
        <v>303</v>
      </c>
      <c r="C19" s="70">
        <v>0.67300000000000004</v>
      </c>
    </row>
    <row r="20" spans="2:3" ht="22.5" customHeight="1" x14ac:dyDescent="0.2">
      <c r="B20" s="71" t="s">
        <v>392</v>
      </c>
      <c r="C20" s="76">
        <v>0.60699999999999998</v>
      </c>
    </row>
    <row r="21" spans="2:3" ht="22.5" customHeight="1" x14ac:dyDescent="0.2">
      <c r="B21" s="69" t="s">
        <v>393</v>
      </c>
      <c r="C21" s="70">
        <v>0.61899999999999999</v>
      </c>
    </row>
    <row r="22" spans="2:3" ht="22.5" customHeight="1" x14ac:dyDescent="0.2">
      <c r="B22" s="69" t="s">
        <v>394</v>
      </c>
      <c r="C22" s="70">
        <v>0.629</v>
      </c>
    </row>
    <row r="23" spans="2:3" ht="22.5" customHeight="1" x14ac:dyDescent="0.2">
      <c r="B23" s="72"/>
      <c r="C23" s="73"/>
    </row>
    <row r="24" spans="2:3" ht="22.5" customHeight="1" x14ac:dyDescent="0.2">
      <c r="B24" s="67"/>
      <c r="C24" s="68" t="s">
        <v>304</v>
      </c>
    </row>
    <row r="25" spans="2:3" ht="22.5" customHeight="1" x14ac:dyDescent="0.2">
      <c r="B25" s="74"/>
      <c r="C25" s="75"/>
    </row>
    <row r="26" spans="2:3" ht="22.5" customHeight="1" x14ac:dyDescent="0.2">
      <c r="C26" s="60"/>
    </row>
    <row r="27" spans="2:3" x14ac:dyDescent="0.4">
      <c r="B27" s="58"/>
    </row>
    <row r="28" spans="2:3" x14ac:dyDescent="0.4">
      <c r="B28" s="58"/>
    </row>
  </sheetData>
  <phoneticPr fontId="5"/>
  <pageMargins left="0.7" right="0.7" top="0.75" bottom="0.75" header="0.3" footer="0.3"/>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A1:AH52"/>
  <sheetViews>
    <sheetView view="pageBreakPreview" zoomScaleNormal="100" zoomScaleSheetLayoutView="100" workbookViewId="0"/>
  </sheetViews>
  <sheetFormatPr defaultColWidth="9" defaultRowHeight="13.5" x14ac:dyDescent="0.2"/>
  <cols>
    <col min="1" max="1" width="3.36328125" style="78" customWidth="1"/>
    <col min="2" max="38" width="2.453125" style="78" customWidth="1"/>
    <col min="39" max="16384" width="9" style="78"/>
  </cols>
  <sheetData>
    <row r="1" spans="2:33" x14ac:dyDescent="0.2">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2:33" s="79" customFormat="1" ht="27" customHeight="1" x14ac:dyDescent="0.2">
      <c r="B2" s="589" t="s">
        <v>397</v>
      </c>
      <c r="C2" s="590"/>
      <c r="D2" s="590"/>
      <c r="E2" s="590"/>
      <c r="F2" s="590"/>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row>
    <row r="3" spans="2:33" ht="14" thickBot="1" x14ac:dyDescent="0.25">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80"/>
      <c r="AD3" s="80"/>
      <c r="AE3" s="80"/>
      <c r="AF3" s="80"/>
      <c r="AG3" s="80"/>
    </row>
    <row r="4" spans="2:33" ht="14" thickTop="1" x14ac:dyDescent="0.2">
      <c r="B4" s="81" t="s">
        <v>141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3"/>
    </row>
    <row r="5" spans="2:33" x14ac:dyDescent="0.2">
      <c r="B5" s="84"/>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6"/>
    </row>
    <row r="6" spans="2:33" x14ac:dyDescent="0.2">
      <c r="B6" s="84"/>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6"/>
    </row>
    <row r="7" spans="2:33" ht="14" thickBot="1" x14ac:dyDescent="0.25">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9"/>
    </row>
    <row r="8" spans="2:33" ht="14" thickTop="1" x14ac:dyDescent="0.2">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row>
    <row r="9" spans="2:33" x14ac:dyDescent="0.2">
      <c r="B9" s="78">
        <v>1</v>
      </c>
      <c r="C9" s="78" t="s">
        <v>142</v>
      </c>
      <c r="D9" s="77"/>
      <c r="E9" s="77"/>
      <c r="F9" s="77"/>
      <c r="G9" s="77"/>
      <c r="H9" s="77"/>
      <c r="I9" s="77"/>
      <c r="J9" s="77"/>
      <c r="K9" s="77"/>
      <c r="L9" s="77"/>
      <c r="M9" s="77"/>
      <c r="N9" s="77"/>
      <c r="O9" s="77"/>
      <c r="P9" s="77"/>
      <c r="Q9" s="77"/>
      <c r="R9" s="77"/>
      <c r="S9" s="90" t="s">
        <v>427</v>
      </c>
      <c r="T9" s="77"/>
      <c r="U9" s="77"/>
      <c r="V9" s="77"/>
      <c r="W9" s="77"/>
      <c r="X9" s="77"/>
      <c r="Y9" s="77"/>
      <c r="Z9" s="77"/>
      <c r="AA9" s="77"/>
      <c r="AB9" s="77"/>
      <c r="AC9" s="77"/>
      <c r="AD9" s="77"/>
      <c r="AE9" s="77"/>
      <c r="AF9" s="77"/>
      <c r="AG9" s="77"/>
    </row>
    <row r="10" spans="2:33" x14ac:dyDescent="0.2">
      <c r="B10" s="592" t="s">
        <v>143</v>
      </c>
      <c r="C10" s="592"/>
      <c r="D10" s="592"/>
      <c r="E10" s="592"/>
      <c r="F10" s="592"/>
      <c r="G10" s="592"/>
      <c r="H10" s="592"/>
      <c r="I10" s="592"/>
      <c r="J10" s="592"/>
      <c r="K10" s="592"/>
      <c r="L10" s="592"/>
      <c r="M10" s="593">
        <f>+需要額入力!G44</f>
        <v>-8247.2800000000007</v>
      </c>
      <c r="N10" s="594"/>
      <c r="O10" s="594"/>
      <c r="P10" s="594"/>
      <c r="Q10" s="594"/>
      <c r="R10" s="594"/>
      <c r="S10" s="595"/>
      <c r="T10" s="77"/>
      <c r="U10" s="77"/>
      <c r="V10" s="77"/>
      <c r="W10" s="77"/>
      <c r="X10" s="77"/>
      <c r="Y10" s="77"/>
      <c r="Z10" s="77"/>
      <c r="AA10" s="77"/>
      <c r="AB10" s="77"/>
      <c r="AC10" s="77"/>
      <c r="AD10" s="77"/>
      <c r="AE10" s="77"/>
      <c r="AF10" s="77"/>
      <c r="AG10" s="77"/>
    </row>
    <row r="11" spans="2:33" x14ac:dyDescent="0.2">
      <c r="B11" s="592"/>
      <c r="C11" s="592"/>
      <c r="D11" s="592"/>
      <c r="E11" s="592"/>
      <c r="F11" s="592"/>
      <c r="G11" s="592"/>
      <c r="H11" s="592"/>
      <c r="I11" s="592"/>
      <c r="J11" s="592"/>
      <c r="K11" s="592"/>
      <c r="L11" s="592"/>
      <c r="M11" s="596"/>
      <c r="N11" s="597"/>
      <c r="O11" s="597"/>
      <c r="P11" s="597"/>
      <c r="Q11" s="597"/>
      <c r="R11" s="597"/>
      <c r="S11" s="598"/>
      <c r="T11" s="77"/>
      <c r="U11" s="77"/>
      <c r="V11" s="77"/>
      <c r="W11" s="77"/>
      <c r="X11" s="77"/>
      <c r="Y11" s="77"/>
      <c r="Z11" s="77"/>
      <c r="AA11" s="77"/>
      <c r="AB11" s="77"/>
      <c r="AC11" s="77"/>
      <c r="AD11" s="77"/>
      <c r="AE11" s="77"/>
      <c r="AF11" s="77"/>
      <c r="AG11" s="77"/>
    </row>
    <row r="12" spans="2:33" x14ac:dyDescent="0.2">
      <c r="B12" s="592" t="s">
        <v>435</v>
      </c>
      <c r="C12" s="592"/>
      <c r="D12" s="592"/>
      <c r="E12" s="592"/>
      <c r="F12" s="592"/>
      <c r="G12" s="592"/>
      <c r="H12" s="592"/>
      <c r="I12" s="592"/>
      <c r="J12" s="592"/>
      <c r="K12" s="592"/>
      <c r="L12" s="592"/>
      <c r="M12" s="599">
        <f>'１次波及'!$M$44</f>
        <v>-7016.1073642632455</v>
      </c>
      <c r="N12" s="599"/>
      <c r="O12" s="599"/>
      <c r="P12" s="599"/>
      <c r="Q12" s="599"/>
      <c r="R12" s="599"/>
      <c r="S12" s="599"/>
      <c r="T12" s="77"/>
      <c r="U12" s="77"/>
      <c r="V12" s="77"/>
      <c r="W12" s="77"/>
      <c r="X12" s="77"/>
      <c r="Y12" s="77"/>
      <c r="Z12" s="77"/>
      <c r="AA12" s="77"/>
      <c r="AB12" s="77"/>
      <c r="AC12" s="77"/>
      <c r="AD12" s="77"/>
      <c r="AE12" s="77"/>
      <c r="AF12" s="77"/>
      <c r="AG12" s="77"/>
    </row>
    <row r="13" spans="2:33" x14ac:dyDescent="0.2">
      <c r="B13" s="592"/>
      <c r="C13" s="592"/>
      <c r="D13" s="592"/>
      <c r="E13" s="592"/>
      <c r="F13" s="592"/>
      <c r="G13" s="592"/>
      <c r="H13" s="592"/>
      <c r="I13" s="592"/>
      <c r="J13" s="592"/>
      <c r="K13" s="592"/>
      <c r="L13" s="592"/>
      <c r="M13" s="599"/>
      <c r="N13" s="599"/>
      <c r="O13" s="599"/>
      <c r="P13" s="599"/>
      <c r="Q13" s="599"/>
      <c r="R13" s="599"/>
      <c r="S13" s="599"/>
      <c r="T13" s="77"/>
      <c r="U13" s="77"/>
      <c r="V13" s="77"/>
      <c r="W13" s="77"/>
      <c r="X13" s="77"/>
      <c r="Y13" s="77"/>
      <c r="Z13" s="77"/>
      <c r="AA13" s="77"/>
      <c r="AB13" s="77"/>
      <c r="AC13" s="77"/>
      <c r="AD13" s="77"/>
      <c r="AE13" s="77"/>
      <c r="AF13" s="77"/>
      <c r="AG13" s="77"/>
    </row>
    <row r="14" spans="2:33" x14ac:dyDescent="0.2">
      <c r="B14" s="592" t="s">
        <v>89</v>
      </c>
      <c r="C14" s="592"/>
      <c r="D14" s="592"/>
      <c r="E14" s="592"/>
      <c r="F14" s="592"/>
      <c r="G14" s="592"/>
      <c r="H14" s="592"/>
      <c r="I14" s="592"/>
      <c r="J14" s="592"/>
      <c r="K14" s="592"/>
      <c r="L14" s="592"/>
      <c r="M14" s="600">
        <f>'２次波及'!$I$7</f>
        <v>0.60699999999999998</v>
      </c>
      <c r="N14" s="600"/>
      <c r="O14" s="600"/>
      <c r="P14" s="600"/>
      <c r="Q14" s="600"/>
      <c r="R14" s="600"/>
      <c r="S14" s="600"/>
      <c r="T14" s="77"/>
      <c r="U14" s="77"/>
      <c r="V14" s="77"/>
      <c r="W14" s="77"/>
      <c r="X14" s="77"/>
      <c r="Y14" s="77"/>
      <c r="Z14" s="77"/>
      <c r="AA14" s="77"/>
      <c r="AB14" s="77"/>
      <c r="AC14" s="77"/>
      <c r="AD14" s="77"/>
      <c r="AE14" s="77"/>
      <c r="AF14" s="77"/>
      <c r="AG14" s="77"/>
    </row>
    <row r="15" spans="2:33" x14ac:dyDescent="0.2">
      <c r="B15" s="592"/>
      <c r="C15" s="592"/>
      <c r="D15" s="592"/>
      <c r="E15" s="592"/>
      <c r="F15" s="592"/>
      <c r="G15" s="592"/>
      <c r="H15" s="592"/>
      <c r="I15" s="592"/>
      <c r="J15" s="592"/>
      <c r="K15" s="592"/>
      <c r="L15" s="592"/>
      <c r="M15" s="600"/>
      <c r="N15" s="600"/>
      <c r="O15" s="600"/>
      <c r="P15" s="600"/>
      <c r="Q15" s="600"/>
      <c r="R15" s="600"/>
      <c r="S15" s="600"/>
      <c r="T15" s="77"/>
      <c r="U15" s="77"/>
      <c r="V15" s="77"/>
      <c r="W15" s="77"/>
      <c r="X15" s="77"/>
      <c r="Y15" s="77"/>
      <c r="Z15" s="77"/>
      <c r="AA15" s="77"/>
      <c r="AB15" s="77"/>
      <c r="AC15" s="77"/>
      <c r="AD15" s="77"/>
      <c r="AE15" s="77"/>
      <c r="AF15" s="77"/>
      <c r="AG15" s="77"/>
    </row>
    <row r="16" spans="2:33" x14ac:dyDescent="0.2">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row>
    <row r="17" spans="2:33" ht="18.75" customHeight="1" x14ac:dyDescent="0.2">
      <c r="B17" s="78">
        <v>2</v>
      </c>
      <c r="C17" s="78" t="s">
        <v>144</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90" t="s">
        <v>427</v>
      </c>
    </row>
    <row r="18" spans="2:33" ht="20.25" customHeight="1" x14ac:dyDescent="0.2">
      <c r="B18" s="656"/>
      <c r="C18" s="657"/>
      <c r="D18" s="657"/>
      <c r="E18" s="657"/>
      <c r="F18" s="657"/>
      <c r="G18" s="657"/>
      <c r="H18" s="657"/>
      <c r="I18" s="657"/>
      <c r="J18" s="657"/>
      <c r="K18" s="657"/>
      <c r="L18" s="658"/>
      <c r="M18" s="615" t="s">
        <v>147</v>
      </c>
      <c r="N18" s="602"/>
      <c r="O18" s="602"/>
      <c r="P18" s="602"/>
      <c r="Q18" s="602"/>
      <c r="R18" s="602"/>
      <c r="S18" s="616"/>
      <c r="T18" s="601" t="s">
        <v>114</v>
      </c>
      <c r="U18" s="602"/>
      <c r="V18" s="602"/>
      <c r="W18" s="602"/>
      <c r="X18" s="602"/>
      <c r="Y18" s="602"/>
      <c r="Z18" s="602"/>
      <c r="AA18" s="601" t="s">
        <v>78</v>
      </c>
      <c r="AB18" s="602"/>
      <c r="AC18" s="602"/>
      <c r="AD18" s="602"/>
      <c r="AE18" s="602"/>
      <c r="AF18" s="602"/>
      <c r="AG18" s="603"/>
    </row>
    <row r="19" spans="2:33" ht="20.25" customHeight="1" x14ac:dyDescent="0.2">
      <c r="B19" s="659"/>
      <c r="C19" s="660"/>
      <c r="D19" s="660"/>
      <c r="E19" s="660"/>
      <c r="F19" s="660"/>
      <c r="G19" s="660"/>
      <c r="H19" s="660"/>
      <c r="I19" s="660"/>
      <c r="J19" s="660"/>
      <c r="K19" s="660"/>
      <c r="L19" s="661"/>
      <c r="M19" s="617"/>
      <c r="N19" s="608"/>
      <c r="O19" s="608"/>
      <c r="P19" s="608"/>
      <c r="Q19" s="608"/>
      <c r="R19" s="608"/>
      <c r="S19" s="618"/>
      <c r="T19" s="607" t="s">
        <v>148</v>
      </c>
      <c r="U19" s="608"/>
      <c r="V19" s="608"/>
      <c r="W19" s="608"/>
      <c r="X19" s="608"/>
      <c r="Y19" s="608"/>
      <c r="Z19" s="608"/>
      <c r="AA19" s="607" t="s">
        <v>148</v>
      </c>
      <c r="AB19" s="608"/>
      <c r="AC19" s="608"/>
      <c r="AD19" s="608"/>
      <c r="AE19" s="608"/>
      <c r="AF19" s="608"/>
      <c r="AG19" s="609"/>
    </row>
    <row r="20" spans="2:33" ht="13.5" customHeight="1" x14ac:dyDescent="0.2">
      <c r="B20" s="662" t="s">
        <v>123</v>
      </c>
      <c r="C20" s="663"/>
      <c r="D20" s="663"/>
      <c r="E20" s="663"/>
      <c r="F20" s="663"/>
      <c r="G20" s="663"/>
      <c r="H20" s="663"/>
      <c r="I20" s="663"/>
      <c r="J20" s="663"/>
      <c r="K20" s="663"/>
      <c r="L20" s="664"/>
      <c r="M20" s="619">
        <f>結果まとめ!E44</f>
        <v>-7016.1073642632455</v>
      </c>
      <c r="N20" s="611"/>
      <c r="O20" s="611"/>
      <c r="P20" s="611"/>
      <c r="Q20" s="611"/>
      <c r="R20" s="611"/>
      <c r="S20" s="611"/>
      <c r="T20" s="610">
        <f>結果まとめ!$G$44</f>
        <v>-3343.9673407678038</v>
      </c>
      <c r="U20" s="611"/>
      <c r="V20" s="611"/>
      <c r="W20" s="611"/>
      <c r="X20" s="611"/>
      <c r="Y20" s="611"/>
      <c r="Z20" s="611"/>
      <c r="AA20" s="610">
        <f>結果まとめ!$H$44</f>
        <v>-1800.3259832104802</v>
      </c>
      <c r="AB20" s="611"/>
      <c r="AC20" s="611"/>
      <c r="AD20" s="611"/>
      <c r="AE20" s="611"/>
      <c r="AF20" s="611"/>
      <c r="AG20" s="612"/>
    </row>
    <row r="21" spans="2:33" x14ac:dyDescent="0.2">
      <c r="B21" s="665"/>
      <c r="C21" s="666"/>
      <c r="D21" s="666"/>
      <c r="E21" s="666"/>
      <c r="F21" s="666"/>
      <c r="G21" s="666"/>
      <c r="H21" s="666"/>
      <c r="I21" s="666"/>
      <c r="J21" s="666"/>
      <c r="K21" s="666"/>
      <c r="L21" s="667"/>
      <c r="M21" s="606"/>
      <c r="N21" s="605"/>
      <c r="O21" s="605"/>
      <c r="P21" s="605"/>
      <c r="Q21" s="605"/>
      <c r="R21" s="605"/>
      <c r="S21" s="605"/>
      <c r="T21" s="605"/>
      <c r="U21" s="605"/>
      <c r="V21" s="605"/>
      <c r="W21" s="605"/>
      <c r="X21" s="605"/>
      <c r="Y21" s="605"/>
      <c r="Z21" s="605"/>
      <c r="AA21" s="605"/>
      <c r="AB21" s="605"/>
      <c r="AC21" s="605"/>
      <c r="AD21" s="605"/>
      <c r="AE21" s="605"/>
      <c r="AF21" s="605"/>
      <c r="AG21" s="613"/>
    </row>
    <row r="22" spans="2:33" ht="13.5" customHeight="1" x14ac:dyDescent="0.2">
      <c r="B22" s="665" t="s">
        <v>124</v>
      </c>
      <c r="C22" s="666"/>
      <c r="D22" s="666"/>
      <c r="E22" s="666"/>
      <c r="F22" s="666"/>
      <c r="G22" s="666"/>
      <c r="H22" s="666"/>
      <c r="I22" s="666"/>
      <c r="J22" s="666"/>
      <c r="K22" s="666"/>
      <c r="L22" s="667"/>
      <c r="M22" s="620">
        <f>結果まとめ!$J$44</f>
        <v>-5836.3053056595481</v>
      </c>
      <c r="N22" s="621"/>
      <c r="O22" s="621"/>
      <c r="P22" s="621"/>
      <c r="Q22" s="621"/>
      <c r="R22" s="621"/>
      <c r="S22" s="621"/>
      <c r="T22" s="614">
        <f>結果まとめ!$K$44</f>
        <v>-2625.4282511700021</v>
      </c>
      <c r="U22" s="605"/>
      <c r="V22" s="605"/>
      <c r="W22" s="605"/>
      <c r="X22" s="605"/>
      <c r="Y22" s="605"/>
      <c r="Z22" s="605"/>
      <c r="AA22" s="614">
        <f>結果まとめ!$L$44</f>
        <v>-1270.7669399960969</v>
      </c>
      <c r="AB22" s="605"/>
      <c r="AC22" s="605"/>
      <c r="AD22" s="605"/>
      <c r="AE22" s="605"/>
      <c r="AF22" s="605"/>
      <c r="AG22" s="613"/>
    </row>
    <row r="23" spans="2:33" x14ac:dyDescent="0.2">
      <c r="B23" s="665"/>
      <c r="C23" s="666"/>
      <c r="D23" s="666"/>
      <c r="E23" s="666"/>
      <c r="F23" s="666"/>
      <c r="G23" s="666"/>
      <c r="H23" s="666"/>
      <c r="I23" s="666"/>
      <c r="J23" s="666"/>
      <c r="K23" s="666"/>
      <c r="L23" s="667"/>
      <c r="M23" s="622"/>
      <c r="N23" s="621"/>
      <c r="O23" s="621"/>
      <c r="P23" s="621"/>
      <c r="Q23" s="621"/>
      <c r="R23" s="621"/>
      <c r="S23" s="621"/>
      <c r="T23" s="605"/>
      <c r="U23" s="605"/>
      <c r="V23" s="605"/>
      <c r="W23" s="605"/>
      <c r="X23" s="605"/>
      <c r="Y23" s="605"/>
      <c r="Z23" s="605"/>
      <c r="AA23" s="605"/>
      <c r="AB23" s="605"/>
      <c r="AC23" s="605"/>
      <c r="AD23" s="605"/>
      <c r="AE23" s="605"/>
      <c r="AF23" s="605"/>
      <c r="AG23" s="613"/>
    </row>
    <row r="24" spans="2:33" x14ac:dyDescent="0.2">
      <c r="B24" s="665" t="s">
        <v>145</v>
      </c>
      <c r="C24" s="666"/>
      <c r="D24" s="666"/>
      <c r="E24" s="666"/>
      <c r="F24" s="666"/>
      <c r="G24" s="666"/>
      <c r="H24" s="666"/>
      <c r="I24" s="666"/>
      <c r="J24" s="666"/>
      <c r="K24" s="666"/>
      <c r="L24" s="667"/>
      <c r="M24" s="604">
        <f>結果まとめ!$P$44</f>
        <v>-2751.9651121616334</v>
      </c>
      <c r="N24" s="605"/>
      <c r="O24" s="605"/>
      <c r="P24" s="605"/>
      <c r="Q24" s="605"/>
      <c r="R24" s="605"/>
      <c r="S24" s="605"/>
      <c r="T24" s="614">
        <f>結果まとめ!$Q$44</f>
        <v>-1607.743418514257</v>
      </c>
      <c r="U24" s="605"/>
      <c r="V24" s="605"/>
      <c r="W24" s="605"/>
      <c r="X24" s="605"/>
      <c r="Y24" s="605"/>
      <c r="Z24" s="605"/>
      <c r="AA24" s="614">
        <f>結果まとめ!$R$44</f>
        <v>-686.09801468939452</v>
      </c>
      <c r="AB24" s="605"/>
      <c r="AC24" s="605"/>
      <c r="AD24" s="605"/>
      <c r="AE24" s="605"/>
      <c r="AF24" s="605"/>
      <c r="AG24" s="613"/>
    </row>
    <row r="25" spans="2:33" x14ac:dyDescent="0.2">
      <c r="B25" s="665"/>
      <c r="C25" s="666"/>
      <c r="D25" s="666"/>
      <c r="E25" s="666"/>
      <c r="F25" s="666"/>
      <c r="G25" s="666"/>
      <c r="H25" s="666"/>
      <c r="I25" s="666"/>
      <c r="J25" s="666"/>
      <c r="K25" s="666"/>
      <c r="L25" s="667"/>
      <c r="M25" s="606"/>
      <c r="N25" s="605"/>
      <c r="O25" s="605"/>
      <c r="P25" s="605"/>
      <c r="Q25" s="605"/>
      <c r="R25" s="605"/>
      <c r="S25" s="605"/>
      <c r="T25" s="605"/>
      <c r="U25" s="605"/>
      <c r="V25" s="605"/>
      <c r="W25" s="605"/>
      <c r="X25" s="605"/>
      <c r="Y25" s="605"/>
      <c r="Z25" s="605"/>
      <c r="AA25" s="605"/>
      <c r="AB25" s="605"/>
      <c r="AC25" s="605"/>
      <c r="AD25" s="605"/>
      <c r="AE25" s="605"/>
      <c r="AF25" s="605"/>
      <c r="AG25" s="613"/>
    </row>
    <row r="26" spans="2:33" ht="13.5" customHeight="1" x14ac:dyDescent="0.2">
      <c r="B26" s="665" t="s">
        <v>146</v>
      </c>
      <c r="C26" s="666"/>
      <c r="D26" s="666"/>
      <c r="E26" s="666"/>
      <c r="F26" s="666"/>
      <c r="G26" s="666"/>
      <c r="H26" s="666"/>
      <c r="I26" s="666"/>
      <c r="J26" s="666"/>
      <c r="K26" s="666"/>
      <c r="L26" s="667"/>
      <c r="M26" s="604">
        <f>SUM(M20:S25)</f>
        <v>-15604.377782084426</v>
      </c>
      <c r="N26" s="605"/>
      <c r="O26" s="605"/>
      <c r="P26" s="605"/>
      <c r="Q26" s="605"/>
      <c r="R26" s="605"/>
      <c r="S26" s="605"/>
      <c r="T26" s="623">
        <f>SUM(T20:Z25)</f>
        <v>-7577.1390104520633</v>
      </c>
      <c r="U26" s="624"/>
      <c r="V26" s="624"/>
      <c r="W26" s="624"/>
      <c r="X26" s="624"/>
      <c r="Y26" s="624"/>
      <c r="Z26" s="624"/>
      <c r="AA26" s="614">
        <f>SUM(AA20:AG25)</f>
        <v>-3757.1909378959717</v>
      </c>
      <c r="AB26" s="605"/>
      <c r="AC26" s="605"/>
      <c r="AD26" s="605"/>
      <c r="AE26" s="605"/>
      <c r="AF26" s="605"/>
      <c r="AG26" s="613"/>
    </row>
    <row r="27" spans="2:33" ht="13.5" customHeight="1" x14ac:dyDescent="0.2">
      <c r="B27" s="668"/>
      <c r="C27" s="669"/>
      <c r="D27" s="669"/>
      <c r="E27" s="669"/>
      <c r="F27" s="669"/>
      <c r="G27" s="669"/>
      <c r="H27" s="669"/>
      <c r="I27" s="669"/>
      <c r="J27" s="669"/>
      <c r="K27" s="669"/>
      <c r="L27" s="670"/>
      <c r="M27" s="628"/>
      <c r="N27" s="626"/>
      <c r="O27" s="626"/>
      <c r="P27" s="626"/>
      <c r="Q27" s="626"/>
      <c r="R27" s="626"/>
      <c r="S27" s="626"/>
      <c r="T27" s="625"/>
      <c r="U27" s="625"/>
      <c r="V27" s="625"/>
      <c r="W27" s="625"/>
      <c r="X27" s="625"/>
      <c r="Y27" s="625"/>
      <c r="Z27" s="625"/>
      <c r="AA27" s="626"/>
      <c r="AB27" s="626"/>
      <c r="AC27" s="626"/>
      <c r="AD27" s="626"/>
      <c r="AE27" s="626"/>
      <c r="AF27" s="626"/>
      <c r="AG27" s="627"/>
    </row>
    <row r="28" spans="2:33" ht="13.5" customHeight="1" x14ac:dyDescent="0.2">
      <c r="B28" s="629" t="s">
        <v>339</v>
      </c>
      <c r="C28" s="630"/>
      <c r="D28" s="630"/>
      <c r="E28" s="630"/>
      <c r="F28" s="630"/>
      <c r="G28" s="630"/>
      <c r="H28" s="630"/>
      <c r="I28" s="630"/>
      <c r="J28" s="630"/>
      <c r="K28" s="630"/>
      <c r="L28" s="631"/>
      <c r="M28" s="671">
        <f>M26/M20</f>
        <v>2.2240791042574113</v>
      </c>
      <c r="N28" s="672"/>
      <c r="O28" s="672"/>
      <c r="P28" s="672"/>
      <c r="Q28" s="672"/>
      <c r="R28" s="672"/>
      <c r="S28" s="673"/>
      <c r="T28" s="77"/>
      <c r="U28" s="77"/>
      <c r="V28" s="77"/>
      <c r="W28" s="77"/>
      <c r="X28" s="77"/>
      <c r="Y28" s="77"/>
      <c r="Z28" s="77"/>
      <c r="AA28" s="77"/>
      <c r="AB28" s="77"/>
      <c r="AC28" s="77"/>
      <c r="AD28" s="77"/>
      <c r="AE28" s="77"/>
      <c r="AF28" s="77"/>
      <c r="AG28" s="77"/>
    </row>
    <row r="29" spans="2:33" x14ac:dyDescent="0.2">
      <c r="B29" s="632"/>
      <c r="C29" s="633"/>
      <c r="D29" s="633"/>
      <c r="E29" s="633"/>
      <c r="F29" s="633"/>
      <c r="G29" s="633"/>
      <c r="H29" s="633"/>
      <c r="I29" s="633"/>
      <c r="J29" s="633"/>
      <c r="K29" s="633"/>
      <c r="L29" s="634"/>
      <c r="M29" s="674"/>
      <c r="N29" s="675"/>
      <c r="O29" s="675"/>
      <c r="P29" s="675"/>
      <c r="Q29" s="675"/>
      <c r="R29" s="675"/>
      <c r="S29" s="676"/>
      <c r="T29" s="77"/>
      <c r="U29" s="77"/>
      <c r="V29" s="77"/>
      <c r="W29" s="77"/>
      <c r="X29" s="77"/>
      <c r="Y29" s="77"/>
      <c r="Z29" s="77"/>
      <c r="AA29" s="77"/>
      <c r="AB29" s="77"/>
      <c r="AC29" s="77"/>
      <c r="AD29" s="77"/>
      <c r="AE29" s="77"/>
      <c r="AF29" s="77"/>
      <c r="AG29" s="77"/>
    </row>
    <row r="30" spans="2:33" ht="13.5" customHeight="1" x14ac:dyDescent="0.2">
      <c r="B30" s="629" t="s">
        <v>340</v>
      </c>
      <c r="C30" s="630"/>
      <c r="D30" s="630"/>
      <c r="E30" s="630"/>
      <c r="F30" s="630"/>
      <c r="G30" s="630"/>
      <c r="H30" s="630"/>
      <c r="I30" s="630"/>
      <c r="J30" s="630"/>
      <c r="K30" s="630"/>
      <c r="L30" s="631"/>
      <c r="M30" s="635">
        <f>M26/M10</f>
        <v>1.8920635387769573</v>
      </c>
      <c r="N30" s="636"/>
      <c r="O30" s="636"/>
      <c r="P30" s="636"/>
      <c r="Q30" s="636"/>
      <c r="R30" s="636"/>
      <c r="S30" s="637"/>
      <c r="T30" s="77"/>
      <c r="U30" s="77"/>
      <c r="V30" s="77"/>
      <c r="W30" s="77"/>
      <c r="X30" s="77"/>
      <c r="Y30" s="77"/>
      <c r="Z30" s="77"/>
      <c r="AA30" s="77"/>
      <c r="AB30" s="77"/>
      <c r="AC30" s="77"/>
      <c r="AD30" s="77"/>
      <c r="AE30" s="77"/>
      <c r="AF30" s="77"/>
      <c r="AG30" s="77"/>
    </row>
    <row r="31" spans="2:33" x14ac:dyDescent="0.2">
      <c r="B31" s="632"/>
      <c r="C31" s="633"/>
      <c r="D31" s="633"/>
      <c r="E31" s="633"/>
      <c r="F31" s="633"/>
      <c r="G31" s="633"/>
      <c r="H31" s="633"/>
      <c r="I31" s="633"/>
      <c r="J31" s="633"/>
      <c r="K31" s="633"/>
      <c r="L31" s="634"/>
      <c r="M31" s="638"/>
      <c r="N31" s="639"/>
      <c r="O31" s="639"/>
      <c r="P31" s="639"/>
      <c r="Q31" s="639"/>
      <c r="R31" s="639"/>
      <c r="S31" s="640"/>
      <c r="T31" s="77"/>
      <c r="U31" s="77"/>
      <c r="V31" s="77"/>
      <c r="W31" s="77"/>
      <c r="X31" s="77"/>
      <c r="Y31" s="77"/>
      <c r="Z31" s="77"/>
      <c r="AA31" s="77"/>
      <c r="AB31" s="77"/>
      <c r="AC31" s="77"/>
      <c r="AD31" s="77"/>
      <c r="AE31" s="77"/>
      <c r="AF31" s="77"/>
      <c r="AG31" s="77"/>
    </row>
    <row r="32" spans="2:33" ht="13.5" customHeight="1" x14ac:dyDescent="0.2">
      <c r="B32" s="677" t="s">
        <v>343</v>
      </c>
      <c r="C32" s="678"/>
      <c r="D32" s="678"/>
      <c r="E32" s="678"/>
      <c r="F32" s="678"/>
      <c r="G32" s="678"/>
      <c r="H32" s="678"/>
      <c r="I32" s="678"/>
      <c r="J32" s="678"/>
      <c r="K32" s="678"/>
      <c r="L32" s="679"/>
      <c r="M32" s="619">
        <f>結果まとめ!$W$44</f>
        <v>-756885.05479303875</v>
      </c>
      <c r="N32" s="610"/>
      <c r="O32" s="610"/>
      <c r="P32" s="610"/>
      <c r="Q32" s="610"/>
      <c r="R32" s="610"/>
      <c r="S32" s="683"/>
      <c r="T32" s="77"/>
      <c r="U32" s="77"/>
      <c r="V32" s="77"/>
      <c r="W32" s="77"/>
      <c r="X32" s="77"/>
      <c r="Y32" s="77"/>
      <c r="Z32" s="77"/>
      <c r="AA32" s="77"/>
      <c r="AB32" s="77"/>
      <c r="AC32" s="77"/>
      <c r="AD32" s="77"/>
      <c r="AE32" s="77"/>
      <c r="AF32" s="77"/>
      <c r="AG32" s="77"/>
    </row>
    <row r="33" spans="1:34" x14ac:dyDescent="0.2">
      <c r="B33" s="680"/>
      <c r="C33" s="681"/>
      <c r="D33" s="681"/>
      <c r="E33" s="681"/>
      <c r="F33" s="681"/>
      <c r="G33" s="681"/>
      <c r="H33" s="681"/>
      <c r="I33" s="681"/>
      <c r="J33" s="681"/>
      <c r="K33" s="681"/>
      <c r="L33" s="682"/>
      <c r="M33" s="684"/>
      <c r="N33" s="685"/>
      <c r="O33" s="685"/>
      <c r="P33" s="685"/>
      <c r="Q33" s="685"/>
      <c r="R33" s="685"/>
      <c r="S33" s="686"/>
      <c r="T33" s="77"/>
      <c r="U33" s="77"/>
      <c r="V33" s="77"/>
      <c r="W33" s="77"/>
      <c r="X33" s="77"/>
      <c r="Y33" s="77"/>
      <c r="Z33" s="77"/>
      <c r="AA33" s="77"/>
      <c r="AB33" s="77"/>
      <c r="AC33" s="77"/>
      <c r="AD33" s="77"/>
      <c r="AE33" s="77"/>
      <c r="AF33" s="77"/>
      <c r="AG33" s="77"/>
    </row>
    <row r="34" spans="1:34" x14ac:dyDescent="0.2">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row>
    <row r="35" spans="1:34" x14ac:dyDescent="0.2">
      <c r="B35" s="78" t="s">
        <v>149</v>
      </c>
      <c r="C35" s="77"/>
      <c r="D35" s="78" t="s">
        <v>150</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row>
    <row r="36" spans="1:34" x14ac:dyDescent="0.2">
      <c r="B36" s="77"/>
      <c r="C36" s="77"/>
      <c r="D36" s="78" t="s">
        <v>165</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row>
    <row r="37" spans="1:34" x14ac:dyDescent="0.2">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row>
    <row r="38" spans="1:34" x14ac:dyDescent="0.2">
      <c r="B38" s="641" t="s">
        <v>45</v>
      </c>
      <c r="C38" s="642"/>
      <c r="D38" s="642"/>
      <c r="E38" s="642"/>
      <c r="F38" s="642"/>
      <c r="G38" s="642"/>
      <c r="H38" s="642"/>
      <c r="I38" s="642"/>
      <c r="J38" s="642"/>
      <c r="K38" s="642"/>
      <c r="L38" s="642"/>
      <c r="M38" s="643">
        <f>生産者価格評価表!$AO$51</f>
        <v>561501</v>
      </c>
      <c r="N38" s="644"/>
      <c r="O38" s="644"/>
      <c r="P38" s="644"/>
      <c r="Q38" s="644"/>
      <c r="R38" s="644"/>
      <c r="S38" s="645"/>
      <c r="T38" s="77"/>
      <c r="U38" s="77"/>
      <c r="V38" s="77"/>
      <c r="W38" s="77"/>
      <c r="X38" s="77"/>
      <c r="Y38" s="77"/>
      <c r="Z38" s="77"/>
      <c r="AA38" s="77"/>
      <c r="AB38" s="77"/>
      <c r="AC38" s="77"/>
      <c r="AD38" s="77"/>
      <c r="AE38" s="77"/>
      <c r="AF38" s="77"/>
      <c r="AG38" s="77"/>
    </row>
    <row r="39" spans="1:34" x14ac:dyDescent="0.2">
      <c r="B39" s="642"/>
      <c r="C39" s="642"/>
      <c r="D39" s="642"/>
      <c r="E39" s="642"/>
      <c r="F39" s="642"/>
      <c r="G39" s="642"/>
      <c r="H39" s="642"/>
      <c r="I39" s="642"/>
      <c r="J39" s="642"/>
      <c r="K39" s="642"/>
      <c r="L39" s="642"/>
      <c r="M39" s="646"/>
      <c r="N39" s="647"/>
      <c r="O39" s="647"/>
      <c r="P39" s="647"/>
      <c r="Q39" s="647"/>
      <c r="R39" s="647"/>
      <c r="S39" s="648"/>
    </row>
    <row r="40" spans="1:34" x14ac:dyDescent="0.2">
      <c r="A40" s="79"/>
      <c r="B40" s="655" t="s">
        <v>434</v>
      </c>
      <c r="C40" s="642"/>
      <c r="D40" s="642"/>
      <c r="E40" s="642"/>
      <c r="F40" s="642"/>
      <c r="G40" s="642"/>
      <c r="H40" s="642"/>
      <c r="I40" s="642"/>
      <c r="J40" s="642"/>
      <c r="K40" s="642"/>
      <c r="L40" s="642"/>
      <c r="M40" s="649">
        <f>ABS(T26)/M38</f>
        <v>1.349443546930827E-2</v>
      </c>
      <c r="N40" s="650"/>
      <c r="O40" s="650"/>
      <c r="P40" s="650"/>
      <c r="Q40" s="650"/>
      <c r="R40" s="650"/>
      <c r="S40" s="651"/>
      <c r="T40" s="85"/>
      <c r="U40" s="85"/>
      <c r="V40" s="85"/>
      <c r="W40" s="85"/>
      <c r="X40" s="85"/>
      <c r="Y40" s="85"/>
      <c r="Z40" s="85"/>
      <c r="AA40" s="85"/>
      <c r="AB40" s="85"/>
      <c r="AC40" s="85"/>
      <c r="AD40" s="85"/>
      <c r="AE40" s="85"/>
      <c r="AF40" s="85"/>
      <c r="AG40" s="85"/>
      <c r="AH40" s="79"/>
    </row>
    <row r="41" spans="1:34" x14ac:dyDescent="0.2">
      <c r="A41" s="79"/>
      <c r="B41" s="642"/>
      <c r="C41" s="642"/>
      <c r="D41" s="642"/>
      <c r="E41" s="642"/>
      <c r="F41" s="642"/>
      <c r="G41" s="642"/>
      <c r="H41" s="642"/>
      <c r="I41" s="642"/>
      <c r="J41" s="642"/>
      <c r="K41" s="642"/>
      <c r="L41" s="642"/>
      <c r="M41" s="652"/>
      <c r="N41" s="653"/>
      <c r="O41" s="653"/>
      <c r="P41" s="653"/>
      <c r="Q41" s="653"/>
      <c r="R41" s="653"/>
      <c r="S41" s="654"/>
      <c r="T41" s="85"/>
      <c r="U41" s="85"/>
      <c r="V41" s="85"/>
      <c r="W41" s="85"/>
      <c r="X41" s="85"/>
      <c r="Y41" s="85"/>
      <c r="Z41" s="85"/>
      <c r="AA41" s="85"/>
      <c r="AB41" s="85"/>
      <c r="AC41" s="85"/>
      <c r="AD41" s="85"/>
      <c r="AE41" s="85"/>
      <c r="AF41" s="85"/>
      <c r="AG41" s="85"/>
      <c r="AH41" s="79"/>
    </row>
    <row r="42" spans="1:34" x14ac:dyDescent="0.2">
      <c r="A42" s="79"/>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79"/>
    </row>
    <row r="43" spans="1:34" x14ac:dyDescent="0.2">
      <c r="A43" s="79"/>
      <c r="B43" s="78">
        <v>3</v>
      </c>
      <c r="C43" s="78" t="s">
        <v>151</v>
      </c>
      <c r="D43" s="77"/>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79"/>
    </row>
    <row r="44" spans="1:34" x14ac:dyDescent="0.2">
      <c r="B44" s="9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3"/>
    </row>
    <row r="45" spans="1:34" x14ac:dyDescent="0.2">
      <c r="B45" s="9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95"/>
    </row>
    <row r="46" spans="1:34" x14ac:dyDescent="0.2">
      <c r="B46" s="94"/>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95"/>
    </row>
    <row r="47" spans="1:34" x14ac:dyDescent="0.2">
      <c r="B47" s="94"/>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95"/>
    </row>
    <row r="48" spans="1:34" x14ac:dyDescent="0.2">
      <c r="B48" s="94"/>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95"/>
    </row>
    <row r="49" spans="2:33" x14ac:dyDescent="0.2">
      <c r="B49" s="94"/>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95"/>
    </row>
    <row r="50" spans="2:33" x14ac:dyDescent="0.2">
      <c r="B50" s="94"/>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95"/>
    </row>
    <row r="51" spans="2:33" x14ac:dyDescent="0.2">
      <c r="B51" s="94"/>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95"/>
    </row>
    <row r="52" spans="2:33" x14ac:dyDescent="0.2">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8"/>
    </row>
  </sheetData>
  <mergeCells count="39">
    <mergeCell ref="B38:L39"/>
    <mergeCell ref="M38:S39"/>
    <mergeCell ref="M40:S41"/>
    <mergeCell ref="B40:L41"/>
    <mergeCell ref="B18:L19"/>
    <mergeCell ref="B20:L21"/>
    <mergeCell ref="B22:L23"/>
    <mergeCell ref="B24:L25"/>
    <mergeCell ref="B26:L27"/>
    <mergeCell ref="B28:L29"/>
    <mergeCell ref="M28:S29"/>
    <mergeCell ref="B32:L33"/>
    <mergeCell ref="M32:S33"/>
    <mergeCell ref="T26:Z27"/>
    <mergeCell ref="AA26:AG27"/>
    <mergeCell ref="M26:S27"/>
    <mergeCell ref="B30:L31"/>
    <mergeCell ref="M30:S31"/>
    <mergeCell ref="AA18:AG18"/>
    <mergeCell ref="M24:S25"/>
    <mergeCell ref="AA19:AG19"/>
    <mergeCell ref="AA20:AG21"/>
    <mergeCell ref="AA22:AG23"/>
    <mergeCell ref="T20:Z21"/>
    <mergeCell ref="T22:Z23"/>
    <mergeCell ref="T24:Z25"/>
    <mergeCell ref="M18:S19"/>
    <mergeCell ref="M20:S21"/>
    <mergeCell ref="M22:S23"/>
    <mergeCell ref="T18:Z18"/>
    <mergeCell ref="T19:Z19"/>
    <mergeCell ref="AA24:AG25"/>
    <mergeCell ref="B2:AG2"/>
    <mergeCell ref="B10:L11"/>
    <mergeCell ref="B12:L13"/>
    <mergeCell ref="B14:L15"/>
    <mergeCell ref="M10:S11"/>
    <mergeCell ref="M12:S13"/>
    <mergeCell ref="M14:S15"/>
  </mergeCells>
  <phoneticPr fontId="2"/>
  <pageMargins left="0.7" right="0.7" top="0.75" bottom="0.75" header="0.3" footer="0.3"/>
  <pageSetup paperSize="9" orientation="portrait" r:id="rId1"/>
  <headerFooter>
    <oddHeader>&amp;L&amp;F&amp;R&amp;A</oddHeader>
  </headerFooter>
  <ignoredErrors>
    <ignoredError sqref="M10:S15 M21:AG27 M29:S29 N28:S28 M31:S33 N30:S30 N20:AG20" unlockedFormula="1"/>
    <ignoredError sqref="M28 M30"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pageSetUpPr fitToPage="1"/>
  </sheetPr>
  <dimension ref="A1:AD55"/>
  <sheetViews>
    <sheetView view="pageBreakPreview" zoomScaleNormal="100" zoomScaleSheetLayoutView="100" workbookViewId="0"/>
  </sheetViews>
  <sheetFormatPr defaultColWidth="9" defaultRowHeight="13.5" x14ac:dyDescent="0.2"/>
  <cols>
    <col min="1" max="25" width="2.7265625" style="100" customWidth="1"/>
    <col min="26" max="26" width="2.6328125" style="100" customWidth="1"/>
    <col min="27" max="30" width="2.7265625" style="100" customWidth="1"/>
    <col min="31" max="31" width="2.26953125" style="100" customWidth="1"/>
    <col min="32" max="16384" width="9" style="100"/>
  </cols>
  <sheetData>
    <row r="1" spans="1:30" ht="25.5" customHeight="1" x14ac:dyDescent="0.2">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27" customHeight="1" x14ac:dyDescent="0.2">
      <c r="A2" s="101"/>
      <c r="B2" s="687" t="s">
        <v>398</v>
      </c>
      <c r="C2" s="688"/>
      <c r="D2" s="688"/>
      <c r="E2" s="688"/>
      <c r="F2" s="688"/>
      <c r="G2" s="688"/>
      <c r="H2" s="688"/>
      <c r="I2" s="688"/>
      <c r="J2" s="688"/>
      <c r="K2" s="689"/>
      <c r="L2" s="689"/>
      <c r="M2" s="690"/>
      <c r="N2" s="690"/>
      <c r="O2" s="690"/>
      <c r="P2" s="690"/>
      <c r="Q2" s="690"/>
      <c r="R2" s="690"/>
      <c r="S2" s="690"/>
      <c r="T2" s="690"/>
      <c r="U2" s="690"/>
      <c r="V2" s="690"/>
      <c r="W2" s="690"/>
      <c r="X2" s="690"/>
      <c r="Y2" s="690"/>
      <c r="Z2" s="690"/>
      <c r="AA2" s="690"/>
      <c r="AB2" s="690"/>
      <c r="AC2" s="690"/>
      <c r="AD2" s="99"/>
    </row>
    <row r="3" spans="1:30"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102" t="s">
        <v>107</v>
      </c>
      <c r="AD3" s="99"/>
    </row>
    <row r="4" spans="1:30" x14ac:dyDescent="0.2">
      <c r="A4" s="99"/>
      <c r="B4" s="707" t="s">
        <v>106</v>
      </c>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9"/>
      <c r="AD4" s="99"/>
    </row>
    <row r="5" spans="1:30" x14ac:dyDescent="0.2">
      <c r="A5" s="99"/>
      <c r="B5" s="704">
        <f>'１次波及'!$K$44</f>
        <v>-8247.2800000000007</v>
      </c>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6"/>
      <c r="AD5" s="99"/>
    </row>
    <row r="6" spans="1:30" x14ac:dyDescent="0.2">
      <c r="A6" s="99"/>
      <c r="B6" s="99"/>
      <c r="C6" s="99"/>
      <c r="D6" s="99"/>
      <c r="E6" s="99"/>
      <c r="F6" s="99"/>
      <c r="G6" s="99"/>
      <c r="H6" s="99"/>
      <c r="I6" s="99"/>
      <c r="J6" s="99"/>
      <c r="K6" s="99"/>
      <c r="L6" s="100" t="s">
        <v>109</v>
      </c>
      <c r="M6" s="99"/>
      <c r="N6" s="99"/>
      <c r="O6" s="99"/>
      <c r="P6" s="99"/>
      <c r="Q6" s="99"/>
      <c r="R6" s="99"/>
      <c r="S6" s="99"/>
      <c r="T6" s="99"/>
      <c r="U6" s="99"/>
      <c r="V6" s="99"/>
      <c r="W6" s="99"/>
      <c r="X6" s="99"/>
      <c r="Y6" s="99"/>
      <c r="Z6" s="99"/>
      <c r="AA6" s="99"/>
      <c r="AB6" s="99"/>
      <c r="AC6" s="99"/>
      <c r="AD6" s="99"/>
    </row>
    <row r="7" spans="1:30" x14ac:dyDescent="0.2">
      <c r="A7" s="99"/>
      <c r="B7" s="99"/>
      <c r="C7" s="99"/>
      <c r="D7" s="99"/>
      <c r="E7" s="99"/>
      <c r="F7" s="99"/>
      <c r="G7" s="99"/>
      <c r="H7" s="99"/>
      <c r="I7" s="99"/>
      <c r="J7" s="99"/>
      <c r="K7" s="99"/>
      <c r="L7" s="100" t="s">
        <v>110</v>
      </c>
      <c r="M7" s="99"/>
      <c r="N7" s="99"/>
      <c r="O7" s="99"/>
      <c r="P7" s="99"/>
      <c r="Q7" s="99"/>
      <c r="R7" s="99"/>
      <c r="S7" s="99"/>
      <c r="T7" s="99"/>
      <c r="U7" s="99"/>
      <c r="V7" s="99"/>
      <c r="W7" s="99"/>
      <c r="X7" s="99"/>
      <c r="Y7" s="99"/>
      <c r="Z7" s="99"/>
      <c r="AA7" s="99"/>
      <c r="AB7" s="99"/>
      <c r="AC7" s="99"/>
      <c r="AD7" s="99"/>
    </row>
    <row r="8" spans="1:30" x14ac:dyDescent="0.2">
      <c r="A8" s="103"/>
      <c r="B8" s="104" t="s">
        <v>123</v>
      </c>
      <c r="C8" s="103"/>
      <c r="D8" s="103"/>
      <c r="E8" s="103"/>
      <c r="F8" s="103"/>
      <c r="G8" s="103"/>
      <c r="H8" s="103"/>
      <c r="I8" s="103"/>
      <c r="J8" s="103"/>
      <c r="K8" s="103"/>
      <c r="L8" s="103"/>
      <c r="M8" s="103"/>
      <c r="N8" s="103"/>
      <c r="O8" s="103"/>
      <c r="P8" s="103"/>
      <c r="Q8" s="103"/>
      <c r="R8" s="103"/>
      <c r="S8" s="103"/>
      <c r="T8" s="103"/>
      <c r="U8" s="103"/>
      <c r="V8" s="103"/>
      <c r="W8" s="103"/>
      <c r="X8" s="77"/>
      <c r="Y8" s="77"/>
      <c r="Z8" s="77"/>
      <c r="AA8" s="77"/>
      <c r="AB8" s="77"/>
      <c r="AC8" s="77"/>
      <c r="AD8" s="77"/>
    </row>
    <row r="9" spans="1:30" x14ac:dyDescent="0.2">
      <c r="A9" s="103"/>
      <c r="B9" s="707"/>
      <c r="C9" s="708"/>
      <c r="D9" s="708"/>
      <c r="E9" s="708"/>
      <c r="F9" s="708"/>
      <c r="G9" s="708"/>
      <c r="H9" s="708"/>
      <c r="I9" s="708"/>
      <c r="J9" s="708"/>
      <c r="K9" s="708"/>
      <c r="L9" s="708"/>
      <c r="M9" s="708"/>
      <c r="N9" s="708"/>
      <c r="O9" s="708"/>
      <c r="P9" s="708"/>
      <c r="Q9" s="708"/>
      <c r="R9" s="708"/>
      <c r="S9" s="708"/>
      <c r="T9" s="708"/>
      <c r="U9" s="708"/>
      <c r="V9" s="708"/>
      <c r="W9" s="709"/>
      <c r="X9" s="714" t="s">
        <v>439</v>
      </c>
      <c r="Y9" s="715"/>
      <c r="Z9" s="715"/>
      <c r="AA9" s="715"/>
      <c r="AB9" s="715"/>
      <c r="AC9" s="716"/>
      <c r="AD9" s="77"/>
    </row>
    <row r="10" spans="1:30" x14ac:dyDescent="0.2">
      <c r="A10" s="103"/>
      <c r="B10" s="710" t="s">
        <v>438</v>
      </c>
      <c r="C10" s="711"/>
      <c r="D10" s="711"/>
      <c r="E10" s="711"/>
      <c r="F10" s="711"/>
      <c r="G10" s="711"/>
      <c r="H10" s="711"/>
      <c r="I10" s="711"/>
      <c r="J10" s="711"/>
      <c r="K10" s="711"/>
      <c r="L10" s="711"/>
      <c r="M10" s="711"/>
      <c r="N10" s="711"/>
      <c r="O10" s="711"/>
      <c r="P10" s="711"/>
      <c r="Q10" s="711"/>
      <c r="R10" s="711"/>
      <c r="S10" s="711"/>
      <c r="T10" s="711"/>
      <c r="U10" s="711"/>
      <c r="V10" s="711"/>
      <c r="W10" s="712"/>
      <c r="X10" s="701" t="s">
        <v>108</v>
      </c>
      <c r="Y10" s="702"/>
      <c r="Z10" s="702"/>
      <c r="AA10" s="702"/>
      <c r="AB10" s="702"/>
      <c r="AC10" s="703"/>
      <c r="AD10" s="77"/>
    </row>
    <row r="11" spans="1:30" x14ac:dyDescent="0.2">
      <c r="A11" s="103"/>
      <c r="B11" s="704">
        <f>'１次波及'!$M$44</f>
        <v>-7016.1073642632455</v>
      </c>
      <c r="C11" s="705"/>
      <c r="D11" s="705"/>
      <c r="E11" s="705"/>
      <c r="F11" s="705"/>
      <c r="G11" s="705"/>
      <c r="H11" s="705"/>
      <c r="I11" s="705"/>
      <c r="J11" s="705"/>
      <c r="K11" s="705"/>
      <c r="L11" s="705"/>
      <c r="M11" s="705"/>
      <c r="N11" s="705"/>
      <c r="O11" s="705"/>
      <c r="P11" s="705"/>
      <c r="Q11" s="705"/>
      <c r="R11" s="705"/>
      <c r="S11" s="705"/>
      <c r="T11" s="705"/>
      <c r="U11" s="705"/>
      <c r="V11" s="705"/>
      <c r="W11" s="706"/>
      <c r="X11" s="718"/>
      <c r="Y11" s="719"/>
      <c r="Z11" s="719"/>
      <c r="AA11" s="719"/>
      <c r="AB11" s="719"/>
      <c r="AC11" s="720"/>
      <c r="AD11" s="77"/>
    </row>
    <row r="12" spans="1:30" x14ac:dyDescent="0.2">
      <c r="A12" s="103"/>
      <c r="B12" s="105"/>
      <c r="C12" s="105"/>
      <c r="D12" s="105"/>
      <c r="E12" s="105"/>
      <c r="F12" s="105"/>
      <c r="G12" s="105"/>
      <c r="H12" s="103"/>
      <c r="I12" s="103"/>
      <c r="J12" s="103"/>
      <c r="K12" s="103"/>
      <c r="L12" s="103"/>
      <c r="M12" s="103"/>
      <c r="N12" s="103"/>
      <c r="O12" s="103"/>
      <c r="P12" s="103"/>
      <c r="Q12" s="103"/>
      <c r="R12" s="103"/>
      <c r="S12" s="103"/>
      <c r="T12" s="103"/>
      <c r="U12" s="103"/>
      <c r="V12" s="103"/>
      <c r="W12" s="103"/>
      <c r="X12" s="77"/>
      <c r="Y12" s="77"/>
      <c r="Z12" s="77"/>
      <c r="AA12" s="77"/>
      <c r="AB12" s="77"/>
      <c r="AC12" s="77"/>
      <c r="AD12" s="77"/>
    </row>
    <row r="13" spans="1:30" x14ac:dyDescent="0.2">
      <c r="A13" s="103"/>
      <c r="B13" s="103"/>
      <c r="C13" s="103"/>
      <c r="D13" s="103"/>
      <c r="E13" s="103"/>
      <c r="F13" s="78" t="s">
        <v>126</v>
      </c>
      <c r="G13" s="77"/>
      <c r="H13" s="77"/>
      <c r="I13" s="77"/>
      <c r="J13" s="77"/>
      <c r="K13" s="103"/>
      <c r="L13" s="103"/>
      <c r="M13" s="103"/>
      <c r="N13" s="103"/>
      <c r="O13" s="103"/>
      <c r="P13" s="78" t="s">
        <v>127</v>
      </c>
      <c r="Q13" s="77"/>
      <c r="R13" s="77"/>
      <c r="S13" s="77"/>
      <c r="T13" s="77"/>
      <c r="U13" s="77"/>
      <c r="V13" s="103"/>
      <c r="W13" s="103"/>
      <c r="X13" s="100" t="s">
        <v>128</v>
      </c>
      <c r="Y13" s="99"/>
      <c r="Z13" s="99"/>
      <c r="AA13" s="99"/>
      <c r="AB13" s="99"/>
      <c r="AC13" s="99"/>
      <c r="AD13" s="99"/>
    </row>
    <row r="14" spans="1:30" x14ac:dyDescent="0.2">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99"/>
      <c r="Y14" s="99"/>
      <c r="Z14" s="99"/>
      <c r="AA14" s="99"/>
      <c r="AB14" s="99"/>
      <c r="AC14" s="99"/>
      <c r="AD14" s="99"/>
    </row>
    <row r="15" spans="1:30" x14ac:dyDescent="0.2">
      <c r="A15" s="103"/>
      <c r="B15" s="697" t="s">
        <v>111</v>
      </c>
      <c r="C15" s="698"/>
      <c r="D15" s="698"/>
      <c r="E15" s="698"/>
      <c r="F15" s="698"/>
      <c r="G15" s="698"/>
      <c r="H15" s="698"/>
      <c r="I15" s="698"/>
      <c r="J15" s="698"/>
      <c r="K15" s="698"/>
      <c r="L15" s="698"/>
      <c r="M15" s="698"/>
      <c r="N15" s="699"/>
      <c r="O15" s="106" t="s">
        <v>116</v>
      </c>
      <c r="P15" s="92"/>
      <c r="Q15" s="92"/>
      <c r="R15" s="92"/>
      <c r="S15" s="92"/>
      <c r="T15" s="92"/>
      <c r="U15" s="92"/>
      <c r="V15" s="92"/>
      <c r="W15" s="93"/>
      <c r="X15" s="99"/>
      <c r="Y15" s="99"/>
      <c r="Z15" s="99"/>
      <c r="AA15" s="99"/>
      <c r="AB15" s="99"/>
      <c r="AC15" s="99"/>
      <c r="AD15" s="99"/>
    </row>
    <row r="16" spans="1:30" x14ac:dyDescent="0.2">
      <c r="A16" s="103"/>
      <c r="B16" s="700"/>
      <c r="C16" s="695"/>
      <c r="D16" s="695"/>
      <c r="E16" s="695"/>
      <c r="F16" s="695"/>
      <c r="G16" s="695"/>
      <c r="H16" s="695"/>
      <c r="I16" s="695"/>
      <c r="J16" s="695"/>
      <c r="K16" s="695"/>
      <c r="L16" s="695"/>
      <c r="M16" s="695"/>
      <c r="N16" s="696"/>
      <c r="O16" s="694">
        <f>'１次波及'!$S$44</f>
        <v>-3343.9673407678038</v>
      </c>
      <c r="P16" s="695"/>
      <c r="Q16" s="695"/>
      <c r="R16" s="695"/>
      <c r="S16" s="695"/>
      <c r="T16" s="695"/>
      <c r="U16" s="695"/>
      <c r="V16" s="695"/>
      <c r="W16" s="696"/>
      <c r="X16" s="99"/>
      <c r="Y16" s="99"/>
      <c r="Z16" s="99"/>
      <c r="AA16" s="99"/>
      <c r="AB16" s="99"/>
      <c r="AC16" s="99"/>
      <c r="AD16" s="99"/>
    </row>
    <row r="17" spans="1:30" x14ac:dyDescent="0.2">
      <c r="A17" s="103"/>
      <c r="B17" s="700"/>
      <c r="C17" s="695"/>
      <c r="D17" s="695"/>
      <c r="E17" s="695"/>
      <c r="F17" s="695"/>
      <c r="G17" s="695"/>
      <c r="H17" s="695"/>
      <c r="I17" s="695"/>
      <c r="J17" s="695"/>
      <c r="K17" s="695"/>
      <c r="L17" s="695"/>
      <c r="M17" s="695"/>
      <c r="N17" s="696"/>
      <c r="O17" s="94"/>
      <c r="P17" s="85"/>
      <c r="Q17" s="107" t="s">
        <v>140</v>
      </c>
      <c r="R17" s="108"/>
      <c r="S17" s="108"/>
      <c r="T17" s="108"/>
      <c r="U17" s="108"/>
      <c r="V17" s="92"/>
      <c r="W17" s="93"/>
      <c r="X17" s="99"/>
      <c r="Y17" s="99"/>
      <c r="Z17" s="99"/>
      <c r="AA17" s="99"/>
      <c r="AB17" s="99"/>
      <c r="AC17" s="99"/>
      <c r="AD17" s="99"/>
    </row>
    <row r="18" spans="1:30" x14ac:dyDescent="0.2">
      <c r="A18" s="103"/>
      <c r="B18" s="691">
        <f>'１次波及'!$N$44</f>
        <v>-3672.1447401715059</v>
      </c>
      <c r="C18" s="692"/>
      <c r="D18" s="692"/>
      <c r="E18" s="692"/>
      <c r="F18" s="692"/>
      <c r="G18" s="692"/>
      <c r="H18" s="692"/>
      <c r="I18" s="692"/>
      <c r="J18" s="692"/>
      <c r="K18" s="692"/>
      <c r="L18" s="692"/>
      <c r="M18" s="692"/>
      <c r="N18" s="692"/>
      <c r="O18" s="717"/>
      <c r="P18" s="692"/>
      <c r="Q18" s="691">
        <f>'１次波及'!$V$44</f>
        <v>-1800.3259832104802</v>
      </c>
      <c r="R18" s="692"/>
      <c r="S18" s="692"/>
      <c r="T18" s="692"/>
      <c r="U18" s="692"/>
      <c r="V18" s="692"/>
      <c r="W18" s="693"/>
      <c r="X18" s="99"/>
      <c r="Y18" s="99"/>
      <c r="Z18" s="99"/>
      <c r="AA18" s="99"/>
      <c r="AB18" s="99"/>
      <c r="AC18" s="99"/>
      <c r="AD18" s="99"/>
    </row>
    <row r="19" spans="1:30" x14ac:dyDescent="0.2">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99"/>
      <c r="Y19" s="99"/>
      <c r="Z19" s="99"/>
      <c r="AA19" s="99"/>
      <c r="AB19" s="99"/>
      <c r="AC19" s="99"/>
      <c r="AD19" s="99"/>
    </row>
    <row r="20" spans="1:30" x14ac:dyDescent="0.2">
      <c r="A20" s="99"/>
      <c r="B20" s="99"/>
      <c r="C20" s="99"/>
      <c r="D20" s="100" t="s">
        <v>110</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1:30"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1:30" x14ac:dyDescent="0.2">
      <c r="A22" s="99"/>
      <c r="B22" s="707" t="s">
        <v>440</v>
      </c>
      <c r="C22" s="708"/>
      <c r="D22" s="708"/>
      <c r="E22" s="708"/>
      <c r="F22" s="708"/>
      <c r="G22" s="708"/>
      <c r="H22" s="708"/>
      <c r="I22" s="709"/>
      <c r="J22" s="714" t="s">
        <v>439</v>
      </c>
      <c r="K22" s="715"/>
      <c r="L22" s="715"/>
      <c r="M22" s="715"/>
      <c r="N22" s="716"/>
      <c r="O22" s="99"/>
      <c r="P22" s="99"/>
      <c r="Q22" s="99"/>
      <c r="R22" s="99"/>
      <c r="S22" s="99"/>
      <c r="T22" s="99"/>
      <c r="U22" s="99"/>
      <c r="V22" s="99"/>
      <c r="W22" s="99"/>
      <c r="X22" s="99"/>
      <c r="Y22" s="99"/>
      <c r="Z22" s="99"/>
      <c r="AA22" s="99"/>
      <c r="AB22" s="99"/>
      <c r="AC22" s="99"/>
      <c r="AD22" s="99"/>
    </row>
    <row r="23" spans="1:30" x14ac:dyDescent="0.2">
      <c r="A23" s="99"/>
      <c r="B23" s="710" t="s">
        <v>112</v>
      </c>
      <c r="C23" s="711"/>
      <c r="D23" s="711"/>
      <c r="E23" s="711"/>
      <c r="F23" s="711"/>
      <c r="G23" s="711"/>
      <c r="H23" s="711"/>
      <c r="I23" s="712"/>
      <c r="J23" s="701" t="s">
        <v>108</v>
      </c>
      <c r="K23" s="702"/>
      <c r="L23" s="702"/>
      <c r="M23" s="702"/>
      <c r="N23" s="703"/>
      <c r="O23" s="99"/>
      <c r="P23" s="99"/>
      <c r="Q23" s="99"/>
      <c r="R23" s="99"/>
      <c r="S23" s="99"/>
      <c r="T23" s="99"/>
      <c r="U23" s="99"/>
      <c r="V23" s="99"/>
      <c r="W23" s="99"/>
      <c r="X23" s="99"/>
      <c r="Y23" s="99"/>
      <c r="Z23" s="99"/>
      <c r="AA23" s="99"/>
      <c r="AB23" s="99"/>
      <c r="AC23" s="99"/>
      <c r="AD23" s="99"/>
    </row>
    <row r="24" spans="1:30" x14ac:dyDescent="0.2">
      <c r="A24" s="99"/>
      <c r="B24" s="704">
        <f>'１次波及'!$P$44</f>
        <v>-3154.1808660643246</v>
      </c>
      <c r="C24" s="705"/>
      <c r="D24" s="705"/>
      <c r="E24" s="705"/>
      <c r="F24" s="705"/>
      <c r="G24" s="705"/>
      <c r="H24" s="705"/>
      <c r="I24" s="706"/>
      <c r="J24" s="109"/>
      <c r="K24" s="110"/>
      <c r="L24" s="110"/>
      <c r="M24" s="110"/>
      <c r="N24" s="111"/>
      <c r="O24" s="99"/>
      <c r="P24" s="99"/>
      <c r="Q24" s="99"/>
      <c r="R24" s="99"/>
      <c r="S24" s="99"/>
      <c r="T24" s="99"/>
      <c r="U24" s="99"/>
      <c r="V24" s="99"/>
      <c r="W24" s="99"/>
      <c r="X24" s="99"/>
      <c r="Y24" s="99"/>
      <c r="Z24" s="99"/>
      <c r="AA24" s="99"/>
      <c r="AB24" s="99"/>
      <c r="AC24" s="99"/>
      <c r="AD24" s="99"/>
    </row>
    <row r="25" spans="1:30" x14ac:dyDescent="0.2">
      <c r="A25" s="99"/>
      <c r="B25" s="112"/>
      <c r="C25" s="112"/>
      <c r="D25" s="112"/>
      <c r="E25" s="112"/>
      <c r="F25" s="112"/>
      <c r="G25" s="112"/>
      <c r="H25" s="112"/>
      <c r="I25" s="112"/>
      <c r="J25" s="99"/>
      <c r="K25" s="99"/>
      <c r="L25" s="99"/>
      <c r="M25" s="99"/>
      <c r="N25" s="99"/>
      <c r="O25" s="99"/>
      <c r="P25" s="99"/>
      <c r="Q25" s="99"/>
      <c r="R25" s="99"/>
      <c r="S25" s="99"/>
      <c r="T25" s="99"/>
      <c r="U25" s="99"/>
      <c r="V25" s="99"/>
      <c r="W25" s="99"/>
      <c r="X25" s="99"/>
      <c r="Y25" s="99"/>
      <c r="Z25" s="99"/>
      <c r="AA25" s="99"/>
      <c r="AB25" s="99"/>
      <c r="AC25" s="99"/>
      <c r="AD25" s="99"/>
    </row>
    <row r="26" spans="1:30" x14ac:dyDescent="0.2">
      <c r="A26" s="99"/>
      <c r="B26" s="112"/>
      <c r="C26" s="112"/>
      <c r="D26" s="112"/>
      <c r="E26" s="99"/>
      <c r="F26" s="99"/>
      <c r="G26" s="99"/>
      <c r="H26" s="100" t="s">
        <v>129</v>
      </c>
      <c r="I26" s="99"/>
      <c r="J26" s="99"/>
      <c r="K26" s="99"/>
      <c r="L26" s="99"/>
      <c r="M26" s="99"/>
      <c r="N26" s="99"/>
      <c r="O26" s="100" t="s">
        <v>130</v>
      </c>
      <c r="P26" s="99"/>
      <c r="Q26" s="99"/>
      <c r="R26" s="99"/>
      <c r="S26" s="99"/>
      <c r="T26" s="99"/>
      <c r="U26" s="99"/>
      <c r="V26" s="99"/>
      <c r="W26" s="99"/>
      <c r="X26" s="99"/>
      <c r="Y26" s="99"/>
      <c r="Z26" s="99"/>
      <c r="AA26" s="99"/>
      <c r="AB26" s="99"/>
      <c r="AC26" s="99"/>
      <c r="AD26" s="99"/>
    </row>
    <row r="27" spans="1:30" x14ac:dyDescent="0.2">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x14ac:dyDescent="0.2">
      <c r="A28" s="103"/>
      <c r="B28" s="104" t="s">
        <v>124</v>
      </c>
      <c r="C28" s="103"/>
      <c r="D28" s="103"/>
      <c r="E28" s="103"/>
      <c r="F28" s="103"/>
      <c r="G28" s="103"/>
      <c r="H28" s="103"/>
      <c r="I28" s="103"/>
      <c r="J28" s="103"/>
      <c r="K28" s="103"/>
      <c r="L28" s="103"/>
      <c r="M28" s="103"/>
      <c r="N28" s="103"/>
      <c r="O28" s="103"/>
      <c r="P28" s="103"/>
      <c r="Q28" s="103"/>
      <c r="R28" s="103"/>
      <c r="S28" s="99"/>
      <c r="T28" s="99"/>
      <c r="U28" s="99"/>
      <c r="V28" s="99"/>
      <c r="W28" s="99"/>
      <c r="X28" s="99"/>
      <c r="Y28" s="99"/>
      <c r="Z28" s="99"/>
      <c r="AA28" s="99"/>
      <c r="AB28" s="99"/>
      <c r="AC28" s="99"/>
      <c r="AD28" s="99"/>
    </row>
    <row r="29" spans="1:30" x14ac:dyDescent="0.2">
      <c r="A29" s="103"/>
      <c r="B29" s="113" t="s">
        <v>115</v>
      </c>
      <c r="C29" s="114"/>
      <c r="D29" s="114"/>
      <c r="E29" s="114"/>
      <c r="F29" s="114"/>
      <c r="G29" s="114"/>
      <c r="H29" s="114"/>
      <c r="I29" s="114"/>
      <c r="J29" s="114"/>
      <c r="K29" s="114"/>
      <c r="L29" s="114"/>
      <c r="M29" s="114"/>
      <c r="N29" s="114"/>
      <c r="O29" s="114"/>
      <c r="P29" s="114"/>
      <c r="Q29" s="115"/>
      <c r="R29" s="103"/>
      <c r="S29" s="99"/>
      <c r="T29" s="99"/>
      <c r="U29" s="116"/>
      <c r="V29" s="99"/>
      <c r="W29" s="99"/>
      <c r="X29" s="99"/>
      <c r="Y29" s="99"/>
      <c r="Z29" s="99"/>
      <c r="AA29" s="99"/>
      <c r="AB29" s="99"/>
      <c r="AC29" s="99"/>
      <c r="AD29" s="99"/>
    </row>
    <row r="30" spans="1:30" x14ac:dyDescent="0.2">
      <c r="A30" s="103"/>
      <c r="B30" s="713">
        <f>'１次波及'!$Q$44</f>
        <v>-5836.3053056595481</v>
      </c>
      <c r="C30" s="711"/>
      <c r="D30" s="711"/>
      <c r="E30" s="711"/>
      <c r="F30" s="711"/>
      <c r="G30" s="711"/>
      <c r="H30" s="711"/>
      <c r="I30" s="711"/>
      <c r="J30" s="711"/>
      <c r="K30" s="711"/>
      <c r="L30" s="711"/>
      <c r="M30" s="711"/>
      <c r="N30" s="711"/>
      <c r="O30" s="711"/>
      <c r="P30" s="711"/>
      <c r="Q30" s="712"/>
      <c r="R30" s="103"/>
      <c r="S30" s="99"/>
      <c r="T30" s="116"/>
      <c r="U30" s="116"/>
      <c r="V30" s="99"/>
      <c r="W30" s="99"/>
      <c r="X30" s="99"/>
      <c r="Y30" s="99"/>
      <c r="Z30" s="99"/>
      <c r="AA30" s="99"/>
      <c r="AB30" s="99"/>
      <c r="AC30" s="99"/>
      <c r="AD30" s="99"/>
    </row>
    <row r="31" spans="1:30" x14ac:dyDescent="0.2">
      <c r="A31" s="103"/>
      <c r="B31" s="117"/>
      <c r="C31" s="116"/>
      <c r="D31" s="116"/>
      <c r="E31" s="113" t="s">
        <v>118</v>
      </c>
      <c r="F31" s="114"/>
      <c r="G31" s="114"/>
      <c r="H31" s="114"/>
      <c r="I31" s="114"/>
      <c r="J31" s="114"/>
      <c r="K31" s="114"/>
      <c r="L31" s="114"/>
      <c r="M31" s="114"/>
      <c r="N31" s="114"/>
      <c r="O31" s="114"/>
      <c r="P31" s="114"/>
      <c r="Q31" s="115"/>
      <c r="R31" s="78" t="s">
        <v>127</v>
      </c>
      <c r="S31" s="99"/>
      <c r="T31" s="99"/>
      <c r="U31" s="99"/>
      <c r="V31" s="99"/>
      <c r="W31" s="99"/>
      <c r="X31" s="99"/>
      <c r="Y31" s="99"/>
      <c r="Z31" s="99"/>
      <c r="AA31" s="99"/>
      <c r="AB31" s="99"/>
      <c r="AC31" s="99"/>
      <c r="AD31" s="99"/>
    </row>
    <row r="32" spans="1:30" x14ac:dyDescent="0.2">
      <c r="A32" s="103"/>
      <c r="B32" s="117"/>
      <c r="C32" s="116"/>
      <c r="D32" s="116"/>
      <c r="E32" s="713">
        <f>'１次波及'!$T$44</f>
        <v>-2625.4282511700021</v>
      </c>
      <c r="F32" s="711"/>
      <c r="G32" s="711"/>
      <c r="H32" s="711"/>
      <c r="I32" s="711"/>
      <c r="J32" s="711"/>
      <c r="K32" s="711"/>
      <c r="L32" s="711"/>
      <c r="M32" s="711"/>
      <c r="N32" s="711"/>
      <c r="O32" s="711"/>
      <c r="P32" s="711"/>
      <c r="Q32" s="712"/>
      <c r="R32" s="103"/>
      <c r="S32" s="99"/>
      <c r="T32" s="99"/>
      <c r="U32" s="99"/>
      <c r="V32" s="99"/>
      <c r="W32" s="99"/>
      <c r="X32" s="99"/>
      <c r="Y32" s="99"/>
      <c r="Z32" s="99"/>
      <c r="AA32" s="99"/>
      <c r="AB32" s="99"/>
      <c r="AC32" s="99"/>
      <c r="AD32" s="99"/>
    </row>
    <row r="33" spans="1:30" x14ac:dyDescent="0.2">
      <c r="A33" s="103"/>
      <c r="B33" s="117"/>
      <c r="C33" s="116"/>
      <c r="D33" s="116"/>
      <c r="E33" s="117"/>
      <c r="F33" s="116"/>
      <c r="G33" s="116"/>
      <c r="H33" s="113" t="s">
        <v>117</v>
      </c>
      <c r="I33" s="114"/>
      <c r="J33" s="114"/>
      <c r="K33" s="114"/>
      <c r="L33" s="114"/>
      <c r="M33" s="114"/>
      <c r="N33" s="114"/>
      <c r="O33" s="114"/>
      <c r="P33" s="114"/>
      <c r="Q33" s="115"/>
      <c r="R33" s="78" t="s">
        <v>128</v>
      </c>
      <c r="S33" s="99"/>
      <c r="T33" s="99"/>
      <c r="U33" s="99"/>
      <c r="V33" s="99"/>
      <c r="W33" s="99"/>
      <c r="X33" s="99"/>
      <c r="Y33" s="99"/>
      <c r="Z33" s="99"/>
      <c r="AA33" s="99"/>
      <c r="AB33" s="99"/>
      <c r="AC33" s="99"/>
      <c r="AD33" s="99"/>
    </row>
    <row r="34" spans="1:30" x14ac:dyDescent="0.2">
      <c r="A34" s="103"/>
      <c r="B34" s="118"/>
      <c r="C34" s="119"/>
      <c r="D34" s="119"/>
      <c r="E34" s="120"/>
      <c r="F34" s="121"/>
      <c r="G34" s="121"/>
      <c r="H34" s="704">
        <f>'１次波及'!$W$44</f>
        <v>-1270.7669399960969</v>
      </c>
      <c r="I34" s="705"/>
      <c r="J34" s="705"/>
      <c r="K34" s="705"/>
      <c r="L34" s="705"/>
      <c r="M34" s="705"/>
      <c r="N34" s="705"/>
      <c r="O34" s="705"/>
      <c r="P34" s="705"/>
      <c r="Q34" s="706"/>
      <c r="R34" s="103"/>
      <c r="S34" s="99"/>
      <c r="T34" s="99"/>
      <c r="U34" s="99"/>
      <c r="V34" s="99"/>
      <c r="W34" s="99"/>
      <c r="X34" s="99"/>
      <c r="Y34" s="99"/>
      <c r="Z34" s="99"/>
      <c r="AA34" s="99"/>
      <c r="AB34" s="99"/>
      <c r="AC34" s="99"/>
      <c r="AD34" s="99"/>
    </row>
    <row r="35" spans="1:30" x14ac:dyDescent="0.2">
      <c r="A35" s="103"/>
      <c r="B35" s="103"/>
      <c r="C35" s="103"/>
      <c r="D35" s="103"/>
      <c r="E35" s="103"/>
      <c r="F35" s="103"/>
      <c r="G35" s="103"/>
      <c r="H35" s="103"/>
      <c r="I35" s="103"/>
      <c r="J35" s="103"/>
      <c r="K35" s="103"/>
      <c r="L35" s="103"/>
      <c r="M35" s="103"/>
      <c r="N35" s="103"/>
      <c r="O35" s="103"/>
      <c r="P35" s="103"/>
      <c r="Q35" s="103"/>
      <c r="R35" s="103"/>
      <c r="S35" s="99"/>
      <c r="T35" s="101"/>
      <c r="U35" s="101"/>
      <c r="V35" s="707" t="s">
        <v>72</v>
      </c>
      <c r="W35" s="708"/>
      <c r="X35" s="708"/>
      <c r="Y35" s="708"/>
      <c r="Z35" s="708"/>
      <c r="AA35" s="708"/>
      <c r="AB35" s="708"/>
      <c r="AC35" s="708"/>
      <c r="AD35" s="709"/>
    </row>
    <row r="36" spans="1:30" x14ac:dyDescent="0.2">
      <c r="A36" s="99"/>
      <c r="B36" s="99"/>
      <c r="C36" s="99"/>
      <c r="D36" s="99"/>
      <c r="E36" s="99"/>
      <c r="F36" s="99"/>
      <c r="G36" s="99"/>
      <c r="H36" s="99"/>
      <c r="I36" s="99"/>
      <c r="J36" s="99"/>
      <c r="K36" s="99"/>
      <c r="L36" s="99"/>
      <c r="M36" s="99"/>
      <c r="N36" s="99"/>
      <c r="O36" s="99"/>
      <c r="P36" s="99"/>
      <c r="Q36" s="99"/>
      <c r="R36" s="99"/>
      <c r="S36" s="99"/>
      <c r="T36" s="101"/>
      <c r="U36" s="116"/>
      <c r="V36" s="710" t="s">
        <v>119</v>
      </c>
      <c r="W36" s="711"/>
      <c r="X36" s="711"/>
      <c r="Y36" s="711"/>
      <c r="Z36" s="711"/>
      <c r="AA36" s="711"/>
      <c r="AB36" s="711"/>
      <c r="AC36" s="711"/>
      <c r="AD36" s="712"/>
    </row>
    <row r="37" spans="1:30" x14ac:dyDescent="0.2">
      <c r="A37" s="99"/>
      <c r="B37" s="99"/>
      <c r="C37" s="99"/>
      <c r="D37" s="99"/>
      <c r="E37" s="99"/>
      <c r="F37" s="99"/>
      <c r="G37" s="99"/>
      <c r="H37" s="99"/>
      <c r="I37" s="99"/>
      <c r="J37" s="99"/>
      <c r="K37" s="99"/>
      <c r="L37" s="99"/>
      <c r="M37" s="99"/>
      <c r="N37" s="99"/>
      <c r="O37" s="99"/>
      <c r="P37" s="99"/>
      <c r="Q37" s="99"/>
      <c r="R37" s="99"/>
      <c r="S37" s="99"/>
      <c r="T37" s="116"/>
      <c r="U37" s="116"/>
      <c r="V37" s="704">
        <f>H34+Q18</f>
        <v>-3071.0929232065773</v>
      </c>
      <c r="W37" s="705"/>
      <c r="X37" s="705"/>
      <c r="Y37" s="705"/>
      <c r="Z37" s="705"/>
      <c r="AA37" s="705"/>
      <c r="AB37" s="705"/>
      <c r="AC37" s="705"/>
      <c r="AD37" s="706"/>
    </row>
    <row r="38" spans="1:30" x14ac:dyDescent="0.2">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row>
    <row r="39" spans="1:30" x14ac:dyDescent="0.2">
      <c r="A39" s="99"/>
      <c r="B39" s="99"/>
      <c r="C39" s="99"/>
      <c r="D39" s="99"/>
      <c r="E39" s="99"/>
      <c r="F39" s="99"/>
      <c r="G39" s="99"/>
      <c r="H39" s="99"/>
      <c r="I39" s="99"/>
      <c r="J39" s="99"/>
      <c r="K39" s="99"/>
      <c r="L39" s="99"/>
      <c r="M39" s="99"/>
      <c r="N39" s="99"/>
      <c r="O39" s="99"/>
      <c r="P39" s="99"/>
      <c r="Q39" s="99"/>
      <c r="R39" s="99"/>
      <c r="S39" s="99"/>
      <c r="T39" s="99"/>
      <c r="U39" s="99"/>
      <c r="V39" s="99"/>
      <c r="W39" s="100" t="s">
        <v>131</v>
      </c>
      <c r="X39" s="99"/>
      <c r="Y39" s="99"/>
      <c r="Z39" s="99"/>
      <c r="AA39" s="99"/>
      <c r="AB39" s="99"/>
      <c r="AC39" s="99"/>
      <c r="AD39" s="99"/>
    </row>
    <row r="40" spans="1:30" x14ac:dyDescent="0.2">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row>
    <row r="41" spans="1:30" x14ac:dyDescent="0.2">
      <c r="A41" s="99"/>
      <c r="B41" s="99"/>
      <c r="C41" s="99"/>
      <c r="D41" s="99"/>
      <c r="E41" s="99"/>
      <c r="F41" s="99"/>
      <c r="G41" s="99"/>
      <c r="H41" s="99"/>
      <c r="I41" s="99"/>
      <c r="J41" s="99"/>
      <c r="K41" s="99"/>
      <c r="L41" s="99"/>
      <c r="M41" s="99"/>
      <c r="N41" s="99"/>
      <c r="O41" s="99"/>
      <c r="P41" s="99"/>
      <c r="Q41" s="99"/>
      <c r="R41" s="99"/>
      <c r="S41" s="99"/>
      <c r="T41" s="99"/>
      <c r="U41" s="99"/>
      <c r="V41" s="707" t="s">
        <v>337</v>
      </c>
      <c r="W41" s="708"/>
      <c r="X41" s="708"/>
      <c r="Y41" s="708"/>
      <c r="Z41" s="708"/>
      <c r="AA41" s="708"/>
      <c r="AB41" s="708"/>
      <c r="AC41" s="708"/>
      <c r="AD41" s="709"/>
    </row>
    <row r="42" spans="1:30" x14ac:dyDescent="0.2">
      <c r="A42" s="99"/>
      <c r="B42" s="99"/>
      <c r="C42" s="99"/>
      <c r="D42" s="99"/>
      <c r="E42" s="99"/>
      <c r="F42" s="99"/>
      <c r="G42" s="99"/>
      <c r="H42" s="99"/>
      <c r="I42" s="99"/>
      <c r="J42" s="99"/>
      <c r="K42" s="99"/>
      <c r="L42" s="99"/>
      <c r="M42" s="99"/>
      <c r="N42" s="99"/>
      <c r="O42" s="99"/>
      <c r="P42" s="99"/>
      <c r="Q42" s="99"/>
      <c r="R42" s="99"/>
      <c r="S42" s="99"/>
      <c r="T42" s="99"/>
      <c r="U42" s="99"/>
      <c r="V42" s="704">
        <f>'２次波及'!$J$44</f>
        <v>-1864.1534043863921</v>
      </c>
      <c r="W42" s="705"/>
      <c r="X42" s="705"/>
      <c r="Y42" s="705"/>
      <c r="Z42" s="705"/>
      <c r="AA42" s="705"/>
      <c r="AB42" s="705"/>
      <c r="AC42" s="705"/>
      <c r="AD42" s="706"/>
    </row>
    <row r="43" spans="1:30" x14ac:dyDescent="0.2">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row>
    <row r="44" spans="1:30" x14ac:dyDescent="0.2">
      <c r="A44" s="99"/>
      <c r="B44" s="99"/>
      <c r="C44" s="99"/>
      <c r="D44" s="99"/>
      <c r="E44" s="99"/>
      <c r="F44" s="99"/>
      <c r="G44" s="99"/>
      <c r="H44" s="99"/>
      <c r="I44" s="99"/>
      <c r="J44" s="99"/>
      <c r="K44" s="99"/>
      <c r="L44" s="99"/>
      <c r="M44" s="99"/>
      <c r="N44" s="99"/>
      <c r="O44" s="99"/>
      <c r="P44" s="99"/>
      <c r="Q44" s="99"/>
      <c r="R44" s="99"/>
      <c r="S44" s="99"/>
      <c r="T44" s="99"/>
      <c r="U44" s="99"/>
      <c r="V44" s="99"/>
      <c r="W44" s="100" t="s">
        <v>132</v>
      </c>
      <c r="X44" s="99"/>
      <c r="Y44" s="99"/>
      <c r="Z44" s="99"/>
      <c r="AA44" s="99"/>
      <c r="AB44" s="99"/>
      <c r="AC44" s="99"/>
      <c r="AD44" s="99"/>
    </row>
    <row r="45" spans="1:30" x14ac:dyDescent="0.2">
      <c r="A45" s="99"/>
      <c r="B45" s="99"/>
      <c r="C45" s="99"/>
      <c r="D45" s="99"/>
      <c r="E45" s="99"/>
      <c r="F45" s="99"/>
      <c r="G45" s="99"/>
      <c r="H45" s="99"/>
      <c r="I45" s="99"/>
      <c r="J45" s="99"/>
      <c r="K45" s="99"/>
      <c r="L45" s="99"/>
      <c r="M45" s="99"/>
      <c r="N45" s="99"/>
      <c r="O45" s="99"/>
      <c r="P45" s="99"/>
      <c r="Q45" s="99"/>
      <c r="R45" s="99"/>
      <c r="S45" s="99"/>
      <c r="T45" s="99"/>
      <c r="U45" s="99"/>
      <c r="V45" s="99"/>
      <c r="W45" s="100" t="s">
        <v>110</v>
      </c>
      <c r="X45" s="99"/>
      <c r="Y45" s="99"/>
      <c r="Z45" s="99"/>
      <c r="AA45" s="99"/>
      <c r="AB45" s="99"/>
      <c r="AC45" s="99"/>
      <c r="AD45" s="99"/>
    </row>
    <row r="46" spans="1:30"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row>
    <row r="47" spans="1:30" x14ac:dyDescent="0.2">
      <c r="A47" s="99"/>
      <c r="B47" s="99"/>
      <c r="C47" s="99"/>
      <c r="D47" s="99"/>
      <c r="E47" s="99"/>
      <c r="F47" s="99"/>
      <c r="G47" s="99"/>
      <c r="H47" s="99"/>
      <c r="I47" s="99"/>
      <c r="J47" s="99"/>
      <c r="K47" s="99"/>
      <c r="L47" s="100" t="s">
        <v>129</v>
      </c>
      <c r="M47" s="99"/>
      <c r="N47" s="99"/>
      <c r="O47" s="99"/>
      <c r="P47" s="99"/>
      <c r="Q47" s="99"/>
      <c r="R47" s="100" t="s">
        <v>130</v>
      </c>
      <c r="S47" s="99"/>
      <c r="T47" s="99"/>
      <c r="U47" s="99"/>
      <c r="V47" s="122"/>
      <c r="W47" s="123"/>
      <c r="X47" s="123"/>
      <c r="Y47" s="123"/>
      <c r="Z47" s="124"/>
      <c r="AA47" s="714" t="s">
        <v>439</v>
      </c>
      <c r="AB47" s="715"/>
      <c r="AC47" s="715"/>
      <c r="AD47" s="716"/>
    </row>
    <row r="48" spans="1:30" x14ac:dyDescent="0.2">
      <c r="A48" s="103"/>
      <c r="B48" s="104" t="s">
        <v>125</v>
      </c>
      <c r="C48" s="103"/>
      <c r="D48" s="103"/>
      <c r="E48" s="103"/>
      <c r="F48" s="103"/>
      <c r="G48" s="103"/>
      <c r="H48" s="103"/>
      <c r="I48" s="103"/>
      <c r="J48" s="103"/>
      <c r="K48" s="103"/>
      <c r="L48" s="103"/>
      <c r="M48" s="103"/>
      <c r="N48" s="103"/>
      <c r="O48" s="103"/>
      <c r="P48" s="103"/>
      <c r="Q48" s="103"/>
      <c r="R48" s="99"/>
      <c r="S48" s="99"/>
      <c r="T48" s="99"/>
      <c r="U48" s="99"/>
      <c r="V48" s="710" t="s">
        <v>440</v>
      </c>
      <c r="W48" s="711"/>
      <c r="X48" s="711"/>
      <c r="Y48" s="711"/>
      <c r="Z48" s="712"/>
      <c r="AA48" s="701" t="s">
        <v>108</v>
      </c>
      <c r="AB48" s="702"/>
      <c r="AC48" s="702"/>
      <c r="AD48" s="703"/>
    </row>
    <row r="49" spans="1:30" x14ac:dyDescent="0.2">
      <c r="A49" s="103"/>
      <c r="B49" s="107" t="s">
        <v>120</v>
      </c>
      <c r="C49" s="108"/>
      <c r="D49" s="108"/>
      <c r="E49" s="108"/>
      <c r="F49" s="108"/>
      <c r="G49" s="108"/>
      <c r="H49" s="108"/>
      <c r="I49" s="108"/>
      <c r="J49" s="108"/>
      <c r="K49" s="108"/>
      <c r="L49" s="108"/>
      <c r="M49" s="108"/>
      <c r="N49" s="108"/>
      <c r="O49" s="108"/>
      <c r="P49" s="125"/>
      <c r="Q49" s="103"/>
      <c r="R49" s="99"/>
      <c r="S49" s="99"/>
      <c r="T49" s="99"/>
      <c r="U49" s="99"/>
      <c r="V49" s="704">
        <f>'２次波及'!$N$44</f>
        <v>-1750.8759933780859</v>
      </c>
      <c r="W49" s="705"/>
      <c r="X49" s="705"/>
      <c r="Y49" s="705"/>
      <c r="Z49" s="706"/>
      <c r="AA49" s="110"/>
      <c r="AB49" s="110"/>
      <c r="AC49" s="110"/>
      <c r="AD49" s="111"/>
    </row>
    <row r="50" spans="1:30" x14ac:dyDescent="0.2">
      <c r="A50" s="103"/>
      <c r="B50" s="694">
        <f>'２次波及'!$O$44</f>
        <v>-2751.9651121616334</v>
      </c>
      <c r="C50" s="695"/>
      <c r="D50" s="695"/>
      <c r="E50" s="695"/>
      <c r="F50" s="695"/>
      <c r="G50" s="695"/>
      <c r="H50" s="695"/>
      <c r="I50" s="695"/>
      <c r="J50" s="695"/>
      <c r="K50" s="695"/>
      <c r="L50" s="695"/>
      <c r="M50" s="695"/>
      <c r="N50" s="695"/>
      <c r="O50" s="695"/>
      <c r="P50" s="696"/>
      <c r="Q50" s="103"/>
      <c r="R50" s="99"/>
      <c r="S50" s="99"/>
      <c r="T50" s="99"/>
      <c r="U50" s="99"/>
      <c r="V50" s="99"/>
      <c r="W50" s="99"/>
      <c r="X50" s="99"/>
      <c r="Y50" s="99"/>
      <c r="Z50" s="99"/>
      <c r="AA50" s="99"/>
      <c r="AB50" s="99"/>
      <c r="AC50" s="99"/>
      <c r="AD50" s="99"/>
    </row>
    <row r="51" spans="1:30" x14ac:dyDescent="0.2">
      <c r="A51" s="103"/>
      <c r="B51" s="126"/>
      <c r="C51" s="127"/>
      <c r="D51" s="127"/>
      <c r="E51" s="107" t="s">
        <v>121</v>
      </c>
      <c r="F51" s="108"/>
      <c r="G51" s="108"/>
      <c r="H51" s="108"/>
      <c r="I51" s="108"/>
      <c r="J51" s="108"/>
      <c r="K51" s="108"/>
      <c r="L51" s="108"/>
      <c r="M51" s="108"/>
      <c r="N51" s="108"/>
      <c r="O51" s="108"/>
      <c r="P51" s="125"/>
      <c r="Q51" s="78" t="s">
        <v>127</v>
      </c>
      <c r="R51" s="99"/>
      <c r="S51" s="99"/>
      <c r="T51" s="99"/>
      <c r="U51" s="99"/>
      <c r="V51" s="99"/>
      <c r="W51" s="99"/>
      <c r="X51" s="99"/>
      <c r="Y51" s="99"/>
      <c r="Z51" s="99"/>
      <c r="AA51" s="99"/>
      <c r="AB51" s="99"/>
      <c r="AC51" s="99"/>
      <c r="AD51" s="99"/>
    </row>
    <row r="52" spans="1:30" x14ac:dyDescent="0.2">
      <c r="A52" s="103"/>
      <c r="B52" s="126"/>
      <c r="C52" s="127"/>
      <c r="D52" s="127"/>
      <c r="E52" s="694">
        <f>'２次波及'!$Q$44</f>
        <v>-1607.743418514257</v>
      </c>
      <c r="F52" s="695"/>
      <c r="G52" s="695"/>
      <c r="H52" s="695"/>
      <c r="I52" s="695"/>
      <c r="J52" s="695"/>
      <c r="K52" s="695"/>
      <c r="L52" s="695"/>
      <c r="M52" s="695"/>
      <c r="N52" s="695"/>
      <c r="O52" s="695"/>
      <c r="P52" s="696"/>
      <c r="Q52" s="103"/>
      <c r="R52" s="99"/>
      <c r="S52" s="99"/>
      <c r="T52" s="99"/>
      <c r="U52" s="99"/>
      <c r="V52" s="99"/>
      <c r="W52" s="99"/>
      <c r="X52" s="99"/>
      <c r="Y52" s="99"/>
      <c r="Z52" s="99"/>
      <c r="AA52" s="99"/>
      <c r="AB52" s="99"/>
      <c r="AC52" s="99"/>
      <c r="AD52" s="99"/>
    </row>
    <row r="53" spans="1:30" x14ac:dyDescent="0.2">
      <c r="A53" s="103"/>
      <c r="B53" s="126"/>
      <c r="C53" s="127"/>
      <c r="D53" s="127"/>
      <c r="E53" s="126"/>
      <c r="F53" s="127"/>
      <c r="G53" s="127"/>
      <c r="H53" s="107" t="s">
        <v>122</v>
      </c>
      <c r="I53" s="108"/>
      <c r="J53" s="108"/>
      <c r="K53" s="108"/>
      <c r="L53" s="108"/>
      <c r="M53" s="108"/>
      <c r="N53" s="108"/>
      <c r="O53" s="108"/>
      <c r="P53" s="125"/>
      <c r="Q53" s="78" t="s">
        <v>128</v>
      </c>
      <c r="R53" s="99"/>
      <c r="S53" s="99"/>
      <c r="T53" s="99"/>
      <c r="U53" s="99"/>
      <c r="V53" s="99"/>
      <c r="W53" s="99"/>
      <c r="X53" s="99"/>
      <c r="Y53" s="99"/>
      <c r="Z53" s="99"/>
      <c r="AA53" s="99"/>
      <c r="AB53" s="99"/>
      <c r="AC53" s="99"/>
      <c r="AD53" s="99"/>
    </row>
    <row r="54" spans="1:30" x14ac:dyDescent="0.2">
      <c r="A54" s="103"/>
      <c r="B54" s="128"/>
      <c r="C54" s="129"/>
      <c r="D54" s="129"/>
      <c r="E54" s="96"/>
      <c r="F54" s="97"/>
      <c r="G54" s="97"/>
      <c r="H54" s="691">
        <f>'２次波及'!$S$44</f>
        <v>-686.09801468939452</v>
      </c>
      <c r="I54" s="692"/>
      <c r="J54" s="692"/>
      <c r="K54" s="692"/>
      <c r="L54" s="692"/>
      <c r="M54" s="692"/>
      <c r="N54" s="692"/>
      <c r="O54" s="692"/>
      <c r="P54" s="693"/>
      <c r="Q54" s="103"/>
      <c r="R54" s="99"/>
      <c r="S54" s="99"/>
      <c r="T54" s="99"/>
      <c r="U54" s="99"/>
      <c r="V54" s="99"/>
      <c r="W54" s="99"/>
      <c r="X54" s="99"/>
      <c r="Y54" s="99"/>
      <c r="Z54" s="99"/>
      <c r="AA54" s="99"/>
      <c r="AB54" s="99"/>
      <c r="AC54" s="99"/>
      <c r="AD54" s="99"/>
    </row>
    <row r="55" spans="1:30" x14ac:dyDescent="0.2">
      <c r="A55" s="103"/>
      <c r="B55" s="103"/>
      <c r="C55" s="103"/>
      <c r="D55" s="103"/>
      <c r="E55" s="103"/>
      <c r="F55" s="103"/>
      <c r="G55" s="103"/>
      <c r="H55" s="103"/>
      <c r="I55" s="103"/>
      <c r="J55" s="103"/>
      <c r="K55" s="103"/>
      <c r="L55" s="103"/>
      <c r="M55" s="103"/>
      <c r="N55" s="103"/>
      <c r="O55" s="103"/>
      <c r="P55" s="103"/>
      <c r="Q55" s="103"/>
      <c r="R55" s="99"/>
      <c r="S55" s="99"/>
      <c r="T55" s="99"/>
      <c r="U55" s="99"/>
      <c r="V55" s="99"/>
      <c r="W55" s="99"/>
      <c r="X55" s="99"/>
      <c r="Y55" s="99"/>
      <c r="Z55" s="99"/>
      <c r="AA55" s="99"/>
      <c r="AB55" s="99"/>
      <c r="AC55" s="99"/>
      <c r="AD55" s="99"/>
    </row>
  </sheetData>
  <mergeCells count="34">
    <mergeCell ref="V42:AD42"/>
    <mergeCell ref="V35:AD35"/>
    <mergeCell ref="B4:AC4"/>
    <mergeCell ref="B5:AC5"/>
    <mergeCell ref="B9:W9"/>
    <mergeCell ref="B10:W10"/>
    <mergeCell ref="X9:AC9"/>
    <mergeCell ref="X10:AC10"/>
    <mergeCell ref="B11:W11"/>
    <mergeCell ref="H34:Q34"/>
    <mergeCell ref="B18:N18"/>
    <mergeCell ref="O18:P18"/>
    <mergeCell ref="X11:AC11"/>
    <mergeCell ref="B23:I23"/>
    <mergeCell ref="J22:N22"/>
    <mergeCell ref="B30:Q30"/>
    <mergeCell ref="H54:P54"/>
    <mergeCell ref="AA48:AD48"/>
    <mergeCell ref="V48:Z48"/>
    <mergeCell ref="B50:P50"/>
    <mergeCell ref="AA47:AD47"/>
    <mergeCell ref="E52:P52"/>
    <mergeCell ref="V49:Z49"/>
    <mergeCell ref="B24:I24"/>
    <mergeCell ref="V41:AD41"/>
    <mergeCell ref="V36:AD36"/>
    <mergeCell ref="E32:Q32"/>
    <mergeCell ref="B22:I22"/>
    <mergeCell ref="V37:AD37"/>
    <mergeCell ref="B2:AC2"/>
    <mergeCell ref="Q18:W18"/>
    <mergeCell ref="O16:W16"/>
    <mergeCell ref="B15:N17"/>
    <mergeCell ref="J23:N23"/>
  </mergeCells>
  <phoneticPr fontId="5"/>
  <pageMargins left="0.7" right="0.7" top="0.75" bottom="0.75" header="0.3" footer="0.3"/>
  <pageSetup paperSize="9" orientation="portrait" r:id="rId1"/>
  <headerFooter>
    <oddHeader>&amp;L&amp;F&amp;R&amp;A</oddHeader>
  </headerFooter>
  <ignoredErrors>
    <ignoredError sqref="B5 B11 O16:W18 B18 B24 B30 E32 H34 V37 V42 V49 B50 E52 H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44"/>
  <sheetViews>
    <sheetView zoomScale="90" zoomScaleNormal="9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4.1796875" style="130" customWidth="1"/>
    <col min="2" max="2" width="5.1796875" style="78" customWidth="1"/>
    <col min="3" max="3" width="25" style="78" customWidth="1"/>
    <col min="4" max="4" width="9.81640625" style="130" customWidth="1"/>
    <col min="5" max="23" width="11.6328125" style="78" customWidth="1"/>
    <col min="24" max="24" width="2.453125" style="78" customWidth="1"/>
    <col min="25" max="16384" width="9" style="78"/>
  </cols>
  <sheetData>
    <row r="2" spans="1:23" ht="25.5" customHeight="1" x14ac:dyDescent="0.35">
      <c r="B2" s="131"/>
      <c r="C2" s="473" t="s">
        <v>409</v>
      </c>
      <c r="D2" s="226"/>
      <c r="E2" s="77"/>
      <c r="F2" s="77"/>
      <c r="G2" s="77"/>
      <c r="H2" s="77"/>
      <c r="I2" s="77"/>
      <c r="J2" s="77"/>
      <c r="K2" s="77"/>
      <c r="L2" s="77"/>
      <c r="M2" s="77"/>
      <c r="N2" s="77"/>
      <c r="O2" s="77"/>
      <c r="P2" s="77"/>
      <c r="Q2" s="77"/>
      <c r="R2" s="77"/>
      <c r="S2" s="77"/>
      <c r="T2" s="132"/>
      <c r="U2" s="133" t="s">
        <v>331</v>
      </c>
      <c r="V2" s="132"/>
      <c r="W2" s="133" t="s">
        <v>332</v>
      </c>
    </row>
    <row r="3" spans="1:23" ht="18" customHeight="1" x14ac:dyDescent="0.2">
      <c r="B3" s="447"/>
      <c r="C3" s="449"/>
      <c r="D3" s="134"/>
      <c r="E3" s="726" t="s">
        <v>152</v>
      </c>
      <c r="F3" s="729"/>
      <c r="G3" s="729"/>
      <c r="H3" s="729"/>
      <c r="I3" s="729"/>
      <c r="J3" s="729"/>
      <c r="K3" s="729"/>
      <c r="L3" s="730"/>
      <c r="M3" s="135"/>
      <c r="N3" s="135"/>
      <c r="O3" s="136"/>
      <c r="P3" s="447"/>
      <c r="Q3" s="137" t="s">
        <v>153</v>
      </c>
      <c r="R3" s="449"/>
      <c r="S3" s="448"/>
      <c r="T3" s="137" t="s">
        <v>154</v>
      </c>
      <c r="U3" s="448"/>
      <c r="V3" s="697" t="s">
        <v>155</v>
      </c>
      <c r="W3" s="699"/>
    </row>
    <row r="4" spans="1:23" ht="18" customHeight="1" x14ac:dyDescent="0.2">
      <c r="B4" s="126"/>
      <c r="C4" s="462" t="s">
        <v>399</v>
      </c>
      <c r="D4" s="138" t="s">
        <v>156</v>
      </c>
      <c r="E4" s="726" t="s">
        <v>157</v>
      </c>
      <c r="F4" s="727"/>
      <c r="G4" s="727"/>
      <c r="H4" s="727"/>
      <c r="I4" s="731"/>
      <c r="J4" s="726" t="s">
        <v>158</v>
      </c>
      <c r="K4" s="727"/>
      <c r="L4" s="728"/>
      <c r="M4" s="445"/>
      <c r="N4" s="445"/>
      <c r="O4" s="446"/>
      <c r="P4" s="139"/>
      <c r="Q4" s="140"/>
      <c r="R4" s="141"/>
      <c r="S4" s="140"/>
      <c r="T4" s="140"/>
      <c r="U4" s="140"/>
      <c r="V4" s="721" t="s">
        <v>159</v>
      </c>
      <c r="W4" s="721" t="s">
        <v>160</v>
      </c>
    </row>
    <row r="5" spans="1:23" ht="18" customHeight="1" x14ac:dyDescent="0.2">
      <c r="B5" s="126"/>
      <c r="C5" s="187"/>
      <c r="D5" s="138" t="s">
        <v>161</v>
      </c>
      <c r="E5" s="142" t="s">
        <v>441</v>
      </c>
      <c r="F5" s="143" t="s">
        <v>58</v>
      </c>
      <c r="G5" s="144" t="s">
        <v>113</v>
      </c>
      <c r="H5" s="142" t="s">
        <v>162</v>
      </c>
      <c r="I5" s="144" t="s">
        <v>58</v>
      </c>
      <c r="J5" s="144" t="s">
        <v>441</v>
      </c>
      <c r="K5" s="144" t="s">
        <v>113</v>
      </c>
      <c r="L5" s="142" t="s">
        <v>162</v>
      </c>
      <c r="M5" s="145" t="s">
        <v>78</v>
      </c>
      <c r="N5" s="146" t="s">
        <v>53</v>
      </c>
      <c r="O5" s="147" t="s">
        <v>80</v>
      </c>
      <c r="P5" s="148" t="s">
        <v>441</v>
      </c>
      <c r="Q5" s="148" t="s">
        <v>113</v>
      </c>
      <c r="R5" s="148" t="s">
        <v>162</v>
      </c>
      <c r="S5" s="143" t="s">
        <v>441</v>
      </c>
      <c r="T5" s="144" t="s">
        <v>113</v>
      </c>
      <c r="U5" s="149" t="s">
        <v>162</v>
      </c>
      <c r="V5" s="722"/>
      <c r="W5" s="722"/>
    </row>
    <row r="6" spans="1:23" ht="18" customHeight="1" x14ac:dyDescent="0.2">
      <c r="B6" s="128"/>
      <c r="C6" s="188"/>
      <c r="D6" s="150"/>
      <c r="E6" s="151" t="s">
        <v>163</v>
      </c>
      <c r="F6" s="152" t="s">
        <v>61</v>
      </c>
      <c r="G6" s="151" t="s">
        <v>163</v>
      </c>
      <c r="H6" s="151" t="s">
        <v>163</v>
      </c>
      <c r="I6" s="151" t="s">
        <v>443</v>
      </c>
      <c r="J6" s="151" t="s">
        <v>163</v>
      </c>
      <c r="K6" s="151" t="s">
        <v>163</v>
      </c>
      <c r="L6" s="151" t="s">
        <v>164</v>
      </c>
      <c r="M6" s="153" t="s">
        <v>336</v>
      </c>
      <c r="N6" s="154" t="s">
        <v>76</v>
      </c>
      <c r="O6" s="151" t="s">
        <v>442</v>
      </c>
      <c r="P6" s="151" t="s">
        <v>164</v>
      </c>
      <c r="Q6" s="151" t="s">
        <v>164</v>
      </c>
      <c r="R6" s="151" t="s">
        <v>164</v>
      </c>
      <c r="S6" s="152" t="s">
        <v>164</v>
      </c>
      <c r="T6" s="151" t="s">
        <v>164</v>
      </c>
      <c r="U6" s="154" t="s">
        <v>164</v>
      </c>
      <c r="V6" s="723"/>
      <c r="W6" s="723"/>
    </row>
    <row r="7" spans="1:23" ht="18" customHeight="1" x14ac:dyDescent="0.2">
      <c r="A7" s="130">
        <v>1</v>
      </c>
      <c r="B7" s="155" t="s">
        <v>168</v>
      </c>
      <c r="C7" s="156" t="s">
        <v>344</v>
      </c>
      <c r="D7" s="458">
        <f>需要額入力!G7</f>
        <v>-7.1941112742660422</v>
      </c>
      <c r="E7" s="158">
        <f>'１次波及'!M7</f>
        <v>-6.0509335080520996</v>
      </c>
      <c r="F7" s="159">
        <f>'１次波及'!N7</f>
        <v>-11.78864835762238</v>
      </c>
      <c r="G7" s="160">
        <f>'１次波及'!S7</f>
        <v>-2.8173555100325713</v>
      </c>
      <c r="H7" s="160">
        <f>'１次波及'!V7</f>
        <v>-1.010217877320801</v>
      </c>
      <c r="I7" s="160">
        <f>'１次波及'!P7</f>
        <v>-9.9153772637549427</v>
      </c>
      <c r="J7" s="160">
        <f>'１次波及'!Q7</f>
        <v>-20.841360727963181</v>
      </c>
      <c r="K7" s="160">
        <f>'１次波及'!T7</f>
        <v>-9.7038783198273322</v>
      </c>
      <c r="L7" s="161">
        <f>'１次波及'!W7</f>
        <v>-3.4795152131588729</v>
      </c>
      <c r="M7" s="162">
        <f>'２次波及'!H7</f>
        <v>-4.4897330904796737</v>
      </c>
      <c r="N7" s="163">
        <f>'２次波及'!J7</f>
        <v>-2.7252679859211617</v>
      </c>
      <c r="O7" s="164">
        <f>'２次波及'!N7</f>
        <v>-20.055835569830311</v>
      </c>
      <c r="P7" s="158">
        <f>'２次波及'!O7</f>
        <v>-66.649403235659321</v>
      </c>
      <c r="Q7" s="160">
        <f>'２次波及'!Q7</f>
        <v>-31.032412304067037</v>
      </c>
      <c r="R7" s="161">
        <f>'２次波及'!S7</f>
        <v>-11.127277893870083</v>
      </c>
      <c r="S7" s="159">
        <f>E7+J7+P7</f>
        <v>-93.54169747167461</v>
      </c>
      <c r="T7" s="160">
        <f>G7+K7+Q7</f>
        <v>-43.553646133926939</v>
      </c>
      <c r="U7" s="165">
        <f>H7+L7+R7</f>
        <v>-15.617010984349758</v>
      </c>
      <c r="V7" s="158">
        <f>総合波及!I7</f>
        <v>-18962.273832786672</v>
      </c>
      <c r="W7" s="161">
        <f>総合波及!K7</f>
        <v>-6545.5662483424194</v>
      </c>
    </row>
    <row r="8" spans="1:23" ht="18" customHeight="1" x14ac:dyDescent="0.2">
      <c r="A8" s="130">
        <v>2</v>
      </c>
      <c r="B8" s="155" t="s">
        <v>169</v>
      </c>
      <c r="C8" s="156" t="s">
        <v>222</v>
      </c>
      <c r="D8" s="459">
        <f>需要額入力!G8</f>
        <v>-1.5685921243976413</v>
      </c>
      <c r="E8" s="167">
        <f>'１次波及'!M8</f>
        <v>-5.3270598319505119E-2</v>
      </c>
      <c r="F8" s="168">
        <f>'１次波及'!N8</f>
        <v>-68.958890234445789</v>
      </c>
      <c r="G8" s="169">
        <f>'１次波及'!S8</f>
        <v>-3.0058710759554914E-2</v>
      </c>
      <c r="H8" s="169">
        <f>'１次波及'!V8</f>
        <v>-1.0506876154232105E-2</v>
      </c>
      <c r="I8" s="169">
        <f>'１次波及'!P8</f>
        <v>-2.3418970968304893</v>
      </c>
      <c r="J8" s="169">
        <f>'１次波及'!Q8</f>
        <v>-9.013290303217639</v>
      </c>
      <c r="K8" s="169">
        <f>'１次波及'!T8</f>
        <v>-5.0858802935036556</v>
      </c>
      <c r="L8" s="170">
        <f>'１次波及'!W8</f>
        <v>-1.7777447212071908</v>
      </c>
      <c r="M8" s="167">
        <f>'２次波及'!H8</f>
        <v>-1.788251597361423</v>
      </c>
      <c r="N8" s="169">
        <f>'２次波及'!J8</f>
        <v>-1.0854687195983836</v>
      </c>
      <c r="O8" s="170">
        <f>'２次波及'!N8</f>
        <v>1.1005823667188533E-3</v>
      </c>
      <c r="P8" s="167">
        <f>'２次波及'!O8</f>
        <v>-1.4205664929856108</v>
      </c>
      <c r="Q8" s="169">
        <f>'２次波及'!Q8</f>
        <v>-0.8015753281249508</v>
      </c>
      <c r="R8" s="170">
        <f>'２次波及'!S8</f>
        <v>-0.28018675745165356</v>
      </c>
      <c r="S8" s="168">
        <f t="shared" ref="S8:S43" si="0">E8+J8+P8</f>
        <v>-10.487127394522755</v>
      </c>
      <c r="T8" s="169">
        <f t="shared" ref="T8:T43" si="1">G8+K8+Q8</f>
        <v>-5.9175143323881612</v>
      </c>
      <c r="U8" s="171">
        <f t="shared" ref="U8:U43" si="2">H8+L8+R8</f>
        <v>-2.0684383548130767</v>
      </c>
      <c r="V8" s="167">
        <f>総合波及!I8</f>
        <v>-446.04972450188296</v>
      </c>
      <c r="W8" s="170">
        <f>総合波及!K8</f>
        <v>-380.06260701650484</v>
      </c>
    </row>
    <row r="9" spans="1:23" ht="18" customHeight="1" x14ac:dyDescent="0.2">
      <c r="A9" s="130">
        <v>3</v>
      </c>
      <c r="B9" s="155" t="s">
        <v>170</v>
      </c>
      <c r="C9" s="156" t="s">
        <v>223</v>
      </c>
      <c r="D9" s="459">
        <f>需要額入力!G9</f>
        <v>-44.616396404246821</v>
      </c>
      <c r="E9" s="167">
        <f>'１次波及'!M9</f>
        <v>-37.047136312905756</v>
      </c>
      <c r="F9" s="168">
        <f>'１次波及'!N9</f>
        <v>-21.087946016425082</v>
      </c>
      <c r="G9" s="169">
        <f>'１次波及'!S9</f>
        <v>-13.243432204689412</v>
      </c>
      <c r="H9" s="169">
        <f>'１次波及'!V9</f>
        <v>-4.8060960414757457</v>
      </c>
      <c r="I9" s="169">
        <f>'１次波及'!P9</f>
        <v>-17.510334172917084</v>
      </c>
      <c r="J9" s="169">
        <f>'１次波及'!Q9</f>
        <v>-27.638465155715831</v>
      </c>
      <c r="K9" s="169">
        <f>'１次波及'!T9</f>
        <v>-9.880065666610875</v>
      </c>
      <c r="L9" s="170">
        <f>'１次波及'!W9</f>
        <v>-3.585516485145368</v>
      </c>
      <c r="M9" s="167">
        <f>'２次波及'!H9</f>
        <v>-8.3916125266211132</v>
      </c>
      <c r="N9" s="169">
        <f>'２次波及'!J9</f>
        <v>-5.0937088036590152</v>
      </c>
      <c r="O9" s="170">
        <f>'２次波及'!N9</f>
        <v>-158.10844315688789</v>
      </c>
      <c r="P9" s="167">
        <f>'２次波及'!O9</f>
        <v>-220.01325901354656</v>
      </c>
      <c r="Q9" s="169">
        <f>'２次波及'!Q9</f>
        <v>-78.649282235173658</v>
      </c>
      <c r="R9" s="170">
        <f>'２次波及'!S9</f>
        <v>-28.542148151106243</v>
      </c>
      <c r="S9" s="168">
        <f t="shared" si="0"/>
        <v>-284.69886048216813</v>
      </c>
      <c r="T9" s="169">
        <f t="shared" si="1"/>
        <v>-101.77278010647395</v>
      </c>
      <c r="U9" s="171">
        <f t="shared" si="2"/>
        <v>-36.933760677727356</v>
      </c>
      <c r="V9" s="167">
        <f>総合波及!I9</f>
        <v>-10781.0156024144</v>
      </c>
      <c r="W9" s="170">
        <f>総合波及!K9</f>
        <v>-9885.7122231344001</v>
      </c>
    </row>
    <row r="10" spans="1:23" ht="18" customHeight="1" x14ac:dyDescent="0.2">
      <c r="A10" s="130">
        <v>4</v>
      </c>
      <c r="B10" s="155" t="s">
        <v>171</v>
      </c>
      <c r="C10" s="156" t="s">
        <v>224</v>
      </c>
      <c r="D10" s="459">
        <f>需要額入力!G10</f>
        <v>-26.683874598487737</v>
      </c>
      <c r="E10" s="167">
        <f>'１次波及'!M10</f>
        <v>-9.1779440641522729</v>
      </c>
      <c r="F10" s="168">
        <f>'１次波及'!N10</f>
        <v>-17.507095154388345</v>
      </c>
      <c r="G10" s="169">
        <f>'１次波及'!S10</f>
        <v>-3.9623217236662751</v>
      </c>
      <c r="H10" s="169">
        <f>'１次波及'!V10</f>
        <v>-2.6201077045967014</v>
      </c>
      <c r="I10" s="169">
        <f>'１次波及'!P10</f>
        <v>-6.021582040483497</v>
      </c>
      <c r="J10" s="169">
        <f>'１次波及'!Q10</f>
        <v>-10.416844249761542</v>
      </c>
      <c r="K10" s="169">
        <f>'１次波及'!T10</f>
        <v>-4.4971823726941258</v>
      </c>
      <c r="L10" s="170">
        <f>'１次波及'!W10</f>
        <v>-2.9737873412181255</v>
      </c>
      <c r="M10" s="167">
        <f>'２次波及'!H10</f>
        <v>-5.5938950458148273</v>
      </c>
      <c r="N10" s="169">
        <f>'２次波及'!J10</f>
        <v>-3.3954942928095999</v>
      </c>
      <c r="O10" s="170">
        <f>'２次波及'!N10</f>
        <v>-8.2991729946841382</v>
      </c>
      <c r="P10" s="167">
        <f>'２次波及'!O10</f>
        <v>-11.089515794822837</v>
      </c>
      <c r="Q10" s="169">
        <f>'２次波及'!Q10</f>
        <v>-4.7875895768847636</v>
      </c>
      <c r="R10" s="170">
        <f>'２次波及'!S10</f>
        <v>-3.1658207514850312</v>
      </c>
      <c r="S10" s="168">
        <f t="shared" si="0"/>
        <v>-30.684304108736654</v>
      </c>
      <c r="T10" s="169">
        <f t="shared" si="1"/>
        <v>-13.247093673245164</v>
      </c>
      <c r="U10" s="171">
        <f t="shared" si="2"/>
        <v>-8.7597157972998581</v>
      </c>
      <c r="V10" s="167">
        <f>総合波及!I10</f>
        <v>-3667.9913195605741</v>
      </c>
      <c r="W10" s="170">
        <f>総合波及!K10</f>
        <v>-2532.2957476167844</v>
      </c>
    </row>
    <row r="11" spans="1:23" ht="18" customHeight="1" x14ac:dyDescent="0.2">
      <c r="A11" s="130">
        <v>5</v>
      </c>
      <c r="B11" s="155" t="s">
        <v>172</v>
      </c>
      <c r="C11" s="156" t="s">
        <v>225</v>
      </c>
      <c r="D11" s="459">
        <f>需要額入力!G11</f>
        <v>-29.427104398220049</v>
      </c>
      <c r="E11" s="167">
        <f>'１次波及'!M11</f>
        <v>-24.577926114253138</v>
      </c>
      <c r="F11" s="168">
        <f>'１次波及'!N11</f>
        <v>-43.687885541373134</v>
      </c>
      <c r="G11" s="169">
        <f>'１次波及'!S11</f>
        <v>-9.3351518812304608</v>
      </c>
      <c r="H11" s="169">
        <f>'１次波及'!V11</f>
        <v>-4.2149117361194062</v>
      </c>
      <c r="I11" s="169">
        <f>'１次波及'!P11</f>
        <v>-36.488728499864401</v>
      </c>
      <c r="J11" s="169">
        <f>'１次波及'!Q11</f>
        <v>-88.076228690547751</v>
      </c>
      <c r="K11" s="169">
        <f>'１次波及'!T11</f>
        <v>-33.45298411794969</v>
      </c>
      <c r="L11" s="170">
        <f>'１次波及'!W11</f>
        <v>-15.104347220152237</v>
      </c>
      <c r="M11" s="167">
        <f>'２次波及'!H11</f>
        <v>-19.319258956271646</v>
      </c>
      <c r="N11" s="169">
        <f>'２次波及'!J11</f>
        <v>-11.726790186456888</v>
      </c>
      <c r="O11" s="170">
        <f>'２次波及'!N11</f>
        <v>-2.2471051121953178</v>
      </c>
      <c r="P11" s="167">
        <f>'２次波及'!O11</f>
        <v>-25.450785174677748</v>
      </c>
      <c r="Q11" s="169">
        <f>'２次波及'!Q11</f>
        <v>-9.6666799305090585</v>
      </c>
      <c r="R11" s="170">
        <f>'２次波及'!S11</f>
        <v>-4.364599870124672</v>
      </c>
      <c r="S11" s="168">
        <f t="shared" si="0"/>
        <v>-138.10493997947864</v>
      </c>
      <c r="T11" s="169">
        <f t="shared" si="1"/>
        <v>-52.454815929689204</v>
      </c>
      <c r="U11" s="171">
        <f t="shared" si="2"/>
        <v>-23.683858826396314</v>
      </c>
      <c r="V11" s="167">
        <f>総合波及!I11</f>
        <v>-6316.7177744953788</v>
      </c>
      <c r="W11" s="170">
        <f>総合波及!K11</f>
        <v>-4964.8582267023385</v>
      </c>
    </row>
    <row r="12" spans="1:23" ht="18" customHeight="1" x14ac:dyDescent="0.2">
      <c r="A12" s="130">
        <v>6</v>
      </c>
      <c r="B12" s="155" t="s">
        <v>173</v>
      </c>
      <c r="C12" s="156" t="s">
        <v>226</v>
      </c>
      <c r="D12" s="459">
        <f>需要額入力!G12</f>
        <v>-476.21926184397</v>
      </c>
      <c r="E12" s="167">
        <f>'１次波及'!M12</f>
        <v>-349.50689330114193</v>
      </c>
      <c r="F12" s="168">
        <f>'１次波及'!N12</f>
        <v>-172.10685294370103</v>
      </c>
      <c r="G12" s="169">
        <f>'１次波及'!S12</f>
        <v>-122.44323336694033</v>
      </c>
      <c r="H12" s="169">
        <f>'１次波及'!V12</f>
        <v>-36.363910035431687</v>
      </c>
      <c r="I12" s="169">
        <f>'１次波及'!P12</f>
        <v>-126.31268053978465</v>
      </c>
      <c r="J12" s="169">
        <f>'１次波及'!Q12</f>
        <v>-232.77327650805353</v>
      </c>
      <c r="K12" s="169">
        <f>'１次波及'!T12</f>
        <v>-81.547783930274221</v>
      </c>
      <c r="L12" s="170">
        <f>'１次波及'!W12</f>
        <v>-24.21853945609681</v>
      </c>
      <c r="M12" s="167">
        <f>'２次波及'!H12</f>
        <v>-60.5824494915285</v>
      </c>
      <c r="N12" s="169">
        <f>'２次波及'!J12</f>
        <v>-36.773546841357799</v>
      </c>
      <c r="O12" s="170">
        <f>'２次波及'!N12</f>
        <v>-12.250410043800359</v>
      </c>
      <c r="P12" s="167">
        <f>'２次波及'!O12</f>
        <v>-47.730174959121356</v>
      </c>
      <c r="Q12" s="169">
        <f>'２次波及'!Q12</f>
        <v>-16.721378213645362</v>
      </c>
      <c r="R12" s="170">
        <f>'２次波及'!S12</f>
        <v>-4.9660130356668777</v>
      </c>
      <c r="S12" s="168">
        <f t="shared" si="0"/>
        <v>-630.01034476831683</v>
      </c>
      <c r="T12" s="169">
        <f t="shared" si="1"/>
        <v>-220.71239551085992</v>
      </c>
      <c r="U12" s="171">
        <f t="shared" si="2"/>
        <v>-65.548462527195369</v>
      </c>
      <c r="V12" s="167">
        <f>総合波及!I12</f>
        <v>0</v>
      </c>
      <c r="W12" s="170">
        <f>総合波及!K12</f>
        <v>0</v>
      </c>
    </row>
    <row r="13" spans="1:23" ht="18" customHeight="1" x14ac:dyDescent="0.2">
      <c r="A13" s="130">
        <v>7</v>
      </c>
      <c r="B13" s="155" t="s">
        <v>174</v>
      </c>
      <c r="C13" s="156" t="s">
        <v>227</v>
      </c>
      <c r="D13" s="459">
        <f>需要額入力!G13</f>
        <v>-65.5097486411007</v>
      </c>
      <c r="E13" s="167">
        <f>'１次波及'!M13</f>
        <v>-55.175685137616213</v>
      </c>
      <c r="F13" s="168">
        <f>'１次波及'!N13</f>
        <v>-96.657268565199203</v>
      </c>
      <c r="G13" s="169">
        <f>'１次波及'!S13</f>
        <v>-22.047707142367013</v>
      </c>
      <c r="H13" s="169">
        <f>'１次波及'!V13</f>
        <v>-0.84313649771104937</v>
      </c>
      <c r="I13" s="169">
        <f>'１次波及'!P13</f>
        <v>-81.409731028481517</v>
      </c>
      <c r="J13" s="169">
        <f>'１次波及'!Q13</f>
        <v>-160.9790660122072</v>
      </c>
      <c r="K13" s="169">
        <f>'１次波及'!T13</f>
        <v>-64.325785799245452</v>
      </c>
      <c r="L13" s="170">
        <f>'１次波及'!W13</f>
        <v>-2.4599119264908889</v>
      </c>
      <c r="M13" s="167">
        <f>'２次波及'!H13</f>
        <v>-3.3030484242019384</v>
      </c>
      <c r="N13" s="169">
        <f>'２次波及'!J13</f>
        <v>-2.0049503934905766</v>
      </c>
      <c r="O13" s="170">
        <f>'２次波及'!N13</f>
        <v>-21.638162237354784</v>
      </c>
      <c r="P13" s="167">
        <f>'２次波及'!O13</f>
        <v>-44.052460571525174</v>
      </c>
      <c r="Q13" s="169">
        <f>'２次波及'!Q13</f>
        <v>-17.602966726361498</v>
      </c>
      <c r="R13" s="170">
        <f>'２次波及'!S13</f>
        <v>-0.6731631375159487</v>
      </c>
      <c r="S13" s="168">
        <f t="shared" si="0"/>
        <v>-260.20721172134859</v>
      </c>
      <c r="T13" s="169">
        <f t="shared" si="1"/>
        <v>-103.97645966797397</v>
      </c>
      <c r="U13" s="171">
        <f t="shared" si="2"/>
        <v>-3.9762115617178866</v>
      </c>
      <c r="V13" s="167">
        <f>総合波及!I13</f>
        <v>-632.63980398512888</v>
      </c>
      <c r="W13" s="170">
        <f>総合波及!K13</f>
        <v>-607.76148275699768</v>
      </c>
    </row>
    <row r="14" spans="1:23" ht="18" customHeight="1" x14ac:dyDescent="0.2">
      <c r="A14" s="130">
        <v>8</v>
      </c>
      <c r="B14" s="155" t="s">
        <v>175</v>
      </c>
      <c r="C14" s="156" t="s">
        <v>345</v>
      </c>
      <c r="D14" s="459">
        <f>需要額入力!G14</f>
        <v>-167.2000142341023</v>
      </c>
      <c r="E14" s="167">
        <f>'１次波及'!M14</f>
        <v>-143.36785213988551</v>
      </c>
      <c r="F14" s="168">
        <f>'１次波及'!N14</f>
        <v>-144.01523239085824</v>
      </c>
      <c r="G14" s="169">
        <f>'１次波及'!S14</f>
        <v>-62.520405317974323</v>
      </c>
      <c r="H14" s="169">
        <f>'１次波及'!V14</f>
        <v>-33.420268939702673</v>
      </c>
      <c r="I14" s="169">
        <f>'１次波及'!P14</f>
        <v>-123.48775589453628</v>
      </c>
      <c r="J14" s="169">
        <f>'１次波及'!Q14</f>
        <v>-227.24958599803111</v>
      </c>
      <c r="K14" s="169">
        <f>'１次波及'!T14</f>
        <v>-99.0998749920319</v>
      </c>
      <c r="L14" s="170">
        <f>'１次波及'!W14</f>
        <v>-52.973816424898523</v>
      </c>
      <c r="M14" s="167">
        <f>'２次波及'!H14</f>
        <v>-86.394085364601196</v>
      </c>
      <c r="N14" s="169">
        <f>'２次波及'!J14</f>
        <v>-52.441209816312927</v>
      </c>
      <c r="O14" s="170">
        <f>'２次波及'!N14</f>
        <v>-4.488067340365701</v>
      </c>
      <c r="P14" s="167">
        <f>'２次波及'!O14</f>
        <v>-26.676246930398484</v>
      </c>
      <c r="Q14" s="169">
        <f>'２次波及'!Q14</f>
        <v>-11.633080537633933</v>
      </c>
      <c r="R14" s="170">
        <f>'２次波及'!S14</f>
        <v>-6.2184606479698292</v>
      </c>
      <c r="S14" s="168">
        <f t="shared" si="0"/>
        <v>-397.29368506831509</v>
      </c>
      <c r="T14" s="169">
        <f t="shared" si="1"/>
        <v>-173.25336084764015</v>
      </c>
      <c r="U14" s="171">
        <f t="shared" si="2"/>
        <v>-92.61254601257103</v>
      </c>
      <c r="V14" s="167">
        <f>総合波及!I14</f>
        <v>-18584.02253511635</v>
      </c>
      <c r="W14" s="170">
        <f>総合波及!K14</f>
        <v>-16934.832380108932</v>
      </c>
    </row>
    <row r="15" spans="1:23" ht="18" customHeight="1" x14ac:dyDescent="0.2">
      <c r="A15" s="130">
        <v>9</v>
      </c>
      <c r="B15" s="155" t="s">
        <v>176</v>
      </c>
      <c r="C15" s="156" t="s">
        <v>346</v>
      </c>
      <c r="D15" s="459">
        <f>需要額入力!G15</f>
        <v>-59.16848976371196</v>
      </c>
      <c r="E15" s="167">
        <f>'１次波及'!M15</f>
        <v>-53.597013126852495</v>
      </c>
      <c r="F15" s="168">
        <f>'１次波及'!N15</f>
        <v>-41.984159195737654</v>
      </c>
      <c r="G15" s="169">
        <f>'１次波及'!S15</f>
        <v>-26.824176801889596</v>
      </c>
      <c r="H15" s="169">
        <f>'１次波及'!V15</f>
        <v>-12.168507959831555</v>
      </c>
      <c r="I15" s="169">
        <f>'１次波及'!P15</f>
        <v>-38.03080897484525</v>
      </c>
      <c r="J15" s="169">
        <f>'１次波及'!Q15</f>
        <v>-67.592852743036573</v>
      </c>
      <c r="K15" s="169">
        <f>'１次波及'!T15</f>
        <v>-33.828799904054982</v>
      </c>
      <c r="L15" s="170">
        <f>'１次波及'!W15</f>
        <v>-15.346082153583332</v>
      </c>
      <c r="M15" s="167">
        <f>'２次波及'!H15</f>
        <v>-27.514590113414886</v>
      </c>
      <c r="N15" s="169">
        <f>'２次波及'!J15</f>
        <v>-16.701356198842834</v>
      </c>
      <c r="O15" s="170">
        <f>'２次波及'!N15</f>
        <v>-0.61301985500359335</v>
      </c>
      <c r="P15" s="167">
        <f>'２次波及'!O15</f>
        <v>-4.6864837609004191</v>
      </c>
      <c r="Q15" s="169">
        <f>'２次波及'!Q15</f>
        <v>-2.3454864673903848</v>
      </c>
      <c r="R15" s="170">
        <f>'２次波及'!S15</f>
        <v>-1.0640054663711636</v>
      </c>
      <c r="S15" s="168">
        <f t="shared" si="0"/>
        <v>-125.87634963078949</v>
      </c>
      <c r="T15" s="169">
        <f t="shared" si="1"/>
        <v>-62.998463173334969</v>
      </c>
      <c r="U15" s="171">
        <f t="shared" si="2"/>
        <v>-28.57859557978605</v>
      </c>
      <c r="V15" s="167">
        <f>総合波及!I15</f>
        <v>-6007.5530467103436</v>
      </c>
      <c r="W15" s="170">
        <f>総合波及!K15</f>
        <v>-5184.3585821495481</v>
      </c>
    </row>
    <row r="16" spans="1:23" ht="18" customHeight="1" x14ac:dyDescent="0.2">
      <c r="A16" s="130">
        <v>10</v>
      </c>
      <c r="B16" s="155" t="s">
        <v>177</v>
      </c>
      <c r="C16" s="156" t="s">
        <v>228</v>
      </c>
      <c r="D16" s="459">
        <f>需要額入力!G16</f>
        <v>-233.18219656300894</v>
      </c>
      <c r="E16" s="167">
        <f>'１次波及'!M16</f>
        <v>-222.5733909415631</v>
      </c>
      <c r="F16" s="168">
        <f>'１次波及'!N16</f>
        <v>-254.87575552178359</v>
      </c>
      <c r="G16" s="169">
        <f>'１次波及'!S16</f>
        <v>-60.252132988186666</v>
      </c>
      <c r="H16" s="169">
        <f>'１次波及'!V16</f>
        <v>-16.592684577363602</v>
      </c>
      <c r="I16" s="169">
        <f>'１次波及'!P16</f>
        <v>-243.27998454181892</v>
      </c>
      <c r="J16" s="169">
        <f>'１次波及'!Q16</f>
        <v>-616.23041348425193</v>
      </c>
      <c r="K16" s="169">
        <f>'１次波及'!T16</f>
        <v>-166.81777038822543</v>
      </c>
      <c r="L16" s="170">
        <f>'１次波及'!W16</f>
        <v>-45.939529584680258</v>
      </c>
      <c r="M16" s="167">
        <f>'２次波及'!H16</f>
        <v>-62.532214162043871</v>
      </c>
      <c r="N16" s="169">
        <f>'２次波及'!J16</f>
        <v>-37.957053996360628</v>
      </c>
      <c r="O16" s="170">
        <f>'２次波及'!N16</f>
        <v>0.20136814382868087</v>
      </c>
      <c r="P16" s="167">
        <f>'２次波及'!O16</f>
        <v>-13.662684292653747</v>
      </c>
      <c r="Q16" s="169">
        <f>'２次波及'!Q16</f>
        <v>-3.6985817014969067</v>
      </c>
      <c r="R16" s="170">
        <f>'２次波及'!S16</f>
        <v>-1.018543186986913</v>
      </c>
      <c r="S16" s="168">
        <f t="shared" si="0"/>
        <v>-852.46648871846878</v>
      </c>
      <c r="T16" s="169">
        <f t="shared" si="1"/>
        <v>-230.76848507790902</v>
      </c>
      <c r="U16" s="171">
        <f t="shared" si="2"/>
        <v>-63.550757349030768</v>
      </c>
      <c r="V16" s="167">
        <f>総合波及!I16</f>
        <v>-11205.722590134874</v>
      </c>
      <c r="W16" s="170">
        <f>総合波及!K16</f>
        <v>-10550.041459046521</v>
      </c>
    </row>
    <row r="17" spans="1:23" ht="18" customHeight="1" x14ac:dyDescent="0.2">
      <c r="A17" s="130">
        <v>11</v>
      </c>
      <c r="B17" s="155" t="s">
        <v>178</v>
      </c>
      <c r="C17" s="156" t="s">
        <v>229</v>
      </c>
      <c r="D17" s="459">
        <f>需要額入力!G17</f>
        <v>-240.41096153668059</v>
      </c>
      <c r="E17" s="167">
        <f>'１次波及'!M17</f>
        <v>-140.65477051090505</v>
      </c>
      <c r="F17" s="168">
        <f>'１次波及'!N17</f>
        <v>-151.74520144415013</v>
      </c>
      <c r="G17" s="169">
        <f>'１次波及'!S17</f>
        <v>-29.306928634747539</v>
      </c>
      <c r="H17" s="169">
        <f>'１次波及'!V17</f>
        <v>-14.864865852704144</v>
      </c>
      <c r="I17" s="169">
        <f>'１次波及'!P17</f>
        <v>-88.780005490729224</v>
      </c>
      <c r="J17" s="169">
        <f>'１次波及'!Q17</f>
        <v>-160.35087197205428</v>
      </c>
      <c r="K17" s="169">
        <f>'１次波及'!T17</f>
        <v>-33.410822429518575</v>
      </c>
      <c r="L17" s="170">
        <f>'１次波及'!W17</f>
        <v>-16.946415628639642</v>
      </c>
      <c r="M17" s="167">
        <f>'２次波及'!H17</f>
        <v>-31.811281481343784</v>
      </c>
      <c r="N17" s="169">
        <f>'２次波及'!J17</f>
        <v>-19.309447859175677</v>
      </c>
      <c r="O17" s="170">
        <f>'２次波及'!N17</f>
        <v>-0.69669808588339122</v>
      </c>
      <c r="P17" s="167">
        <f>'２次波及'!O17</f>
        <v>-5.4538332946859764</v>
      </c>
      <c r="Q17" s="169">
        <f>'２次波及'!Q17</f>
        <v>-1.1363646079873262</v>
      </c>
      <c r="R17" s="170">
        <f>'２次波及'!S17</f>
        <v>-0.57637931521300989</v>
      </c>
      <c r="S17" s="168">
        <f t="shared" si="0"/>
        <v>-306.45947577764531</v>
      </c>
      <c r="T17" s="169">
        <f t="shared" si="1"/>
        <v>-63.854115672253435</v>
      </c>
      <c r="U17" s="171">
        <f t="shared" si="2"/>
        <v>-32.387660796556794</v>
      </c>
      <c r="V17" s="167">
        <f>総合波及!I17</f>
        <v>0</v>
      </c>
      <c r="W17" s="170">
        <f>総合波及!K17</f>
        <v>0</v>
      </c>
    </row>
    <row r="18" spans="1:23" ht="18" customHeight="1" x14ac:dyDescent="0.2">
      <c r="A18" s="130">
        <v>12</v>
      </c>
      <c r="B18" s="155" t="s">
        <v>179</v>
      </c>
      <c r="C18" s="156" t="s">
        <v>230</v>
      </c>
      <c r="D18" s="459">
        <f>需要額入力!G18</f>
        <v>-62.9334116524564</v>
      </c>
      <c r="E18" s="167">
        <f>'１次波及'!M18</f>
        <v>-57.211088710100704</v>
      </c>
      <c r="F18" s="168">
        <f>'１次波及'!N18</f>
        <v>-71.315529982175136</v>
      </c>
      <c r="G18" s="169">
        <f>'１次波及'!S18</f>
        <v>-28.797888050491235</v>
      </c>
      <c r="H18" s="169">
        <f>'１次波及'!V18</f>
        <v>-17.357475014749308</v>
      </c>
      <c r="I18" s="169">
        <f>'１次波及'!P18</f>
        <v>-64.831049280304157</v>
      </c>
      <c r="J18" s="169">
        <f>'１次波及'!Q18</f>
        <v>-106.598023920502</v>
      </c>
      <c r="K18" s="169">
        <f>'１次波及'!T18</f>
        <v>-53.657394544988371</v>
      </c>
      <c r="L18" s="170">
        <f>'１次波及'!W18</f>
        <v>-32.341152362917612</v>
      </c>
      <c r="M18" s="167">
        <f>'２次波及'!H18</f>
        <v>-49.698627377666924</v>
      </c>
      <c r="N18" s="169">
        <f>'２次波及'!J18</f>
        <v>-30.167066818243821</v>
      </c>
      <c r="O18" s="170">
        <f>'２次波及'!N18</f>
        <v>-1.5793277874200775</v>
      </c>
      <c r="P18" s="167">
        <f>'２次波及'!O18</f>
        <v>-11.458936562064126</v>
      </c>
      <c r="Q18" s="169">
        <f>'２次波及'!Q18</f>
        <v>-5.7679932287976685</v>
      </c>
      <c r="R18" s="170">
        <f>'２次波及'!S18</f>
        <v>-3.4765673850305463</v>
      </c>
      <c r="S18" s="168">
        <f t="shared" si="0"/>
        <v>-175.26804919266684</v>
      </c>
      <c r="T18" s="169">
        <f t="shared" si="1"/>
        <v>-88.223275824277266</v>
      </c>
      <c r="U18" s="171">
        <f t="shared" si="2"/>
        <v>-53.175194762697473</v>
      </c>
      <c r="V18" s="167">
        <f>総合波及!I18</f>
        <v>-11783.933352899678</v>
      </c>
      <c r="W18" s="170">
        <f>総合波及!K18</f>
        <v>-9575.9726282614174</v>
      </c>
    </row>
    <row r="19" spans="1:23" ht="18" customHeight="1" x14ac:dyDescent="0.2">
      <c r="A19" s="130">
        <v>13</v>
      </c>
      <c r="B19" s="155" t="s">
        <v>180</v>
      </c>
      <c r="C19" s="156" t="s">
        <v>3</v>
      </c>
      <c r="D19" s="459">
        <f>需要額入力!G19</f>
        <v>-241.85125859119702</v>
      </c>
      <c r="E19" s="167">
        <f>'１次波及'!M19</f>
        <v>-202.23817306428717</v>
      </c>
      <c r="F19" s="168">
        <f>'１次波及'!N19</f>
        <v>-67.585130712262313</v>
      </c>
      <c r="G19" s="169">
        <f>'１次波及'!S19</f>
        <v>-93.732847837638928</v>
      </c>
      <c r="H19" s="169">
        <f>'１次波及'!V19</f>
        <v>-48.232372170542931</v>
      </c>
      <c r="I19" s="169">
        <f>'１次波及'!P19</f>
        <v>-56.51528729342936</v>
      </c>
      <c r="J19" s="169">
        <f>'１次波及'!Q19</f>
        <v>-83.279901667294666</v>
      </c>
      <c r="K19" s="169">
        <f>'１次波及'!T19</f>
        <v>-38.598362676232661</v>
      </c>
      <c r="L19" s="170">
        <f>'１次波及'!W19</f>
        <v>-19.86166681928206</v>
      </c>
      <c r="M19" s="167">
        <f>'２次波及'!H19</f>
        <v>-68.094038989824995</v>
      </c>
      <c r="N19" s="169">
        <f>'２次波及'!J19</f>
        <v>-41.333081666823773</v>
      </c>
      <c r="O19" s="170">
        <f>'２次波及'!N19</f>
        <v>-7.3327807154591862E-2</v>
      </c>
      <c r="P19" s="167">
        <f>'２次波及'!O19</f>
        <v>-2.8760478481750846</v>
      </c>
      <c r="Q19" s="169">
        <f>'２次波及'!Q19</f>
        <v>-1.3329835373911845</v>
      </c>
      <c r="R19" s="170">
        <f>'２次波及'!S19</f>
        <v>-0.68591704568738454</v>
      </c>
      <c r="S19" s="168">
        <f t="shared" si="0"/>
        <v>-288.39412257975687</v>
      </c>
      <c r="T19" s="169">
        <f t="shared" si="1"/>
        <v>-133.66419405126277</v>
      </c>
      <c r="U19" s="171">
        <f t="shared" si="2"/>
        <v>-68.779956035512384</v>
      </c>
      <c r="V19" s="167">
        <f>総合波及!I19</f>
        <v>-10902.599735861584</v>
      </c>
      <c r="W19" s="170">
        <f>総合波及!K19</f>
        <v>-9896.6776178385771</v>
      </c>
    </row>
    <row r="20" spans="1:23" ht="18" customHeight="1" x14ac:dyDescent="0.2">
      <c r="A20" s="130">
        <v>14</v>
      </c>
      <c r="B20" s="155" t="s">
        <v>181</v>
      </c>
      <c r="C20" s="156" t="s">
        <v>4</v>
      </c>
      <c r="D20" s="459">
        <f>需要額入力!G20</f>
        <v>-542.57369848566259</v>
      </c>
      <c r="E20" s="167">
        <f>'１次波及'!M20</f>
        <v>-450.3443093217877</v>
      </c>
      <c r="F20" s="168">
        <f>'１次波及'!N20</f>
        <v>-75.44239319315011</v>
      </c>
      <c r="G20" s="169">
        <f>'１次波及'!S20</f>
        <v>-218.5466804444246</v>
      </c>
      <c r="H20" s="169">
        <f>'１次波及'!V20</f>
        <v>-124.44179486209616</v>
      </c>
      <c r="I20" s="169">
        <f>'１次波及'!P20</f>
        <v>-62.618318121532958</v>
      </c>
      <c r="J20" s="169">
        <f>'１次波及'!Q20</f>
        <v>-83.200554443721742</v>
      </c>
      <c r="K20" s="169">
        <f>'１次波及'!T20</f>
        <v>-40.376229050600557</v>
      </c>
      <c r="L20" s="170">
        <f>'１次波及'!W20</f>
        <v>-22.990467769184654</v>
      </c>
      <c r="M20" s="167">
        <f>'２次波及'!H20</f>
        <v>-147.43226263128082</v>
      </c>
      <c r="N20" s="169">
        <f>'２次波及'!J20</f>
        <v>-89.49138341718745</v>
      </c>
      <c r="O20" s="170">
        <f>'２次波及'!N20</f>
        <v>-3.2700354528742571E-2</v>
      </c>
      <c r="P20" s="167">
        <f>'２次波及'!O20</f>
        <v>-2.643172786052447</v>
      </c>
      <c r="Q20" s="169">
        <f>'２次波及'!Q20</f>
        <v>-1.2826999837141198</v>
      </c>
      <c r="R20" s="170">
        <f>'２次波及'!S20</f>
        <v>-0.73037708885977604</v>
      </c>
      <c r="S20" s="168">
        <f t="shared" si="0"/>
        <v>-536.18803655156194</v>
      </c>
      <c r="T20" s="169">
        <f t="shared" si="1"/>
        <v>-260.20560947873923</v>
      </c>
      <c r="U20" s="171">
        <f t="shared" si="2"/>
        <v>-148.16263972014059</v>
      </c>
      <c r="V20" s="167">
        <f>総合波及!I20</f>
        <v>-24835.305231026741</v>
      </c>
      <c r="W20" s="170">
        <f>総合波及!K20</f>
        <v>-21948.520547388267</v>
      </c>
    </row>
    <row r="21" spans="1:23" ht="18" customHeight="1" x14ac:dyDescent="0.2">
      <c r="A21" s="130">
        <v>15</v>
      </c>
      <c r="B21" s="155" t="s">
        <v>182</v>
      </c>
      <c r="C21" s="156" t="s">
        <v>5</v>
      </c>
      <c r="D21" s="459">
        <f>需要額入力!G21</f>
        <v>-165.31134364507585</v>
      </c>
      <c r="E21" s="167">
        <f>'１次波及'!M21</f>
        <v>-103.16476341955726</v>
      </c>
      <c r="F21" s="168">
        <f>'１次波及'!N21</f>
        <v>-14.791107600608838</v>
      </c>
      <c r="G21" s="169">
        <f>'１次波及'!S21</f>
        <v>-42.871742979028269</v>
      </c>
      <c r="H21" s="169">
        <f>'１次波及'!V21</f>
        <v>-27.849099590095648</v>
      </c>
      <c r="I21" s="169">
        <f>'１次波及'!P21</f>
        <v>-9.2305892788953745</v>
      </c>
      <c r="J21" s="169">
        <f>'１次波及'!Q21</f>
        <v>-12.943204088765803</v>
      </c>
      <c r="K21" s="169">
        <f>'１次波及'!T21</f>
        <v>-5.3787524017476844</v>
      </c>
      <c r="L21" s="170">
        <f>'１次波及'!W21</f>
        <v>-3.4939893015316041</v>
      </c>
      <c r="M21" s="167">
        <f>'２次波及'!H21</f>
        <v>-31.343088891627254</v>
      </c>
      <c r="N21" s="169">
        <f>'２次波及'!J21</f>
        <v>-19.025254957217744</v>
      </c>
      <c r="O21" s="170">
        <f>'２次波及'!N21</f>
        <v>-0.28353691014314003</v>
      </c>
      <c r="P21" s="167">
        <f>'２次波及'!O21</f>
        <v>-2.1000458573164251</v>
      </c>
      <c r="Q21" s="169">
        <f>'２次波及'!Q21</f>
        <v>-0.87270714587782483</v>
      </c>
      <c r="R21" s="170">
        <f>'２次波及'!S21</f>
        <v>-0.56690273195630525</v>
      </c>
      <c r="S21" s="168">
        <f t="shared" si="0"/>
        <v>-118.2080133656395</v>
      </c>
      <c r="T21" s="169">
        <f t="shared" si="1"/>
        <v>-49.123202526653778</v>
      </c>
      <c r="U21" s="171">
        <f t="shared" si="2"/>
        <v>-31.909991623583558</v>
      </c>
      <c r="V21" s="167">
        <f>総合波及!I21</f>
        <v>-5485.4864162215872</v>
      </c>
      <c r="W21" s="170">
        <f>総合波及!K21</f>
        <v>-5136.520719547505</v>
      </c>
    </row>
    <row r="22" spans="1:23" ht="18" customHeight="1" x14ac:dyDescent="0.2">
      <c r="A22" s="130">
        <v>16</v>
      </c>
      <c r="B22" s="155" t="s">
        <v>183</v>
      </c>
      <c r="C22" s="156" t="s">
        <v>231</v>
      </c>
      <c r="D22" s="459">
        <f>需要額入力!G22</f>
        <v>-573.47889312123448</v>
      </c>
      <c r="E22" s="167">
        <f>'１次波及'!M22</f>
        <v>-370.7222505587597</v>
      </c>
      <c r="F22" s="168">
        <f>'１次波及'!N22</f>
        <v>-198.01443949836823</v>
      </c>
      <c r="G22" s="169">
        <f>'１次波及'!S22</f>
        <v>-134.66067363620357</v>
      </c>
      <c r="H22" s="169">
        <f>'１次波及'!V22</f>
        <v>-78.938424907586253</v>
      </c>
      <c r="I22" s="169">
        <f>'１次波及'!P22</f>
        <v>-128.00533643780986</v>
      </c>
      <c r="J22" s="169">
        <f>'１次波及'!Q22</f>
        <v>-191.51982648705717</v>
      </c>
      <c r="K22" s="169">
        <f>'１次波及'!T22</f>
        <v>-69.567415526218014</v>
      </c>
      <c r="L22" s="170">
        <f>'１次波及'!W22</f>
        <v>-40.780593607953016</v>
      </c>
      <c r="M22" s="167">
        <f>'２次波及'!H22</f>
        <v>-119.71901851553926</v>
      </c>
      <c r="N22" s="169">
        <f>'２次波及'!J22</f>
        <v>-72.669444238932329</v>
      </c>
      <c r="O22" s="170">
        <f>'２次波及'!N22</f>
        <v>-0.14377192535003641</v>
      </c>
      <c r="P22" s="167">
        <f>'２次波及'!O22</f>
        <v>-7.5262161631732845</v>
      </c>
      <c r="Q22" s="169">
        <f>'２次波及'!Q22</f>
        <v>-2.7338130822659101</v>
      </c>
      <c r="R22" s="170">
        <f>'２次波及'!S22</f>
        <v>-1.6025680911773323</v>
      </c>
      <c r="S22" s="168">
        <f t="shared" si="0"/>
        <v>-569.76829320899014</v>
      </c>
      <c r="T22" s="169">
        <f t="shared" si="1"/>
        <v>-206.96190224468748</v>
      </c>
      <c r="U22" s="171">
        <f t="shared" si="2"/>
        <v>-121.32158660671659</v>
      </c>
      <c r="V22" s="167">
        <f>総合波及!I22</f>
        <v>-20623.967681411006</v>
      </c>
      <c r="W22" s="170">
        <f>総合波及!K22</f>
        <v>-19937.414746280701</v>
      </c>
    </row>
    <row r="23" spans="1:23" ht="18" customHeight="1" x14ac:dyDescent="0.2">
      <c r="A23" s="130">
        <v>17</v>
      </c>
      <c r="B23" s="155" t="s">
        <v>184</v>
      </c>
      <c r="C23" s="156" t="s">
        <v>232</v>
      </c>
      <c r="D23" s="459">
        <f>需要額入力!G23</f>
        <v>-438.94232968244523</v>
      </c>
      <c r="E23" s="167">
        <f>'１次波及'!M23</f>
        <v>-306.05893732599577</v>
      </c>
      <c r="F23" s="168">
        <f>'１次波及'!N23</f>
        <v>-111.53398283454172</v>
      </c>
      <c r="G23" s="169">
        <f>'１次波及'!S23</f>
        <v>-110.4274704021697</v>
      </c>
      <c r="H23" s="169">
        <f>'１次波及'!V23</f>
        <v>-60.664994485035315</v>
      </c>
      <c r="I23" s="169">
        <f>'１次波及'!P23</f>
        <v>-77.768695233315754</v>
      </c>
      <c r="J23" s="169">
        <f>'１次波及'!Q23</f>
        <v>-120.1486196543386</v>
      </c>
      <c r="K23" s="169">
        <f>'１次波及'!T23</f>
        <v>-43.350173847754846</v>
      </c>
      <c r="L23" s="170">
        <f>'１次波及'!W23</f>
        <v>-23.815071085316632</v>
      </c>
      <c r="M23" s="167">
        <f>'２次波及'!H23</f>
        <v>-84.480065570351954</v>
      </c>
      <c r="N23" s="169">
        <f>'２次波及'!J23</f>
        <v>-51.279399801203631</v>
      </c>
      <c r="O23" s="170">
        <f>'２次波及'!N23</f>
        <v>-13.720551413589229</v>
      </c>
      <c r="P23" s="167">
        <f>'２次波及'!O23</f>
        <v>-18.691806972540022</v>
      </c>
      <c r="Q23" s="169">
        <f>'２次波及'!Q23</f>
        <v>-6.7440898124294533</v>
      </c>
      <c r="R23" s="170">
        <f>'２次波及'!S23</f>
        <v>-3.7049673399887726</v>
      </c>
      <c r="S23" s="168">
        <f t="shared" si="0"/>
        <v>-444.89936395287441</v>
      </c>
      <c r="T23" s="169">
        <f t="shared" si="1"/>
        <v>-160.521734062354</v>
      </c>
      <c r="U23" s="171">
        <f t="shared" si="2"/>
        <v>-88.185032910340709</v>
      </c>
      <c r="V23" s="167">
        <f>総合波及!I23</f>
        <v>-15987.770849225037</v>
      </c>
      <c r="W23" s="170">
        <f>総合波及!K23</f>
        <v>-14959.183042949278</v>
      </c>
    </row>
    <row r="24" spans="1:23" ht="18" customHeight="1" x14ac:dyDescent="0.2">
      <c r="A24" s="130">
        <v>18</v>
      </c>
      <c r="B24" s="155" t="s">
        <v>185</v>
      </c>
      <c r="C24" s="156" t="s">
        <v>258</v>
      </c>
      <c r="D24" s="459">
        <f>需要額入力!G24</f>
        <v>-81.94983422288081</v>
      </c>
      <c r="E24" s="167">
        <f>'１次波及'!M24</f>
        <v>-28.476416921895275</v>
      </c>
      <c r="F24" s="168">
        <f>'１次波及'!N24</f>
        <v>-9.0870425275133933</v>
      </c>
      <c r="G24" s="169">
        <f>'１次波及'!S24</f>
        <v>-9.5177050231903024</v>
      </c>
      <c r="H24" s="169">
        <f>'１次波及'!V24</f>
        <v>-5.1893134334335933</v>
      </c>
      <c r="I24" s="169">
        <f>'１次波及'!P24</f>
        <v>-3.1576197078897263</v>
      </c>
      <c r="J24" s="169">
        <f>'１次波及'!Q24</f>
        <v>-5.4274348089839721</v>
      </c>
      <c r="K24" s="169">
        <f>'１次波及'!T24</f>
        <v>-1.8140176724546491</v>
      </c>
      <c r="L24" s="170">
        <f>'１次波及'!W24</f>
        <v>-0.98905211426687767</v>
      </c>
      <c r="M24" s="167">
        <f>'２次波及'!H24</f>
        <v>-6.1783655477004711</v>
      </c>
      <c r="N24" s="169">
        <f>'２次波及'!J24</f>
        <v>-3.7502678874541857</v>
      </c>
      <c r="O24" s="170">
        <f>'２次波及'!N24</f>
        <v>-7.8033060110903403</v>
      </c>
      <c r="P24" s="167">
        <f>'２次波及'!O24</f>
        <v>-8.1925419840746212</v>
      </c>
      <c r="Q24" s="169">
        <f>'２次波及'!Q24</f>
        <v>-2.7382025698103458</v>
      </c>
      <c r="R24" s="170">
        <f>'２次波及'!S24</f>
        <v>-1.4929430303163858</v>
      </c>
      <c r="S24" s="168">
        <f t="shared" si="0"/>
        <v>-42.096393714953869</v>
      </c>
      <c r="T24" s="169">
        <f t="shared" si="1"/>
        <v>-14.069925265455298</v>
      </c>
      <c r="U24" s="171">
        <f t="shared" si="2"/>
        <v>-7.6713085780168573</v>
      </c>
      <c r="V24" s="167">
        <f>総合波及!I24</f>
        <v>-1198.5540722287681</v>
      </c>
      <c r="W24" s="170">
        <f>総合波及!K24</f>
        <v>-1161.7532369673604</v>
      </c>
    </row>
    <row r="25" spans="1:23" ht="18" customHeight="1" x14ac:dyDescent="0.2">
      <c r="A25" s="130">
        <v>19</v>
      </c>
      <c r="B25" s="155" t="s">
        <v>186</v>
      </c>
      <c r="C25" s="156" t="s">
        <v>347</v>
      </c>
      <c r="D25" s="459">
        <f>需要額入力!G25</f>
        <v>-1290.0448060836461</v>
      </c>
      <c r="E25" s="167">
        <f>'１次波及'!M25</f>
        <v>-1149.7364593455857</v>
      </c>
      <c r="F25" s="168">
        <f>'１次波及'!N25</f>
        <v>-515.68022191120178</v>
      </c>
      <c r="G25" s="169">
        <f>'１次波及'!S25</f>
        <v>-266.78774120565242</v>
      </c>
      <c r="H25" s="169">
        <f>'１次波及'!V25</f>
        <v>-168.86685101194433</v>
      </c>
      <c r="I25" s="169">
        <f>'１次波及'!P25</f>
        <v>-459.59361232937505</v>
      </c>
      <c r="J25" s="169">
        <f>'１次波及'!Q25</f>
        <v>-782.99611299525077</v>
      </c>
      <c r="K25" s="169">
        <f>'１次波及'!T25</f>
        <v>-181.68838837876658</v>
      </c>
      <c r="L25" s="170">
        <f>'１次波及'!W25</f>
        <v>-115.00208320031841</v>
      </c>
      <c r="M25" s="167">
        <f>'２次波及'!H25</f>
        <v>-283.86893421226279</v>
      </c>
      <c r="N25" s="169">
        <f>'２次波及'!J25</f>
        <v>-172.30844306684349</v>
      </c>
      <c r="O25" s="170">
        <f>'２次波及'!N25</f>
        <v>-32.252402210413699</v>
      </c>
      <c r="P25" s="167">
        <f>'２次波及'!O25</f>
        <v>-62.75482046806254</v>
      </c>
      <c r="Q25" s="169">
        <f>'２次波及'!Q25</f>
        <v>-14.56178645667207</v>
      </c>
      <c r="R25" s="170">
        <f>'２次波及'!S25</f>
        <v>-9.2170765153376273</v>
      </c>
      <c r="S25" s="168">
        <f t="shared" si="0"/>
        <v>-1995.4873928088989</v>
      </c>
      <c r="T25" s="169">
        <f t="shared" si="1"/>
        <v>-463.03791604109108</v>
      </c>
      <c r="U25" s="171">
        <f t="shared" si="2"/>
        <v>-293.08601072760035</v>
      </c>
      <c r="V25" s="167">
        <f>総合波及!I25</f>
        <v>-49902.946897257279</v>
      </c>
      <c r="W25" s="170">
        <f>総合波及!K25</f>
        <v>-48098.516134594829</v>
      </c>
    </row>
    <row r="26" spans="1:23" ht="18" customHeight="1" x14ac:dyDescent="0.2">
      <c r="A26" s="130">
        <v>20</v>
      </c>
      <c r="B26" s="155" t="s">
        <v>187</v>
      </c>
      <c r="C26" s="156" t="s">
        <v>6</v>
      </c>
      <c r="D26" s="459">
        <f>需要額入力!G26</f>
        <v>-28.665917806518735</v>
      </c>
      <c r="E26" s="167">
        <f>'１次波及'!M26</f>
        <v>-21.730415287807624</v>
      </c>
      <c r="F26" s="168">
        <f>'１次波及'!N26</f>
        <v>-34.940598579294601</v>
      </c>
      <c r="G26" s="169">
        <f>'１次波及'!S26</f>
        <v>-10.588728850022438</v>
      </c>
      <c r="H26" s="169">
        <f>'１次波及'!V26</f>
        <v>-5.9947938929706641</v>
      </c>
      <c r="I26" s="169">
        <f>'１次波及'!P26</f>
        <v>-26.486984392315222</v>
      </c>
      <c r="J26" s="169">
        <f>'１次波及'!Q26</f>
        <v>-58.908091692150045</v>
      </c>
      <c r="K26" s="169">
        <f>'１次波及'!T26</f>
        <v>-28.704550821466029</v>
      </c>
      <c r="L26" s="170">
        <f>'１次波及'!W26</f>
        <v>-16.251040932512495</v>
      </c>
      <c r="M26" s="167">
        <f>'２次波及'!H26</f>
        <v>-22.245834825483161</v>
      </c>
      <c r="N26" s="169">
        <f>'２次波及'!J26</f>
        <v>-13.503221739068278</v>
      </c>
      <c r="O26" s="170">
        <f>'２次波及'!N26</f>
        <v>-11.535279417101206</v>
      </c>
      <c r="P26" s="167">
        <f>'２次波及'!O26</f>
        <v>-25.855011819181723</v>
      </c>
      <c r="Q26" s="169">
        <f>'２次波及'!Q26</f>
        <v>-12.598549357731184</v>
      </c>
      <c r="R26" s="170">
        <f>'２次波及'!S26</f>
        <v>-7.1326509366472575</v>
      </c>
      <c r="S26" s="168">
        <f t="shared" si="0"/>
        <v>-106.49351879913939</v>
      </c>
      <c r="T26" s="169">
        <f t="shared" si="1"/>
        <v>-51.89182902921965</v>
      </c>
      <c r="U26" s="171">
        <f t="shared" si="2"/>
        <v>-29.378485762130417</v>
      </c>
      <c r="V26" s="167">
        <f>総合波及!I26</f>
        <v>-9045.456849760536</v>
      </c>
      <c r="W26" s="170">
        <f>総合波及!K26</f>
        <v>-6877.48323243496</v>
      </c>
    </row>
    <row r="27" spans="1:23" ht="18" customHeight="1" x14ac:dyDescent="0.2">
      <c r="A27" s="130">
        <v>21</v>
      </c>
      <c r="B27" s="155" t="s">
        <v>188</v>
      </c>
      <c r="C27" s="156" t="s">
        <v>233</v>
      </c>
      <c r="D27" s="459">
        <f>需要額入力!G27</f>
        <v>0</v>
      </c>
      <c r="E27" s="167">
        <f>'１次波及'!M27</f>
        <v>0</v>
      </c>
      <c r="F27" s="168">
        <f>'１次波及'!N27</f>
        <v>-28.674515456650113</v>
      </c>
      <c r="G27" s="169">
        <f>'１次波及'!S27</f>
        <v>0</v>
      </c>
      <c r="H27" s="169">
        <f>'１次波及'!V27</f>
        <v>0</v>
      </c>
      <c r="I27" s="169">
        <f>'１次波及'!P27</f>
        <v>-28.674515456650113</v>
      </c>
      <c r="J27" s="169">
        <f>'１次波及'!Q27</f>
        <v>-56.655881073377351</v>
      </c>
      <c r="K27" s="169">
        <f>'１次波及'!T27</f>
        <v>-27.596163335277115</v>
      </c>
      <c r="L27" s="170">
        <f>'１次波及'!W27</f>
        <v>-19.473374715663741</v>
      </c>
      <c r="M27" s="167">
        <f>'２次波及'!H27</f>
        <v>-19.473374715663741</v>
      </c>
      <c r="N27" s="169">
        <f>'２次波及'!J27</f>
        <v>-11.82033845240789</v>
      </c>
      <c r="O27" s="170">
        <f>'２次波及'!N27</f>
        <v>0</v>
      </c>
      <c r="P27" s="167">
        <f>'２次波及'!O27</f>
        <v>-17.057885206897382</v>
      </c>
      <c r="Q27" s="169">
        <f>'２次波及'!Q27</f>
        <v>-8.3086199950589936</v>
      </c>
      <c r="R27" s="170">
        <f>'２次波及'!S27</f>
        <v>-5.8630204702046216</v>
      </c>
      <c r="S27" s="168">
        <f t="shared" si="0"/>
        <v>-73.71376628027474</v>
      </c>
      <c r="T27" s="169">
        <f t="shared" si="1"/>
        <v>-35.904783330336109</v>
      </c>
      <c r="U27" s="171">
        <f t="shared" si="2"/>
        <v>-25.336395185868362</v>
      </c>
      <c r="V27" s="167">
        <f>総合波及!I27</f>
        <v>-5488.0563245124431</v>
      </c>
      <c r="W27" s="170">
        <f>総合波及!K27</f>
        <v>-3729.4158853851545</v>
      </c>
    </row>
    <row r="28" spans="1:23" ht="18" customHeight="1" x14ac:dyDescent="0.2">
      <c r="A28" s="130">
        <v>22</v>
      </c>
      <c r="B28" s="155" t="s">
        <v>189</v>
      </c>
      <c r="C28" s="156" t="s">
        <v>348</v>
      </c>
      <c r="D28" s="459">
        <f>需要額入力!G28</f>
        <v>-4.28</v>
      </c>
      <c r="E28" s="167">
        <f>'１次波及'!M28</f>
        <v>-4.2793362454444424</v>
      </c>
      <c r="F28" s="168">
        <f>'１次波及'!N28</f>
        <v>-118.40864912609152</v>
      </c>
      <c r="G28" s="169">
        <f>'１次波及'!S28</f>
        <v>-1.877986065343801</v>
      </c>
      <c r="H28" s="169">
        <f>'１次波及'!V28</f>
        <v>-0.33365888601665084</v>
      </c>
      <c r="I28" s="169">
        <f>'１次波及'!P28</f>
        <v>-118.39028597649457</v>
      </c>
      <c r="J28" s="169">
        <f>'１次波及'!Q28</f>
        <v>-244.94931022723489</v>
      </c>
      <c r="K28" s="169">
        <f>'１次波及'!T28</f>
        <v>-107.49596781791266</v>
      </c>
      <c r="L28" s="170">
        <f>'１次波及'!W28</f>
        <v>-19.09864270842731</v>
      </c>
      <c r="M28" s="167">
        <f>'２次波及'!H28</f>
        <v>-19.432301594443963</v>
      </c>
      <c r="N28" s="169">
        <f>'２次波及'!J28</f>
        <v>-11.795407067827485</v>
      </c>
      <c r="O28" s="170">
        <f>'２次波及'!N28</f>
        <v>-43.825881785236241</v>
      </c>
      <c r="P28" s="167">
        <f>'２次波及'!O28</f>
        <v>-88.751675522864758</v>
      </c>
      <c r="Q28" s="169">
        <f>'２次波及'!Q28</f>
        <v>-38.948659406067328</v>
      </c>
      <c r="R28" s="170">
        <f>'２次波及'!S28</f>
        <v>-6.9199482089294886</v>
      </c>
      <c r="S28" s="168">
        <f t="shared" si="0"/>
        <v>-337.9803219955441</v>
      </c>
      <c r="T28" s="169">
        <f t="shared" si="1"/>
        <v>-148.32261328932378</v>
      </c>
      <c r="U28" s="171">
        <f t="shared" si="2"/>
        <v>-26.352249803373446</v>
      </c>
      <c r="V28" s="167">
        <f>総合波及!I28</f>
        <v>-2595.6021270753504</v>
      </c>
      <c r="W28" s="170">
        <f>総合波及!K28</f>
        <v>-2526.4147530742157</v>
      </c>
    </row>
    <row r="29" spans="1:23" ht="18" customHeight="1" x14ac:dyDescent="0.2">
      <c r="A29" s="130">
        <v>23</v>
      </c>
      <c r="B29" s="155" t="s">
        <v>190</v>
      </c>
      <c r="C29" s="156" t="s">
        <v>7</v>
      </c>
      <c r="D29" s="459">
        <f>需要額入力!G29</f>
        <v>-1.4900000000000002</v>
      </c>
      <c r="E29" s="167">
        <f>'１次波及'!M29</f>
        <v>-1.4897030821007884</v>
      </c>
      <c r="F29" s="168">
        <f>'１次波及'!N29</f>
        <v>-11.790204413709926</v>
      </c>
      <c r="G29" s="169">
        <f>'１次波及'!S29</f>
        <v>-0.71025928336078559</v>
      </c>
      <c r="H29" s="169">
        <f>'１次波及'!V29</f>
        <v>-0.17851840969285671</v>
      </c>
      <c r="I29" s="169">
        <f>'１次波及'!P29</f>
        <v>-11.787854935370467</v>
      </c>
      <c r="J29" s="169">
        <f>'１次波及'!Q29</f>
        <v>-21.932383732415079</v>
      </c>
      <c r="K29" s="169">
        <f>'１次波及'!T29</f>
        <v>-10.456902009097778</v>
      </c>
      <c r="L29" s="170">
        <f>'１次波及'!W29</f>
        <v>-2.6282648614533257</v>
      </c>
      <c r="M29" s="167">
        <f>'２次波及'!H29</f>
        <v>-2.8067832711461822</v>
      </c>
      <c r="N29" s="169">
        <f>'２次波及'!J29</f>
        <v>-1.7037174455857325</v>
      </c>
      <c r="O29" s="170">
        <f>'２次波及'!N29</f>
        <v>-12.356853087121356</v>
      </c>
      <c r="P29" s="167">
        <f>'２次波及'!O29</f>
        <v>-20.087256337321996</v>
      </c>
      <c r="Q29" s="169">
        <f>'２次波及'!Q29</f>
        <v>-9.5771838443880259</v>
      </c>
      <c r="R29" s="170">
        <f>'２次波及'!S29</f>
        <v>-2.4071542171843792</v>
      </c>
      <c r="S29" s="168">
        <f t="shared" si="0"/>
        <v>-43.509343151837868</v>
      </c>
      <c r="T29" s="169">
        <f t="shared" si="1"/>
        <v>-20.74434513684659</v>
      </c>
      <c r="U29" s="171">
        <f t="shared" si="2"/>
        <v>-5.2139374883305614</v>
      </c>
      <c r="V29" s="167">
        <f>総合波及!I29</f>
        <v>-811.92982711077991</v>
      </c>
      <c r="W29" s="170">
        <f>総合波及!K29</f>
        <v>-809.96103509547731</v>
      </c>
    </row>
    <row r="30" spans="1:23" ht="18" customHeight="1" x14ac:dyDescent="0.2">
      <c r="A30" s="130">
        <v>24</v>
      </c>
      <c r="B30" s="155" t="s">
        <v>191</v>
      </c>
      <c r="C30" s="156" t="s">
        <v>8</v>
      </c>
      <c r="D30" s="459">
        <f>需要額入力!G30</f>
        <v>-0.79</v>
      </c>
      <c r="E30" s="167">
        <f>'１次波及'!M30</f>
        <v>-0.7899603996791873</v>
      </c>
      <c r="F30" s="168">
        <f>'１次波及'!N30</f>
        <v>-18.625551757402334</v>
      </c>
      <c r="G30" s="169">
        <f>'１次波及'!S30</f>
        <v>-0.51331672384073213</v>
      </c>
      <c r="H30" s="169">
        <f>'１次波及'!V30</f>
        <v>-0.35927424815941944</v>
      </c>
      <c r="I30" s="169">
        <f>'１次波及'!P30</f>
        <v>-18.624618114585996</v>
      </c>
      <c r="J30" s="169">
        <f>'１次波及'!Q30</f>
        <v>-34.456830092394078</v>
      </c>
      <c r="K30" s="169">
        <f>'１次波及'!T30</f>
        <v>-22.390068089675761</v>
      </c>
      <c r="L30" s="170">
        <f>'１次波及'!W30</f>
        <v>-15.670977596382288</v>
      </c>
      <c r="M30" s="167">
        <f>'２次波及'!H30</f>
        <v>-16.030251844541709</v>
      </c>
      <c r="N30" s="169">
        <f>'２次波及'!J30</f>
        <v>-9.7303628696368172</v>
      </c>
      <c r="O30" s="170">
        <f>'２次波及'!N30</f>
        <v>-3.2869684668296655</v>
      </c>
      <c r="P30" s="167">
        <f>'２次波及'!O30</f>
        <v>-14.710415726073721</v>
      </c>
      <c r="Q30" s="169">
        <f>'２次波及'!Q30</f>
        <v>-9.5588366327096193</v>
      </c>
      <c r="R30" s="170">
        <f>'２次波及'!S30</f>
        <v>-6.6903018837956569</v>
      </c>
      <c r="S30" s="168">
        <f t="shared" si="0"/>
        <v>-49.957206218146986</v>
      </c>
      <c r="T30" s="169">
        <f t="shared" si="1"/>
        <v>-32.46222144622611</v>
      </c>
      <c r="U30" s="171">
        <f t="shared" si="2"/>
        <v>-22.720553728337364</v>
      </c>
      <c r="V30" s="167">
        <f>総合波及!I30</f>
        <v>-4449.3035182067706</v>
      </c>
      <c r="W30" s="170">
        <f>総合波及!K30</f>
        <v>-4002.2956108916151</v>
      </c>
    </row>
    <row r="31" spans="1:23" ht="18" customHeight="1" x14ac:dyDescent="0.2">
      <c r="A31" s="130">
        <v>25</v>
      </c>
      <c r="B31" s="155" t="s">
        <v>192</v>
      </c>
      <c r="C31" s="156" t="s">
        <v>234</v>
      </c>
      <c r="D31" s="459">
        <f>需要額入力!G31</f>
        <v>-1478.8526327478812</v>
      </c>
      <c r="E31" s="167">
        <f>'１次波及'!M31</f>
        <v>-1476.8479590068212</v>
      </c>
      <c r="F31" s="168">
        <f>'１次波及'!N31</f>
        <v>-193.36570770667589</v>
      </c>
      <c r="G31" s="169">
        <f>'１次波及'!S31</f>
        <v>-1039.4033709094117</v>
      </c>
      <c r="H31" s="169">
        <f>'１次波及'!V31</f>
        <v>-642.04084001154945</v>
      </c>
      <c r="I31" s="169">
        <f>'１次波及'!P31</f>
        <v>-193.10358885312871</v>
      </c>
      <c r="J31" s="169">
        <f>'１次波及'!Q31</f>
        <v>-344.47110239281523</v>
      </c>
      <c r="K31" s="169">
        <f>'１次波及'!T31</f>
        <v>-242.43824343892368</v>
      </c>
      <c r="L31" s="170">
        <f>'１次波及'!W31</f>
        <v>-149.75442434082413</v>
      </c>
      <c r="M31" s="167">
        <f>'２次波及'!H31</f>
        <v>-791.79526435237358</v>
      </c>
      <c r="N31" s="169">
        <f>'２次波及'!J31</f>
        <v>-480.61972546189077</v>
      </c>
      <c r="O31" s="170">
        <f>'２次波及'!N31</f>
        <v>-302.69673671435118</v>
      </c>
      <c r="P31" s="167">
        <f>'２次波及'!O31</f>
        <v>-369.3376426160072</v>
      </c>
      <c r="Q31" s="169">
        <f>'２次波及'!Q31</f>
        <v>-259.93927702414248</v>
      </c>
      <c r="R31" s="170">
        <f>'２次波及'!S31</f>
        <v>-160.56483598524002</v>
      </c>
      <c r="S31" s="168">
        <f t="shared" si="0"/>
        <v>-2190.6567040156438</v>
      </c>
      <c r="T31" s="169">
        <f t="shared" si="1"/>
        <v>-1541.780891372478</v>
      </c>
      <c r="U31" s="171">
        <f t="shared" si="2"/>
        <v>-952.36010033761363</v>
      </c>
      <c r="V31" s="167">
        <f>総合波及!I31</f>
        <v>-274762.74432592629</v>
      </c>
      <c r="W31" s="170">
        <f>総合波及!K31</f>
        <v>-237393.54792378927</v>
      </c>
    </row>
    <row r="32" spans="1:23" ht="18" customHeight="1" x14ac:dyDescent="0.2">
      <c r="A32" s="130">
        <v>26</v>
      </c>
      <c r="B32" s="155" t="s">
        <v>193</v>
      </c>
      <c r="C32" s="156" t="s">
        <v>9</v>
      </c>
      <c r="D32" s="459">
        <f>需要額入力!G32</f>
        <v>-195.85000000000002</v>
      </c>
      <c r="E32" s="167">
        <f>'１次波及'!M32</f>
        <v>-182.94018176185909</v>
      </c>
      <c r="F32" s="168">
        <f>'１次波及'!N32</f>
        <v>-104.27033033678931</v>
      </c>
      <c r="G32" s="169">
        <f>'１次波及'!S32</f>
        <v>-116.00621721423303</v>
      </c>
      <c r="H32" s="169">
        <f>'１次波及'!V32</f>
        <v>-55.564903116381217</v>
      </c>
      <c r="I32" s="169">
        <f>'１次波及'!P32</f>
        <v>-97.397156927144891</v>
      </c>
      <c r="J32" s="169">
        <f>'１次波及'!Q32</f>
        <v>-178.26722651329024</v>
      </c>
      <c r="K32" s="169">
        <f>'１次波及'!T32</f>
        <v>-113.04299800029604</v>
      </c>
      <c r="L32" s="170">
        <f>'１次波及'!W32</f>
        <v>-54.145574114117991</v>
      </c>
      <c r="M32" s="167">
        <f>'２次波及'!H32</f>
        <v>-109.71047723049919</v>
      </c>
      <c r="N32" s="169">
        <f>'２次波及'!J32</f>
        <v>-66.594259678913005</v>
      </c>
      <c r="O32" s="170">
        <f>'２次波及'!N32</f>
        <v>-95.705267850343546</v>
      </c>
      <c r="P32" s="167">
        <f>'２次波及'!O32</f>
        <v>-169.8729240159102</v>
      </c>
      <c r="Q32" s="169">
        <f>'２次波及'!Q32</f>
        <v>-107.71999422116635</v>
      </c>
      <c r="R32" s="170">
        <f>'２次波及'!S32</f>
        <v>-51.595950513089271</v>
      </c>
      <c r="S32" s="168">
        <f t="shared" si="0"/>
        <v>-531.08033229105945</v>
      </c>
      <c r="T32" s="169">
        <f t="shared" si="1"/>
        <v>-336.76920943569542</v>
      </c>
      <c r="U32" s="171">
        <f t="shared" si="2"/>
        <v>-161.30642774358847</v>
      </c>
      <c r="V32" s="167">
        <f>総合波及!I32</f>
        <v>-24957.074648325364</v>
      </c>
      <c r="W32" s="170">
        <f>総合波及!K32</f>
        <v>-23496.711898716196</v>
      </c>
    </row>
    <row r="33" spans="1:23" ht="18" customHeight="1" x14ac:dyDescent="0.2">
      <c r="A33" s="130">
        <v>27</v>
      </c>
      <c r="B33" s="155" t="s">
        <v>194</v>
      </c>
      <c r="C33" s="156" t="s">
        <v>235</v>
      </c>
      <c r="D33" s="459">
        <f>需要額入力!G33</f>
        <v>-3.69</v>
      </c>
      <c r="E33" s="167">
        <f>'１次波及'!M33</f>
        <v>-3.6899388486983113</v>
      </c>
      <c r="F33" s="168">
        <f>'１次波及'!N33</f>
        <v>-98.382508735247427</v>
      </c>
      <c r="G33" s="169">
        <f>'１次波及'!S33</f>
        <v>-2.9745360544163102</v>
      </c>
      <c r="H33" s="169">
        <f>'１次波及'!V33</f>
        <v>-0.23873112071671254</v>
      </c>
      <c r="I33" s="169">
        <f>'１次波及'!P33</f>
        <v>-98.38087832373725</v>
      </c>
      <c r="J33" s="169">
        <f>'１次波及'!Q33</f>
        <v>-162.99988553042976</v>
      </c>
      <c r="K33" s="169">
        <f>'１次波及'!T33</f>
        <v>-131.39758035476211</v>
      </c>
      <c r="L33" s="170">
        <f>'１次波及'!W33</f>
        <v>-10.545742611182465</v>
      </c>
      <c r="M33" s="167">
        <f>'２次波及'!H33</f>
        <v>-10.78447373189918</v>
      </c>
      <c r="N33" s="169">
        <f>'２次波及'!J33</f>
        <v>-6.5461755552628018</v>
      </c>
      <c r="O33" s="170">
        <f>'２次波及'!N33</f>
        <v>-429.41715818108707</v>
      </c>
      <c r="P33" s="167">
        <f>'２次波及'!O33</f>
        <v>-495.68446864189269</v>
      </c>
      <c r="Q33" s="169">
        <f>'２次波及'!Q33</f>
        <v>-399.58150637364395</v>
      </c>
      <c r="R33" s="170">
        <f>'２次波及'!S33</f>
        <v>-32.069720820032558</v>
      </c>
      <c r="S33" s="168">
        <f t="shared" si="0"/>
        <v>-662.37429302102078</v>
      </c>
      <c r="T33" s="169">
        <f t="shared" si="1"/>
        <v>-533.95362278282232</v>
      </c>
      <c r="U33" s="171">
        <f t="shared" si="2"/>
        <v>-42.854194551931734</v>
      </c>
      <c r="V33" s="167">
        <f>総合波及!I33</f>
        <v>-10267.633271494933</v>
      </c>
      <c r="W33" s="170">
        <f>総合波及!K33</f>
        <v>-5840.3589197018819</v>
      </c>
    </row>
    <row r="34" spans="1:23" ht="18" customHeight="1" x14ac:dyDescent="0.2">
      <c r="A34" s="130">
        <v>28</v>
      </c>
      <c r="B34" s="155" t="s">
        <v>195</v>
      </c>
      <c r="C34" s="156" t="s">
        <v>236</v>
      </c>
      <c r="D34" s="459">
        <f>需要額入力!G34</f>
        <v>-712.3572743153685</v>
      </c>
      <c r="E34" s="167">
        <f>'１次波及'!M34</f>
        <v>-681.65384714962465</v>
      </c>
      <c r="F34" s="168">
        <f>'１次波及'!N34</f>
        <v>-271.3415068532845</v>
      </c>
      <c r="G34" s="169">
        <f>'１次波及'!S34</f>
        <v>-345.64095016018263</v>
      </c>
      <c r="H34" s="169">
        <f>'１次波及'!V34</f>
        <v>-219.35811829513949</v>
      </c>
      <c r="I34" s="169">
        <f>'１次波及'!P34</f>
        <v>-259.64637227250847</v>
      </c>
      <c r="J34" s="169">
        <f>'１次波及'!Q34</f>
        <v>-443.5420020355578</v>
      </c>
      <c r="K34" s="169">
        <f>'１次波及'!T34</f>
        <v>-224.90341639026761</v>
      </c>
      <c r="L34" s="170">
        <f>'１次波及'!W34</f>
        <v>-142.7330592473316</v>
      </c>
      <c r="M34" s="167">
        <f>'２次波及'!H34</f>
        <v>-362.09117754247109</v>
      </c>
      <c r="N34" s="169">
        <f>'２次波及'!J34</f>
        <v>-219.78934476827993</v>
      </c>
      <c r="O34" s="170">
        <f>'２次波及'!N34</f>
        <v>-65.397229048223551</v>
      </c>
      <c r="P34" s="167">
        <f>'２次波及'!O34</f>
        <v>-153.46517233294554</v>
      </c>
      <c r="Q34" s="169">
        <f>'２次波及'!Q34</f>
        <v>-77.816399340312415</v>
      </c>
      <c r="R34" s="170">
        <f>'２次波及'!S34</f>
        <v>-49.385522531063991</v>
      </c>
      <c r="S34" s="168">
        <f t="shared" si="0"/>
        <v>-1278.6610215181279</v>
      </c>
      <c r="T34" s="169">
        <f t="shared" si="1"/>
        <v>-648.36076589076265</v>
      </c>
      <c r="U34" s="171">
        <f t="shared" si="2"/>
        <v>-411.47670007353508</v>
      </c>
      <c r="V34" s="167">
        <f>総合波及!I34</f>
        <v>-89935.616173852541</v>
      </c>
      <c r="W34" s="170">
        <f>総合波及!K34</f>
        <v>-81561.392711337772</v>
      </c>
    </row>
    <row r="35" spans="1:23" ht="18" customHeight="1" x14ac:dyDescent="0.2">
      <c r="A35" s="130">
        <v>29</v>
      </c>
      <c r="B35" s="155" t="s">
        <v>196</v>
      </c>
      <c r="C35" s="156" t="s">
        <v>237</v>
      </c>
      <c r="D35" s="459">
        <f>需要額入力!G35</f>
        <v>-133.81157439908321</v>
      </c>
      <c r="E35" s="167">
        <f>'１次波及'!M35</f>
        <v>-126.4107336636165</v>
      </c>
      <c r="F35" s="168">
        <f>'１次波及'!N35</f>
        <v>-166.50642312628639</v>
      </c>
      <c r="G35" s="169">
        <f>'１次波及'!S35</f>
        <v>-67.191693987631169</v>
      </c>
      <c r="H35" s="169">
        <f>'１次波及'!V35</f>
        <v>-28.96030686976518</v>
      </c>
      <c r="I35" s="169">
        <f>'１次波及'!P35</f>
        <v>-157.29729809712657</v>
      </c>
      <c r="J35" s="169">
        <f>'１次波及'!Q35</f>
        <v>-327.98320728512488</v>
      </c>
      <c r="K35" s="169">
        <f>'１次波及'!T35</f>
        <v>-174.33446241699022</v>
      </c>
      <c r="L35" s="170">
        <f>'１次波及'!W35</f>
        <v>-75.139935160750298</v>
      </c>
      <c r="M35" s="167">
        <f>'２次波及'!H35</f>
        <v>-104.10024203051549</v>
      </c>
      <c r="N35" s="169">
        <f>'２次波及'!J35</f>
        <v>-63.188846912522898</v>
      </c>
      <c r="O35" s="170">
        <f>'２次波及'!N35</f>
        <v>-99.081776796336356</v>
      </c>
      <c r="P35" s="167">
        <f>'２次波及'!O35</f>
        <v>-187.32300957798185</v>
      </c>
      <c r="Q35" s="169">
        <f>'２次波及'!Q35</f>
        <v>-99.568683541534696</v>
      </c>
      <c r="R35" s="170">
        <f>'２次波及'!S35</f>
        <v>-42.91512029019826</v>
      </c>
      <c r="S35" s="168">
        <f t="shared" si="0"/>
        <v>-641.71695052672317</v>
      </c>
      <c r="T35" s="169">
        <f t="shared" si="1"/>
        <v>-341.09483994615607</v>
      </c>
      <c r="U35" s="171">
        <f t="shared" si="2"/>
        <v>-147.01536232071373</v>
      </c>
      <c r="V35" s="167">
        <f>総合波及!I35</f>
        <v>-22379.779887468751</v>
      </c>
      <c r="W35" s="170">
        <f>総合波及!K35</f>
        <v>-19396.767887082584</v>
      </c>
    </row>
    <row r="36" spans="1:23" ht="18" customHeight="1" x14ac:dyDescent="0.2">
      <c r="A36" s="130">
        <v>30</v>
      </c>
      <c r="B36" s="155" t="s">
        <v>197</v>
      </c>
      <c r="C36" s="156" t="s">
        <v>10</v>
      </c>
      <c r="D36" s="459">
        <f>需要額入力!G36</f>
        <v>0</v>
      </c>
      <c r="E36" s="167">
        <f>'１次波及'!M36</f>
        <v>0</v>
      </c>
      <c r="F36" s="168">
        <f>'１次波及'!N36</f>
        <v>-30.212576975786511</v>
      </c>
      <c r="G36" s="169">
        <f>'１次波及'!S36</f>
        <v>0</v>
      </c>
      <c r="H36" s="169">
        <f>'１次波及'!V36</f>
        <v>0</v>
      </c>
      <c r="I36" s="169">
        <f>'１次波及'!P36</f>
        <v>-30.212576975786511</v>
      </c>
      <c r="J36" s="169">
        <f>'１次波及'!Q36</f>
        <v>-33.575718194278323</v>
      </c>
      <c r="K36" s="169">
        <f>'１次波及'!T36</f>
        <v>-23.835114595656716</v>
      </c>
      <c r="L36" s="170">
        <f>'１次波及'!W36</f>
        <v>-11.397933462758276</v>
      </c>
      <c r="M36" s="167">
        <f>'２次波及'!H36</f>
        <v>-11.397933462758276</v>
      </c>
      <c r="N36" s="169">
        <f>'２次波及'!J36</f>
        <v>-6.9185456118942739</v>
      </c>
      <c r="O36" s="170">
        <f>'２次波及'!N36</f>
        <v>-7.8356156956847469</v>
      </c>
      <c r="P36" s="167">
        <f>'２次波及'!O36</f>
        <v>-8.7268677612515901</v>
      </c>
      <c r="Q36" s="169">
        <f>'２次波及'!Q36</f>
        <v>-6.1951286327516399</v>
      </c>
      <c r="R36" s="170">
        <f>'２次波及'!S36</f>
        <v>-2.9625057461313338</v>
      </c>
      <c r="S36" s="168">
        <f t="shared" si="0"/>
        <v>-42.302585955529914</v>
      </c>
      <c r="T36" s="169">
        <f t="shared" si="1"/>
        <v>-30.030243228408356</v>
      </c>
      <c r="U36" s="171">
        <f t="shared" si="2"/>
        <v>-14.360439208889609</v>
      </c>
      <c r="V36" s="167">
        <f>総合波及!I36</f>
        <v>-2015.2309354169597</v>
      </c>
      <c r="W36" s="170">
        <f>総合波及!K36</f>
        <v>-2015.0483348976663</v>
      </c>
    </row>
    <row r="37" spans="1:23" ht="18" customHeight="1" x14ac:dyDescent="0.2">
      <c r="A37" s="130">
        <v>31</v>
      </c>
      <c r="B37" s="155" t="s">
        <v>198</v>
      </c>
      <c r="C37" s="156" t="s">
        <v>238</v>
      </c>
      <c r="D37" s="459">
        <f>需要額入力!G37</f>
        <v>-80.478841110911745</v>
      </c>
      <c r="E37" s="167">
        <f>'１次波及'!M37</f>
        <v>-77.005652006036456</v>
      </c>
      <c r="F37" s="168">
        <f>'１次波及'!N37</f>
        <v>-4.3496714676037804</v>
      </c>
      <c r="G37" s="169">
        <f>'１次波及'!S37</f>
        <v>-53.251626124012148</v>
      </c>
      <c r="H37" s="169">
        <f>'１次波及'!V37</f>
        <v>-37.508193929724719</v>
      </c>
      <c r="I37" s="169">
        <f>'１次波及'!P37</f>
        <v>-4.1619546548051423</v>
      </c>
      <c r="J37" s="169">
        <f>'１次波及'!Q37</f>
        <v>-7.8412416448367512</v>
      </c>
      <c r="K37" s="169">
        <f>'１次波及'!T37</f>
        <v>-5.4224444250682842</v>
      </c>
      <c r="L37" s="170">
        <f>'１次波及'!W37</f>
        <v>-3.8193405886793248</v>
      </c>
      <c r="M37" s="167">
        <f>'２次波及'!H37</f>
        <v>-41.32753451840405</v>
      </c>
      <c r="N37" s="169">
        <f>'２次波及'!J37</f>
        <v>-25.085813452671257</v>
      </c>
      <c r="O37" s="170">
        <f>'２次波及'!N37</f>
        <v>-58.776394829039496</v>
      </c>
      <c r="P37" s="167">
        <f>'２次波及'!O37</f>
        <v>-60.382128291210712</v>
      </c>
      <c r="Q37" s="169">
        <f>'２次波及'!Q37</f>
        <v>-41.755980717930044</v>
      </c>
      <c r="R37" s="170">
        <f>'２次波及'!S37</f>
        <v>-29.411147348751879</v>
      </c>
      <c r="S37" s="168">
        <f t="shared" si="0"/>
        <v>-145.22902194208393</v>
      </c>
      <c r="T37" s="169">
        <f t="shared" si="1"/>
        <v>-100.43005126701047</v>
      </c>
      <c r="U37" s="171">
        <f t="shared" si="2"/>
        <v>-70.738681867155918</v>
      </c>
      <c r="V37" s="167">
        <f>総合波及!I37</f>
        <v>-11061.491864029245</v>
      </c>
      <c r="W37" s="170">
        <f>総合波及!K37</f>
        <v>-10944.213376243386</v>
      </c>
    </row>
    <row r="38" spans="1:23" ht="18" customHeight="1" x14ac:dyDescent="0.2">
      <c r="A38" s="130">
        <v>32</v>
      </c>
      <c r="B38" s="155" t="s">
        <v>199</v>
      </c>
      <c r="C38" s="156" t="s">
        <v>239</v>
      </c>
      <c r="D38" s="459">
        <f>需要額入力!G38</f>
        <v>-0.1</v>
      </c>
      <c r="E38" s="167">
        <f>'１次波及'!M38</f>
        <v>-9.9993051782287332E-2</v>
      </c>
      <c r="F38" s="168">
        <f>'１次波及'!N38</f>
        <v>-0.69062646129612892</v>
      </c>
      <c r="G38" s="169">
        <f>'１次波及'!S38</f>
        <v>-5.9304437429794271E-2</v>
      </c>
      <c r="H38" s="169">
        <f>'１次波及'!V38</f>
        <v>-5.1399976882605516E-2</v>
      </c>
      <c r="I38" s="169">
        <f>'１次波及'!P38</f>
        <v>-0.69057847506601666</v>
      </c>
      <c r="J38" s="169">
        <f>'１次波及'!Q38</f>
        <v>-1.213861160661901</v>
      </c>
      <c r="K38" s="169">
        <f>'１次波及'!T38</f>
        <v>-0.7199235543652337</v>
      </c>
      <c r="L38" s="170">
        <f>'１次波及'!W38</f>
        <v>-0.62396771060213352</v>
      </c>
      <c r="M38" s="167">
        <f>'２次波及'!H38</f>
        <v>-0.67536768748473908</v>
      </c>
      <c r="N38" s="169">
        <f>'２次波及'!J38</f>
        <v>-0.40994818630323659</v>
      </c>
      <c r="O38" s="170">
        <f>'２次波及'!N38</f>
        <v>-97.891689125609744</v>
      </c>
      <c r="P38" s="167">
        <f>'２次波及'!O38</f>
        <v>-99.595340390160686</v>
      </c>
      <c r="Q38" s="169">
        <f>'２次波及'!Q38</f>
        <v>-59.068560536859309</v>
      </c>
      <c r="R38" s="170">
        <f>'２次波及'!S38</f>
        <v>-51.195539114211698</v>
      </c>
      <c r="S38" s="168">
        <f t="shared" si="0"/>
        <v>-100.90919460260487</v>
      </c>
      <c r="T38" s="169">
        <f t="shared" si="1"/>
        <v>-59.847788528654334</v>
      </c>
      <c r="U38" s="171">
        <f t="shared" si="2"/>
        <v>-51.870906801696435</v>
      </c>
      <c r="V38" s="167">
        <f>総合波及!I38</f>
        <v>-11897.643484740023</v>
      </c>
      <c r="W38" s="170">
        <f>総合波及!K38</f>
        <v>-11106.355665091212</v>
      </c>
    </row>
    <row r="39" spans="1:23" ht="18" customHeight="1" x14ac:dyDescent="0.2">
      <c r="A39" s="130">
        <v>33</v>
      </c>
      <c r="B39" s="155" t="s">
        <v>200</v>
      </c>
      <c r="C39" s="156" t="s">
        <v>259</v>
      </c>
      <c r="D39" s="459">
        <f>需要額入力!G39</f>
        <v>-1.89</v>
      </c>
      <c r="E39" s="167">
        <f>'１次波及'!M39</f>
        <v>-1.8502772803063052</v>
      </c>
      <c r="F39" s="168">
        <f>'１次波及'!N39</f>
        <v>-5.4988573707754522</v>
      </c>
      <c r="G39" s="169">
        <f>'１次波及'!S39</f>
        <v>-1.1420900162353118</v>
      </c>
      <c r="H39" s="169">
        <f>'１次波及'!V39</f>
        <v>-0.98444811252856479</v>
      </c>
      <c r="I39" s="169">
        <f>'１次波及'!P39</f>
        <v>-5.3832861697305212</v>
      </c>
      <c r="J39" s="169">
        <f>'１次波及'!Q39</f>
        <v>-10.930622644092823</v>
      </c>
      <c r="K39" s="169">
        <f>'１次波及'!T39</f>
        <v>-6.7469644284814478</v>
      </c>
      <c r="L39" s="170">
        <f>'１次波及'!W39</f>
        <v>-5.8156855436055483</v>
      </c>
      <c r="M39" s="167">
        <f>'２次波及'!H39</f>
        <v>-6.8001336561341121</v>
      </c>
      <c r="N39" s="169">
        <f>'２次波及'!J39</f>
        <v>-4.1276811292734061</v>
      </c>
      <c r="O39" s="170">
        <f>'２次波及'!N39</f>
        <v>-23.070650267458429</v>
      </c>
      <c r="P39" s="167">
        <f>'２次波及'!O39</f>
        <v>-26.482765113941603</v>
      </c>
      <c r="Q39" s="169">
        <f>'２次波及'!Q39</f>
        <v>-16.346577867469936</v>
      </c>
      <c r="R39" s="170">
        <f>'２次波及'!S39</f>
        <v>-14.090270906121276</v>
      </c>
      <c r="S39" s="168">
        <f t="shared" si="0"/>
        <v>-39.263665038340733</v>
      </c>
      <c r="T39" s="169">
        <f t="shared" si="1"/>
        <v>-24.235632312186695</v>
      </c>
      <c r="U39" s="171">
        <f t="shared" si="2"/>
        <v>-20.890404562255391</v>
      </c>
      <c r="V39" s="167">
        <f>総合波及!I39</f>
        <v>-5056.3923321036418</v>
      </c>
      <c r="W39" s="170">
        <f>総合波及!K39</f>
        <v>-3605.2970046494174</v>
      </c>
    </row>
    <row r="40" spans="1:23" ht="18" customHeight="1" x14ac:dyDescent="0.2">
      <c r="A40" s="130">
        <v>34</v>
      </c>
      <c r="B40" s="155" t="s">
        <v>201</v>
      </c>
      <c r="C40" s="156" t="s">
        <v>240</v>
      </c>
      <c r="D40" s="459">
        <f>需要額入力!G40</f>
        <v>-372.92</v>
      </c>
      <c r="E40" s="167">
        <f>'１次波及'!M40</f>
        <v>-354.95346419265547</v>
      </c>
      <c r="F40" s="168">
        <f>'１次波及'!N40</f>
        <v>-457.65675495861677</v>
      </c>
      <c r="G40" s="169">
        <f>'１次波及'!S40</f>
        <v>-211.56566728607024</v>
      </c>
      <c r="H40" s="169">
        <f>'１次波及'!V40</f>
        <v>-124.66558749268241</v>
      </c>
      <c r="I40" s="169">
        <f>'１次波及'!P40</f>
        <v>-435.60777266901823</v>
      </c>
      <c r="J40" s="169">
        <f>'１次波及'!Q40</f>
        <v>-839.63686630208861</v>
      </c>
      <c r="K40" s="169">
        <f>'１次波及'!T40</f>
        <v>-500.45527602111491</v>
      </c>
      <c r="L40" s="170">
        <f>'１次波及'!W40</f>
        <v>-294.89449682128378</v>
      </c>
      <c r="M40" s="167">
        <f>'２次波及'!H40</f>
        <v>-419.56008431396623</v>
      </c>
      <c r="N40" s="169">
        <f>'２次波及'!J40</f>
        <v>-254.67297117857748</v>
      </c>
      <c r="O40" s="170">
        <f>'２次波及'!N40</f>
        <v>-25.295040025708296</v>
      </c>
      <c r="P40" s="167">
        <f>'２次波及'!O40</f>
        <v>-218.43371114182281</v>
      </c>
      <c r="Q40" s="169">
        <f>'２次波及'!Q40</f>
        <v>-130.19473964172872</v>
      </c>
      <c r="R40" s="170">
        <f>'２次波及'!S40</f>
        <v>-76.717569131603597</v>
      </c>
      <c r="S40" s="168">
        <f t="shared" si="0"/>
        <v>-1413.0240416365671</v>
      </c>
      <c r="T40" s="169">
        <f t="shared" si="1"/>
        <v>-842.21568294891381</v>
      </c>
      <c r="U40" s="171">
        <f t="shared" si="2"/>
        <v>-496.27765344556974</v>
      </c>
      <c r="V40" s="167">
        <f>総合波及!I40</f>
        <v>-136632.51395215944</v>
      </c>
      <c r="W40" s="170">
        <f>総合波及!K40</f>
        <v>-113132.63471476594</v>
      </c>
    </row>
    <row r="41" spans="1:23" ht="18" customHeight="1" x14ac:dyDescent="0.2">
      <c r="A41" s="130">
        <v>35</v>
      </c>
      <c r="B41" s="155" t="s">
        <v>202</v>
      </c>
      <c r="C41" s="156" t="s">
        <v>241</v>
      </c>
      <c r="D41" s="459">
        <f>需要額入力!G41</f>
        <v>-75.787424134284166</v>
      </c>
      <c r="E41" s="167">
        <f>'１次波及'!M41</f>
        <v>-74.94839196793184</v>
      </c>
      <c r="F41" s="168">
        <f>'１次波及'!N41</f>
        <v>-7.269819639836852</v>
      </c>
      <c r="G41" s="169">
        <f>'１次波及'!S41</f>
        <v>-41.412634140953827</v>
      </c>
      <c r="H41" s="169">
        <f>'１次波及'!V41</f>
        <v>-23.422709856590892</v>
      </c>
      <c r="I41" s="169">
        <f>'１次波及'!P41</f>
        <v>-7.1893364648104079</v>
      </c>
      <c r="J41" s="169">
        <f>'１次波及'!Q41</f>
        <v>-14.236962471869868</v>
      </c>
      <c r="K41" s="169">
        <f>'１次波及'!T41</f>
        <v>-7.8666146483610264</v>
      </c>
      <c r="L41" s="170">
        <f>'１次波及'!W41</f>
        <v>-4.4493048144443446</v>
      </c>
      <c r="M41" s="167">
        <f>'２次波及'!H41</f>
        <v>-27.872014671035238</v>
      </c>
      <c r="N41" s="169">
        <f>'２次波及'!J41</f>
        <v>-16.918312905318388</v>
      </c>
      <c r="O41" s="170">
        <f>'２次波及'!N41</f>
        <v>-190.61173775532149</v>
      </c>
      <c r="P41" s="167">
        <f>'２次波及'!O41</f>
        <v>-200.42912015694955</v>
      </c>
      <c r="Q41" s="169">
        <f>'２次波及'!Q41</f>
        <v>-110.74684334527782</v>
      </c>
      <c r="R41" s="170">
        <f>'２次波及'!S41</f>
        <v>-62.637676472854778</v>
      </c>
      <c r="S41" s="168">
        <f t="shared" si="0"/>
        <v>-289.61447459675128</v>
      </c>
      <c r="T41" s="169">
        <f t="shared" si="1"/>
        <v>-160.02609213459269</v>
      </c>
      <c r="U41" s="171">
        <f t="shared" si="2"/>
        <v>-90.509691143890024</v>
      </c>
      <c r="V41" s="167">
        <f>総合波及!I41</f>
        <v>-53825.669090909883</v>
      </c>
      <c r="W41" s="170">
        <f>総合波及!K41</f>
        <v>-41572.597600307563</v>
      </c>
    </row>
    <row r="42" spans="1:23" ht="18" customHeight="1" x14ac:dyDescent="0.2">
      <c r="A42" s="130">
        <v>36</v>
      </c>
      <c r="B42" s="155" t="s">
        <v>203</v>
      </c>
      <c r="C42" s="156" t="s">
        <v>349</v>
      </c>
      <c r="D42" s="459">
        <f>需要額入力!G42</f>
        <v>0</v>
      </c>
      <c r="E42" s="167">
        <f>'１次波及'!M42</f>
        <v>0</v>
      </c>
      <c r="F42" s="168">
        <f>'１次波及'!N42</f>
        <v>-8.4516128815654703</v>
      </c>
      <c r="G42" s="169">
        <f>'１次波及'!S42</f>
        <v>0</v>
      </c>
      <c r="H42" s="169">
        <f>'１次波及'!V42</f>
        <v>0</v>
      </c>
      <c r="I42" s="169">
        <f>'１次波及'!P42</f>
        <v>-8.4516128815654703</v>
      </c>
      <c r="J42" s="169">
        <f>'１次波及'!Q42</f>
        <v>-14.291400093593618</v>
      </c>
      <c r="K42" s="169">
        <f>'１次波及'!T42</f>
        <v>0</v>
      </c>
      <c r="L42" s="170">
        <f>'１次波及'!W42</f>
        <v>0</v>
      </c>
      <c r="M42" s="167">
        <f>'２次波及'!H42</f>
        <v>0</v>
      </c>
      <c r="N42" s="169">
        <f>'２次波及'!J42</f>
        <v>0</v>
      </c>
      <c r="O42" s="170">
        <f>'２次波及'!N42</f>
        <v>0</v>
      </c>
      <c r="P42" s="167">
        <f>'２次波及'!O42</f>
        <v>-3.859307495219491</v>
      </c>
      <c r="Q42" s="169">
        <f>'２次波及'!Q42</f>
        <v>0</v>
      </c>
      <c r="R42" s="170">
        <f>'２次波及'!S42</f>
        <v>0</v>
      </c>
      <c r="S42" s="168">
        <f t="shared" si="0"/>
        <v>-18.150707588813109</v>
      </c>
      <c r="T42" s="169">
        <f t="shared" si="1"/>
        <v>0</v>
      </c>
      <c r="U42" s="171">
        <f t="shared" si="2"/>
        <v>0</v>
      </c>
      <c r="V42" s="167">
        <f>総合波及!I42</f>
        <v>0</v>
      </c>
      <c r="W42" s="170">
        <f>総合波及!K42</f>
        <v>0</v>
      </c>
    </row>
    <row r="43" spans="1:23" ht="18" customHeight="1" x14ac:dyDescent="0.2">
      <c r="A43" s="130">
        <v>37</v>
      </c>
      <c r="B43" s="155" t="s">
        <v>204</v>
      </c>
      <c r="C43" s="156" t="s">
        <v>350</v>
      </c>
      <c r="D43" s="459">
        <f>需要額入力!G43</f>
        <v>-408.05000861916147</v>
      </c>
      <c r="E43" s="167">
        <f>'１次波及'!M43</f>
        <v>-297.68229589526607</v>
      </c>
      <c r="F43" s="168">
        <f>'１次波及'!N43</f>
        <v>-23.84404069908673</v>
      </c>
      <c r="G43" s="169">
        <f>'１次波及'!S43</f>
        <v>-193.50330565337825</v>
      </c>
      <c r="H43" s="169">
        <f>'１次波及'!V43</f>
        <v>-2.2089594177844778</v>
      </c>
      <c r="I43" s="169">
        <f>'１次波及'!P43</f>
        <v>-17.394801197881883</v>
      </c>
      <c r="J43" s="169">
        <f>'１次波及'!Q43</f>
        <v>-33.136778662582735</v>
      </c>
      <c r="K43" s="169">
        <f>'１次波及'!T43</f>
        <v>-21.539998509585729</v>
      </c>
      <c r="L43" s="170">
        <f>'１次波及'!W43</f>
        <v>-0.24589235003584203</v>
      </c>
      <c r="M43" s="167">
        <f>'２次波及'!H43</f>
        <v>-2.4548517678203199</v>
      </c>
      <c r="N43" s="169">
        <f>'２次波及'!J43</f>
        <v>-1.4900950230669341</v>
      </c>
      <c r="O43" s="170">
        <f>'２次波及'!N43</f>
        <v>-8.3442431340041007E-3</v>
      </c>
      <c r="P43" s="167">
        <f>'２次波及'!O43</f>
        <v>-8.7814078515637366</v>
      </c>
      <c r="Q43" s="169">
        <f>'２次波及'!Q43</f>
        <v>-5.7082045892509372</v>
      </c>
      <c r="R43" s="170">
        <f>'２次波及'!S43</f>
        <v>-6.5162671218926022E-2</v>
      </c>
      <c r="S43" s="168">
        <f t="shared" si="0"/>
        <v>-339.60048240941256</v>
      </c>
      <c r="T43" s="169">
        <f t="shared" si="1"/>
        <v>-220.7515087522149</v>
      </c>
      <c r="U43" s="171">
        <f t="shared" si="2"/>
        <v>-2.520014439039246</v>
      </c>
      <c r="V43" s="167">
        <f>総合波及!I43</f>
        <v>-605.59371379977983</v>
      </c>
      <c r="W43" s="170">
        <f>総合波及!K43</f>
        <v>-574.51060887225742</v>
      </c>
    </row>
    <row r="44" spans="1:23" ht="27" customHeight="1" x14ac:dyDescent="0.2">
      <c r="B44" s="724" t="s">
        <v>56</v>
      </c>
      <c r="C44" s="725"/>
      <c r="D44" s="363">
        <f t="shared" ref="D44:W44" si="3">SUM(D7:D43)</f>
        <v>-8247.2800000000007</v>
      </c>
      <c r="E44" s="172">
        <f t="shared" si="3"/>
        <v>-7016.1073642632455</v>
      </c>
      <c r="F44" s="460">
        <f t="shared" si="3"/>
        <v>-3672.1447401715059</v>
      </c>
      <c r="G44" s="173">
        <f t="shared" si="3"/>
        <v>-3343.9673407678038</v>
      </c>
      <c r="H44" s="173">
        <f t="shared" si="3"/>
        <v>-1800.3259832104802</v>
      </c>
      <c r="I44" s="461">
        <f t="shared" si="3"/>
        <v>-3154.1808660643246</v>
      </c>
      <c r="J44" s="172">
        <f t="shared" si="3"/>
        <v>-5836.3053056595481</v>
      </c>
      <c r="K44" s="460">
        <f t="shared" si="3"/>
        <v>-2625.4282511700021</v>
      </c>
      <c r="L44" s="174">
        <f t="shared" si="3"/>
        <v>-1270.7669399960969</v>
      </c>
      <c r="M44" s="175">
        <f t="shared" si="3"/>
        <v>-3071.0929232065778</v>
      </c>
      <c r="N44" s="173">
        <f t="shared" si="3"/>
        <v>-1864.1534043863921</v>
      </c>
      <c r="O44" s="174">
        <f t="shared" si="3"/>
        <v>-1750.8759933780859</v>
      </c>
      <c r="P44" s="172">
        <f t="shared" si="3"/>
        <v>-2751.9651121616334</v>
      </c>
      <c r="Q44" s="175">
        <f t="shared" si="3"/>
        <v>-1607.743418514257</v>
      </c>
      <c r="R44" s="176">
        <f t="shared" si="3"/>
        <v>-686.09801468939452</v>
      </c>
      <c r="S44" s="172">
        <f t="shared" si="3"/>
        <v>-15604.377782084428</v>
      </c>
      <c r="T44" s="460">
        <f t="shared" si="3"/>
        <v>-7577.1390104520633</v>
      </c>
      <c r="U44" s="174">
        <f t="shared" si="3"/>
        <v>-3757.1909378959722</v>
      </c>
      <c r="V44" s="175">
        <f t="shared" si="3"/>
        <v>-883112.28279273002</v>
      </c>
      <c r="W44" s="174">
        <f t="shared" si="3"/>
        <v>-756885.05479303875</v>
      </c>
    </row>
  </sheetData>
  <mergeCells count="7">
    <mergeCell ref="V3:W3"/>
    <mergeCell ref="V4:V6"/>
    <mergeCell ref="W4:W6"/>
    <mergeCell ref="B44:C44"/>
    <mergeCell ref="J4:L4"/>
    <mergeCell ref="E3:L3"/>
    <mergeCell ref="E4:I4"/>
  </mergeCells>
  <phoneticPr fontId="5"/>
  <pageMargins left="0.25" right="0.25" top="0.75" bottom="0.75" header="0.3" footer="0.3"/>
  <pageSetup paperSize="9" scale="54" orientation="landscape" r:id="rId1"/>
  <headerFooter>
    <oddHeader>&amp;L&amp;F&amp;R&amp;A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W46"/>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20" customHeight="1" x14ac:dyDescent="0.2"/>
  <cols>
    <col min="1" max="1" width="4" style="428" customWidth="1"/>
    <col min="2" max="2" width="5.26953125" style="78" customWidth="1"/>
    <col min="3" max="3" width="25" style="78" customWidth="1"/>
    <col min="4" max="4" width="16.81640625" style="78" bestFit="1" customWidth="1"/>
    <col min="5" max="5" width="10.36328125" style="78" customWidth="1"/>
    <col min="6" max="6" width="10.6328125" style="78" customWidth="1"/>
    <col min="7" max="8" width="10.7265625" style="78" customWidth="1"/>
    <col min="9" max="9" width="21.453125" style="78" bestFit="1" customWidth="1"/>
    <col min="10" max="10" width="16.81640625" style="78" bestFit="1" customWidth="1"/>
    <col min="11" max="11" width="17.6328125" style="78" bestFit="1" customWidth="1"/>
    <col min="12" max="12" width="12.7265625" style="78" bestFit="1" customWidth="1"/>
    <col min="13" max="13" width="14.6328125" style="78" customWidth="1"/>
    <col min="14" max="14" width="11.54296875" style="78" customWidth="1"/>
    <col min="15" max="15" width="11.7265625" style="78" customWidth="1"/>
    <col min="16" max="16" width="13.1796875" style="78" customWidth="1"/>
    <col min="17" max="17" width="12.54296875" style="78" customWidth="1"/>
    <col min="18" max="18" width="13.453125" style="78" customWidth="1"/>
    <col min="19" max="20" width="17.6328125" style="78" customWidth="1"/>
    <col min="21" max="21" width="12.1796875" style="78" customWidth="1"/>
    <col min="22" max="23" width="17.6328125" style="78" customWidth="1"/>
    <col min="24" max="24" width="2.81640625" style="78" customWidth="1"/>
    <col min="25" max="16384" width="9" style="78"/>
  </cols>
  <sheetData>
    <row r="1" spans="1:23" ht="20" customHeight="1" x14ac:dyDescent="0.2">
      <c r="B1" s="177"/>
      <c r="C1" s="213"/>
      <c r="D1" s="77"/>
      <c r="E1" s="77"/>
      <c r="F1" s="77"/>
      <c r="G1" s="77"/>
      <c r="H1" s="77"/>
      <c r="I1" s="77"/>
      <c r="J1" s="77"/>
      <c r="K1" s="77"/>
      <c r="L1" s="77"/>
      <c r="M1" s="77"/>
      <c r="N1" s="178" t="s">
        <v>413</v>
      </c>
      <c r="O1" s="77"/>
      <c r="P1" s="77"/>
      <c r="Q1" s="77"/>
      <c r="R1" s="77"/>
      <c r="S1" s="77"/>
      <c r="T1" s="77"/>
      <c r="U1" s="77"/>
      <c r="V1" s="77"/>
      <c r="W1" s="77"/>
    </row>
    <row r="2" spans="1:23" ht="27" customHeight="1" thickBot="1" x14ac:dyDescent="0.25">
      <c r="B2" s="131"/>
      <c r="C2" s="473" t="s">
        <v>66</v>
      </c>
      <c r="D2" s="127"/>
      <c r="E2" s="127"/>
      <c r="F2" s="77"/>
      <c r="G2" s="77"/>
      <c r="H2" s="77"/>
      <c r="I2" s="470" t="s">
        <v>404</v>
      </c>
      <c r="J2" s="77"/>
      <c r="K2" s="77"/>
      <c r="L2" s="77"/>
      <c r="M2" s="77"/>
      <c r="N2" s="77"/>
      <c r="O2" s="77"/>
      <c r="P2" s="77"/>
      <c r="Q2" s="178" t="s">
        <v>414</v>
      </c>
      <c r="R2" s="77"/>
      <c r="S2" s="77"/>
      <c r="T2" s="77"/>
      <c r="U2" s="77"/>
      <c r="V2" s="77"/>
      <c r="W2" s="179" t="s">
        <v>331</v>
      </c>
    </row>
    <row r="3" spans="1:23" ht="20" customHeight="1" x14ac:dyDescent="0.2">
      <c r="B3" s="447"/>
      <c r="C3" s="449"/>
      <c r="D3" s="395"/>
      <c r="E3" s="734" t="s">
        <v>342</v>
      </c>
      <c r="F3" s="735"/>
      <c r="G3" s="735"/>
      <c r="H3" s="736"/>
      <c r="I3" s="396"/>
      <c r="J3" s="396"/>
      <c r="K3" s="732" t="s">
        <v>60</v>
      </c>
      <c r="L3" s="739" t="s">
        <v>445</v>
      </c>
      <c r="M3" s="396"/>
      <c r="N3" s="397"/>
      <c r="O3" s="732" t="s">
        <v>444</v>
      </c>
      <c r="P3" s="398"/>
      <c r="Q3" s="399"/>
      <c r="R3" s="733" t="s">
        <v>134</v>
      </c>
      <c r="S3" s="396"/>
      <c r="T3" s="396"/>
      <c r="U3" s="732" t="s">
        <v>70</v>
      </c>
      <c r="V3" s="396"/>
      <c r="W3" s="400"/>
    </row>
    <row r="4" spans="1:23" ht="20" customHeight="1" x14ac:dyDescent="0.2">
      <c r="B4" s="126"/>
      <c r="C4" s="462" t="s">
        <v>399</v>
      </c>
      <c r="D4" s="183" t="s">
        <v>11</v>
      </c>
      <c r="E4" s="721" t="s">
        <v>0</v>
      </c>
      <c r="F4" s="721" t="s">
        <v>250</v>
      </c>
      <c r="G4" s="721" t="s">
        <v>1</v>
      </c>
      <c r="H4" s="721" t="s">
        <v>251</v>
      </c>
      <c r="I4" s="147" t="s">
        <v>57</v>
      </c>
      <c r="J4" s="147" t="s">
        <v>12</v>
      </c>
      <c r="K4" s="722"/>
      <c r="L4" s="740"/>
      <c r="M4" s="147" t="s">
        <v>429</v>
      </c>
      <c r="N4" s="184" t="s">
        <v>58</v>
      </c>
      <c r="O4" s="741"/>
      <c r="P4" s="145" t="s">
        <v>58</v>
      </c>
      <c r="Q4" s="185" t="s">
        <v>62</v>
      </c>
      <c r="R4" s="696"/>
      <c r="S4" s="186" t="s">
        <v>133</v>
      </c>
      <c r="T4" s="147" t="s">
        <v>133</v>
      </c>
      <c r="U4" s="722"/>
      <c r="V4" s="186" t="s">
        <v>136</v>
      </c>
      <c r="W4" s="402" t="s">
        <v>136</v>
      </c>
    </row>
    <row r="5" spans="1:23" ht="20" customHeight="1" x14ac:dyDescent="0.2">
      <c r="B5" s="126"/>
      <c r="C5" s="187"/>
      <c r="D5" s="145" t="s">
        <v>58</v>
      </c>
      <c r="E5" s="741"/>
      <c r="F5" s="741"/>
      <c r="G5" s="741"/>
      <c r="H5" s="741"/>
      <c r="I5" s="147" t="s">
        <v>58</v>
      </c>
      <c r="J5" s="147" t="s">
        <v>55</v>
      </c>
      <c r="K5" s="722"/>
      <c r="L5" s="740"/>
      <c r="M5" s="147" t="s">
        <v>59</v>
      </c>
      <c r="N5" s="184" t="s">
        <v>61</v>
      </c>
      <c r="O5" s="741"/>
      <c r="P5" s="145" t="s">
        <v>443</v>
      </c>
      <c r="Q5" s="185" t="s">
        <v>85</v>
      </c>
      <c r="R5" s="696"/>
      <c r="S5" s="145" t="s">
        <v>59</v>
      </c>
      <c r="T5" s="147" t="s">
        <v>85</v>
      </c>
      <c r="U5" s="722"/>
      <c r="V5" s="145" t="s">
        <v>59</v>
      </c>
      <c r="W5" s="402" t="s">
        <v>85</v>
      </c>
    </row>
    <row r="6" spans="1:23" ht="20" customHeight="1" thickBot="1" x14ac:dyDescent="0.25">
      <c r="B6" s="128"/>
      <c r="C6" s="188"/>
      <c r="D6" s="404" t="s">
        <v>278</v>
      </c>
      <c r="E6" s="287" t="s">
        <v>279</v>
      </c>
      <c r="F6" s="287" t="s">
        <v>280</v>
      </c>
      <c r="G6" s="288" t="s">
        <v>294</v>
      </c>
      <c r="H6" s="288" t="s">
        <v>295</v>
      </c>
      <c r="I6" s="287" t="s">
        <v>281</v>
      </c>
      <c r="J6" s="287" t="s">
        <v>282</v>
      </c>
      <c r="K6" s="287" t="s">
        <v>283</v>
      </c>
      <c r="L6" s="405" t="s">
        <v>333</v>
      </c>
      <c r="M6" s="287" t="s">
        <v>284</v>
      </c>
      <c r="N6" s="406" t="s">
        <v>285</v>
      </c>
      <c r="O6" s="288" t="s">
        <v>286</v>
      </c>
      <c r="P6" s="359" t="s">
        <v>287</v>
      </c>
      <c r="Q6" s="407" t="s">
        <v>288</v>
      </c>
      <c r="R6" s="404" t="s">
        <v>289</v>
      </c>
      <c r="S6" s="287" t="s">
        <v>290</v>
      </c>
      <c r="T6" s="287" t="s">
        <v>291</v>
      </c>
      <c r="U6" s="287" t="s">
        <v>71</v>
      </c>
      <c r="V6" s="287" t="s">
        <v>292</v>
      </c>
      <c r="W6" s="408" t="s">
        <v>293</v>
      </c>
    </row>
    <row r="7" spans="1:23" ht="15.65" customHeight="1" x14ac:dyDescent="0.2">
      <c r="A7" s="429">
        <v>1</v>
      </c>
      <c r="B7" s="315" t="s">
        <v>168</v>
      </c>
      <c r="C7" s="411" t="s">
        <v>344</v>
      </c>
      <c r="D7" s="409">
        <f>需要額入力!D7</f>
        <v>-10.120000000000001</v>
      </c>
      <c r="E7" s="367">
        <f>各種係数表!D7</f>
        <v>0.23807384073994797</v>
      </c>
      <c r="F7" s="367">
        <f>各種係数表!E7</f>
        <v>5.1045598561826597E-2</v>
      </c>
      <c r="G7" s="369">
        <f t="shared" ref="G7:G43" si="0">E7*$D7</f>
        <v>-2.4093072682882739</v>
      </c>
      <c r="H7" s="369">
        <f t="shared" ref="H7:H43" si="1">F7*$D7</f>
        <v>-0.51658145744568518</v>
      </c>
      <c r="I7" s="369">
        <f>D7-SUM(G7:H7)</f>
        <v>-7.1941112742660422</v>
      </c>
      <c r="J7" s="364">
        <f>需要額入力!F7</f>
        <v>0</v>
      </c>
      <c r="K7" s="369">
        <f t="shared" ref="K7:K43" si="2">I7+J7</f>
        <v>-7.1941112742660422</v>
      </c>
      <c r="L7" s="372">
        <f>IF(OR(自給率入力!E7="",ISNUMBER(自給率入力!E7)=FALSE,自給率入力!E7&gt;1,自給率入力!E7&lt;0),自給率入力!D7,自給率入力!E7)</f>
        <v>0.84109534553584286</v>
      </c>
      <c r="M7" s="393">
        <f t="shared" ref="M7:M43" si="3">K7*L7</f>
        <v>-6.0509335080520996</v>
      </c>
      <c r="N7" s="373">
        <f t="array" ref="N7:N43">MMULT(投入係数表!D7:AN43,'１次波及'!M7:M43)</f>
        <v>-11.78864835762238</v>
      </c>
      <c r="O7" s="385">
        <f>各種係数表!F7</f>
        <v>0.84109534553584286</v>
      </c>
      <c r="P7" s="393">
        <f t="shared" ref="P7:P43" si="4">O7*N7</f>
        <v>-9.9153772637549427</v>
      </c>
      <c r="Q7" s="394">
        <f t="array" ref="Q7:Q43">MMULT(逆行列係数表!D7:AN43,'１次波及'!P7:P43)</f>
        <v>-20.841360727963181</v>
      </c>
      <c r="R7" s="387">
        <f>各種係数表!I7</f>
        <v>0.46560675411214808</v>
      </c>
      <c r="S7" s="389">
        <f>R7*M7</f>
        <v>-2.8173555100325713</v>
      </c>
      <c r="T7" s="389">
        <f>R7*Q7</f>
        <v>-9.7038783198273322</v>
      </c>
      <c r="U7" s="391">
        <f>各種係数表!J7</f>
        <v>0.16695240097688788</v>
      </c>
      <c r="V7" s="389">
        <f>U7*M7</f>
        <v>-1.010217877320801</v>
      </c>
      <c r="W7" s="369">
        <f>U7*Q7</f>
        <v>-3.4795152131588729</v>
      </c>
    </row>
    <row r="8" spans="1:23" ht="15.65" customHeight="1" x14ac:dyDescent="0.2">
      <c r="A8" s="429">
        <v>2</v>
      </c>
      <c r="B8" s="315" t="s">
        <v>169</v>
      </c>
      <c r="C8" s="411" t="s">
        <v>222</v>
      </c>
      <c r="D8" s="410">
        <f>需要額入力!D8</f>
        <v>-1.72</v>
      </c>
      <c r="E8" s="368">
        <f>各種係数表!D8</f>
        <v>1.277017230258868E-2</v>
      </c>
      <c r="F8" s="368">
        <f>各種係数表!E8</f>
        <v>7.5257662349945367E-2</v>
      </c>
      <c r="G8" s="370">
        <f t="shared" si="0"/>
        <v>-2.1964696360452528E-2</v>
      </c>
      <c r="H8" s="370">
        <f t="shared" si="1"/>
        <v>-0.12944317924190604</v>
      </c>
      <c r="I8" s="370">
        <f t="shared" ref="I8:I41" si="5">D8-SUM(G8:H8)</f>
        <v>-1.5685921243976413</v>
      </c>
      <c r="J8" s="365">
        <f>需要額入力!F8</f>
        <v>0</v>
      </c>
      <c r="K8" s="370">
        <f t="shared" si="2"/>
        <v>-1.5685921243976413</v>
      </c>
      <c r="L8" s="374">
        <f>IF(OR(自給率入力!E8="",ISNUMBER(自給率入力!E8)=FALSE,自給率入力!E8&gt;1,自給率入力!E8&lt;0),自給率入力!D8,自給率入力!E8)</f>
        <v>3.396077124890684E-2</v>
      </c>
      <c r="M8" s="375">
        <f t="shared" si="3"/>
        <v>-5.3270598319505119E-2</v>
      </c>
      <c r="N8" s="376">
        <v>-68.958890234445789</v>
      </c>
      <c r="O8" s="386">
        <f>各種係数表!F8</f>
        <v>3.396077124890684E-2</v>
      </c>
      <c r="P8" s="375">
        <f t="shared" si="4"/>
        <v>-2.3418970968304893</v>
      </c>
      <c r="Q8" s="383">
        <v>-9.013290303217639</v>
      </c>
      <c r="R8" s="388">
        <f>各種係数表!I8</f>
        <v>0.56426456071076014</v>
      </c>
      <c r="S8" s="390">
        <f t="shared" ref="S8:S35" si="6">R8*M8</f>
        <v>-3.0058710759554914E-2</v>
      </c>
      <c r="T8" s="390">
        <f t="shared" ref="T8:T35" si="7">R8*Q8</f>
        <v>-5.0858802935036556</v>
      </c>
      <c r="U8" s="392">
        <f>各種係数表!J8</f>
        <v>0.19723593287265548</v>
      </c>
      <c r="V8" s="390">
        <f t="shared" ref="V8:V35" si="8">U8*M8</f>
        <v>-1.0506876154232105E-2</v>
      </c>
      <c r="W8" s="370">
        <f t="shared" ref="W8:W35" si="9">U8*Q8</f>
        <v>-1.7777447212071908</v>
      </c>
    </row>
    <row r="9" spans="1:23" ht="15.65" customHeight="1" x14ac:dyDescent="0.2">
      <c r="A9" s="429">
        <v>3</v>
      </c>
      <c r="B9" s="315" t="s">
        <v>170</v>
      </c>
      <c r="C9" s="411" t="s">
        <v>223</v>
      </c>
      <c r="D9" s="410">
        <f>需要額入力!D9</f>
        <v>-69.06</v>
      </c>
      <c r="E9" s="368">
        <f>各種係数表!D9</f>
        <v>0.31897337124918018</v>
      </c>
      <c r="F9" s="368">
        <f>各種係数表!E9</f>
        <v>3.4973973027581803E-2</v>
      </c>
      <c r="G9" s="370">
        <f t="shared" si="0"/>
        <v>-22.028301018468383</v>
      </c>
      <c r="H9" s="370">
        <f t="shared" si="1"/>
        <v>-2.4153025772847996</v>
      </c>
      <c r="I9" s="370">
        <f t="shared" si="5"/>
        <v>-44.616396404246821</v>
      </c>
      <c r="J9" s="365">
        <f>需要額入力!F9</f>
        <v>0</v>
      </c>
      <c r="K9" s="370">
        <f t="shared" si="2"/>
        <v>-44.616396404246821</v>
      </c>
      <c r="L9" s="374">
        <f>IF(OR(自給率入力!E9="",ISNUMBER(自給率入力!E9)=FALSE,自給率入力!E9&gt;1,自給率入力!E9&lt;0),自給率入力!D9,自給率入力!E9)</f>
        <v>0.83034801773859568</v>
      </c>
      <c r="M9" s="375">
        <f t="shared" si="3"/>
        <v>-37.047136312905756</v>
      </c>
      <c r="N9" s="376">
        <v>-21.087946016425082</v>
      </c>
      <c r="O9" s="386">
        <f>各種係数表!F9</f>
        <v>0.83034801773859568</v>
      </c>
      <c r="P9" s="375">
        <f t="shared" si="4"/>
        <v>-17.510334172917084</v>
      </c>
      <c r="Q9" s="383">
        <v>-27.638465155715831</v>
      </c>
      <c r="R9" s="388">
        <f>各種係数表!I9</f>
        <v>0.35747519303066683</v>
      </c>
      <c r="S9" s="390">
        <f t="shared" si="6"/>
        <v>-13.243432204689412</v>
      </c>
      <c r="T9" s="390">
        <f t="shared" si="7"/>
        <v>-9.880065666610875</v>
      </c>
      <c r="U9" s="392">
        <f>各種係数表!J9</f>
        <v>0.12972921849836722</v>
      </c>
      <c r="V9" s="390">
        <f t="shared" si="8"/>
        <v>-4.8060960414757457</v>
      </c>
      <c r="W9" s="370">
        <f t="shared" si="9"/>
        <v>-3.585516485145368</v>
      </c>
    </row>
    <row r="10" spans="1:23" ht="15.65" customHeight="1" x14ac:dyDescent="0.2">
      <c r="A10" s="429">
        <v>4</v>
      </c>
      <c r="B10" s="315" t="s">
        <v>171</v>
      </c>
      <c r="C10" s="411" t="s">
        <v>224</v>
      </c>
      <c r="D10" s="410">
        <f>需要額入力!D10</f>
        <v>-49.85</v>
      </c>
      <c r="E10" s="368">
        <f>各種係数表!D10</f>
        <v>0.43288911114566259</v>
      </c>
      <c r="F10" s="368">
        <f>各種係数表!E10</f>
        <v>3.1827546858595429E-2</v>
      </c>
      <c r="G10" s="370">
        <f t="shared" si="0"/>
        <v>-21.579522190611282</v>
      </c>
      <c r="H10" s="370">
        <f t="shared" si="1"/>
        <v>-1.5866032109009822</v>
      </c>
      <c r="I10" s="370">
        <f t="shared" si="5"/>
        <v>-26.683874598487737</v>
      </c>
      <c r="J10" s="365">
        <f>需要額入力!F10</f>
        <v>0</v>
      </c>
      <c r="K10" s="370">
        <f t="shared" si="2"/>
        <v>-26.683874598487737</v>
      </c>
      <c r="L10" s="374">
        <f>IF(OR(自給率入力!E10="",ISNUMBER(自給率入力!E10)=FALSE,自給率入力!E10&gt;1,自給率入力!E10&lt;0),自給率入力!D10,自給率入力!E10)</f>
        <v>0.34395095173593782</v>
      </c>
      <c r="M10" s="375">
        <f t="shared" si="3"/>
        <v>-9.1779440641522729</v>
      </c>
      <c r="N10" s="376">
        <v>-17.507095154388345</v>
      </c>
      <c r="O10" s="386">
        <f>各種係数表!F10</f>
        <v>0.34395095173593782</v>
      </c>
      <c r="P10" s="375">
        <f t="shared" si="4"/>
        <v>-6.021582040483497</v>
      </c>
      <c r="Q10" s="383">
        <v>-10.416844249761542</v>
      </c>
      <c r="R10" s="388">
        <f>各種係数表!I10</f>
        <v>0.43172214778934348</v>
      </c>
      <c r="S10" s="390">
        <f t="shared" si="6"/>
        <v>-3.9623217236662751</v>
      </c>
      <c r="T10" s="390">
        <f t="shared" si="7"/>
        <v>-4.4971823726941258</v>
      </c>
      <c r="U10" s="392">
        <f>各種係数表!J10</f>
        <v>0.28547871792229207</v>
      </c>
      <c r="V10" s="390">
        <f t="shared" si="8"/>
        <v>-2.6201077045967014</v>
      </c>
      <c r="W10" s="370">
        <f t="shared" si="9"/>
        <v>-2.9737873412181255</v>
      </c>
    </row>
    <row r="11" spans="1:23" ht="15.65" customHeight="1" x14ac:dyDescent="0.2">
      <c r="A11" s="429">
        <v>5</v>
      </c>
      <c r="B11" s="315" t="s">
        <v>172</v>
      </c>
      <c r="C11" s="411" t="s">
        <v>225</v>
      </c>
      <c r="D11" s="410">
        <f>需要額入力!D11</f>
        <v>-41.830000000000005</v>
      </c>
      <c r="E11" s="368">
        <f>各種係数表!D11</f>
        <v>0.22777404050280578</v>
      </c>
      <c r="F11" s="368">
        <f>各種係数表!E11</f>
        <v>6.8733145769724807E-2</v>
      </c>
      <c r="G11" s="370">
        <f t="shared" si="0"/>
        <v>-9.5277881142323668</v>
      </c>
      <c r="H11" s="370">
        <f t="shared" si="1"/>
        <v>-2.8751074875475893</v>
      </c>
      <c r="I11" s="370">
        <f t="shared" si="5"/>
        <v>-29.427104398220049</v>
      </c>
      <c r="J11" s="365">
        <f>需要額入力!F11</f>
        <v>0</v>
      </c>
      <c r="K11" s="370">
        <f t="shared" si="2"/>
        <v>-29.427104398220049</v>
      </c>
      <c r="L11" s="374">
        <f>IF(OR(自給率入力!E11="",ISNUMBER(自給率入力!E11)=FALSE,自給率入力!E11&gt;1,自給率入力!E11&lt;0),自給率入力!D11,自給率入力!E11)</f>
        <v>0.83521388246883643</v>
      </c>
      <c r="M11" s="375">
        <f t="shared" si="3"/>
        <v>-24.577926114253138</v>
      </c>
      <c r="N11" s="376">
        <v>-43.687885541373134</v>
      </c>
      <c r="O11" s="386">
        <f>各種係数表!F11</f>
        <v>0.83521388246883643</v>
      </c>
      <c r="P11" s="375">
        <f t="shared" si="4"/>
        <v>-36.488728499864401</v>
      </c>
      <c r="Q11" s="383">
        <v>-88.076228690547751</v>
      </c>
      <c r="R11" s="388">
        <f>各種係数表!I11</f>
        <v>0.37981853464100274</v>
      </c>
      <c r="S11" s="390">
        <f t="shared" si="6"/>
        <v>-9.3351518812304608</v>
      </c>
      <c r="T11" s="390">
        <f t="shared" si="7"/>
        <v>-33.45298411794969</v>
      </c>
      <c r="U11" s="392">
        <f>各種係数表!J11</f>
        <v>0.17149175713711298</v>
      </c>
      <c r="V11" s="390">
        <f t="shared" si="8"/>
        <v>-4.2149117361194062</v>
      </c>
      <c r="W11" s="370">
        <f t="shared" si="9"/>
        <v>-15.104347220152237</v>
      </c>
    </row>
    <row r="12" spans="1:23" ht="15.65" customHeight="1" x14ac:dyDescent="0.2">
      <c r="A12" s="429">
        <v>6</v>
      </c>
      <c r="B12" s="315" t="s">
        <v>173</v>
      </c>
      <c r="C12" s="411" t="s">
        <v>226</v>
      </c>
      <c r="D12" s="410">
        <f>需要額入力!D12</f>
        <v>-625.68000000000006</v>
      </c>
      <c r="E12" s="368">
        <f>各種係数表!D12</f>
        <v>0.20916578648341741</v>
      </c>
      <c r="F12" s="368">
        <f>各種係数表!E12</f>
        <v>2.9711496082798602E-2</v>
      </c>
      <c r="G12" s="370">
        <f t="shared" si="0"/>
        <v>-130.8708492869446</v>
      </c>
      <c r="H12" s="370">
        <f t="shared" si="1"/>
        <v>-18.589888869085431</v>
      </c>
      <c r="I12" s="370">
        <f t="shared" si="5"/>
        <v>-476.21926184397</v>
      </c>
      <c r="J12" s="365">
        <f>需要額入力!F12</f>
        <v>0</v>
      </c>
      <c r="K12" s="370">
        <f t="shared" si="2"/>
        <v>-476.21926184397</v>
      </c>
      <c r="L12" s="374">
        <f>IF(OR(自給率入力!E12="",ISNUMBER(自給率入力!E12)=FALSE,自給率入力!E12&gt;1,自給率入力!E12&lt;0),自給率入力!D12,自給率入力!E12)</f>
        <v>0.7339201105554094</v>
      </c>
      <c r="M12" s="375">
        <f t="shared" si="3"/>
        <v>-349.50689330114193</v>
      </c>
      <c r="N12" s="376">
        <v>-172.10685294370103</v>
      </c>
      <c r="O12" s="386">
        <f>各種係数表!F12</f>
        <v>0.7339201105554094</v>
      </c>
      <c r="P12" s="375">
        <f t="shared" si="4"/>
        <v>-126.31268053978465</v>
      </c>
      <c r="Q12" s="383">
        <v>-232.77327650805353</v>
      </c>
      <c r="R12" s="388">
        <f>各種係数表!I12</f>
        <v>0.35033138319661372</v>
      </c>
      <c r="S12" s="390">
        <f t="shared" si="6"/>
        <v>-122.44323336694033</v>
      </c>
      <c r="T12" s="390">
        <f t="shared" si="7"/>
        <v>-81.547783930274221</v>
      </c>
      <c r="U12" s="392">
        <f>各種係数表!J12</f>
        <v>0.10404347019301802</v>
      </c>
      <c r="V12" s="390">
        <f t="shared" si="8"/>
        <v>-36.363910035431687</v>
      </c>
      <c r="W12" s="370">
        <f t="shared" si="9"/>
        <v>-24.21853945609681</v>
      </c>
    </row>
    <row r="13" spans="1:23" ht="15.65" customHeight="1" x14ac:dyDescent="0.2">
      <c r="A13" s="429">
        <v>7</v>
      </c>
      <c r="B13" s="315" t="s">
        <v>174</v>
      </c>
      <c r="C13" s="411" t="s">
        <v>227</v>
      </c>
      <c r="D13" s="410">
        <f>需要額入力!D13</f>
        <v>-82.48</v>
      </c>
      <c r="E13" s="368">
        <f>各種係数表!D13</f>
        <v>0.18250341317981927</v>
      </c>
      <c r="F13" s="368">
        <f>各種係数表!E13</f>
        <v>2.3246482054168363E-2</v>
      </c>
      <c r="G13" s="370">
        <f t="shared" si="0"/>
        <v>-15.052881519071494</v>
      </c>
      <c r="H13" s="370">
        <f t="shared" si="1"/>
        <v>-1.9173698398278067</v>
      </c>
      <c r="I13" s="370">
        <f t="shared" si="5"/>
        <v>-65.5097486411007</v>
      </c>
      <c r="J13" s="365">
        <f>需要額入力!F13</f>
        <v>0</v>
      </c>
      <c r="K13" s="370">
        <f t="shared" si="2"/>
        <v>-65.5097486411007</v>
      </c>
      <c r="L13" s="374">
        <f>IF(OR(自給率入力!E13="",ISNUMBER(自給率入力!E13)=FALSE,自給率入力!E13&gt;1,自給率入力!E13&lt;0),自給率入力!D13,自給率入力!E13)</f>
        <v>0.84225151648649565</v>
      </c>
      <c r="M13" s="375">
        <f t="shared" si="3"/>
        <v>-55.175685137616213</v>
      </c>
      <c r="N13" s="376">
        <v>-96.657268565199203</v>
      </c>
      <c r="O13" s="386">
        <f>各種係数表!F13</f>
        <v>0.84225151648649565</v>
      </c>
      <c r="P13" s="375">
        <f t="shared" si="4"/>
        <v>-81.409731028481517</v>
      </c>
      <c r="Q13" s="383">
        <v>-160.9790660122072</v>
      </c>
      <c r="R13" s="388">
        <f>各種係数表!I13</f>
        <v>0.39959099895863209</v>
      </c>
      <c r="S13" s="390">
        <f t="shared" si="6"/>
        <v>-22.047707142367013</v>
      </c>
      <c r="T13" s="390">
        <f t="shared" si="7"/>
        <v>-64.325785799245452</v>
      </c>
      <c r="U13" s="392">
        <f>各種係数表!J13</f>
        <v>1.528094296623855E-2</v>
      </c>
      <c r="V13" s="390">
        <f t="shared" si="8"/>
        <v>-0.84313649771104937</v>
      </c>
      <c r="W13" s="370">
        <f t="shared" si="9"/>
        <v>-2.4599119264908889</v>
      </c>
    </row>
    <row r="14" spans="1:23" ht="15.65" customHeight="1" x14ac:dyDescent="0.2">
      <c r="A14" s="429">
        <v>8</v>
      </c>
      <c r="B14" s="315" t="s">
        <v>175</v>
      </c>
      <c r="C14" s="411" t="s">
        <v>345</v>
      </c>
      <c r="D14" s="410">
        <f>需要額入力!D14</f>
        <v>-213.63000000000002</v>
      </c>
      <c r="E14" s="368">
        <f>各種係数表!D14</f>
        <v>0.18507748312665584</v>
      </c>
      <c r="F14" s="368">
        <f>各種係数表!E14</f>
        <v>3.2260839046717366E-2</v>
      </c>
      <c r="G14" s="370">
        <f t="shared" si="0"/>
        <v>-39.538102720347489</v>
      </c>
      <c r="H14" s="370">
        <f t="shared" si="1"/>
        <v>-6.891883045550232</v>
      </c>
      <c r="I14" s="370">
        <f t="shared" si="5"/>
        <v>-167.2000142341023</v>
      </c>
      <c r="J14" s="365">
        <f>需要額入力!F14</f>
        <v>0</v>
      </c>
      <c r="K14" s="370">
        <f t="shared" si="2"/>
        <v>-167.2000142341023</v>
      </c>
      <c r="L14" s="374">
        <f>IF(OR(自給率入力!E14="",ISNUMBER(自給率入力!E14)=FALSE,自給率入力!E14&gt;1,自給率入力!E14&lt;0),自給率入力!D14,自給率入力!E14)</f>
        <v>0.85746315750399049</v>
      </c>
      <c r="M14" s="375">
        <f t="shared" si="3"/>
        <v>-143.36785213988551</v>
      </c>
      <c r="N14" s="376">
        <v>-144.01523239085824</v>
      </c>
      <c r="O14" s="386">
        <f>各種係数表!F14</f>
        <v>0.85746315750399049</v>
      </c>
      <c r="P14" s="375">
        <f t="shared" si="4"/>
        <v>-123.48775589453628</v>
      </c>
      <c r="Q14" s="383">
        <v>-227.24958599803111</v>
      </c>
      <c r="R14" s="388">
        <f>各種係数表!I14</f>
        <v>0.43608385272433675</v>
      </c>
      <c r="S14" s="390">
        <f t="shared" si="6"/>
        <v>-62.520405317974323</v>
      </c>
      <c r="T14" s="390">
        <f t="shared" si="7"/>
        <v>-99.0998749920319</v>
      </c>
      <c r="U14" s="392">
        <f>各種係数表!J14</f>
        <v>0.23310852775484259</v>
      </c>
      <c r="V14" s="390">
        <f t="shared" si="8"/>
        <v>-33.420268939702673</v>
      </c>
      <c r="W14" s="370">
        <f t="shared" si="9"/>
        <v>-52.973816424898523</v>
      </c>
    </row>
    <row r="15" spans="1:23" ht="15.65" customHeight="1" x14ac:dyDescent="0.2">
      <c r="A15" s="429">
        <v>9</v>
      </c>
      <c r="B15" s="315" t="s">
        <v>176</v>
      </c>
      <c r="C15" s="411" t="s">
        <v>346</v>
      </c>
      <c r="D15" s="410">
        <f>需要額入力!D15</f>
        <v>-78.38</v>
      </c>
      <c r="E15" s="368">
        <f>各種係数表!D15</f>
        <v>0.17883609489207672</v>
      </c>
      <c r="F15" s="368">
        <f>各種係数表!E15</f>
        <v>6.6271205902616259E-2</v>
      </c>
      <c r="G15" s="370">
        <f t="shared" si="0"/>
        <v>-14.017173117640972</v>
      </c>
      <c r="H15" s="370">
        <f t="shared" si="1"/>
        <v>-5.1943371186470619</v>
      </c>
      <c r="I15" s="370">
        <f t="shared" si="5"/>
        <v>-59.16848976371196</v>
      </c>
      <c r="J15" s="365">
        <f>需要額入力!F15</f>
        <v>0</v>
      </c>
      <c r="K15" s="370">
        <f t="shared" si="2"/>
        <v>-59.16848976371196</v>
      </c>
      <c r="L15" s="374">
        <f>IF(OR(自給率入力!E15="",ISNUMBER(自給率入力!E15)=FALSE,自給率入力!E15&gt;1,自給率入力!E15&lt;0),自給率入力!D15,自給率入力!E15)</f>
        <v>0.90583709911966603</v>
      </c>
      <c r="M15" s="375">
        <f t="shared" si="3"/>
        <v>-53.597013126852495</v>
      </c>
      <c r="N15" s="376">
        <v>-41.984159195737654</v>
      </c>
      <c r="O15" s="386">
        <f>各種係数表!F15</f>
        <v>0.90583709911966603</v>
      </c>
      <c r="P15" s="375">
        <f t="shared" si="4"/>
        <v>-38.03080897484525</v>
      </c>
      <c r="Q15" s="383">
        <v>-67.592852743036573</v>
      </c>
      <c r="R15" s="388">
        <f>各種係数表!I15</f>
        <v>0.50047894904894408</v>
      </c>
      <c r="S15" s="390">
        <f t="shared" si="6"/>
        <v>-26.824176801889596</v>
      </c>
      <c r="T15" s="390">
        <f t="shared" si="7"/>
        <v>-33.828799904054982</v>
      </c>
      <c r="U15" s="392">
        <f>各種係数表!J15</f>
        <v>0.2270370539311834</v>
      </c>
      <c r="V15" s="390">
        <f t="shared" si="8"/>
        <v>-12.168507959831555</v>
      </c>
      <c r="W15" s="370">
        <f t="shared" si="9"/>
        <v>-15.346082153583332</v>
      </c>
    </row>
    <row r="16" spans="1:23" ht="15.65" customHeight="1" x14ac:dyDescent="0.2">
      <c r="A16" s="429">
        <v>10</v>
      </c>
      <c r="B16" s="315" t="s">
        <v>177</v>
      </c>
      <c r="C16" s="411" t="s">
        <v>228</v>
      </c>
      <c r="D16" s="410">
        <f>需要額入力!D16</f>
        <v>-252.47</v>
      </c>
      <c r="E16" s="368">
        <f>各種係数表!D16</f>
        <v>4.4136684029070707E-2</v>
      </c>
      <c r="F16" s="368">
        <f>各種係数表!E16</f>
        <v>3.2259733117485527E-2</v>
      </c>
      <c r="G16" s="370">
        <f t="shared" si="0"/>
        <v>-11.143188616819481</v>
      </c>
      <c r="H16" s="370">
        <f t="shared" si="1"/>
        <v>-8.1446148201715705</v>
      </c>
      <c r="I16" s="370">
        <f t="shared" si="5"/>
        <v>-233.18219656300894</v>
      </c>
      <c r="J16" s="365">
        <f>需要額入力!F16</f>
        <v>0</v>
      </c>
      <c r="K16" s="370">
        <f t="shared" si="2"/>
        <v>-233.18219656300894</v>
      </c>
      <c r="L16" s="374">
        <f>IF(OR(自給率入力!E16="",ISNUMBER(自給率入力!E16)=FALSE,自給率入力!E16&gt;1,自給率入力!E16&lt;0),自給率入力!D16,自給率入力!E16)</f>
        <v>0.95450422125782142</v>
      </c>
      <c r="M16" s="375">
        <f t="shared" si="3"/>
        <v>-222.5733909415631</v>
      </c>
      <c r="N16" s="376">
        <v>-254.87575552178359</v>
      </c>
      <c r="O16" s="386">
        <f>各種係数表!F16</f>
        <v>0.95450422125782142</v>
      </c>
      <c r="P16" s="375">
        <f t="shared" si="4"/>
        <v>-243.27998454181892</v>
      </c>
      <c r="Q16" s="383">
        <v>-616.23041348425193</v>
      </c>
      <c r="R16" s="388">
        <f>各種係数表!I16</f>
        <v>0.27070681150742737</v>
      </c>
      <c r="S16" s="390">
        <f t="shared" si="6"/>
        <v>-60.252132988186666</v>
      </c>
      <c r="T16" s="390">
        <f t="shared" si="7"/>
        <v>-166.81777038822543</v>
      </c>
      <c r="U16" s="392">
        <f>各種係数表!J16</f>
        <v>7.4549273420199777E-2</v>
      </c>
      <c r="V16" s="390">
        <f t="shared" si="8"/>
        <v>-16.592684577363602</v>
      </c>
      <c r="W16" s="370">
        <f t="shared" si="9"/>
        <v>-45.939529584680258</v>
      </c>
    </row>
    <row r="17" spans="1:23" ht="15.65" customHeight="1" x14ac:dyDescent="0.2">
      <c r="A17" s="429">
        <v>11</v>
      </c>
      <c r="B17" s="315" t="s">
        <v>178</v>
      </c>
      <c r="C17" s="411" t="s">
        <v>229</v>
      </c>
      <c r="D17" s="410">
        <f>需要額入力!D17</f>
        <v>-272.13000000000005</v>
      </c>
      <c r="E17" s="368">
        <f>各種係数表!D17</f>
        <v>8.3707677576120507E-2</v>
      </c>
      <c r="F17" s="368">
        <f>各種係数表!E17</f>
        <v>3.285072636067244E-2</v>
      </c>
      <c r="G17" s="370">
        <f t="shared" si="0"/>
        <v>-22.779370298789679</v>
      </c>
      <c r="H17" s="370">
        <f t="shared" si="1"/>
        <v>-8.9396681645297935</v>
      </c>
      <c r="I17" s="370">
        <f t="shared" si="5"/>
        <v>-240.41096153668059</v>
      </c>
      <c r="J17" s="365">
        <f>需要額入力!F17</f>
        <v>0</v>
      </c>
      <c r="K17" s="370">
        <f t="shared" si="2"/>
        <v>-240.41096153668059</v>
      </c>
      <c r="L17" s="374">
        <f>IF(OR(自給率入力!E17="",ISNUMBER(自給率入力!E17)=FALSE,自給率入力!E17&gt;1,自給率入力!E17&lt;0),自給率入力!D17,自給率入力!E17)</f>
        <v>0.58505972278408247</v>
      </c>
      <c r="M17" s="375">
        <f t="shared" si="3"/>
        <v>-140.65477051090505</v>
      </c>
      <c r="N17" s="376">
        <v>-151.74520144415013</v>
      </c>
      <c r="O17" s="386">
        <f>各種係数表!F17</f>
        <v>0.58505972278408247</v>
      </c>
      <c r="P17" s="375">
        <f t="shared" si="4"/>
        <v>-88.780005490729224</v>
      </c>
      <c r="Q17" s="383">
        <v>-160.35087197205428</v>
      </c>
      <c r="R17" s="388">
        <f>各種係数表!I17</f>
        <v>0.20836071558963123</v>
      </c>
      <c r="S17" s="390">
        <f t="shared" si="6"/>
        <v>-29.306928634747539</v>
      </c>
      <c r="T17" s="390">
        <f t="shared" si="7"/>
        <v>-33.410822429518575</v>
      </c>
      <c r="U17" s="392">
        <f>各種係数表!J17</f>
        <v>0.10568333941827918</v>
      </c>
      <c r="V17" s="390">
        <f t="shared" si="8"/>
        <v>-14.864865852704144</v>
      </c>
      <c r="W17" s="370">
        <f t="shared" si="9"/>
        <v>-16.946415628639642</v>
      </c>
    </row>
    <row r="18" spans="1:23" ht="15.65" customHeight="1" x14ac:dyDescent="0.2">
      <c r="A18" s="429">
        <v>12</v>
      </c>
      <c r="B18" s="315" t="s">
        <v>179</v>
      </c>
      <c r="C18" s="411" t="s">
        <v>230</v>
      </c>
      <c r="D18" s="410">
        <f>需要額入力!D18</f>
        <v>-73.679999999999993</v>
      </c>
      <c r="E18" s="368">
        <f>各種係数表!D18</f>
        <v>0.10045191089862339</v>
      </c>
      <c r="F18" s="368">
        <f>各種係数表!E18</f>
        <v>4.5402979811794537E-2</v>
      </c>
      <c r="G18" s="370">
        <f t="shared" si="0"/>
        <v>-7.4012967950105706</v>
      </c>
      <c r="H18" s="370">
        <f t="shared" si="1"/>
        <v>-3.3452915525330211</v>
      </c>
      <c r="I18" s="370">
        <f t="shared" si="5"/>
        <v>-62.9334116524564</v>
      </c>
      <c r="J18" s="365">
        <f>需要額入力!F18</f>
        <v>0</v>
      </c>
      <c r="K18" s="370">
        <f t="shared" si="2"/>
        <v>-62.9334116524564</v>
      </c>
      <c r="L18" s="374">
        <f>IF(OR(自給率入力!E18="",ISNUMBER(自給率入力!E18)=FALSE,自給率入力!E18&gt;1,自給率入力!E18&lt;0),自給率入力!D18,自給率入力!E18)</f>
        <v>0.90907337148736411</v>
      </c>
      <c r="M18" s="375">
        <f t="shared" si="3"/>
        <v>-57.211088710100704</v>
      </c>
      <c r="N18" s="376">
        <v>-71.315529982175136</v>
      </c>
      <c r="O18" s="386">
        <f>各種係数表!F18</f>
        <v>0.90907337148736411</v>
      </c>
      <c r="P18" s="375">
        <f t="shared" si="4"/>
        <v>-64.831049280304157</v>
      </c>
      <c r="Q18" s="383">
        <v>-106.598023920502</v>
      </c>
      <c r="R18" s="388">
        <f>各種係数表!I18</f>
        <v>0.50336200026563949</v>
      </c>
      <c r="S18" s="390">
        <f t="shared" si="6"/>
        <v>-28.797888050491235</v>
      </c>
      <c r="T18" s="390">
        <f t="shared" si="7"/>
        <v>-53.657394544988371</v>
      </c>
      <c r="U18" s="392">
        <f>各種係数表!J18</f>
        <v>0.30339354495949</v>
      </c>
      <c r="V18" s="390">
        <f t="shared" si="8"/>
        <v>-17.357475014749308</v>
      </c>
      <c r="W18" s="370">
        <f t="shared" si="9"/>
        <v>-32.341152362917612</v>
      </c>
    </row>
    <row r="19" spans="1:23" ht="15.65" customHeight="1" x14ac:dyDescent="0.2">
      <c r="A19" s="429">
        <v>13</v>
      </c>
      <c r="B19" s="315" t="s">
        <v>180</v>
      </c>
      <c r="C19" s="411" t="s">
        <v>3</v>
      </c>
      <c r="D19" s="410">
        <f>需要額入力!D19</f>
        <v>-280.85000000000002</v>
      </c>
      <c r="E19" s="368">
        <f>各種係数表!D19</f>
        <v>0.1236190709404834</v>
      </c>
      <c r="F19" s="368">
        <f>各種係数表!E19</f>
        <v>1.5240610059349222E-2</v>
      </c>
      <c r="G19" s="370">
        <f t="shared" si="0"/>
        <v>-34.718416073634764</v>
      </c>
      <c r="H19" s="370">
        <f t="shared" si="1"/>
        <v>-4.2803253351682296</v>
      </c>
      <c r="I19" s="370">
        <f t="shared" si="5"/>
        <v>-241.85125859119702</v>
      </c>
      <c r="J19" s="365">
        <f>需要額入力!F19</f>
        <v>0</v>
      </c>
      <c r="K19" s="370">
        <f t="shared" si="2"/>
        <v>-241.85125859119702</v>
      </c>
      <c r="L19" s="374">
        <f>IF(OR(自給率入力!E19="",ISNUMBER(自給率入力!E19)=FALSE,自給率入力!E19&gt;1,自給率入力!E19&lt;0),自給率入力!D19,自給率入力!E19)</f>
        <v>0.83620889236773355</v>
      </c>
      <c r="M19" s="375">
        <f t="shared" si="3"/>
        <v>-202.23817306428717</v>
      </c>
      <c r="N19" s="376">
        <v>-67.585130712262313</v>
      </c>
      <c r="O19" s="386">
        <f>各種係数表!F19</f>
        <v>0.83620889236773355</v>
      </c>
      <c r="P19" s="375">
        <f t="shared" si="4"/>
        <v>-56.51528729342936</v>
      </c>
      <c r="Q19" s="383">
        <v>-83.279901667294666</v>
      </c>
      <c r="R19" s="388">
        <f>各種係数表!I19</f>
        <v>0.46347752463054182</v>
      </c>
      <c r="S19" s="390">
        <f t="shared" si="6"/>
        <v>-93.732847837638928</v>
      </c>
      <c r="T19" s="390">
        <f t="shared" si="7"/>
        <v>-38.598362676232661</v>
      </c>
      <c r="U19" s="392">
        <f>各種係数表!J19</f>
        <v>0.23849291871921183</v>
      </c>
      <c r="V19" s="390">
        <f t="shared" si="8"/>
        <v>-48.232372170542931</v>
      </c>
      <c r="W19" s="370">
        <f t="shared" si="9"/>
        <v>-19.86166681928206</v>
      </c>
    </row>
    <row r="20" spans="1:23" ht="15.65" customHeight="1" x14ac:dyDescent="0.2">
      <c r="A20" s="429">
        <v>14</v>
      </c>
      <c r="B20" s="315" t="s">
        <v>181</v>
      </c>
      <c r="C20" s="411" t="s">
        <v>4</v>
      </c>
      <c r="D20" s="410">
        <f>需要額入力!D20</f>
        <v>-635.39</v>
      </c>
      <c r="E20" s="368">
        <f>各種係数表!D20</f>
        <v>0.13307505497583852</v>
      </c>
      <c r="F20" s="368">
        <f>各種係数表!E20</f>
        <v>1.3002631979161374E-2</v>
      </c>
      <c r="G20" s="370">
        <f t="shared" si="0"/>
        <v>-84.554559181098028</v>
      </c>
      <c r="H20" s="370">
        <f t="shared" si="1"/>
        <v>-8.2617423332393454</v>
      </c>
      <c r="I20" s="370">
        <f t="shared" si="5"/>
        <v>-542.57369848566259</v>
      </c>
      <c r="J20" s="365">
        <f>需要額入力!F20</f>
        <v>0</v>
      </c>
      <c r="K20" s="370">
        <f t="shared" si="2"/>
        <v>-542.57369848566259</v>
      </c>
      <c r="L20" s="374">
        <f>IF(OR(自給率入力!E20="",ISNUMBER(自給率入力!E20)=FALSE,自給率入力!E20&gt;1,自給率入力!E20&lt;0),自給率入力!D20,自給率入力!E20)</f>
        <v>0.8300150017936927</v>
      </c>
      <c r="M20" s="375">
        <f t="shared" si="3"/>
        <v>-450.3443093217877</v>
      </c>
      <c r="N20" s="376">
        <v>-75.44239319315011</v>
      </c>
      <c r="O20" s="386">
        <f>各種係数表!F20</f>
        <v>0.8300150017936927</v>
      </c>
      <c r="P20" s="375">
        <f t="shared" si="4"/>
        <v>-62.618318121532958</v>
      </c>
      <c r="Q20" s="383">
        <v>-83.200554443721742</v>
      </c>
      <c r="R20" s="388">
        <f>各種係数表!I20</f>
        <v>0.48528798059767397</v>
      </c>
      <c r="S20" s="390">
        <f t="shared" si="6"/>
        <v>-218.5466804444246</v>
      </c>
      <c r="T20" s="390">
        <f t="shared" si="7"/>
        <v>-40.376229050600557</v>
      </c>
      <c r="U20" s="392">
        <f>各種係数表!J20</f>
        <v>0.27632589617820147</v>
      </c>
      <c r="V20" s="390">
        <f t="shared" si="8"/>
        <v>-124.44179486209616</v>
      </c>
      <c r="W20" s="370">
        <f t="shared" si="9"/>
        <v>-22.990467769184654</v>
      </c>
    </row>
    <row r="21" spans="1:23" ht="15.65" customHeight="1" x14ac:dyDescent="0.2">
      <c r="A21" s="429">
        <v>15</v>
      </c>
      <c r="B21" s="315" t="s">
        <v>182</v>
      </c>
      <c r="C21" s="411" t="s">
        <v>5</v>
      </c>
      <c r="D21" s="410">
        <f>需要額入力!D21</f>
        <v>-212.60000000000002</v>
      </c>
      <c r="E21" s="368">
        <f>各種係数表!D21</f>
        <v>0.20693389562783923</v>
      </c>
      <c r="F21" s="368">
        <f>各種係数表!E21</f>
        <v>1.5496284781023193E-2</v>
      </c>
      <c r="G21" s="370">
        <f t="shared" si="0"/>
        <v>-43.994146210478625</v>
      </c>
      <c r="H21" s="370">
        <f t="shared" si="1"/>
        <v>-3.2945101444455314</v>
      </c>
      <c r="I21" s="370">
        <f t="shared" si="5"/>
        <v>-165.31134364507585</v>
      </c>
      <c r="J21" s="365">
        <f>需要額入力!F21</f>
        <v>0</v>
      </c>
      <c r="K21" s="370">
        <f t="shared" si="2"/>
        <v>-165.31134364507585</v>
      </c>
      <c r="L21" s="374">
        <f>IF(OR(自給率入力!E21="",ISNUMBER(自給率入力!E21)=FALSE,自給率入力!E21&gt;1,自給率入力!E21&lt;0),自給率入力!D21,自給率入力!E21)</f>
        <v>0.62406342568391704</v>
      </c>
      <c r="M21" s="375">
        <f t="shared" si="3"/>
        <v>-103.16476341955726</v>
      </c>
      <c r="N21" s="376">
        <v>-14.791107600608838</v>
      </c>
      <c r="O21" s="386">
        <f>各種係数表!F21</f>
        <v>0.62406342568391704</v>
      </c>
      <c r="P21" s="375">
        <f t="shared" si="4"/>
        <v>-9.2305892788953745</v>
      </c>
      <c r="Q21" s="383">
        <v>-12.943204088765803</v>
      </c>
      <c r="R21" s="388">
        <f>各種係数表!I21</f>
        <v>0.41556575673686796</v>
      </c>
      <c r="S21" s="390">
        <f t="shared" si="6"/>
        <v>-42.871742979028269</v>
      </c>
      <c r="T21" s="390">
        <f t="shared" si="7"/>
        <v>-5.3787524017476844</v>
      </c>
      <c r="U21" s="392">
        <f>各種係数表!J21</f>
        <v>0.26994778708343559</v>
      </c>
      <c r="V21" s="390">
        <f t="shared" si="8"/>
        <v>-27.849099590095648</v>
      </c>
      <c r="W21" s="370">
        <f t="shared" si="9"/>
        <v>-3.4939893015316041</v>
      </c>
    </row>
    <row r="22" spans="1:23" ht="15.65" customHeight="1" x14ac:dyDescent="0.2">
      <c r="A22" s="429">
        <v>16</v>
      </c>
      <c r="B22" s="315" t="s">
        <v>183</v>
      </c>
      <c r="C22" s="411" t="s">
        <v>231</v>
      </c>
      <c r="D22" s="410">
        <f>需要額入力!D22</f>
        <v>-622.65000000000009</v>
      </c>
      <c r="E22" s="368">
        <f>各種係数表!D22</f>
        <v>6.7976828865455044E-2</v>
      </c>
      <c r="F22" s="368">
        <f>各種係数表!E22</f>
        <v>1.0993871975732818E-2</v>
      </c>
      <c r="G22" s="370">
        <f t="shared" si="0"/>
        <v>-42.32577249307559</v>
      </c>
      <c r="H22" s="370">
        <f t="shared" si="1"/>
        <v>-6.8453343856900402</v>
      </c>
      <c r="I22" s="370">
        <f t="shared" si="5"/>
        <v>-573.47889312123448</v>
      </c>
      <c r="J22" s="365">
        <f>需要額入力!F22</f>
        <v>0</v>
      </c>
      <c r="K22" s="370">
        <f t="shared" si="2"/>
        <v>-573.47889312123448</v>
      </c>
      <c r="L22" s="374">
        <f>IF(OR(自給率入力!E22="",ISNUMBER(自給率入力!E22)=FALSE,自給率入力!E22&gt;1,自給率入力!E22&lt;0),自給率入力!D22,自給率入力!E22)</f>
        <v>0.64644445507149351</v>
      </c>
      <c r="M22" s="375">
        <f t="shared" si="3"/>
        <v>-370.7222505587597</v>
      </c>
      <c r="N22" s="376">
        <v>-198.01443949836823</v>
      </c>
      <c r="O22" s="386">
        <f>各種係数表!F22</f>
        <v>0.64644445507149351</v>
      </c>
      <c r="P22" s="375">
        <f t="shared" si="4"/>
        <v>-128.00533643780986</v>
      </c>
      <c r="Q22" s="383">
        <v>-191.51982648705717</v>
      </c>
      <c r="R22" s="388">
        <f>各種係数表!I22</f>
        <v>0.36323871424830967</v>
      </c>
      <c r="S22" s="390">
        <f t="shared" si="6"/>
        <v>-134.66067363620357</v>
      </c>
      <c r="T22" s="390">
        <f t="shared" si="7"/>
        <v>-69.567415526218014</v>
      </c>
      <c r="U22" s="392">
        <f>各種係数表!J22</f>
        <v>0.21293144608560383</v>
      </c>
      <c r="V22" s="390">
        <f t="shared" si="8"/>
        <v>-78.938424907586253</v>
      </c>
      <c r="W22" s="370">
        <f t="shared" si="9"/>
        <v>-40.780593607953016</v>
      </c>
    </row>
    <row r="23" spans="1:23" ht="15.65" customHeight="1" x14ac:dyDescent="0.2">
      <c r="A23" s="429">
        <v>17</v>
      </c>
      <c r="B23" s="315" t="s">
        <v>184</v>
      </c>
      <c r="C23" s="411" t="s">
        <v>232</v>
      </c>
      <c r="D23" s="410">
        <f>需要額入力!D23</f>
        <v>-548.07000000000005</v>
      </c>
      <c r="E23" s="368">
        <f>各種係数表!D23</f>
        <v>0.18806332509313814</v>
      </c>
      <c r="F23" s="368">
        <f>各種係数表!E23</f>
        <v>1.1049325330265493E-2</v>
      </c>
      <c r="G23" s="370">
        <f t="shared" si="0"/>
        <v>-103.07186658379624</v>
      </c>
      <c r="H23" s="370">
        <f t="shared" si="1"/>
        <v>-6.0558037337586086</v>
      </c>
      <c r="I23" s="370">
        <f t="shared" si="5"/>
        <v>-438.94232968244523</v>
      </c>
      <c r="J23" s="365">
        <f>需要額入力!F23</f>
        <v>0</v>
      </c>
      <c r="K23" s="370">
        <f t="shared" si="2"/>
        <v>-438.94232968244523</v>
      </c>
      <c r="L23" s="374">
        <f>IF(OR(自給率入力!E23="",ISNUMBER(自給率入力!E23)=FALSE,自給率入力!E23&gt;1,自給率入力!E23&lt;0),自給率入力!D23,自給率入力!E23)</f>
        <v>0.6972645758439735</v>
      </c>
      <c r="M23" s="375">
        <f t="shared" si="3"/>
        <v>-306.05893732599577</v>
      </c>
      <c r="N23" s="376">
        <v>-111.53398283454172</v>
      </c>
      <c r="O23" s="386">
        <f>各種係数表!F23</f>
        <v>0.6972645758439735</v>
      </c>
      <c r="P23" s="375">
        <f t="shared" si="4"/>
        <v>-77.768695233315754</v>
      </c>
      <c r="Q23" s="383">
        <v>-120.1486196543386</v>
      </c>
      <c r="R23" s="388">
        <f>各種係数表!I23</f>
        <v>0.36080459328181269</v>
      </c>
      <c r="S23" s="390">
        <f t="shared" si="6"/>
        <v>-110.4274704021697</v>
      </c>
      <c r="T23" s="390">
        <f t="shared" si="7"/>
        <v>-43.350173847754846</v>
      </c>
      <c r="U23" s="392">
        <f>各種係数表!J23</f>
        <v>0.19821343893780358</v>
      </c>
      <c r="V23" s="390">
        <f t="shared" si="8"/>
        <v>-60.664994485035315</v>
      </c>
      <c r="W23" s="370">
        <f t="shared" si="9"/>
        <v>-23.815071085316632</v>
      </c>
    </row>
    <row r="24" spans="1:23" ht="15.65" customHeight="1" x14ac:dyDescent="0.2">
      <c r="A24" s="429">
        <v>18</v>
      </c>
      <c r="B24" s="315" t="s">
        <v>185</v>
      </c>
      <c r="C24" s="411" t="s">
        <v>258</v>
      </c>
      <c r="D24" s="410">
        <f>需要額入力!D24</f>
        <v>-102.72000000000001</v>
      </c>
      <c r="E24" s="368">
        <f>各種係数表!D24</f>
        <v>0.1934627447343559</v>
      </c>
      <c r="F24" s="368">
        <f>各種係数表!E24</f>
        <v>8.7390249027079186E-3</v>
      </c>
      <c r="G24" s="370">
        <f t="shared" si="0"/>
        <v>-19.87249313911304</v>
      </c>
      <c r="H24" s="370">
        <f t="shared" si="1"/>
        <v>-0.89767263800615749</v>
      </c>
      <c r="I24" s="370">
        <f t="shared" si="5"/>
        <v>-81.94983422288081</v>
      </c>
      <c r="J24" s="365">
        <f>需要額入力!F24</f>
        <v>0</v>
      </c>
      <c r="K24" s="370">
        <f t="shared" si="2"/>
        <v>-81.94983422288081</v>
      </c>
      <c r="L24" s="374">
        <f>IF(OR(自給率入力!E24="",ISNUMBER(自給率入力!E24)=FALSE,自給率入力!E24&gt;1,自給率入力!E24&lt;0),自給率入力!D24,自給率入力!E24)</f>
        <v>0.34748596128269549</v>
      </c>
      <c r="M24" s="375">
        <f t="shared" si="3"/>
        <v>-28.476416921895275</v>
      </c>
      <c r="N24" s="376">
        <v>-9.0870425275133933</v>
      </c>
      <c r="O24" s="386">
        <f>各種係数表!F24</f>
        <v>0.34748596128269549</v>
      </c>
      <c r="P24" s="375">
        <f t="shared" si="4"/>
        <v>-3.1576197078897263</v>
      </c>
      <c r="Q24" s="383">
        <v>-5.4274348089839721</v>
      </c>
      <c r="R24" s="388">
        <f>各種係数表!I24</f>
        <v>0.33423113059818349</v>
      </c>
      <c r="S24" s="390">
        <f t="shared" si="6"/>
        <v>-9.5177050231903024</v>
      </c>
      <c r="T24" s="390">
        <f t="shared" si="7"/>
        <v>-1.8140176724546491</v>
      </c>
      <c r="U24" s="392">
        <f>各種係数表!J24</f>
        <v>0.1822319657584299</v>
      </c>
      <c r="V24" s="390">
        <f t="shared" si="8"/>
        <v>-5.1893134334335933</v>
      </c>
      <c r="W24" s="370">
        <f t="shared" si="9"/>
        <v>-0.98905211426687767</v>
      </c>
    </row>
    <row r="25" spans="1:23" ht="15.65" customHeight="1" x14ac:dyDescent="0.2">
      <c r="A25" s="429">
        <v>19</v>
      </c>
      <c r="B25" s="315" t="s">
        <v>186</v>
      </c>
      <c r="C25" s="411" t="s">
        <v>347</v>
      </c>
      <c r="D25" s="410">
        <f>需要額入力!D25</f>
        <v>-1456.3600000000001</v>
      </c>
      <c r="E25" s="368">
        <f>各種係数表!D25</f>
        <v>9.5805722682401659E-2</v>
      </c>
      <c r="F25" s="368">
        <f>各種係数表!E25</f>
        <v>1.8393509592828379E-2</v>
      </c>
      <c r="G25" s="370">
        <f t="shared" si="0"/>
        <v>-139.5276222857425</v>
      </c>
      <c r="H25" s="370">
        <f t="shared" si="1"/>
        <v>-26.787571630611541</v>
      </c>
      <c r="I25" s="370">
        <f t="shared" si="5"/>
        <v>-1290.0448060836461</v>
      </c>
      <c r="J25" s="365">
        <f>需要額入力!F25</f>
        <v>0</v>
      </c>
      <c r="K25" s="370">
        <f t="shared" si="2"/>
        <v>-1290.0448060836461</v>
      </c>
      <c r="L25" s="374">
        <f>IF(OR(自給率入力!E25="",ISNUMBER(自給率入力!E25)=FALSE,自給率入力!E25&gt;1,自給率入力!E25&lt;0),自給率入力!D25,自給率入力!E25)</f>
        <v>0.89123761742507812</v>
      </c>
      <c r="M25" s="375">
        <f t="shared" si="3"/>
        <v>-1149.7364593455857</v>
      </c>
      <c r="N25" s="376">
        <v>-515.68022191120178</v>
      </c>
      <c r="O25" s="386">
        <f>各種係数表!F25</f>
        <v>0.89123761742507812</v>
      </c>
      <c r="P25" s="375">
        <f t="shared" si="4"/>
        <v>-459.59361232937505</v>
      </c>
      <c r="Q25" s="383">
        <v>-782.99611299525077</v>
      </c>
      <c r="R25" s="388">
        <f>各種係数表!I25</f>
        <v>0.23204251638458465</v>
      </c>
      <c r="S25" s="390">
        <f t="shared" si="6"/>
        <v>-266.78774120565242</v>
      </c>
      <c r="T25" s="390">
        <f t="shared" si="7"/>
        <v>-181.68838837876658</v>
      </c>
      <c r="U25" s="392">
        <f>各種係数表!J25</f>
        <v>0.14687439859744994</v>
      </c>
      <c r="V25" s="390">
        <f t="shared" si="8"/>
        <v>-168.86685101194433</v>
      </c>
      <c r="W25" s="370">
        <f t="shared" si="9"/>
        <v>-115.00208320031841</v>
      </c>
    </row>
    <row r="26" spans="1:23" ht="15.65" customHeight="1" x14ac:dyDescent="0.2">
      <c r="A26" s="429">
        <v>20</v>
      </c>
      <c r="B26" s="315" t="s">
        <v>187</v>
      </c>
      <c r="C26" s="411" t="s">
        <v>6</v>
      </c>
      <c r="D26" s="410">
        <f>需要額入力!D26</f>
        <v>-52.370000000000005</v>
      </c>
      <c r="E26" s="368">
        <f>各種係数表!D26</f>
        <v>0.39907409764036894</v>
      </c>
      <c r="F26" s="368">
        <f>各種係数表!E26</f>
        <v>5.3553020814495804E-2</v>
      </c>
      <c r="G26" s="370">
        <f t="shared" si="0"/>
        <v>-20.899510493426124</v>
      </c>
      <c r="H26" s="370">
        <f t="shared" si="1"/>
        <v>-2.8045717000551456</v>
      </c>
      <c r="I26" s="370">
        <f t="shared" si="5"/>
        <v>-28.665917806518735</v>
      </c>
      <c r="J26" s="365">
        <f>需要額入力!F26</f>
        <v>0</v>
      </c>
      <c r="K26" s="370">
        <f t="shared" si="2"/>
        <v>-28.665917806518735</v>
      </c>
      <c r="L26" s="374">
        <f>IF(OR(自給率入力!E26="",ISNUMBER(自給率入力!E26)=FALSE,自給率入力!E26&gt;1,自給率入力!E26&lt;0),自給率入力!D26,自給率入力!E26)</f>
        <v>0.75805754535673886</v>
      </c>
      <c r="M26" s="375">
        <f t="shared" si="3"/>
        <v>-21.730415287807624</v>
      </c>
      <c r="N26" s="376">
        <v>-34.940598579294601</v>
      </c>
      <c r="O26" s="386">
        <f>各種係数表!F26</f>
        <v>0.75805754535673886</v>
      </c>
      <c r="P26" s="375">
        <f t="shared" si="4"/>
        <v>-26.486984392315222</v>
      </c>
      <c r="Q26" s="383">
        <v>-58.908091692150045</v>
      </c>
      <c r="R26" s="388">
        <f>各種係数表!I26</f>
        <v>0.487276874821785</v>
      </c>
      <c r="S26" s="390">
        <f t="shared" si="6"/>
        <v>-10.588728850022438</v>
      </c>
      <c r="T26" s="390">
        <f t="shared" si="7"/>
        <v>-28.704550821466029</v>
      </c>
      <c r="U26" s="392">
        <f>各種係数表!J26</f>
        <v>0.27587111491303107</v>
      </c>
      <c r="V26" s="390">
        <f t="shared" si="8"/>
        <v>-5.9947938929706641</v>
      </c>
      <c r="W26" s="370">
        <f t="shared" si="9"/>
        <v>-16.251040932512495</v>
      </c>
    </row>
    <row r="27" spans="1:23" ht="15.65" customHeight="1" x14ac:dyDescent="0.2">
      <c r="A27" s="429">
        <v>21</v>
      </c>
      <c r="B27" s="315" t="s">
        <v>188</v>
      </c>
      <c r="C27" s="411" t="s">
        <v>233</v>
      </c>
      <c r="D27" s="410">
        <f>需要額入力!D27</f>
        <v>0</v>
      </c>
      <c r="E27" s="368">
        <f>各種係数表!D27</f>
        <v>0</v>
      </c>
      <c r="F27" s="368">
        <f>各種係数表!E27</f>
        <v>0</v>
      </c>
      <c r="G27" s="370">
        <f t="shared" si="0"/>
        <v>0</v>
      </c>
      <c r="H27" s="370">
        <f t="shared" si="1"/>
        <v>0</v>
      </c>
      <c r="I27" s="370">
        <f t="shared" si="5"/>
        <v>0</v>
      </c>
      <c r="J27" s="365">
        <f>需要額入力!F27</f>
        <v>0</v>
      </c>
      <c r="K27" s="370">
        <f t="shared" si="2"/>
        <v>0</v>
      </c>
      <c r="L27" s="374">
        <f>IF(OR(自給率入力!E27="",ISNUMBER(自給率入力!E27)=FALSE,自給率入力!E27&gt;1,自給率入力!E27&lt;0),自給率入力!D27,自給率入力!E27)</f>
        <v>1</v>
      </c>
      <c r="M27" s="375">
        <f t="shared" si="3"/>
        <v>0</v>
      </c>
      <c r="N27" s="376">
        <v>-28.674515456650113</v>
      </c>
      <c r="O27" s="386">
        <f>各種係数表!F27</f>
        <v>1</v>
      </c>
      <c r="P27" s="375">
        <f t="shared" si="4"/>
        <v>-28.674515456650113</v>
      </c>
      <c r="Q27" s="383">
        <v>-56.655881073377351</v>
      </c>
      <c r="R27" s="388">
        <f>各種係数表!I27</f>
        <v>0.48708382629397634</v>
      </c>
      <c r="S27" s="390">
        <f t="shared" si="6"/>
        <v>0</v>
      </c>
      <c r="T27" s="390">
        <f t="shared" si="7"/>
        <v>-27.596163335277115</v>
      </c>
      <c r="U27" s="392">
        <f>各種係数表!J27</f>
        <v>0.34371320940968114</v>
      </c>
      <c r="V27" s="390">
        <f t="shared" si="8"/>
        <v>0</v>
      </c>
      <c r="W27" s="370">
        <f t="shared" si="9"/>
        <v>-19.473374715663741</v>
      </c>
    </row>
    <row r="28" spans="1:23" ht="15.65" customHeight="1" x14ac:dyDescent="0.2">
      <c r="A28" s="429">
        <v>22</v>
      </c>
      <c r="B28" s="315" t="s">
        <v>189</v>
      </c>
      <c r="C28" s="411" t="s">
        <v>348</v>
      </c>
      <c r="D28" s="410">
        <f>需要額入力!D28</f>
        <v>-4.28</v>
      </c>
      <c r="E28" s="368">
        <f>各種係数表!D28</f>
        <v>0</v>
      </c>
      <c r="F28" s="368">
        <f>各種係数表!E28</f>
        <v>0</v>
      </c>
      <c r="G28" s="370">
        <f t="shared" si="0"/>
        <v>0</v>
      </c>
      <c r="H28" s="370">
        <f t="shared" si="1"/>
        <v>0</v>
      </c>
      <c r="I28" s="370">
        <f t="shared" si="5"/>
        <v>-4.28</v>
      </c>
      <c r="J28" s="365">
        <f>需要額入力!F28</f>
        <v>0</v>
      </c>
      <c r="K28" s="370">
        <f t="shared" si="2"/>
        <v>-4.28</v>
      </c>
      <c r="L28" s="374">
        <f>IF(OR(自給率入力!E28="",ISNUMBER(自給率入力!E28)=FALSE,自給率入力!E28&gt;1,自給率入力!E28&lt;0),自給率入力!D28,自給率入力!E28)</f>
        <v>0.9998449171599163</v>
      </c>
      <c r="M28" s="375">
        <f t="shared" si="3"/>
        <v>-4.2793362454444424</v>
      </c>
      <c r="N28" s="376">
        <v>-118.40864912609152</v>
      </c>
      <c r="O28" s="386">
        <f>各種係数表!F28</f>
        <v>0.9998449171599163</v>
      </c>
      <c r="P28" s="375">
        <f t="shared" si="4"/>
        <v>-118.39028597649457</v>
      </c>
      <c r="Q28" s="383">
        <v>-244.94931022723489</v>
      </c>
      <c r="R28" s="388">
        <f>各種係数表!I28</f>
        <v>0.4388498490491386</v>
      </c>
      <c r="S28" s="390">
        <f t="shared" si="6"/>
        <v>-1.877986065343801</v>
      </c>
      <c r="T28" s="390">
        <f t="shared" si="7"/>
        <v>-107.49596781791266</v>
      </c>
      <c r="U28" s="392">
        <f>各種係数表!J28</f>
        <v>7.7969775422963461E-2</v>
      </c>
      <c r="V28" s="390">
        <f t="shared" si="8"/>
        <v>-0.33365888601665084</v>
      </c>
      <c r="W28" s="370">
        <f t="shared" si="9"/>
        <v>-19.09864270842731</v>
      </c>
    </row>
    <row r="29" spans="1:23" ht="15.65" customHeight="1" x14ac:dyDescent="0.2">
      <c r="A29" s="429">
        <v>23</v>
      </c>
      <c r="B29" s="315" t="s">
        <v>190</v>
      </c>
      <c r="C29" s="411" t="s">
        <v>7</v>
      </c>
      <c r="D29" s="410">
        <f>需要額入力!D29</f>
        <v>-1.4900000000000002</v>
      </c>
      <c r="E29" s="368">
        <f>各種係数表!D29</f>
        <v>0</v>
      </c>
      <c r="F29" s="368">
        <f>各種係数表!E29</f>
        <v>0</v>
      </c>
      <c r="G29" s="370">
        <f t="shared" si="0"/>
        <v>0</v>
      </c>
      <c r="H29" s="370">
        <f t="shared" si="1"/>
        <v>0</v>
      </c>
      <c r="I29" s="370">
        <f t="shared" si="5"/>
        <v>-1.4900000000000002</v>
      </c>
      <c r="J29" s="365">
        <f>需要額入力!F29</f>
        <v>0</v>
      </c>
      <c r="K29" s="370">
        <f t="shared" si="2"/>
        <v>-1.4900000000000002</v>
      </c>
      <c r="L29" s="374">
        <f>IF(OR(自給率入力!E29="",ISNUMBER(自給率入力!E29)=FALSE,自給率入力!E29&gt;1,自給率入力!E29&lt;0),自給率入力!D29,自給率入力!E29)</f>
        <v>0.99980072624213978</v>
      </c>
      <c r="M29" s="375">
        <f t="shared" si="3"/>
        <v>-1.4897030821007884</v>
      </c>
      <c r="N29" s="376">
        <v>-11.790204413709926</v>
      </c>
      <c r="O29" s="386">
        <f>各種係数表!F29</f>
        <v>0.99980072624213978</v>
      </c>
      <c r="P29" s="375">
        <f t="shared" si="4"/>
        <v>-11.787854935370467</v>
      </c>
      <c r="Q29" s="383">
        <v>-21.932383732415079</v>
      </c>
      <c r="R29" s="388">
        <f>各種係数表!I29</f>
        <v>0.47677909235387606</v>
      </c>
      <c r="S29" s="390">
        <f t="shared" si="6"/>
        <v>-0.71025928336078559</v>
      </c>
      <c r="T29" s="390">
        <f t="shared" si="7"/>
        <v>-10.456902009097778</v>
      </c>
      <c r="U29" s="392">
        <f>各種係数表!J29</f>
        <v>0.11983489316616634</v>
      </c>
      <c r="V29" s="390">
        <f t="shared" si="8"/>
        <v>-0.17851840969285671</v>
      </c>
      <c r="W29" s="370">
        <f t="shared" si="9"/>
        <v>-2.6282648614533257</v>
      </c>
    </row>
    <row r="30" spans="1:23" ht="15.65" customHeight="1" x14ac:dyDescent="0.2">
      <c r="A30" s="429">
        <v>24</v>
      </c>
      <c r="B30" s="315" t="s">
        <v>191</v>
      </c>
      <c r="C30" s="411" t="s">
        <v>8</v>
      </c>
      <c r="D30" s="410">
        <f>需要額入力!D30</f>
        <v>-0.79</v>
      </c>
      <c r="E30" s="368">
        <f>各種係数表!D30</f>
        <v>0</v>
      </c>
      <c r="F30" s="368">
        <f>各種係数表!E30</f>
        <v>0</v>
      </c>
      <c r="G30" s="370">
        <f t="shared" si="0"/>
        <v>0</v>
      </c>
      <c r="H30" s="370">
        <f t="shared" si="1"/>
        <v>0</v>
      </c>
      <c r="I30" s="370">
        <f t="shared" si="5"/>
        <v>-0.79</v>
      </c>
      <c r="J30" s="365">
        <f>需要額入力!F30</f>
        <v>0</v>
      </c>
      <c r="K30" s="370">
        <f t="shared" si="2"/>
        <v>-0.79</v>
      </c>
      <c r="L30" s="374">
        <f>IF(OR(自給率入力!E30="",ISNUMBER(自給率入力!E30)=FALSE,自給率入力!E30&gt;1,自給率入力!E30&lt;0),自給率入力!D30,自給率入力!E30)</f>
        <v>0.99994987301162941</v>
      </c>
      <c r="M30" s="375">
        <f t="shared" si="3"/>
        <v>-0.7899603996791873</v>
      </c>
      <c r="N30" s="376">
        <v>-18.625551757402334</v>
      </c>
      <c r="O30" s="386">
        <f>各種係数表!F30</f>
        <v>0.99994987301162941</v>
      </c>
      <c r="P30" s="375">
        <f t="shared" si="4"/>
        <v>-18.624618114585996</v>
      </c>
      <c r="Q30" s="383">
        <v>-34.456830092394078</v>
      </c>
      <c r="R30" s="388">
        <f>各種係数表!I30</f>
        <v>0.64980057740767316</v>
      </c>
      <c r="S30" s="390">
        <f t="shared" si="6"/>
        <v>-0.51331672384073213</v>
      </c>
      <c r="T30" s="390">
        <f t="shared" si="7"/>
        <v>-22.390068089675761</v>
      </c>
      <c r="U30" s="392">
        <f>各種係数表!J30</f>
        <v>0.45480032708642759</v>
      </c>
      <c r="V30" s="390">
        <f t="shared" si="8"/>
        <v>-0.35927424815941944</v>
      </c>
      <c r="W30" s="370">
        <f t="shared" si="9"/>
        <v>-15.670977596382288</v>
      </c>
    </row>
    <row r="31" spans="1:23" ht="15.65" customHeight="1" x14ac:dyDescent="0.2">
      <c r="A31" s="429">
        <v>25</v>
      </c>
      <c r="B31" s="416" t="s">
        <v>192</v>
      </c>
      <c r="C31" s="417" t="s">
        <v>234</v>
      </c>
      <c r="D31" s="410">
        <f>需要額入力!D31</f>
        <v>-681.88000000000011</v>
      </c>
      <c r="E31" s="368">
        <f>各種係数表!D31</f>
        <v>-33.737110570626754</v>
      </c>
      <c r="F31" s="368">
        <f>各種係数表!E31</f>
        <v>0</v>
      </c>
      <c r="G31" s="471">
        <f>$G$44</f>
        <v>-796.97263274788122</v>
      </c>
      <c r="H31" s="370">
        <f t="shared" si="1"/>
        <v>0</v>
      </c>
      <c r="I31" s="471">
        <f>+D31+G31</f>
        <v>-1478.8526327478812</v>
      </c>
      <c r="J31" s="365">
        <f>需要額入力!F31</f>
        <v>0</v>
      </c>
      <c r="K31" s="370">
        <f t="shared" si="2"/>
        <v>-1478.8526327478812</v>
      </c>
      <c r="L31" s="374">
        <f>IF(OR(自給率入力!E31="",ISNUMBER(自給率入力!E31)=FALSE,自給率入力!E31&gt;1,自給率入力!E31&lt;0),自給率入力!D31,自給率入力!E31)</f>
        <v>0.99864443981998718</v>
      </c>
      <c r="M31" s="375">
        <f t="shared" si="3"/>
        <v>-1476.8479590068212</v>
      </c>
      <c r="N31" s="376">
        <v>-193.36570770667589</v>
      </c>
      <c r="O31" s="386">
        <f>各種係数表!F31</f>
        <v>0.99864443981998718</v>
      </c>
      <c r="P31" s="375">
        <f t="shared" si="4"/>
        <v>-193.10358885312871</v>
      </c>
      <c r="Q31" s="383">
        <v>-344.47110239281523</v>
      </c>
      <c r="R31" s="388">
        <f>各種係数表!I31</f>
        <v>0.70379849501123293</v>
      </c>
      <c r="S31" s="390">
        <f t="shared" si="6"/>
        <v>-1039.4033709094117</v>
      </c>
      <c r="T31" s="390">
        <f t="shared" si="7"/>
        <v>-242.43824343892368</v>
      </c>
      <c r="U31" s="392">
        <f>各種係数表!J31</f>
        <v>0.43473726330185086</v>
      </c>
      <c r="V31" s="390">
        <f t="shared" si="8"/>
        <v>-642.04084001154945</v>
      </c>
      <c r="W31" s="370">
        <f t="shared" si="9"/>
        <v>-149.75442434082413</v>
      </c>
    </row>
    <row r="32" spans="1:23" ht="15.65" customHeight="1" x14ac:dyDescent="0.2">
      <c r="A32" s="429">
        <v>26</v>
      </c>
      <c r="B32" s="315" t="s">
        <v>193</v>
      </c>
      <c r="C32" s="411" t="s">
        <v>9</v>
      </c>
      <c r="D32" s="410">
        <f>需要額入力!D32</f>
        <v>-195.85000000000002</v>
      </c>
      <c r="E32" s="368">
        <f>各種係数表!D32</f>
        <v>0</v>
      </c>
      <c r="F32" s="368">
        <f>各種係数表!E32</f>
        <v>0</v>
      </c>
      <c r="G32" s="370">
        <f t="shared" si="0"/>
        <v>0</v>
      </c>
      <c r="H32" s="370">
        <f t="shared" si="1"/>
        <v>0</v>
      </c>
      <c r="I32" s="370">
        <f t="shared" si="5"/>
        <v>-195.85000000000002</v>
      </c>
      <c r="J32" s="365">
        <f>需要額入力!F32</f>
        <v>0</v>
      </c>
      <c r="K32" s="370">
        <f t="shared" si="2"/>
        <v>-195.85000000000002</v>
      </c>
      <c r="L32" s="374">
        <f>IF(OR(自給率入力!E32="",ISNUMBER(自給率入力!E32)=FALSE,自給率入力!E32&gt;1,自給率入力!E32&lt;0),自給率入力!D32,自給率入力!E32)</f>
        <v>0.93408313383640074</v>
      </c>
      <c r="M32" s="375">
        <f t="shared" si="3"/>
        <v>-182.94018176185909</v>
      </c>
      <c r="N32" s="376">
        <v>-104.27033033678931</v>
      </c>
      <c r="O32" s="386">
        <f>各種係数表!F32</f>
        <v>0.93408313383640074</v>
      </c>
      <c r="P32" s="375">
        <f t="shared" si="4"/>
        <v>-97.397156927144891</v>
      </c>
      <c r="Q32" s="383">
        <v>-178.26722651329024</v>
      </c>
      <c r="R32" s="388">
        <f>各種係数表!I32</f>
        <v>0.63412103397406261</v>
      </c>
      <c r="S32" s="390">
        <f t="shared" si="6"/>
        <v>-116.00621721423303</v>
      </c>
      <c r="T32" s="390">
        <f t="shared" si="7"/>
        <v>-113.04299800029604</v>
      </c>
      <c r="U32" s="392">
        <f>各種係数表!J32</f>
        <v>0.30373263315498605</v>
      </c>
      <c r="V32" s="390">
        <f t="shared" si="8"/>
        <v>-55.564903116381217</v>
      </c>
      <c r="W32" s="370">
        <f t="shared" si="9"/>
        <v>-54.145574114117991</v>
      </c>
    </row>
    <row r="33" spans="1:23" ht="15.65" customHeight="1" x14ac:dyDescent="0.2">
      <c r="A33" s="429">
        <v>27</v>
      </c>
      <c r="B33" s="315" t="s">
        <v>194</v>
      </c>
      <c r="C33" s="411" t="s">
        <v>235</v>
      </c>
      <c r="D33" s="410">
        <f>需要額入力!D33</f>
        <v>-3.69</v>
      </c>
      <c r="E33" s="368">
        <f>各種係数表!D33</f>
        <v>0</v>
      </c>
      <c r="F33" s="368">
        <f>各種係数表!E33</f>
        <v>0</v>
      </c>
      <c r="G33" s="370">
        <f t="shared" si="0"/>
        <v>0</v>
      </c>
      <c r="H33" s="370">
        <f t="shared" si="1"/>
        <v>0</v>
      </c>
      <c r="I33" s="370">
        <f t="shared" si="5"/>
        <v>-3.69</v>
      </c>
      <c r="J33" s="365">
        <f>需要額入力!F33</f>
        <v>0</v>
      </c>
      <c r="K33" s="370">
        <f t="shared" si="2"/>
        <v>-3.69</v>
      </c>
      <c r="L33" s="374">
        <f>IF(OR(自給率入力!E33="",ISNUMBER(自給率入力!E33)=FALSE,自給率入力!E33&gt;1,自給率入力!E33&lt;0),自給率入力!D33,自給率入力!E33)</f>
        <v>0.99998342783152072</v>
      </c>
      <c r="M33" s="375">
        <f t="shared" si="3"/>
        <v>-3.6899388486983113</v>
      </c>
      <c r="N33" s="376">
        <v>-98.382508735247427</v>
      </c>
      <c r="O33" s="386">
        <f>各種係数表!F33</f>
        <v>0.99998342783152072</v>
      </c>
      <c r="P33" s="375">
        <f t="shared" si="4"/>
        <v>-98.38087832373725</v>
      </c>
      <c r="Q33" s="383">
        <v>-162.99988553042976</v>
      </c>
      <c r="R33" s="388">
        <f>各種係数表!I33</f>
        <v>0.80612069098804395</v>
      </c>
      <c r="S33" s="390">
        <f t="shared" si="6"/>
        <v>-2.9745360544163102</v>
      </c>
      <c r="T33" s="390">
        <f t="shared" si="7"/>
        <v>-131.39758035476211</v>
      </c>
      <c r="U33" s="392">
        <f>各種係数表!J33</f>
        <v>6.4697852865753858E-2</v>
      </c>
      <c r="V33" s="390">
        <f t="shared" si="8"/>
        <v>-0.23873112071671254</v>
      </c>
      <c r="W33" s="370">
        <f t="shared" si="9"/>
        <v>-10.545742611182465</v>
      </c>
    </row>
    <row r="34" spans="1:23" ht="15.65" customHeight="1" x14ac:dyDescent="0.2">
      <c r="A34" s="429">
        <v>28</v>
      </c>
      <c r="B34" s="416" t="s">
        <v>195</v>
      </c>
      <c r="C34" s="417" t="s">
        <v>236</v>
      </c>
      <c r="D34" s="410">
        <f>需要額入力!D34</f>
        <v>-576.4</v>
      </c>
      <c r="E34" s="368">
        <f>各種係数表!D34</f>
        <v>0</v>
      </c>
      <c r="F34" s="368">
        <f>各種係数表!E34</f>
        <v>-0.42498377757537042</v>
      </c>
      <c r="G34" s="370">
        <f t="shared" si="0"/>
        <v>0</v>
      </c>
      <c r="H34" s="471">
        <f>$H$44</f>
        <v>-135.95727431536855</v>
      </c>
      <c r="I34" s="471">
        <f>+D34+H34</f>
        <v>-712.3572743153685</v>
      </c>
      <c r="J34" s="365">
        <f>需要額入力!F34</f>
        <v>0</v>
      </c>
      <c r="K34" s="370">
        <f t="shared" si="2"/>
        <v>-712.3572743153685</v>
      </c>
      <c r="L34" s="374">
        <f>IF(OR(自給率入力!E34="",ISNUMBER(自給率入力!E34)=FALSE,自給率入力!E34&gt;1,自給率入力!E34&lt;0),自給率入力!D34,自給率入力!E34)</f>
        <v>0.95689883675961296</v>
      </c>
      <c r="M34" s="375">
        <f t="shared" si="3"/>
        <v>-681.65384714962465</v>
      </c>
      <c r="N34" s="376">
        <v>-271.3415068532845</v>
      </c>
      <c r="O34" s="386">
        <f>各種係数表!F34</f>
        <v>0.95689883675961296</v>
      </c>
      <c r="P34" s="375">
        <f t="shared" si="4"/>
        <v>-259.64637227250847</v>
      </c>
      <c r="Q34" s="383">
        <v>-443.5420020355578</v>
      </c>
      <c r="R34" s="388">
        <f>各種係数表!I34</f>
        <v>0.50706227450413499</v>
      </c>
      <c r="S34" s="390">
        <f t="shared" si="6"/>
        <v>-345.64095016018263</v>
      </c>
      <c r="T34" s="390">
        <f t="shared" si="7"/>
        <v>-224.90341639026761</v>
      </c>
      <c r="U34" s="392">
        <f>各種係数表!J34</f>
        <v>0.32180280242295745</v>
      </c>
      <c r="V34" s="390">
        <f t="shared" si="8"/>
        <v>-219.35811829513949</v>
      </c>
      <c r="W34" s="370">
        <f t="shared" si="9"/>
        <v>-142.7330592473316</v>
      </c>
    </row>
    <row r="35" spans="1:23" ht="15.65" customHeight="1" x14ac:dyDescent="0.2">
      <c r="A35" s="429">
        <v>29</v>
      </c>
      <c r="B35" s="315" t="s">
        <v>196</v>
      </c>
      <c r="C35" s="411" t="s">
        <v>237</v>
      </c>
      <c r="D35" s="410">
        <f>需要額入力!D35</f>
        <v>-139.34</v>
      </c>
      <c r="E35" s="368">
        <f>各種係数表!D35</f>
        <v>3.4860271439561788E-2</v>
      </c>
      <c r="F35" s="368">
        <f>各種係数表!E35</f>
        <v>4.8155258972889942E-3</v>
      </c>
      <c r="G35" s="370">
        <f t="shared" si="0"/>
        <v>-4.8574302223885395</v>
      </c>
      <c r="H35" s="370">
        <f t="shared" si="1"/>
        <v>-0.67099537852824842</v>
      </c>
      <c r="I35" s="370">
        <f t="shared" si="5"/>
        <v>-133.81157439908321</v>
      </c>
      <c r="J35" s="365">
        <f>需要額入力!F35</f>
        <v>0</v>
      </c>
      <c r="K35" s="370">
        <f t="shared" si="2"/>
        <v>-133.81157439908321</v>
      </c>
      <c r="L35" s="374">
        <f>IF(OR(自給率入力!E35="",ISNUMBER(自給率入力!E35)=FALSE,自給率入力!E35&gt;1,自給率入力!E35&lt;0),自給率入力!D35,自給率入力!E35)</f>
        <v>0.94469207339722161</v>
      </c>
      <c r="M35" s="375">
        <f t="shared" si="3"/>
        <v>-126.4107336636165</v>
      </c>
      <c r="N35" s="376">
        <v>-166.50642312628639</v>
      </c>
      <c r="O35" s="386">
        <f>各種係数表!F35</f>
        <v>0.94469207339722161</v>
      </c>
      <c r="P35" s="375">
        <f t="shared" si="4"/>
        <v>-157.29729809712657</v>
      </c>
      <c r="Q35" s="383">
        <v>-327.98320728512488</v>
      </c>
      <c r="R35" s="388">
        <f>各種係数表!I35</f>
        <v>0.53153472051218909</v>
      </c>
      <c r="S35" s="390">
        <f t="shared" si="6"/>
        <v>-67.191693987631169</v>
      </c>
      <c r="T35" s="390">
        <f t="shared" si="7"/>
        <v>-174.33446241699022</v>
      </c>
      <c r="U35" s="392">
        <f>各種係数表!J35</f>
        <v>0.22909689731593202</v>
      </c>
      <c r="V35" s="390">
        <f t="shared" si="8"/>
        <v>-28.96030686976518</v>
      </c>
      <c r="W35" s="370">
        <f t="shared" si="9"/>
        <v>-75.139935160750298</v>
      </c>
    </row>
    <row r="36" spans="1:23" ht="15.65" customHeight="1" x14ac:dyDescent="0.2">
      <c r="A36" s="429">
        <v>30</v>
      </c>
      <c r="B36" s="315" t="s">
        <v>197</v>
      </c>
      <c r="C36" s="411" t="s">
        <v>10</v>
      </c>
      <c r="D36" s="410">
        <f>需要額入力!D36</f>
        <v>0</v>
      </c>
      <c r="E36" s="368">
        <f>各種係数表!D36</f>
        <v>0</v>
      </c>
      <c r="F36" s="368">
        <f>各種係数表!E36</f>
        <v>0</v>
      </c>
      <c r="G36" s="370">
        <f t="shared" si="0"/>
        <v>0</v>
      </c>
      <c r="H36" s="370">
        <f t="shared" si="1"/>
        <v>0</v>
      </c>
      <c r="I36" s="370">
        <f t="shared" si="5"/>
        <v>0</v>
      </c>
      <c r="J36" s="365">
        <f>需要額入力!F36</f>
        <v>0</v>
      </c>
      <c r="K36" s="370">
        <f t="shared" si="2"/>
        <v>0</v>
      </c>
      <c r="L36" s="374">
        <f>IF(OR(自給率入力!E36="",ISNUMBER(自給率入力!E36)=FALSE,自給率入力!E36&gt;1,自給率入力!E36&lt;0),自給率入力!D36,自給率入力!E36)</f>
        <v>1</v>
      </c>
      <c r="M36" s="375">
        <f t="shared" si="3"/>
        <v>0</v>
      </c>
      <c r="N36" s="376">
        <v>-30.212576975786511</v>
      </c>
      <c r="O36" s="386">
        <f>各種係数表!F36</f>
        <v>1</v>
      </c>
      <c r="P36" s="375">
        <f t="shared" si="4"/>
        <v>-30.212576975786511</v>
      </c>
      <c r="Q36" s="383">
        <v>-33.575718194278323</v>
      </c>
      <c r="R36" s="388">
        <f>各種係数表!I36</f>
        <v>0.70989142980472375</v>
      </c>
      <c r="S36" s="390">
        <f t="shared" ref="S36:S43" si="10">R36*M36</f>
        <v>0</v>
      </c>
      <c r="T36" s="390">
        <f t="shared" ref="T36:T43" si="11">R36*Q36</f>
        <v>-23.835114595656716</v>
      </c>
      <c r="U36" s="392">
        <f>各種係数表!J36</f>
        <v>0.33946953559732373</v>
      </c>
      <c r="V36" s="390">
        <f t="shared" ref="V36:V43" si="12">U36*M36</f>
        <v>0</v>
      </c>
      <c r="W36" s="370">
        <f t="shared" ref="W36:W43" si="13">U36*Q36</f>
        <v>-11.397933462758276</v>
      </c>
    </row>
    <row r="37" spans="1:23" ht="15.65" customHeight="1" x14ac:dyDescent="0.2">
      <c r="A37" s="429">
        <v>31</v>
      </c>
      <c r="B37" s="315" t="s">
        <v>198</v>
      </c>
      <c r="C37" s="411" t="s">
        <v>238</v>
      </c>
      <c r="D37" s="410">
        <f>需要額入力!D37</f>
        <v>-80.48</v>
      </c>
      <c r="E37" s="368">
        <f>各種係数表!D37</f>
        <v>0</v>
      </c>
      <c r="F37" s="368">
        <f>各種係数表!E37</f>
        <v>1.4399715311367549E-5</v>
      </c>
      <c r="G37" s="370">
        <f t="shared" si="0"/>
        <v>0</v>
      </c>
      <c r="H37" s="370">
        <f t="shared" si="1"/>
        <v>-1.1588890882588605E-3</v>
      </c>
      <c r="I37" s="370">
        <f t="shared" si="5"/>
        <v>-80.478841110911745</v>
      </c>
      <c r="J37" s="365">
        <f>需要額入力!F37</f>
        <v>0</v>
      </c>
      <c r="K37" s="370">
        <f t="shared" si="2"/>
        <v>-80.478841110911745</v>
      </c>
      <c r="L37" s="374">
        <f>IF(OR(自給率入力!E37="",ISNUMBER(自給率入力!E37)=FALSE,自給率入力!E37&gt;1,自給率入力!E37&lt;0),自給率入力!D37,自給率入力!E37)</f>
        <v>0.95684345031647855</v>
      </c>
      <c r="M37" s="375">
        <f t="shared" si="3"/>
        <v>-77.005652006036456</v>
      </c>
      <c r="N37" s="376">
        <v>-4.3496714676037804</v>
      </c>
      <c r="O37" s="386">
        <f>各種係数表!F37</f>
        <v>0.95684345031647855</v>
      </c>
      <c r="P37" s="375">
        <f t="shared" si="4"/>
        <v>-4.1619546548051423</v>
      </c>
      <c r="Q37" s="383">
        <v>-7.8412416448367512</v>
      </c>
      <c r="R37" s="388">
        <f>各種係数表!I37</f>
        <v>0.69152879998779526</v>
      </c>
      <c r="S37" s="390">
        <f t="shared" si="10"/>
        <v>-53.251626124012148</v>
      </c>
      <c r="T37" s="390">
        <f t="shared" si="11"/>
        <v>-5.4224444250682842</v>
      </c>
      <c r="U37" s="392">
        <f>各種係数表!J37</f>
        <v>0.48708364844160351</v>
      </c>
      <c r="V37" s="390">
        <f t="shared" si="12"/>
        <v>-37.508193929724719</v>
      </c>
      <c r="W37" s="370">
        <f t="shared" si="13"/>
        <v>-3.8193405886793248</v>
      </c>
    </row>
    <row r="38" spans="1:23" ht="15.65" customHeight="1" x14ac:dyDescent="0.2">
      <c r="A38" s="429">
        <v>32</v>
      </c>
      <c r="B38" s="315" t="s">
        <v>199</v>
      </c>
      <c r="C38" s="411" t="s">
        <v>239</v>
      </c>
      <c r="D38" s="410">
        <f>需要額入力!D38</f>
        <v>-0.1</v>
      </c>
      <c r="E38" s="368">
        <f>各種係数表!D38</f>
        <v>0</v>
      </c>
      <c r="F38" s="368">
        <f>各種係数表!E38</f>
        <v>0</v>
      </c>
      <c r="G38" s="370">
        <f t="shared" si="0"/>
        <v>0</v>
      </c>
      <c r="H38" s="370">
        <f t="shared" si="1"/>
        <v>0</v>
      </c>
      <c r="I38" s="370">
        <f t="shared" si="5"/>
        <v>-0.1</v>
      </c>
      <c r="J38" s="365">
        <f>需要額入力!F38</f>
        <v>0</v>
      </c>
      <c r="K38" s="370">
        <f t="shared" si="2"/>
        <v>-0.1</v>
      </c>
      <c r="L38" s="374">
        <f>IF(OR(自給率入力!E38="",ISNUMBER(自給率入力!E38)=FALSE,自給率入力!E38&gt;1,自給率入力!E38&lt;0),自給率入力!D38,自給率入力!E38)</f>
        <v>0.99993051782287323</v>
      </c>
      <c r="M38" s="375">
        <f t="shared" si="3"/>
        <v>-9.9993051782287332E-2</v>
      </c>
      <c r="N38" s="376">
        <v>-0.69062646129612892</v>
      </c>
      <c r="O38" s="386">
        <f>各種係数表!F38</f>
        <v>0.99993051782287323</v>
      </c>
      <c r="P38" s="375">
        <f t="shared" si="4"/>
        <v>-0.69057847506601666</v>
      </c>
      <c r="Q38" s="383">
        <v>-1.213861160661901</v>
      </c>
      <c r="R38" s="388">
        <f>各種係数表!I38</f>
        <v>0.59308558317548421</v>
      </c>
      <c r="S38" s="390">
        <f t="shared" si="10"/>
        <v>-5.9304437429794271E-2</v>
      </c>
      <c r="T38" s="390">
        <f t="shared" si="11"/>
        <v>-0.7199235543652337</v>
      </c>
      <c r="U38" s="392">
        <f>各種係数表!J38</f>
        <v>0.51403548513068242</v>
      </c>
      <c r="V38" s="390">
        <f t="shared" si="12"/>
        <v>-5.1399976882605516E-2</v>
      </c>
      <c r="W38" s="370">
        <f t="shared" si="13"/>
        <v>-0.62396771060213352</v>
      </c>
    </row>
    <row r="39" spans="1:23" ht="15.65" customHeight="1" x14ac:dyDescent="0.2">
      <c r="A39" s="429">
        <v>33</v>
      </c>
      <c r="B39" s="315" t="s">
        <v>200</v>
      </c>
      <c r="C39" s="411" t="s">
        <v>259</v>
      </c>
      <c r="D39" s="410">
        <f>需要額入力!D39</f>
        <v>-1.89</v>
      </c>
      <c r="E39" s="368">
        <f>各種係数表!D39</f>
        <v>0</v>
      </c>
      <c r="F39" s="368">
        <f>各種係数表!E39</f>
        <v>0</v>
      </c>
      <c r="G39" s="370">
        <f t="shared" si="0"/>
        <v>0</v>
      </c>
      <c r="H39" s="370">
        <f t="shared" si="1"/>
        <v>0</v>
      </c>
      <c r="I39" s="370">
        <f t="shared" si="5"/>
        <v>-1.89</v>
      </c>
      <c r="J39" s="365">
        <f>需要額入力!F39</f>
        <v>0</v>
      </c>
      <c r="K39" s="370">
        <f t="shared" si="2"/>
        <v>-1.89</v>
      </c>
      <c r="L39" s="374">
        <f>IF(OR(自給率入力!E39="",ISNUMBER(自給率入力!E39)=FALSE,自給率入力!E39&gt;1,自給率入力!E39&lt;0),自給率入力!D39,自給率入力!E39)</f>
        <v>0.97898268799275412</v>
      </c>
      <c r="M39" s="375">
        <f t="shared" si="3"/>
        <v>-1.8502772803063052</v>
      </c>
      <c r="N39" s="376">
        <v>-5.4988573707754522</v>
      </c>
      <c r="O39" s="386">
        <f>各種係数表!F39</f>
        <v>0.97898268799275412</v>
      </c>
      <c r="P39" s="375">
        <f t="shared" si="4"/>
        <v>-5.3832861697305212</v>
      </c>
      <c r="Q39" s="383">
        <v>-10.930622644092823</v>
      </c>
      <c r="R39" s="388">
        <f>各種係数表!I39</f>
        <v>0.61725344000670201</v>
      </c>
      <c r="S39" s="390">
        <f t="shared" si="10"/>
        <v>-1.1420900162353118</v>
      </c>
      <c r="T39" s="390">
        <f t="shared" si="11"/>
        <v>-6.7469644284814478</v>
      </c>
      <c r="U39" s="392">
        <f>各種係数表!J39</f>
        <v>0.5320543699080571</v>
      </c>
      <c r="V39" s="390">
        <f t="shared" si="12"/>
        <v>-0.98444811252856479</v>
      </c>
      <c r="W39" s="370">
        <f t="shared" si="13"/>
        <v>-5.8156855436055483</v>
      </c>
    </row>
    <row r="40" spans="1:23" ht="15.65" customHeight="1" x14ac:dyDescent="0.2">
      <c r="A40" s="429">
        <v>34</v>
      </c>
      <c r="B40" s="315" t="s">
        <v>201</v>
      </c>
      <c r="C40" s="411" t="s">
        <v>240</v>
      </c>
      <c r="D40" s="410">
        <f>需要額入力!D40</f>
        <v>-372.92</v>
      </c>
      <c r="E40" s="368">
        <f>各種係数表!D40</f>
        <v>0</v>
      </c>
      <c r="F40" s="368">
        <f>各種係数表!E40</f>
        <v>0</v>
      </c>
      <c r="G40" s="370">
        <f t="shared" si="0"/>
        <v>0</v>
      </c>
      <c r="H40" s="370">
        <f t="shared" si="1"/>
        <v>0</v>
      </c>
      <c r="I40" s="370">
        <f t="shared" si="5"/>
        <v>-372.92</v>
      </c>
      <c r="J40" s="365">
        <f>需要額入力!F40</f>
        <v>0</v>
      </c>
      <c r="K40" s="370">
        <f t="shared" si="2"/>
        <v>-372.92</v>
      </c>
      <c r="L40" s="374">
        <f>IF(OR(自給率入力!E40="",ISNUMBER(自給率入力!E40)=FALSE,自給率入力!E40&gt;1,自給率入力!E40&lt;0),自給率入力!D40,自給率入力!E40)</f>
        <v>0.95182201059920479</v>
      </c>
      <c r="M40" s="375">
        <f t="shared" si="3"/>
        <v>-354.95346419265547</v>
      </c>
      <c r="N40" s="376">
        <v>-457.65675495861677</v>
      </c>
      <c r="O40" s="386">
        <f>各種係数表!F40</f>
        <v>0.95182201059920479</v>
      </c>
      <c r="P40" s="375">
        <f t="shared" si="4"/>
        <v>-435.60777266901823</v>
      </c>
      <c r="Q40" s="383">
        <v>-839.63686630208861</v>
      </c>
      <c r="R40" s="388">
        <f>各種係数表!I40</f>
        <v>0.59603775882925403</v>
      </c>
      <c r="S40" s="390">
        <f t="shared" si="10"/>
        <v>-211.56566728607024</v>
      </c>
      <c r="T40" s="390">
        <f t="shared" si="11"/>
        <v>-500.45527602111491</v>
      </c>
      <c r="U40" s="392">
        <f>各種係数表!J40</f>
        <v>0.3512167088613582</v>
      </c>
      <c r="V40" s="390">
        <f t="shared" si="12"/>
        <v>-124.66558749268241</v>
      </c>
      <c r="W40" s="370">
        <f t="shared" si="13"/>
        <v>-294.89449682128378</v>
      </c>
    </row>
    <row r="41" spans="1:23" ht="15.65" customHeight="1" x14ac:dyDescent="0.2">
      <c r="A41" s="429">
        <v>35</v>
      </c>
      <c r="B41" s="315" t="s">
        <v>202</v>
      </c>
      <c r="C41" s="411" t="s">
        <v>241</v>
      </c>
      <c r="D41" s="410">
        <f>需要額入力!D41</f>
        <v>-75.790000000000006</v>
      </c>
      <c r="E41" s="368">
        <f>各種係数表!D41</f>
        <v>2.4065710635694622E-5</v>
      </c>
      <c r="F41" s="368">
        <f>各種係数表!E41</f>
        <v>9.9211704282147083E-6</v>
      </c>
      <c r="G41" s="370">
        <f t="shared" si="0"/>
        <v>-1.8239402090792956E-3</v>
      </c>
      <c r="H41" s="370">
        <f t="shared" si="1"/>
        <v>-7.5192550675439276E-4</v>
      </c>
      <c r="I41" s="370">
        <f t="shared" si="5"/>
        <v>-75.787424134284166</v>
      </c>
      <c r="J41" s="365">
        <f>需要額入力!F41</f>
        <v>0</v>
      </c>
      <c r="K41" s="370">
        <f t="shared" si="2"/>
        <v>-75.787424134284166</v>
      </c>
      <c r="L41" s="374">
        <f>IF(OR(自給率入力!E41="",ISNUMBER(自給率入力!E41)=FALSE,自給率入力!E41&gt;1,自給率入力!E41&lt;0),自給率入力!D41,自給率入力!E41)</f>
        <v>0.98892913730824683</v>
      </c>
      <c r="M41" s="375">
        <f t="shared" si="3"/>
        <v>-74.94839196793184</v>
      </c>
      <c r="N41" s="376">
        <v>-7.269819639836852</v>
      </c>
      <c r="O41" s="386">
        <f>各種係数表!F41</f>
        <v>0.98892913730824683</v>
      </c>
      <c r="P41" s="375">
        <f t="shared" si="4"/>
        <v>-7.1893364648104079</v>
      </c>
      <c r="Q41" s="383">
        <v>-14.236962471869868</v>
      </c>
      <c r="R41" s="388">
        <f>各種係数表!I41</f>
        <v>0.55254866787099377</v>
      </c>
      <c r="S41" s="390">
        <f t="shared" si="10"/>
        <v>-41.412634140953827</v>
      </c>
      <c r="T41" s="390">
        <f t="shared" si="11"/>
        <v>-7.8666146483610264</v>
      </c>
      <c r="U41" s="392">
        <f>各種係数表!J41</f>
        <v>0.3125178438332975</v>
      </c>
      <c r="V41" s="390">
        <f t="shared" si="12"/>
        <v>-23.422709856590892</v>
      </c>
      <c r="W41" s="370">
        <f t="shared" si="13"/>
        <v>-4.4493048144443446</v>
      </c>
    </row>
    <row r="42" spans="1:23" ht="15.65" customHeight="1" x14ac:dyDescent="0.2">
      <c r="A42" s="429">
        <v>36</v>
      </c>
      <c r="B42" s="315" t="s">
        <v>203</v>
      </c>
      <c r="C42" s="411" t="s">
        <v>349</v>
      </c>
      <c r="D42" s="410">
        <f>需要額入力!D42</f>
        <v>0</v>
      </c>
      <c r="E42" s="368">
        <f>各種係数表!D42</f>
        <v>0</v>
      </c>
      <c r="F42" s="368">
        <f>各種係数表!E42</f>
        <v>0</v>
      </c>
      <c r="G42" s="370">
        <f t="shared" si="0"/>
        <v>0</v>
      </c>
      <c r="H42" s="370">
        <f t="shared" si="1"/>
        <v>0</v>
      </c>
      <c r="I42" s="370">
        <f t="shared" ref="I42:I43" si="14">D42-SUM(G42:H42)</f>
        <v>0</v>
      </c>
      <c r="J42" s="365">
        <f>需要額入力!F42</f>
        <v>0</v>
      </c>
      <c r="K42" s="370">
        <f t="shared" si="2"/>
        <v>0</v>
      </c>
      <c r="L42" s="374">
        <f>IF(OR(自給率入力!E42="",ISNUMBER(自給率入力!E42)=FALSE,自給率入力!E42&gt;1,自給率入力!E42&lt;0),自給率入力!D42,自給率入力!E42)</f>
        <v>1</v>
      </c>
      <c r="M42" s="375">
        <f t="shared" si="3"/>
        <v>0</v>
      </c>
      <c r="N42" s="376">
        <v>-8.4516128815654703</v>
      </c>
      <c r="O42" s="386">
        <f>各種係数表!F42</f>
        <v>1</v>
      </c>
      <c r="P42" s="375">
        <f t="shared" si="4"/>
        <v>-8.4516128815654703</v>
      </c>
      <c r="Q42" s="383">
        <v>-14.291400093593618</v>
      </c>
      <c r="R42" s="388">
        <f>各種係数表!I42</f>
        <v>0</v>
      </c>
      <c r="S42" s="390">
        <f t="shared" si="10"/>
        <v>0</v>
      </c>
      <c r="T42" s="390">
        <f t="shared" si="11"/>
        <v>0</v>
      </c>
      <c r="U42" s="392">
        <f>各種係数表!J42</f>
        <v>0</v>
      </c>
      <c r="V42" s="390">
        <f t="shared" si="12"/>
        <v>0</v>
      </c>
      <c r="W42" s="370">
        <f t="shared" si="13"/>
        <v>0</v>
      </c>
    </row>
    <row r="43" spans="1:23" ht="15.65" customHeight="1" thickBot="1" x14ac:dyDescent="0.25">
      <c r="A43" s="429">
        <v>37</v>
      </c>
      <c r="B43" s="315" t="s">
        <v>204</v>
      </c>
      <c r="C43" s="411" t="s">
        <v>350</v>
      </c>
      <c r="D43" s="410">
        <f>需要額入力!D43</f>
        <v>-430.34</v>
      </c>
      <c r="E43" s="368">
        <f>各種係数表!D43</f>
        <v>1.5753233448746726E-2</v>
      </c>
      <c r="F43" s="368">
        <f>各種係数表!E43</f>
        <v>3.6043000647173973E-2</v>
      </c>
      <c r="G43" s="370">
        <f t="shared" si="0"/>
        <v>-6.7792464823336651</v>
      </c>
      <c r="H43" s="370">
        <f t="shared" si="1"/>
        <v>-15.510744898504846</v>
      </c>
      <c r="I43" s="370">
        <f t="shared" si="14"/>
        <v>-408.05000861916147</v>
      </c>
      <c r="J43" s="365">
        <f>需要額入力!F43</f>
        <v>0</v>
      </c>
      <c r="K43" s="370">
        <f t="shared" si="2"/>
        <v>-408.05000861916147</v>
      </c>
      <c r="L43" s="374">
        <f>IF(OR(自給率入力!E43="",ISNUMBER(自給率入力!E43)=FALSE,自給率入力!E43&gt;1,自給率入力!E43&lt;0),自給率入力!D43,自給率入力!E43)</f>
        <v>0.72952405246264052</v>
      </c>
      <c r="M43" s="440">
        <f t="shared" si="3"/>
        <v>-297.68229589526607</v>
      </c>
      <c r="N43" s="376">
        <v>-23.84404069908673</v>
      </c>
      <c r="O43" s="386">
        <f>各種係数表!F43</f>
        <v>0.72952405246264052</v>
      </c>
      <c r="P43" s="375">
        <f t="shared" si="4"/>
        <v>-17.394801197881883</v>
      </c>
      <c r="Q43" s="384">
        <v>-33.136778662582735</v>
      </c>
      <c r="R43" s="388">
        <f>各種係数表!I43</f>
        <v>0.65003296575439862</v>
      </c>
      <c r="S43" s="390">
        <f t="shared" si="10"/>
        <v>-193.50330565337825</v>
      </c>
      <c r="T43" s="390">
        <f t="shared" si="11"/>
        <v>-21.539998509585729</v>
      </c>
      <c r="U43" s="392">
        <f>各種係数表!J43</f>
        <v>7.4205266764055689E-3</v>
      </c>
      <c r="V43" s="390">
        <f t="shared" si="12"/>
        <v>-2.2089594177844778</v>
      </c>
      <c r="W43" s="370">
        <f t="shared" si="13"/>
        <v>-0.24589235003584203</v>
      </c>
    </row>
    <row r="44" spans="1:23" ht="22.75" customHeight="1" thickTop="1" thickBot="1" x14ac:dyDescent="0.25">
      <c r="B44" s="737" t="s">
        <v>56</v>
      </c>
      <c r="C44" s="738"/>
      <c r="D44" s="379">
        <f>SUM(D7:D43)</f>
        <v>-8247.2799999999988</v>
      </c>
      <c r="E44" s="191" t="s">
        <v>276</v>
      </c>
      <c r="F44" s="191" t="s">
        <v>276</v>
      </c>
      <c r="G44" s="371">
        <f>SUM(G7:G30,G32:G43)</f>
        <v>-796.97263274788122</v>
      </c>
      <c r="H44" s="366">
        <f>SUM(H7:H33,H35:H43)</f>
        <v>-135.95727431536855</v>
      </c>
      <c r="I44" s="366">
        <f>SUM(I7:I43)</f>
        <v>-8247.2800000000007</v>
      </c>
      <c r="J44" s="366">
        <f>SUM(J7:J43)</f>
        <v>0</v>
      </c>
      <c r="K44" s="366">
        <f>SUM(K7:K43)</f>
        <v>-8247.2800000000007</v>
      </c>
      <c r="L44" s="377" t="s">
        <v>277</v>
      </c>
      <c r="M44" s="441">
        <f>SUM(M7:M43)</f>
        <v>-7016.1073642632455</v>
      </c>
      <c r="N44" s="379">
        <f>SUM(N7:N43)</f>
        <v>-3672.1447401715059</v>
      </c>
      <c r="O44" s="380" t="s">
        <v>277</v>
      </c>
      <c r="P44" s="381">
        <f>SUM(P7:P43)</f>
        <v>-3154.1808660643246</v>
      </c>
      <c r="Q44" s="378">
        <f>SUM(Q7:Q43)</f>
        <v>-5836.3053056595481</v>
      </c>
      <c r="R44" s="382" t="s">
        <v>276</v>
      </c>
      <c r="S44" s="366">
        <f>SUM(S7:S43)</f>
        <v>-3343.9673407678038</v>
      </c>
      <c r="T44" s="366">
        <f>SUM(T7:T43)</f>
        <v>-2625.4282511700021</v>
      </c>
      <c r="U44" s="382" t="s">
        <v>276</v>
      </c>
      <c r="V44" s="366">
        <f>SUM(V7:V43)</f>
        <v>-1800.3259832104802</v>
      </c>
      <c r="W44" s="366">
        <f>SUM(W7:W43)</f>
        <v>-1270.7669399960969</v>
      </c>
    </row>
    <row r="45" spans="1:23" ht="15.65" customHeight="1" x14ac:dyDescent="0.2">
      <c r="B45" s="77"/>
      <c r="C45" s="77"/>
      <c r="D45" s="443"/>
      <c r="E45" s="77"/>
      <c r="F45" s="77"/>
      <c r="G45" s="442"/>
      <c r="H45" s="443"/>
      <c r="I45" s="443"/>
      <c r="J45" s="77"/>
      <c r="K45" s="77"/>
      <c r="L45" s="77"/>
      <c r="M45" s="77"/>
      <c r="N45" s="77"/>
      <c r="O45" s="77"/>
      <c r="P45" s="77"/>
      <c r="Q45" s="77"/>
      <c r="R45" s="77"/>
      <c r="S45" s="77"/>
      <c r="T45" s="77"/>
      <c r="U45" s="77"/>
      <c r="V45" s="77"/>
      <c r="W45" s="77"/>
    </row>
    <row r="46" spans="1:23" ht="20" customHeight="1" x14ac:dyDescent="0.2">
      <c r="Q46" s="581">
        <f>+M44+Q44</f>
        <v>-12852.412669922793</v>
      </c>
    </row>
  </sheetData>
  <mergeCells count="11">
    <mergeCell ref="U3:U5"/>
    <mergeCell ref="R3:R5"/>
    <mergeCell ref="E3:H3"/>
    <mergeCell ref="B44:C44"/>
    <mergeCell ref="L3:L5"/>
    <mergeCell ref="K3:K5"/>
    <mergeCell ref="E4:E5"/>
    <mergeCell ref="F4:F5"/>
    <mergeCell ref="O3:O5"/>
    <mergeCell ref="G4:G5"/>
    <mergeCell ref="H4:H5"/>
  </mergeCells>
  <phoneticPr fontId="2"/>
  <pageMargins left="0.25" right="0.25" top="0.75" bottom="0.75" header="0.3" footer="0.3"/>
  <pageSetup paperSize="9" scale="44" orientation="landscape" r:id="rId1"/>
  <headerFooter>
    <oddHeader>&amp;L&amp;F&amp;R&amp;A</oddHeader>
  </headerFooter>
  <ignoredErrors>
    <ignoredError sqref="E7:F4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45"/>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8" customHeight="1" x14ac:dyDescent="0.2"/>
  <cols>
    <col min="1" max="1" width="3.1796875" style="78" customWidth="1"/>
    <col min="2" max="2" width="5.26953125" style="78" customWidth="1"/>
    <col min="3" max="3" width="25" style="78" customWidth="1"/>
    <col min="4" max="4" width="16.81640625" style="78" bestFit="1" customWidth="1"/>
    <col min="5" max="5" width="16.6328125" style="78" customWidth="1"/>
    <col min="6" max="6" width="16.81640625" style="78" bestFit="1" customWidth="1"/>
    <col min="7" max="7" width="13.6328125" style="78" customWidth="1"/>
    <col min="8" max="8" width="15.26953125" style="78" customWidth="1"/>
    <col min="9" max="9" width="10.81640625" style="78" customWidth="1"/>
    <col min="10" max="13" width="11.7265625" style="78" customWidth="1"/>
    <col min="14" max="14" width="17.81640625" style="78" customWidth="1"/>
    <col min="15" max="15" width="18" style="78" customWidth="1"/>
    <col min="16" max="16" width="14.81640625" style="78" customWidth="1"/>
    <col min="17" max="17" width="17.6328125" style="78" customWidth="1"/>
    <col min="18" max="18" width="14" style="78" customWidth="1"/>
    <col min="19" max="19" width="17.6328125" style="78" customWidth="1"/>
    <col min="20" max="20" width="1.7265625" style="78" customWidth="1"/>
    <col min="21" max="16384" width="9" style="78"/>
  </cols>
  <sheetData>
    <row r="1" spans="1:20" ht="18" customHeight="1" x14ac:dyDescent="0.2">
      <c r="B1" s="192"/>
      <c r="C1" s="213"/>
      <c r="D1" s="77"/>
      <c r="E1" s="77"/>
      <c r="F1" s="77"/>
      <c r="G1" s="77"/>
      <c r="H1" s="77"/>
      <c r="I1" s="77"/>
      <c r="J1" s="77"/>
      <c r="K1" s="77"/>
      <c r="L1" s="77"/>
      <c r="M1" s="77"/>
      <c r="N1" s="77"/>
      <c r="O1" s="77"/>
      <c r="P1" s="77"/>
      <c r="Q1" s="77"/>
      <c r="R1" s="77"/>
      <c r="S1" s="77"/>
      <c r="T1" s="77"/>
    </row>
    <row r="2" spans="1:20" ht="24" customHeight="1" x14ac:dyDescent="0.2">
      <c r="B2" s="131"/>
      <c r="C2" s="473" t="s">
        <v>67</v>
      </c>
      <c r="D2" s="127"/>
      <c r="E2" s="77"/>
      <c r="F2" s="77"/>
      <c r="G2" s="77"/>
      <c r="H2" s="77"/>
      <c r="I2" s="77"/>
      <c r="J2" s="77"/>
      <c r="K2" s="77"/>
      <c r="L2" s="77"/>
      <c r="M2" s="77"/>
      <c r="N2" s="77"/>
      <c r="O2" s="178" t="s">
        <v>415</v>
      </c>
      <c r="P2" s="77"/>
      <c r="Q2" s="77"/>
      <c r="R2" s="77"/>
      <c r="S2" s="179" t="s">
        <v>64</v>
      </c>
      <c r="T2" s="77"/>
    </row>
    <row r="3" spans="1:20" ht="18" customHeight="1" x14ac:dyDescent="0.2">
      <c r="B3" s="447"/>
      <c r="C3" s="449"/>
      <c r="D3" s="180"/>
      <c r="E3" s="181"/>
      <c r="F3" s="193" t="s">
        <v>446</v>
      </c>
      <c r="G3" s="721" t="s">
        <v>70</v>
      </c>
      <c r="H3" s="450"/>
      <c r="I3" s="721" t="s">
        <v>88</v>
      </c>
      <c r="J3" s="450"/>
      <c r="K3" s="450"/>
      <c r="L3" s="450"/>
      <c r="M3" s="742" t="s">
        <v>444</v>
      </c>
      <c r="N3" s="451"/>
      <c r="O3" s="194"/>
      <c r="P3" s="743" t="s">
        <v>134</v>
      </c>
      <c r="Q3" s="181"/>
      <c r="R3" s="721" t="s">
        <v>70</v>
      </c>
      <c r="S3" s="181"/>
      <c r="T3" s="77"/>
    </row>
    <row r="4" spans="1:20" ht="18" customHeight="1" x14ac:dyDescent="0.2">
      <c r="B4" s="126"/>
      <c r="C4" s="462" t="s">
        <v>399</v>
      </c>
      <c r="D4" s="183" t="s">
        <v>429</v>
      </c>
      <c r="E4" s="147" t="s">
        <v>62</v>
      </c>
      <c r="F4" s="147" t="s">
        <v>68</v>
      </c>
      <c r="G4" s="722"/>
      <c r="H4" s="186" t="s">
        <v>78</v>
      </c>
      <c r="I4" s="741"/>
      <c r="J4" s="186" t="s">
        <v>77</v>
      </c>
      <c r="K4" s="186" t="s">
        <v>74</v>
      </c>
      <c r="L4" s="186" t="s">
        <v>80</v>
      </c>
      <c r="M4" s="740"/>
      <c r="N4" s="195" t="s">
        <v>80</v>
      </c>
      <c r="O4" s="185" t="s">
        <v>62</v>
      </c>
      <c r="P4" s="696"/>
      <c r="Q4" s="186" t="s">
        <v>133</v>
      </c>
      <c r="R4" s="722"/>
      <c r="S4" s="186" t="s">
        <v>136</v>
      </c>
      <c r="T4" s="77"/>
    </row>
    <row r="5" spans="1:20" ht="18" customHeight="1" x14ac:dyDescent="0.2">
      <c r="B5" s="126"/>
      <c r="C5" s="187"/>
      <c r="D5" s="145" t="s">
        <v>59</v>
      </c>
      <c r="E5" s="147" t="s">
        <v>85</v>
      </c>
      <c r="F5" s="147" t="s">
        <v>62</v>
      </c>
      <c r="G5" s="722"/>
      <c r="H5" s="186" t="s">
        <v>79</v>
      </c>
      <c r="I5" s="741"/>
      <c r="J5" s="186" t="s">
        <v>76</v>
      </c>
      <c r="K5" s="186" t="s">
        <v>75</v>
      </c>
      <c r="L5" s="186" t="s">
        <v>81</v>
      </c>
      <c r="M5" s="740"/>
      <c r="N5" s="195" t="s">
        <v>442</v>
      </c>
      <c r="O5" s="185" t="s">
        <v>91</v>
      </c>
      <c r="P5" s="696"/>
      <c r="Q5" s="147" t="s">
        <v>91</v>
      </c>
      <c r="R5" s="722"/>
      <c r="S5" s="147" t="s">
        <v>91</v>
      </c>
      <c r="T5" s="77"/>
    </row>
    <row r="6" spans="1:20" ht="18" customHeight="1" x14ac:dyDescent="0.2">
      <c r="B6" s="128"/>
      <c r="C6" s="188"/>
      <c r="D6" s="152" t="s">
        <v>86</v>
      </c>
      <c r="E6" s="151" t="s">
        <v>63</v>
      </c>
      <c r="F6" s="151" t="s">
        <v>83</v>
      </c>
      <c r="G6" s="151" t="s">
        <v>71</v>
      </c>
      <c r="H6" s="154" t="s">
        <v>137</v>
      </c>
      <c r="I6" s="189" t="s">
        <v>69</v>
      </c>
      <c r="J6" s="189" t="s">
        <v>90</v>
      </c>
      <c r="K6" s="189" t="s">
        <v>73</v>
      </c>
      <c r="L6" s="189" t="s">
        <v>82</v>
      </c>
      <c r="M6" s="190" t="s">
        <v>48</v>
      </c>
      <c r="N6" s="190" t="s">
        <v>84</v>
      </c>
      <c r="O6" s="196" t="s">
        <v>92</v>
      </c>
      <c r="P6" s="152" t="s">
        <v>135</v>
      </c>
      <c r="Q6" s="151" t="s">
        <v>138</v>
      </c>
      <c r="R6" s="151" t="s">
        <v>71</v>
      </c>
      <c r="S6" s="151" t="s">
        <v>139</v>
      </c>
      <c r="T6" s="77"/>
    </row>
    <row r="7" spans="1:20" ht="18" customHeight="1" x14ac:dyDescent="0.2">
      <c r="A7" s="130">
        <v>1</v>
      </c>
      <c r="B7" s="155" t="s">
        <v>168</v>
      </c>
      <c r="C7" s="156" t="s">
        <v>344</v>
      </c>
      <c r="D7" s="157">
        <f>'１次波及'!M7</f>
        <v>-6.0509335080520996</v>
      </c>
      <c r="E7" s="157">
        <f>'１次波及'!Q7</f>
        <v>-20.841360727963181</v>
      </c>
      <c r="F7" s="157">
        <f t="shared" ref="F7:F43" si="0">D7+E7</f>
        <v>-26.892294236015282</v>
      </c>
      <c r="G7" s="197">
        <f>各種係数表!J7</f>
        <v>0.16695240097688788</v>
      </c>
      <c r="H7" s="198">
        <f t="shared" ref="H7:H43" si="1">F7*G7</f>
        <v>-4.4897330904796737</v>
      </c>
      <c r="I7" s="199">
        <f>+消費転換率!$C$7</f>
        <v>0.60699999999999998</v>
      </c>
      <c r="J7" s="157">
        <f t="shared" ref="J7:J43" si="2">I7*H7</f>
        <v>-2.7252679859211617</v>
      </c>
      <c r="K7" s="197">
        <f>各種係数表!K7</f>
        <v>1.2791276366561678E-2</v>
      </c>
      <c r="L7" s="157">
        <f t="shared" ref="L7:L43" si="3">K7*$J$44</f>
        <v>-23.844901385173152</v>
      </c>
      <c r="M7" s="200">
        <f>各種係数表!F7</f>
        <v>0.84109534553584286</v>
      </c>
      <c r="N7" s="472">
        <f t="shared" ref="N7:N43" si="4">M7*L7</f>
        <v>-20.055835569830311</v>
      </c>
      <c r="O7" s="201">
        <f t="array" ref="O7:O43">MMULT(逆行列係数表!D7:AN43,'２次波及'!N7:N43)</f>
        <v>-66.649403235659321</v>
      </c>
      <c r="P7" s="202">
        <f>各種係数表!I7</f>
        <v>0.46560675411214808</v>
      </c>
      <c r="Q7" s="198">
        <f>P7*O7</f>
        <v>-31.032412304067037</v>
      </c>
      <c r="R7" s="197">
        <f>各種係数表!J7</f>
        <v>0.16695240097688788</v>
      </c>
      <c r="S7" s="157">
        <f>R7*O7</f>
        <v>-11.127277893870083</v>
      </c>
      <c r="T7" s="77"/>
    </row>
    <row r="8" spans="1:20" ht="18" customHeight="1" x14ac:dyDescent="0.2">
      <c r="A8" s="130">
        <v>2</v>
      </c>
      <c r="B8" s="155" t="s">
        <v>169</v>
      </c>
      <c r="C8" s="156" t="s">
        <v>222</v>
      </c>
      <c r="D8" s="166">
        <f>'１次波及'!M8</f>
        <v>-5.3270598319505119E-2</v>
      </c>
      <c r="E8" s="166">
        <f>'１次波及'!Q8</f>
        <v>-9.013290303217639</v>
      </c>
      <c r="F8" s="166">
        <f t="shared" si="0"/>
        <v>-9.0665609015371444</v>
      </c>
      <c r="G8" s="203">
        <f>各種係数表!J8</f>
        <v>0.19723593287265548</v>
      </c>
      <c r="H8" s="204">
        <f t="shared" si="1"/>
        <v>-1.788251597361423</v>
      </c>
      <c r="I8" s="205">
        <f>+消費転換率!$C$7</f>
        <v>0.60699999999999998</v>
      </c>
      <c r="J8" s="166">
        <f t="shared" si="2"/>
        <v>-1.0854687195983836</v>
      </c>
      <c r="K8" s="203">
        <f>各種係数表!K8</f>
        <v>-1.7384546161083158E-5</v>
      </c>
      <c r="L8" s="166">
        <f t="shared" si="3"/>
        <v>3.2407460909895554E-2</v>
      </c>
      <c r="M8" s="206">
        <f>各種係数表!F8</f>
        <v>3.396077124890684E-2</v>
      </c>
      <c r="N8" s="207">
        <f t="shared" si="4"/>
        <v>1.1005823667188533E-3</v>
      </c>
      <c r="O8" s="208">
        <v>-1.4205664929856108</v>
      </c>
      <c r="P8" s="209">
        <f>各種係数表!I8</f>
        <v>0.56426456071076014</v>
      </c>
      <c r="Q8" s="204">
        <f t="shared" ref="Q8:Q35" si="5">P8*O8</f>
        <v>-0.8015753281249508</v>
      </c>
      <c r="R8" s="203">
        <f>各種係数表!J8</f>
        <v>0.19723593287265548</v>
      </c>
      <c r="S8" s="166">
        <f t="shared" ref="S8:S35" si="6">R8*O8</f>
        <v>-0.28018675745165356</v>
      </c>
      <c r="T8" s="77"/>
    </row>
    <row r="9" spans="1:20" ht="18" customHeight="1" x14ac:dyDescent="0.2">
      <c r="A9" s="130">
        <v>3</v>
      </c>
      <c r="B9" s="155" t="s">
        <v>170</v>
      </c>
      <c r="C9" s="156" t="s">
        <v>223</v>
      </c>
      <c r="D9" s="166">
        <f>'１次波及'!M9</f>
        <v>-37.047136312905756</v>
      </c>
      <c r="E9" s="166">
        <f>'１次波及'!Q9</f>
        <v>-27.638465155715831</v>
      </c>
      <c r="F9" s="166">
        <f t="shared" si="0"/>
        <v>-64.685601468621584</v>
      </c>
      <c r="G9" s="203">
        <f>各種係数表!J9</f>
        <v>0.12972921849836722</v>
      </c>
      <c r="H9" s="204">
        <f t="shared" si="1"/>
        <v>-8.3916125266211132</v>
      </c>
      <c r="I9" s="205">
        <f>+消費転換率!$C$7</f>
        <v>0.60699999999999998</v>
      </c>
      <c r="J9" s="166">
        <f t="shared" si="2"/>
        <v>-5.0937088036590152</v>
      </c>
      <c r="K9" s="203">
        <f>各種係数表!K9</f>
        <v>0.1021440940265336</v>
      </c>
      <c r="L9" s="166">
        <f t="shared" si="3"/>
        <v>-190.41226061752636</v>
      </c>
      <c r="M9" s="206">
        <f>各種係数表!F9</f>
        <v>0.83034801773859568</v>
      </c>
      <c r="N9" s="207">
        <f t="shared" si="4"/>
        <v>-158.10844315688789</v>
      </c>
      <c r="O9" s="208">
        <v>-220.01325901354656</v>
      </c>
      <c r="P9" s="209">
        <f>各種係数表!I9</f>
        <v>0.35747519303066683</v>
      </c>
      <c r="Q9" s="204">
        <f t="shared" si="5"/>
        <v>-78.649282235173658</v>
      </c>
      <c r="R9" s="203">
        <f>各種係数表!J9</f>
        <v>0.12972921849836722</v>
      </c>
      <c r="S9" s="166">
        <f t="shared" si="6"/>
        <v>-28.542148151106243</v>
      </c>
      <c r="T9" s="77"/>
    </row>
    <row r="10" spans="1:20" ht="18" customHeight="1" x14ac:dyDescent="0.2">
      <c r="A10" s="130">
        <v>4</v>
      </c>
      <c r="B10" s="155" t="s">
        <v>171</v>
      </c>
      <c r="C10" s="156" t="s">
        <v>224</v>
      </c>
      <c r="D10" s="166">
        <f>'１次波及'!M10</f>
        <v>-9.1779440641522729</v>
      </c>
      <c r="E10" s="166">
        <f>'１次波及'!Q10</f>
        <v>-10.416844249761542</v>
      </c>
      <c r="F10" s="166">
        <f t="shared" si="0"/>
        <v>-19.594788313913817</v>
      </c>
      <c r="G10" s="203">
        <f>各種係数表!J10</f>
        <v>0.28547871792229207</v>
      </c>
      <c r="H10" s="204">
        <f t="shared" si="1"/>
        <v>-5.5938950458148273</v>
      </c>
      <c r="I10" s="205">
        <f>+消費転換率!$C$7</f>
        <v>0.60699999999999998</v>
      </c>
      <c r="J10" s="166">
        <f t="shared" si="2"/>
        <v>-3.3954942928095999</v>
      </c>
      <c r="K10" s="203">
        <f>各種係数表!K10</f>
        <v>1.2943646800561759E-2</v>
      </c>
      <c r="L10" s="166">
        <f t="shared" si="3"/>
        <v>-24.128943248442237</v>
      </c>
      <c r="M10" s="206">
        <f>各種係数表!F10</f>
        <v>0.34395095173593782</v>
      </c>
      <c r="N10" s="207">
        <f t="shared" si="4"/>
        <v>-8.2991729946841382</v>
      </c>
      <c r="O10" s="208">
        <v>-11.089515794822837</v>
      </c>
      <c r="P10" s="209">
        <f>各種係数表!I10</f>
        <v>0.43172214778934348</v>
      </c>
      <c r="Q10" s="204">
        <f t="shared" si="5"/>
        <v>-4.7875895768847636</v>
      </c>
      <c r="R10" s="203">
        <f>各種係数表!J10</f>
        <v>0.28547871792229207</v>
      </c>
      <c r="S10" s="166">
        <f t="shared" si="6"/>
        <v>-3.1658207514850312</v>
      </c>
      <c r="T10" s="77"/>
    </row>
    <row r="11" spans="1:20" ht="18" customHeight="1" x14ac:dyDescent="0.2">
      <c r="A11" s="130">
        <v>5</v>
      </c>
      <c r="B11" s="155" t="s">
        <v>172</v>
      </c>
      <c r="C11" s="156" t="s">
        <v>225</v>
      </c>
      <c r="D11" s="166">
        <f>'１次波及'!M11</f>
        <v>-24.577926114253138</v>
      </c>
      <c r="E11" s="166">
        <f>'１次波及'!Q11</f>
        <v>-88.076228690547751</v>
      </c>
      <c r="F11" s="166">
        <f t="shared" si="0"/>
        <v>-112.6541548048009</v>
      </c>
      <c r="G11" s="203">
        <f>各種係数表!J11</f>
        <v>0.17149175713711298</v>
      </c>
      <c r="H11" s="204">
        <f t="shared" si="1"/>
        <v>-19.319258956271646</v>
      </c>
      <c r="I11" s="205">
        <f>+消費転換率!$C$7</f>
        <v>0.60699999999999998</v>
      </c>
      <c r="J11" s="166">
        <f t="shared" si="2"/>
        <v>-11.726790186456888</v>
      </c>
      <c r="K11" s="203">
        <f>各種係数表!K11</f>
        <v>1.443258204824041E-3</v>
      </c>
      <c r="L11" s="166">
        <f t="shared" si="3"/>
        <v>-2.6904546959313289</v>
      </c>
      <c r="M11" s="206">
        <f>各種係数表!F11</f>
        <v>0.83521388246883643</v>
      </c>
      <c r="N11" s="207">
        <f t="shared" si="4"/>
        <v>-2.2471051121953178</v>
      </c>
      <c r="O11" s="208">
        <v>-25.450785174677748</v>
      </c>
      <c r="P11" s="209">
        <f>各種係数表!I11</f>
        <v>0.37981853464100274</v>
      </c>
      <c r="Q11" s="204">
        <f t="shared" si="5"/>
        <v>-9.6666799305090585</v>
      </c>
      <c r="R11" s="203">
        <f>各種係数表!J11</f>
        <v>0.17149175713711298</v>
      </c>
      <c r="S11" s="166">
        <f t="shared" si="6"/>
        <v>-4.364599870124672</v>
      </c>
      <c r="T11" s="77"/>
    </row>
    <row r="12" spans="1:20" ht="18" customHeight="1" x14ac:dyDescent="0.2">
      <c r="A12" s="130">
        <v>6</v>
      </c>
      <c r="B12" s="155" t="s">
        <v>173</v>
      </c>
      <c r="C12" s="156" t="s">
        <v>226</v>
      </c>
      <c r="D12" s="166">
        <f>'１次波及'!M12</f>
        <v>-349.50689330114193</v>
      </c>
      <c r="E12" s="166">
        <f>'１次波及'!Q12</f>
        <v>-232.77327650805353</v>
      </c>
      <c r="F12" s="166">
        <f t="shared" si="0"/>
        <v>-582.28016980919551</v>
      </c>
      <c r="G12" s="203">
        <f>各種係数表!J12</f>
        <v>0.10404347019301802</v>
      </c>
      <c r="H12" s="204">
        <f t="shared" si="1"/>
        <v>-60.5824494915285</v>
      </c>
      <c r="I12" s="205">
        <f>+消費転換率!$C$7</f>
        <v>0.60699999999999998</v>
      </c>
      <c r="J12" s="166">
        <f t="shared" si="2"/>
        <v>-36.773546841357799</v>
      </c>
      <c r="K12" s="203">
        <f>各種係数表!K12</f>
        <v>8.9540638933202441E-3</v>
      </c>
      <c r="L12" s="166">
        <f t="shared" si="3"/>
        <v>-16.691748689826206</v>
      </c>
      <c r="M12" s="206">
        <f>各種係数表!F12</f>
        <v>0.7339201105554094</v>
      </c>
      <c r="N12" s="207">
        <f t="shared" si="4"/>
        <v>-12.250410043800359</v>
      </c>
      <c r="O12" s="208">
        <v>-47.730174959121356</v>
      </c>
      <c r="P12" s="209">
        <f>各種係数表!I12</f>
        <v>0.35033138319661372</v>
      </c>
      <c r="Q12" s="204">
        <f t="shared" si="5"/>
        <v>-16.721378213645362</v>
      </c>
      <c r="R12" s="203">
        <f>各種係数表!J12</f>
        <v>0.10404347019301802</v>
      </c>
      <c r="S12" s="166">
        <f t="shared" si="6"/>
        <v>-4.9660130356668777</v>
      </c>
      <c r="T12" s="77"/>
    </row>
    <row r="13" spans="1:20" ht="18" customHeight="1" x14ac:dyDescent="0.2">
      <c r="A13" s="130">
        <v>7</v>
      </c>
      <c r="B13" s="155" t="s">
        <v>174</v>
      </c>
      <c r="C13" s="156" t="s">
        <v>227</v>
      </c>
      <c r="D13" s="166">
        <f>'１次波及'!M13</f>
        <v>-55.175685137616213</v>
      </c>
      <c r="E13" s="166">
        <f>'１次波及'!Q13</f>
        <v>-160.9790660122072</v>
      </c>
      <c r="F13" s="166">
        <f t="shared" si="0"/>
        <v>-216.15475114982343</v>
      </c>
      <c r="G13" s="203">
        <f>各種係数表!J13</f>
        <v>1.528094296623855E-2</v>
      </c>
      <c r="H13" s="204">
        <f t="shared" si="1"/>
        <v>-3.3030484242019384</v>
      </c>
      <c r="I13" s="205">
        <f>+消費転換率!$C$7</f>
        <v>0.60699999999999998</v>
      </c>
      <c r="J13" s="166">
        <f t="shared" si="2"/>
        <v>-2.0049503934905766</v>
      </c>
      <c r="K13" s="203">
        <f>各種係数表!K13</f>
        <v>1.3781513750835139E-2</v>
      </c>
      <c r="L13" s="166">
        <f t="shared" si="3"/>
        <v>-25.690855776217202</v>
      </c>
      <c r="M13" s="206">
        <f>各種係数表!F13</f>
        <v>0.84225151648649565</v>
      </c>
      <c r="N13" s="207">
        <f t="shared" si="4"/>
        <v>-21.638162237354784</v>
      </c>
      <c r="O13" s="208">
        <v>-44.052460571525174</v>
      </c>
      <c r="P13" s="209">
        <f>各種係数表!I13</f>
        <v>0.39959099895863209</v>
      </c>
      <c r="Q13" s="204">
        <f t="shared" si="5"/>
        <v>-17.602966726361498</v>
      </c>
      <c r="R13" s="203">
        <f>各種係数表!J13</f>
        <v>1.528094296623855E-2</v>
      </c>
      <c r="S13" s="166">
        <f t="shared" si="6"/>
        <v>-0.6731631375159487</v>
      </c>
      <c r="T13" s="77"/>
    </row>
    <row r="14" spans="1:20" ht="18" customHeight="1" x14ac:dyDescent="0.2">
      <c r="A14" s="130">
        <v>8</v>
      </c>
      <c r="B14" s="155" t="s">
        <v>175</v>
      </c>
      <c r="C14" s="156" t="s">
        <v>345</v>
      </c>
      <c r="D14" s="166">
        <f>'１次波及'!M14</f>
        <v>-143.36785213988551</v>
      </c>
      <c r="E14" s="166">
        <f>'１次波及'!Q14</f>
        <v>-227.24958599803111</v>
      </c>
      <c r="F14" s="166">
        <f t="shared" si="0"/>
        <v>-370.61743813791662</v>
      </c>
      <c r="G14" s="203">
        <f>各種係数表!J14</f>
        <v>0.23310852775484259</v>
      </c>
      <c r="H14" s="204">
        <f t="shared" si="1"/>
        <v>-86.394085364601196</v>
      </c>
      <c r="I14" s="205">
        <f>+消費転換率!$C$7</f>
        <v>0.60699999999999998</v>
      </c>
      <c r="J14" s="166">
        <f t="shared" si="2"/>
        <v>-52.441209816312927</v>
      </c>
      <c r="K14" s="203">
        <f>各種係数表!K14</f>
        <v>2.8077746417419997E-3</v>
      </c>
      <c r="L14" s="166">
        <f t="shared" si="3"/>
        <v>-5.2341226571531312</v>
      </c>
      <c r="M14" s="206">
        <f>各種係数表!F14</f>
        <v>0.85746315750399049</v>
      </c>
      <c r="N14" s="207">
        <f t="shared" si="4"/>
        <v>-4.488067340365701</v>
      </c>
      <c r="O14" s="208">
        <v>-26.676246930398484</v>
      </c>
      <c r="P14" s="209">
        <f>各種係数表!I14</f>
        <v>0.43608385272433675</v>
      </c>
      <c r="Q14" s="204">
        <f t="shared" si="5"/>
        <v>-11.633080537633933</v>
      </c>
      <c r="R14" s="203">
        <f>各種係数表!J14</f>
        <v>0.23310852775484259</v>
      </c>
      <c r="S14" s="166">
        <f t="shared" si="6"/>
        <v>-6.2184606479698292</v>
      </c>
      <c r="T14" s="77"/>
    </row>
    <row r="15" spans="1:20" ht="18" customHeight="1" x14ac:dyDescent="0.2">
      <c r="A15" s="130">
        <v>9</v>
      </c>
      <c r="B15" s="155" t="s">
        <v>176</v>
      </c>
      <c r="C15" s="156" t="s">
        <v>346</v>
      </c>
      <c r="D15" s="166">
        <f>'１次波及'!M15</f>
        <v>-53.597013126852495</v>
      </c>
      <c r="E15" s="166">
        <f>'１次波及'!Q15</f>
        <v>-67.592852743036573</v>
      </c>
      <c r="F15" s="166">
        <f t="shared" si="0"/>
        <v>-121.18986586988908</v>
      </c>
      <c r="G15" s="203">
        <f>各種係数表!J15</f>
        <v>0.2270370539311834</v>
      </c>
      <c r="H15" s="204">
        <f t="shared" si="1"/>
        <v>-27.514590113414886</v>
      </c>
      <c r="I15" s="205">
        <f>+消費転換率!$C$7</f>
        <v>0.60699999999999998</v>
      </c>
      <c r="J15" s="166">
        <f t="shared" si="2"/>
        <v>-16.701356198842834</v>
      </c>
      <c r="K15" s="203">
        <f>各種係数表!K15</f>
        <v>3.6303022865791305E-4</v>
      </c>
      <c r="L15" s="166">
        <f t="shared" si="3"/>
        <v>-0.67674403664781901</v>
      </c>
      <c r="M15" s="206">
        <f>各種係数表!F15</f>
        <v>0.90583709911966603</v>
      </c>
      <c r="N15" s="207">
        <f t="shared" si="4"/>
        <v>-0.61301985500359335</v>
      </c>
      <c r="O15" s="208">
        <v>-4.6864837609004191</v>
      </c>
      <c r="P15" s="209">
        <f>各種係数表!I15</f>
        <v>0.50047894904894408</v>
      </c>
      <c r="Q15" s="204">
        <f t="shared" si="5"/>
        <v>-2.3454864673903848</v>
      </c>
      <c r="R15" s="203">
        <f>各種係数表!J15</f>
        <v>0.2270370539311834</v>
      </c>
      <c r="S15" s="166">
        <f t="shared" si="6"/>
        <v>-1.0640054663711636</v>
      </c>
      <c r="T15" s="77"/>
    </row>
    <row r="16" spans="1:20" ht="18" customHeight="1" x14ac:dyDescent="0.2">
      <c r="A16" s="130">
        <v>10</v>
      </c>
      <c r="B16" s="155" t="s">
        <v>177</v>
      </c>
      <c r="C16" s="156" t="s">
        <v>228</v>
      </c>
      <c r="D16" s="166">
        <f>'１次波及'!M16</f>
        <v>-222.5733909415631</v>
      </c>
      <c r="E16" s="166">
        <f>'１次波及'!Q16</f>
        <v>-616.23041348425193</v>
      </c>
      <c r="F16" s="166">
        <f t="shared" si="0"/>
        <v>-838.80380442581509</v>
      </c>
      <c r="G16" s="203">
        <f>各種係数表!J16</f>
        <v>7.4549273420199777E-2</v>
      </c>
      <c r="H16" s="204">
        <f t="shared" si="1"/>
        <v>-62.532214162043871</v>
      </c>
      <c r="I16" s="205">
        <f>+消費転換率!$C$7</f>
        <v>0.60699999999999998</v>
      </c>
      <c r="J16" s="166">
        <f t="shared" si="2"/>
        <v>-37.957053996360628</v>
      </c>
      <c r="K16" s="203">
        <f>各種係数表!K16</f>
        <v>-1.1316998677410999E-4</v>
      </c>
      <c r="L16" s="166">
        <f t="shared" si="3"/>
        <v>0.21096621611932009</v>
      </c>
      <c r="M16" s="206">
        <f>各種係数表!F16</f>
        <v>0.95450422125782142</v>
      </c>
      <c r="N16" s="207">
        <f t="shared" si="4"/>
        <v>0.20136814382868087</v>
      </c>
      <c r="O16" s="208">
        <v>-13.662684292653747</v>
      </c>
      <c r="P16" s="209">
        <f>各種係数表!I16</f>
        <v>0.27070681150742737</v>
      </c>
      <c r="Q16" s="204">
        <f t="shared" si="5"/>
        <v>-3.6985817014969067</v>
      </c>
      <c r="R16" s="203">
        <f>各種係数表!J16</f>
        <v>7.4549273420199777E-2</v>
      </c>
      <c r="S16" s="166">
        <f t="shared" si="6"/>
        <v>-1.018543186986913</v>
      </c>
      <c r="T16" s="77"/>
    </row>
    <row r="17" spans="1:20" ht="18" customHeight="1" x14ac:dyDescent="0.2">
      <c r="A17" s="130">
        <v>11</v>
      </c>
      <c r="B17" s="155" t="s">
        <v>178</v>
      </c>
      <c r="C17" s="156" t="s">
        <v>229</v>
      </c>
      <c r="D17" s="166">
        <f>'１次波及'!M17</f>
        <v>-140.65477051090505</v>
      </c>
      <c r="E17" s="166">
        <f>'１次波及'!Q17</f>
        <v>-160.35087197205428</v>
      </c>
      <c r="F17" s="166">
        <f t="shared" si="0"/>
        <v>-301.00564248295933</v>
      </c>
      <c r="G17" s="203">
        <f>各種係数表!J17</f>
        <v>0.10568333941827918</v>
      </c>
      <c r="H17" s="204">
        <f t="shared" si="1"/>
        <v>-31.811281481343784</v>
      </c>
      <c r="I17" s="205">
        <f>+消費転換率!$C$7</f>
        <v>0.60699999999999998</v>
      </c>
      <c r="J17" s="166">
        <f t="shared" si="2"/>
        <v>-19.309447859175677</v>
      </c>
      <c r="K17" s="203">
        <f>各種係数表!K17</f>
        <v>6.3879685305627142E-4</v>
      </c>
      <c r="L17" s="166">
        <f t="shared" si="3"/>
        <v>-1.1908153283361622</v>
      </c>
      <c r="M17" s="206">
        <f>各種係数表!F17</f>
        <v>0.58505972278408247</v>
      </c>
      <c r="N17" s="207">
        <f t="shared" si="4"/>
        <v>-0.69669808588339122</v>
      </c>
      <c r="O17" s="208">
        <v>-5.4538332946859764</v>
      </c>
      <c r="P17" s="209">
        <f>各種係数表!I17</f>
        <v>0.20836071558963123</v>
      </c>
      <c r="Q17" s="204">
        <f t="shared" si="5"/>
        <v>-1.1363646079873262</v>
      </c>
      <c r="R17" s="203">
        <f>各種係数表!J17</f>
        <v>0.10568333941827918</v>
      </c>
      <c r="S17" s="166">
        <f t="shared" si="6"/>
        <v>-0.57637931521300989</v>
      </c>
      <c r="T17" s="77"/>
    </row>
    <row r="18" spans="1:20" ht="18" customHeight="1" x14ac:dyDescent="0.2">
      <c r="A18" s="130">
        <v>12</v>
      </c>
      <c r="B18" s="155" t="s">
        <v>179</v>
      </c>
      <c r="C18" s="156" t="s">
        <v>230</v>
      </c>
      <c r="D18" s="166">
        <f>'１次波及'!M18</f>
        <v>-57.211088710100704</v>
      </c>
      <c r="E18" s="166">
        <f>'１次波及'!Q18</f>
        <v>-106.598023920502</v>
      </c>
      <c r="F18" s="166">
        <f t="shared" si="0"/>
        <v>-163.8091126306027</v>
      </c>
      <c r="G18" s="203">
        <f>各種係数表!J18</f>
        <v>0.30339354495949</v>
      </c>
      <c r="H18" s="204">
        <f t="shared" si="1"/>
        <v>-49.698627377666924</v>
      </c>
      <c r="I18" s="205">
        <f>+消費転換率!$C$7</f>
        <v>0.60699999999999998</v>
      </c>
      <c r="J18" s="166">
        <f t="shared" si="2"/>
        <v>-30.167066818243821</v>
      </c>
      <c r="K18" s="203">
        <f>各種係数表!K18</f>
        <v>9.3194802361571284E-4</v>
      </c>
      <c r="L18" s="166">
        <f t="shared" si="3"/>
        <v>-1.7372940809344009</v>
      </c>
      <c r="M18" s="206">
        <f>各種係数表!F18</f>
        <v>0.90907337148736411</v>
      </c>
      <c r="N18" s="207">
        <f t="shared" si="4"/>
        <v>-1.5793277874200775</v>
      </c>
      <c r="O18" s="208">
        <v>-11.458936562064126</v>
      </c>
      <c r="P18" s="209">
        <f>各種係数表!I18</f>
        <v>0.50336200026563949</v>
      </c>
      <c r="Q18" s="204">
        <f t="shared" si="5"/>
        <v>-5.7679932287976685</v>
      </c>
      <c r="R18" s="203">
        <f>各種係数表!J18</f>
        <v>0.30339354495949</v>
      </c>
      <c r="S18" s="166">
        <f t="shared" si="6"/>
        <v>-3.4765673850305463</v>
      </c>
      <c r="T18" s="77"/>
    </row>
    <row r="19" spans="1:20" ht="18" customHeight="1" x14ac:dyDescent="0.2">
      <c r="A19" s="130">
        <v>13</v>
      </c>
      <c r="B19" s="155" t="s">
        <v>180</v>
      </c>
      <c r="C19" s="156" t="s">
        <v>3</v>
      </c>
      <c r="D19" s="166">
        <f>'１次波及'!M19</f>
        <v>-202.23817306428717</v>
      </c>
      <c r="E19" s="166">
        <f>'１次波及'!Q19</f>
        <v>-83.279901667294666</v>
      </c>
      <c r="F19" s="166">
        <f t="shared" si="0"/>
        <v>-285.51807473158181</v>
      </c>
      <c r="G19" s="203">
        <f>各種係数表!J19</f>
        <v>0.23849291871921183</v>
      </c>
      <c r="H19" s="204">
        <f t="shared" si="1"/>
        <v>-68.094038989824995</v>
      </c>
      <c r="I19" s="205">
        <f>+消費転換率!$C$7</f>
        <v>0.60699999999999998</v>
      </c>
      <c r="J19" s="166">
        <f t="shared" si="2"/>
        <v>-41.333081666823773</v>
      </c>
      <c r="K19" s="203">
        <f>各種係数表!K19</f>
        <v>4.7040536671166197E-5</v>
      </c>
      <c r="L19" s="166">
        <f t="shared" si="3"/>
        <v>-8.7690776579717383E-2</v>
      </c>
      <c r="M19" s="206">
        <f>各種係数表!F19</f>
        <v>0.83620889236773355</v>
      </c>
      <c r="N19" s="207">
        <f t="shared" si="4"/>
        <v>-7.3327807154591862E-2</v>
      </c>
      <c r="O19" s="208">
        <v>-2.8760478481750846</v>
      </c>
      <c r="P19" s="209">
        <f>各種係数表!I19</f>
        <v>0.46347752463054182</v>
      </c>
      <c r="Q19" s="204">
        <f t="shared" si="5"/>
        <v>-1.3329835373911845</v>
      </c>
      <c r="R19" s="203">
        <f>各種係数表!J19</f>
        <v>0.23849291871921183</v>
      </c>
      <c r="S19" s="166">
        <f t="shared" si="6"/>
        <v>-0.68591704568738454</v>
      </c>
      <c r="T19" s="77"/>
    </row>
    <row r="20" spans="1:20" ht="18" customHeight="1" x14ac:dyDescent="0.2">
      <c r="A20" s="130">
        <v>14</v>
      </c>
      <c r="B20" s="155" t="s">
        <v>181</v>
      </c>
      <c r="C20" s="156" t="s">
        <v>4</v>
      </c>
      <c r="D20" s="166">
        <f>'１次波及'!M20</f>
        <v>-450.3443093217877</v>
      </c>
      <c r="E20" s="166">
        <f>'１次波及'!Q20</f>
        <v>-83.200554443721742</v>
      </c>
      <c r="F20" s="166">
        <f t="shared" si="0"/>
        <v>-533.54486376550949</v>
      </c>
      <c r="G20" s="203">
        <f>各種係数表!J20</f>
        <v>0.27632589617820147</v>
      </c>
      <c r="H20" s="204">
        <f t="shared" si="1"/>
        <v>-147.43226263128082</v>
      </c>
      <c r="I20" s="205">
        <f>+消費転換率!$C$7</f>
        <v>0.60699999999999998</v>
      </c>
      <c r="J20" s="166">
        <f t="shared" si="2"/>
        <v>-89.49138341718745</v>
      </c>
      <c r="K20" s="203">
        <f>各種係数表!K20</f>
        <v>2.1134154156610899E-5</v>
      </c>
      <c r="L20" s="166">
        <f t="shared" si="3"/>
        <v>-3.9397305419873026E-2</v>
      </c>
      <c r="M20" s="206">
        <f>各種係数表!F20</f>
        <v>0.8300150017936927</v>
      </c>
      <c r="N20" s="207">
        <f t="shared" si="4"/>
        <v>-3.2700354528742571E-2</v>
      </c>
      <c r="O20" s="208">
        <v>-2.643172786052447</v>
      </c>
      <c r="P20" s="209">
        <f>各種係数表!I20</f>
        <v>0.48528798059767397</v>
      </c>
      <c r="Q20" s="204">
        <f t="shared" si="5"/>
        <v>-1.2826999837141198</v>
      </c>
      <c r="R20" s="203">
        <f>各種係数表!J20</f>
        <v>0.27632589617820147</v>
      </c>
      <c r="S20" s="166">
        <f t="shared" si="6"/>
        <v>-0.73037708885977604</v>
      </c>
      <c r="T20" s="77"/>
    </row>
    <row r="21" spans="1:20" ht="18" customHeight="1" x14ac:dyDescent="0.2">
      <c r="A21" s="130">
        <v>15</v>
      </c>
      <c r="B21" s="155" t="s">
        <v>182</v>
      </c>
      <c r="C21" s="156" t="s">
        <v>5</v>
      </c>
      <c r="D21" s="166">
        <f>'１次波及'!M21</f>
        <v>-103.16476341955726</v>
      </c>
      <c r="E21" s="166">
        <f>'１次波及'!Q21</f>
        <v>-12.943204088765803</v>
      </c>
      <c r="F21" s="166">
        <f t="shared" si="0"/>
        <v>-116.10796750832307</v>
      </c>
      <c r="G21" s="203">
        <f>各種係数表!J21</f>
        <v>0.26994778708343559</v>
      </c>
      <c r="H21" s="204">
        <f t="shared" si="1"/>
        <v>-31.343088891627254</v>
      </c>
      <c r="I21" s="205">
        <f>+消費転換率!$C$7</f>
        <v>0.60699999999999998</v>
      </c>
      <c r="J21" s="166">
        <f t="shared" si="2"/>
        <v>-19.025254957217744</v>
      </c>
      <c r="K21" s="203">
        <f>各種係数表!K21</f>
        <v>2.4372451970930311E-4</v>
      </c>
      <c r="L21" s="166">
        <f t="shared" si="3"/>
        <v>-0.45433989314853573</v>
      </c>
      <c r="M21" s="206">
        <f>各種係数表!F21</f>
        <v>0.62406342568391704</v>
      </c>
      <c r="N21" s="207">
        <f t="shared" si="4"/>
        <v>-0.28353691014314003</v>
      </c>
      <c r="O21" s="208">
        <v>-2.1000458573164251</v>
      </c>
      <c r="P21" s="209">
        <f>各種係数表!I21</f>
        <v>0.41556575673686796</v>
      </c>
      <c r="Q21" s="204">
        <f t="shared" si="5"/>
        <v>-0.87270714587782483</v>
      </c>
      <c r="R21" s="203">
        <f>各種係数表!J21</f>
        <v>0.26994778708343559</v>
      </c>
      <c r="S21" s="166">
        <f t="shared" si="6"/>
        <v>-0.56690273195630525</v>
      </c>
      <c r="T21" s="77"/>
    </row>
    <row r="22" spans="1:20" ht="18" customHeight="1" x14ac:dyDescent="0.2">
      <c r="A22" s="130">
        <v>16</v>
      </c>
      <c r="B22" s="155" t="s">
        <v>183</v>
      </c>
      <c r="C22" s="156" t="s">
        <v>231</v>
      </c>
      <c r="D22" s="166">
        <f>'１次波及'!M22</f>
        <v>-370.7222505587597</v>
      </c>
      <c r="E22" s="166">
        <f>'１次波及'!Q22</f>
        <v>-191.51982648705717</v>
      </c>
      <c r="F22" s="166">
        <f t="shared" si="0"/>
        <v>-562.24207704581681</v>
      </c>
      <c r="G22" s="203">
        <f>各種係数表!J22</f>
        <v>0.21293144608560383</v>
      </c>
      <c r="H22" s="204">
        <f t="shared" si="1"/>
        <v>-119.71901851553926</v>
      </c>
      <c r="I22" s="205">
        <f>+消費転換率!$C$7</f>
        <v>0.60699999999999998</v>
      </c>
      <c r="J22" s="166">
        <f t="shared" si="2"/>
        <v>-72.669444238932329</v>
      </c>
      <c r="K22" s="203">
        <f>各種係数表!K22</f>
        <v>1.1930570894860992E-4</v>
      </c>
      <c r="L22" s="166">
        <f t="shared" si="3"/>
        <v>-0.22240414349928325</v>
      </c>
      <c r="M22" s="206">
        <f>各種係数表!F22</f>
        <v>0.64644445507149351</v>
      </c>
      <c r="N22" s="207">
        <f t="shared" si="4"/>
        <v>-0.14377192535003641</v>
      </c>
      <c r="O22" s="208">
        <v>-7.5262161631732845</v>
      </c>
      <c r="P22" s="209">
        <f>各種係数表!I22</f>
        <v>0.36323871424830967</v>
      </c>
      <c r="Q22" s="204">
        <f t="shared" si="5"/>
        <v>-2.7338130822659101</v>
      </c>
      <c r="R22" s="203">
        <f>各種係数表!J22</f>
        <v>0.21293144608560383</v>
      </c>
      <c r="S22" s="166">
        <f t="shared" si="6"/>
        <v>-1.6025680911773323</v>
      </c>
      <c r="T22" s="77"/>
    </row>
    <row r="23" spans="1:20" ht="18" customHeight="1" x14ac:dyDescent="0.2">
      <c r="A23" s="130">
        <v>17</v>
      </c>
      <c r="B23" s="155" t="s">
        <v>184</v>
      </c>
      <c r="C23" s="156" t="s">
        <v>232</v>
      </c>
      <c r="D23" s="166">
        <f>'１次波及'!M23</f>
        <v>-306.05893732599577</v>
      </c>
      <c r="E23" s="166">
        <f>'１次波及'!Q23</f>
        <v>-120.1486196543386</v>
      </c>
      <c r="F23" s="166">
        <f t="shared" si="0"/>
        <v>-426.2075569803344</v>
      </c>
      <c r="G23" s="203">
        <f>各種係数表!J23</f>
        <v>0.19821343893780358</v>
      </c>
      <c r="H23" s="204">
        <f t="shared" si="1"/>
        <v>-84.480065570351954</v>
      </c>
      <c r="I23" s="205">
        <f>+消費転換率!$C$7</f>
        <v>0.60699999999999998</v>
      </c>
      <c r="J23" s="166">
        <f t="shared" si="2"/>
        <v>-51.279399801203631</v>
      </c>
      <c r="K23" s="203">
        <f>各種係数表!K23</f>
        <v>1.0555828254318866E-2</v>
      </c>
      <c r="L23" s="166">
        <f t="shared" si="3"/>
        <v>-19.677683176406582</v>
      </c>
      <c r="M23" s="206">
        <f>各種係数表!F23</f>
        <v>0.6972645758439735</v>
      </c>
      <c r="N23" s="207">
        <f t="shared" si="4"/>
        <v>-13.720551413589229</v>
      </c>
      <c r="O23" s="208">
        <v>-18.691806972540022</v>
      </c>
      <c r="P23" s="209">
        <f>各種係数表!I23</f>
        <v>0.36080459328181269</v>
      </c>
      <c r="Q23" s="204">
        <f t="shared" si="5"/>
        <v>-6.7440898124294533</v>
      </c>
      <c r="R23" s="203">
        <f>各種係数表!J23</f>
        <v>0.19821343893780358</v>
      </c>
      <c r="S23" s="166">
        <f t="shared" si="6"/>
        <v>-3.7049673399887726</v>
      </c>
      <c r="T23" s="77"/>
    </row>
    <row r="24" spans="1:20" ht="18" customHeight="1" x14ac:dyDescent="0.2">
      <c r="A24" s="130">
        <v>18</v>
      </c>
      <c r="B24" s="155" t="s">
        <v>185</v>
      </c>
      <c r="C24" s="156" t="s">
        <v>258</v>
      </c>
      <c r="D24" s="166">
        <f>'１次波及'!M24</f>
        <v>-28.476416921895275</v>
      </c>
      <c r="E24" s="166">
        <f>'１次波及'!Q24</f>
        <v>-5.4274348089839721</v>
      </c>
      <c r="F24" s="166">
        <f t="shared" si="0"/>
        <v>-33.903851730879246</v>
      </c>
      <c r="G24" s="203">
        <f>各種係数表!J24</f>
        <v>0.1822319657584299</v>
      </c>
      <c r="H24" s="204">
        <f t="shared" si="1"/>
        <v>-6.1783655477004711</v>
      </c>
      <c r="I24" s="205">
        <f>+消費転換率!$C$7</f>
        <v>0.60699999999999998</v>
      </c>
      <c r="J24" s="166">
        <f t="shared" si="2"/>
        <v>-3.7502678874541857</v>
      </c>
      <c r="K24" s="203">
        <f>各種係数表!K24</f>
        <v>1.2046467869268213E-2</v>
      </c>
      <c r="L24" s="166">
        <f t="shared" si="3"/>
        <v>-22.456464089327625</v>
      </c>
      <c r="M24" s="206">
        <f>各種係数表!F24</f>
        <v>0.34748596128269549</v>
      </c>
      <c r="N24" s="207">
        <f t="shared" si="4"/>
        <v>-7.8033060110903403</v>
      </c>
      <c r="O24" s="208">
        <v>-8.1925419840746212</v>
      </c>
      <c r="P24" s="209">
        <f>各種係数表!I24</f>
        <v>0.33423113059818349</v>
      </c>
      <c r="Q24" s="204">
        <f t="shared" si="5"/>
        <v>-2.7382025698103458</v>
      </c>
      <c r="R24" s="203">
        <f>各種係数表!J24</f>
        <v>0.1822319657584299</v>
      </c>
      <c r="S24" s="166">
        <f t="shared" si="6"/>
        <v>-1.4929430303163858</v>
      </c>
      <c r="T24" s="77"/>
    </row>
    <row r="25" spans="1:20" ht="18" customHeight="1" x14ac:dyDescent="0.2">
      <c r="A25" s="130">
        <v>19</v>
      </c>
      <c r="B25" s="155" t="s">
        <v>186</v>
      </c>
      <c r="C25" s="156" t="s">
        <v>347</v>
      </c>
      <c r="D25" s="166">
        <f>'１次波及'!M25</f>
        <v>-1149.7364593455857</v>
      </c>
      <c r="E25" s="166">
        <f>'１次波及'!Q25</f>
        <v>-782.99611299525077</v>
      </c>
      <c r="F25" s="166">
        <f t="shared" si="0"/>
        <v>-1932.7325723408364</v>
      </c>
      <c r="G25" s="203">
        <f>各種係数表!J25</f>
        <v>0.14687439859744994</v>
      </c>
      <c r="H25" s="204">
        <f t="shared" si="1"/>
        <v>-283.86893421226279</v>
      </c>
      <c r="I25" s="205">
        <f>+消費転換率!$C$7</f>
        <v>0.60699999999999998</v>
      </c>
      <c r="J25" s="166">
        <f t="shared" si="2"/>
        <v>-172.30844306684349</v>
      </c>
      <c r="K25" s="203">
        <f>各種係数表!K25</f>
        <v>1.941274321320953E-2</v>
      </c>
      <c r="L25" s="166">
        <f t="shared" si="3"/>
        <v>-36.188331349383375</v>
      </c>
      <c r="M25" s="206">
        <f>各種係数表!F25</f>
        <v>0.89123761742507812</v>
      </c>
      <c r="N25" s="207">
        <f t="shared" si="4"/>
        <v>-32.252402210413699</v>
      </c>
      <c r="O25" s="208">
        <v>-62.75482046806254</v>
      </c>
      <c r="P25" s="209">
        <f>各種係数表!I25</f>
        <v>0.23204251638458465</v>
      </c>
      <c r="Q25" s="204">
        <f t="shared" si="5"/>
        <v>-14.56178645667207</v>
      </c>
      <c r="R25" s="203">
        <f>各種係数表!J25</f>
        <v>0.14687439859744994</v>
      </c>
      <c r="S25" s="166">
        <f t="shared" si="6"/>
        <v>-9.2170765153376273</v>
      </c>
      <c r="T25" s="77"/>
    </row>
    <row r="26" spans="1:20" ht="18" customHeight="1" x14ac:dyDescent="0.2">
      <c r="A26" s="130">
        <v>20</v>
      </c>
      <c r="B26" s="155" t="s">
        <v>187</v>
      </c>
      <c r="C26" s="156" t="s">
        <v>6</v>
      </c>
      <c r="D26" s="166">
        <f>'１次波及'!M26</f>
        <v>-21.730415287807624</v>
      </c>
      <c r="E26" s="166">
        <f>'１次波及'!Q26</f>
        <v>-58.908091692150045</v>
      </c>
      <c r="F26" s="166">
        <f t="shared" si="0"/>
        <v>-80.638506979957668</v>
      </c>
      <c r="G26" s="203">
        <f>各種係数表!J26</f>
        <v>0.27587111491303107</v>
      </c>
      <c r="H26" s="204">
        <f t="shared" si="1"/>
        <v>-22.245834825483161</v>
      </c>
      <c r="I26" s="205">
        <f>+消費転換率!$C$7</f>
        <v>0.60699999999999998</v>
      </c>
      <c r="J26" s="166">
        <f t="shared" si="2"/>
        <v>-13.503221739068278</v>
      </c>
      <c r="K26" s="203">
        <f>各種係数表!K26</f>
        <v>8.1628966062638891E-3</v>
      </c>
      <c r="L26" s="166">
        <f t="shared" si="3"/>
        <v>-15.216891498220956</v>
      </c>
      <c r="M26" s="206">
        <f>各種係数表!F26</f>
        <v>0.75805754535673886</v>
      </c>
      <c r="N26" s="207">
        <f t="shared" si="4"/>
        <v>-11.535279417101206</v>
      </c>
      <c r="O26" s="208">
        <v>-25.855011819181723</v>
      </c>
      <c r="P26" s="209">
        <f>各種係数表!I26</f>
        <v>0.487276874821785</v>
      </c>
      <c r="Q26" s="204">
        <f t="shared" si="5"/>
        <v>-12.598549357731184</v>
      </c>
      <c r="R26" s="203">
        <f>各種係数表!J26</f>
        <v>0.27587111491303107</v>
      </c>
      <c r="S26" s="166">
        <f t="shared" si="6"/>
        <v>-7.1326509366472575</v>
      </c>
      <c r="T26" s="77"/>
    </row>
    <row r="27" spans="1:20" ht="18" customHeight="1" x14ac:dyDescent="0.2">
      <c r="A27" s="130">
        <v>21</v>
      </c>
      <c r="B27" s="155" t="s">
        <v>188</v>
      </c>
      <c r="C27" s="156" t="s">
        <v>233</v>
      </c>
      <c r="D27" s="166">
        <f>'１次波及'!M27</f>
        <v>0</v>
      </c>
      <c r="E27" s="166">
        <f>'１次波及'!Q27</f>
        <v>-56.655881073377351</v>
      </c>
      <c r="F27" s="166">
        <f t="shared" si="0"/>
        <v>-56.655881073377351</v>
      </c>
      <c r="G27" s="203">
        <f>各種係数表!J27</f>
        <v>0.34371320940968114</v>
      </c>
      <c r="H27" s="204">
        <f t="shared" si="1"/>
        <v>-19.473374715663741</v>
      </c>
      <c r="I27" s="205">
        <f>+消費転換率!$C$7</f>
        <v>0.60699999999999998</v>
      </c>
      <c r="J27" s="166">
        <f t="shared" si="2"/>
        <v>-11.82033845240789</v>
      </c>
      <c r="K27" s="203">
        <f>各種係数表!K27</f>
        <v>0</v>
      </c>
      <c r="L27" s="166">
        <f t="shared" si="3"/>
        <v>0</v>
      </c>
      <c r="M27" s="206">
        <f>各種係数表!F27</f>
        <v>1</v>
      </c>
      <c r="N27" s="207">
        <f t="shared" si="4"/>
        <v>0</v>
      </c>
      <c r="O27" s="208">
        <v>-17.057885206897382</v>
      </c>
      <c r="P27" s="209">
        <f>各種係数表!I27</f>
        <v>0.48708382629397634</v>
      </c>
      <c r="Q27" s="204">
        <f t="shared" si="5"/>
        <v>-8.3086199950589936</v>
      </c>
      <c r="R27" s="203">
        <f>各種係数表!J27</f>
        <v>0.34371320940968114</v>
      </c>
      <c r="S27" s="166">
        <f t="shared" si="6"/>
        <v>-5.8630204702046216</v>
      </c>
      <c r="T27" s="77"/>
    </row>
    <row r="28" spans="1:20" ht="18" customHeight="1" x14ac:dyDescent="0.2">
      <c r="A28" s="130">
        <v>22</v>
      </c>
      <c r="B28" s="155" t="s">
        <v>189</v>
      </c>
      <c r="C28" s="156" t="s">
        <v>348</v>
      </c>
      <c r="D28" s="166">
        <f>'１次波及'!M28</f>
        <v>-4.2793362454444424</v>
      </c>
      <c r="E28" s="166">
        <f>'１次波及'!Q28</f>
        <v>-244.94931022723489</v>
      </c>
      <c r="F28" s="166">
        <f t="shared" si="0"/>
        <v>-249.22864647267934</v>
      </c>
      <c r="G28" s="203">
        <f>各種係数表!J28</f>
        <v>7.7969775422963461E-2</v>
      </c>
      <c r="H28" s="204">
        <f t="shared" si="1"/>
        <v>-19.432301594443963</v>
      </c>
      <c r="I28" s="205">
        <f>+消費転換率!$C$7</f>
        <v>0.60699999999999998</v>
      </c>
      <c r="J28" s="166">
        <f t="shared" si="2"/>
        <v>-11.795407067827485</v>
      </c>
      <c r="K28" s="203">
        <f>各種係数表!K28</f>
        <v>2.3513450866500321E-2</v>
      </c>
      <c r="L28" s="166">
        <f t="shared" si="3"/>
        <v>-43.832679481658737</v>
      </c>
      <c r="M28" s="206">
        <f>各種係数表!F28</f>
        <v>0.9998449171599163</v>
      </c>
      <c r="N28" s="207">
        <f t="shared" si="4"/>
        <v>-43.825881785236241</v>
      </c>
      <c r="O28" s="208">
        <v>-88.751675522864758</v>
      </c>
      <c r="P28" s="209">
        <f>各種係数表!I28</f>
        <v>0.4388498490491386</v>
      </c>
      <c r="Q28" s="204">
        <f t="shared" si="5"/>
        <v>-38.948659406067328</v>
      </c>
      <c r="R28" s="203">
        <f>各種係数表!J28</f>
        <v>7.7969775422963461E-2</v>
      </c>
      <c r="S28" s="166">
        <f t="shared" si="6"/>
        <v>-6.9199482089294886</v>
      </c>
      <c r="T28" s="77"/>
    </row>
    <row r="29" spans="1:20" ht="18" customHeight="1" x14ac:dyDescent="0.2">
      <c r="A29" s="130">
        <v>23</v>
      </c>
      <c r="B29" s="155" t="s">
        <v>190</v>
      </c>
      <c r="C29" s="156" t="s">
        <v>7</v>
      </c>
      <c r="D29" s="166">
        <f>'１次波及'!M29</f>
        <v>-1.4897030821007884</v>
      </c>
      <c r="E29" s="166">
        <f>'１次波及'!Q29</f>
        <v>-21.932383732415079</v>
      </c>
      <c r="F29" s="166">
        <f t="shared" si="0"/>
        <v>-23.422086814515868</v>
      </c>
      <c r="G29" s="203">
        <f>各種係数表!J29</f>
        <v>0.11983489316616634</v>
      </c>
      <c r="H29" s="204">
        <f t="shared" si="1"/>
        <v>-2.8067832711461822</v>
      </c>
      <c r="I29" s="205">
        <f>+消費転換率!$C$7</f>
        <v>0.60699999999999998</v>
      </c>
      <c r="J29" s="166">
        <f t="shared" si="2"/>
        <v>-1.7037174455857325</v>
      </c>
      <c r="K29" s="203">
        <f>各種係数表!K29</f>
        <v>6.6299886830013229E-3</v>
      </c>
      <c r="L29" s="166">
        <f t="shared" si="3"/>
        <v>-12.359315974460168</v>
      </c>
      <c r="M29" s="206">
        <f>各種係数表!F29</f>
        <v>0.99980072624213978</v>
      </c>
      <c r="N29" s="207">
        <f t="shared" si="4"/>
        <v>-12.356853087121356</v>
      </c>
      <c r="O29" s="208">
        <v>-20.087256337321996</v>
      </c>
      <c r="P29" s="209">
        <f>各種係数表!I29</f>
        <v>0.47677909235387606</v>
      </c>
      <c r="Q29" s="204">
        <f t="shared" si="5"/>
        <v>-9.5771838443880259</v>
      </c>
      <c r="R29" s="203">
        <f>各種係数表!J29</f>
        <v>0.11983489316616634</v>
      </c>
      <c r="S29" s="166">
        <f t="shared" si="6"/>
        <v>-2.4071542171843792</v>
      </c>
      <c r="T29" s="77"/>
    </row>
    <row r="30" spans="1:20" ht="18" customHeight="1" x14ac:dyDescent="0.2">
      <c r="A30" s="130">
        <v>24</v>
      </c>
      <c r="B30" s="155" t="s">
        <v>191</v>
      </c>
      <c r="C30" s="156" t="s">
        <v>8</v>
      </c>
      <c r="D30" s="166">
        <f>'１次波及'!M30</f>
        <v>-0.7899603996791873</v>
      </c>
      <c r="E30" s="166">
        <f>'１次波及'!Q30</f>
        <v>-34.456830092394078</v>
      </c>
      <c r="F30" s="166">
        <f t="shared" si="0"/>
        <v>-35.246790492073266</v>
      </c>
      <c r="G30" s="203">
        <f>各種係数表!J30</f>
        <v>0.45480032708642759</v>
      </c>
      <c r="H30" s="204">
        <f t="shared" si="1"/>
        <v>-16.030251844541709</v>
      </c>
      <c r="I30" s="205">
        <f>+消費転換率!$C$7</f>
        <v>0.60699999999999998</v>
      </c>
      <c r="J30" s="166">
        <f t="shared" si="2"/>
        <v>-9.7303628696368172</v>
      </c>
      <c r="K30" s="203">
        <f>各種係数表!K30</f>
        <v>1.7633383782604544E-3</v>
      </c>
      <c r="L30" s="166">
        <f t="shared" si="3"/>
        <v>-3.2871332409194056</v>
      </c>
      <c r="M30" s="206">
        <f>各種係数表!F30</f>
        <v>0.99994987301162941</v>
      </c>
      <c r="N30" s="207">
        <f t="shared" si="4"/>
        <v>-3.2869684668296655</v>
      </c>
      <c r="O30" s="208">
        <v>-14.710415726073721</v>
      </c>
      <c r="P30" s="209">
        <f>各種係数表!I30</f>
        <v>0.64980057740767316</v>
      </c>
      <c r="Q30" s="204">
        <f t="shared" si="5"/>
        <v>-9.5588366327096193</v>
      </c>
      <c r="R30" s="203">
        <f>各種係数表!J30</f>
        <v>0.45480032708642759</v>
      </c>
      <c r="S30" s="166">
        <f t="shared" si="6"/>
        <v>-6.6903018837956569</v>
      </c>
      <c r="T30" s="77"/>
    </row>
    <row r="31" spans="1:20" ht="18" customHeight="1" x14ac:dyDescent="0.2">
      <c r="A31" s="130">
        <v>25</v>
      </c>
      <c r="B31" s="155" t="s">
        <v>192</v>
      </c>
      <c r="C31" s="156" t="s">
        <v>234</v>
      </c>
      <c r="D31" s="166">
        <f>'１次波及'!M31</f>
        <v>-1476.8479590068212</v>
      </c>
      <c r="E31" s="166">
        <f>'１次波及'!Q31</f>
        <v>-344.47110239281523</v>
      </c>
      <c r="F31" s="166">
        <f t="shared" si="0"/>
        <v>-1821.3190613996364</v>
      </c>
      <c r="G31" s="203">
        <f>各種係数表!J31</f>
        <v>0.43473726330185086</v>
      </c>
      <c r="H31" s="204">
        <f t="shared" si="1"/>
        <v>-791.79526435237358</v>
      </c>
      <c r="I31" s="205">
        <f>+消費転換率!$C$7</f>
        <v>0.60699999999999998</v>
      </c>
      <c r="J31" s="166">
        <f t="shared" si="2"/>
        <v>-480.61972546189077</v>
      </c>
      <c r="K31" s="203">
        <f>各種係数表!K31</f>
        <v>0.16259800111806494</v>
      </c>
      <c r="L31" s="166">
        <f t="shared" si="3"/>
        <v>-303.10761733066317</v>
      </c>
      <c r="M31" s="206">
        <f>各種係数表!F31</f>
        <v>0.99864443981998718</v>
      </c>
      <c r="N31" s="207">
        <f t="shared" si="4"/>
        <v>-302.69673671435118</v>
      </c>
      <c r="O31" s="208">
        <v>-369.3376426160072</v>
      </c>
      <c r="P31" s="209">
        <f>各種係数表!I31</f>
        <v>0.70379849501123293</v>
      </c>
      <c r="Q31" s="204">
        <f t="shared" si="5"/>
        <v>-259.93927702414248</v>
      </c>
      <c r="R31" s="203">
        <f>各種係数表!J31</f>
        <v>0.43473726330185086</v>
      </c>
      <c r="S31" s="166">
        <f t="shared" si="6"/>
        <v>-160.56483598524002</v>
      </c>
      <c r="T31" s="77"/>
    </row>
    <row r="32" spans="1:20" ht="18" customHeight="1" x14ac:dyDescent="0.2">
      <c r="A32" s="130">
        <v>26</v>
      </c>
      <c r="B32" s="155" t="s">
        <v>193</v>
      </c>
      <c r="C32" s="156" t="s">
        <v>9</v>
      </c>
      <c r="D32" s="166">
        <f>'１次波及'!M32</f>
        <v>-182.94018176185909</v>
      </c>
      <c r="E32" s="166">
        <f>'１次波及'!Q32</f>
        <v>-178.26722651329024</v>
      </c>
      <c r="F32" s="166">
        <f t="shared" si="0"/>
        <v>-361.20740827514931</v>
      </c>
      <c r="G32" s="203">
        <f>各種係数表!J32</f>
        <v>0.30373263315498605</v>
      </c>
      <c r="H32" s="204">
        <f t="shared" si="1"/>
        <v>-109.71047723049919</v>
      </c>
      <c r="I32" s="205">
        <f>+消費転換率!$C$7</f>
        <v>0.60699999999999998</v>
      </c>
      <c r="J32" s="166">
        <f t="shared" si="2"/>
        <v>-66.594259678913005</v>
      </c>
      <c r="K32" s="203">
        <f>各種係数表!K32</f>
        <v>5.4962776618808037E-2</v>
      </c>
      <c r="L32" s="166">
        <f t="shared" si="3"/>
        <v>-102.4590471484798</v>
      </c>
      <c r="M32" s="206">
        <f>各種係数表!F32</f>
        <v>0.93408313383640074</v>
      </c>
      <c r="N32" s="207">
        <f t="shared" si="4"/>
        <v>-95.705267850343546</v>
      </c>
      <c r="O32" s="208">
        <v>-169.8729240159102</v>
      </c>
      <c r="P32" s="209">
        <f>各種係数表!I32</f>
        <v>0.63412103397406261</v>
      </c>
      <c r="Q32" s="204">
        <f t="shared" si="5"/>
        <v>-107.71999422116635</v>
      </c>
      <c r="R32" s="203">
        <f>各種係数表!J32</f>
        <v>0.30373263315498605</v>
      </c>
      <c r="S32" s="166">
        <f t="shared" si="6"/>
        <v>-51.595950513089271</v>
      </c>
      <c r="T32" s="77"/>
    </row>
    <row r="33" spans="1:20" ht="18" customHeight="1" x14ac:dyDescent="0.2">
      <c r="A33" s="130">
        <v>27</v>
      </c>
      <c r="B33" s="155" t="s">
        <v>194</v>
      </c>
      <c r="C33" s="156" t="s">
        <v>235</v>
      </c>
      <c r="D33" s="166">
        <f>'１次波及'!M33</f>
        <v>-3.6899388486983113</v>
      </c>
      <c r="E33" s="166">
        <f>'１次波及'!Q33</f>
        <v>-162.99988553042976</v>
      </c>
      <c r="F33" s="166">
        <f t="shared" si="0"/>
        <v>-166.68982437912808</v>
      </c>
      <c r="G33" s="203">
        <f>各種係数表!J33</f>
        <v>6.4697852865753858E-2</v>
      </c>
      <c r="H33" s="204">
        <f t="shared" si="1"/>
        <v>-10.78447373189918</v>
      </c>
      <c r="I33" s="205">
        <f>+消費転換率!$C$7</f>
        <v>0.60699999999999998</v>
      </c>
      <c r="J33" s="166">
        <f t="shared" si="2"/>
        <v>-6.5461755552628018</v>
      </c>
      <c r="K33" s="203">
        <f>各種係数表!K33</f>
        <v>0.23035887157251742</v>
      </c>
      <c r="L33" s="166">
        <f t="shared" si="3"/>
        <v>-429.42427467251605</v>
      </c>
      <c r="M33" s="206">
        <f>各種係数表!F33</f>
        <v>0.99998342783152072</v>
      </c>
      <c r="N33" s="207">
        <f t="shared" si="4"/>
        <v>-429.41715818108707</v>
      </c>
      <c r="O33" s="208">
        <v>-495.68446864189269</v>
      </c>
      <c r="P33" s="209">
        <f>各種係数表!I33</f>
        <v>0.80612069098804395</v>
      </c>
      <c r="Q33" s="204">
        <f t="shared" si="5"/>
        <v>-399.58150637364395</v>
      </c>
      <c r="R33" s="203">
        <f>各種係数表!J33</f>
        <v>6.4697852865753858E-2</v>
      </c>
      <c r="S33" s="166">
        <f t="shared" si="6"/>
        <v>-32.069720820032558</v>
      </c>
      <c r="T33" s="77"/>
    </row>
    <row r="34" spans="1:20" ht="18" customHeight="1" x14ac:dyDescent="0.2">
      <c r="A34" s="130">
        <v>28</v>
      </c>
      <c r="B34" s="155" t="s">
        <v>195</v>
      </c>
      <c r="C34" s="156" t="s">
        <v>236</v>
      </c>
      <c r="D34" s="166">
        <f>'１次波及'!M34</f>
        <v>-681.65384714962465</v>
      </c>
      <c r="E34" s="166">
        <f>'１次波及'!Q34</f>
        <v>-443.5420020355578</v>
      </c>
      <c r="F34" s="166">
        <f t="shared" si="0"/>
        <v>-1125.1958491851824</v>
      </c>
      <c r="G34" s="203">
        <f>各種係数表!J34</f>
        <v>0.32180280242295745</v>
      </c>
      <c r="H34" s="204">
        <f t="shared" si="1"/>
        <v>-362.09117754247109</v>
      </c>
      <c r="I34" s="205">
        <f>+消費転換率!$C$7</f>
        <v>0.60699999999999998</v>
      </c>
      <c r="J34" s="166">
        <f t="shared" si="2"/>
        <v>-219.78934476827993</v>
      </c>
      <c r="K34" s="203">
        <f>各種係数表!K34</f>
        <v>3.6661621739545416E-2</v>
      </c>
      <c r="L34" s="166">
        <f t="shared" si="3"/>
        <v>-68.342886976099749</v>
      </c>
      <c r="M34" s="206">
        <f>各種係数表!F34</f>
        <v>0.95689883675961296</v>
      </c>
      <c r="N34" s="207">
        <f t="shared" si="4"/>
        <v>-65.397229048223551</v>
      </c>
      <c r="O34" s="208">
        <v>-153.46517233294554</v>
      </c>
      <c r="P34" s="209">
        <f>各種係数表!I34</f>
        <v>0.50706227450413499</v>
      </c>
      <c r="Q34" s="204">
        <f t="shared" si="5"/>
        <v>-77.816399340312415</v>
      </c>
      <c r="R34" s="203">
        <f>各種係数表!J34</f>
        <v>0.32180280242295745</v>
      </c>
      <c r="S34" s="166">
        <f t="shared" si="6"/>
        <v>-49.385522531063991</v>
      </c>
      <c r="T34" s="77"/>
    </row>
    <row r="35" spans="1:20" ht="18" customHeight="1" x14ac:dyDescent="0.2">
      <c r="A35" s="130">
        <v>29</v>
      </c>
      <c r="B35" s="155" t="s">
        <v>196</v>
      </c>
      <c r="C35" s="156" t="s">
        <v>237</v>
      </c>
      <c r="D35" s="166">
        <f>'１次波及'!M35</f>
        <v>-126.4107336636165</v>
      </c>
      <c r="E35" s="166">
        <f>'１次波及'!Q35</f>
        <v>-327.98320728512488</v>
      </c>
      <c r="F35" s="166">
        <f t="shared" si="0"/>
        <v>-454.39394094874137</v>
      </c>
      <c r="G35" s="203">
        <f>各種係数表!J35</f>
        <v>0.22909689731593202</v>
      </c>
      <c r="H35" s="204">
        <f t="shared" si="1"/>
        <v>-104.10024203051549</v>
      </c>
      <c r="I35" s="205">
        <f>+消費転換率!$C$7</f>
        <v>0.60699999999999998</v>
      </c>
      <c r="J35" s="166">
        <f t="shared" si="2"/>
        <v>-63.188846912522898</v>
      </c>
      <c r="K35" s="203">
        <f>各種係数表!K35</f>
        <v>5.6262867972893746E-2</v>
      </c>
      <c r="L35" s="166">
        <f t="shared" si="3"/>
        <v>-104.88261687221198</v>
      </c>
      <c r="M35" s="206">
        <f>各種係数表!F35</f>
        <v>0.94469207339722161</v>
      </c>
      <c r="N35" s="207">
        <f t="shared" si="4"/>
        <v>-99.081776796336356</v>
      </c>
      <c r="O35" s="208">
        <v>-187.32300957798185</v>
      </c>
      <c r="P35" s="209">
        <f>各種係数表!I35</f>
        <v>0.53153472051218909</v>
      </c>
      <c r="Q35" s="204">
        <f t="shared" si="5"/>
        <v>-99.568683541534696</v>
      </c>
      <c r="R35" s="203">
        <f>各種係数表!J35</f>
        <v>0.22909689731593202</v>
      </c>
      <c r="S35" s="166">
        <f t="shared" si="6"/>
        <v>-42.91512029019826</v>
      </c>
      <c r="T35" s="77"/>
    </row>
    <row r="36" spans="1:20" ht="18" customHeight="1" x14ac:dyDescent="0.2">
      <c r="A36" s="130">
        <v>30</v>
      </c>
      <c r="B36" s="155" t="s">
        <v>197</v>
      </c>
      <c r="C36" s="156" t="s">
        <v>10</v>
      </c>
      <c r="D36" s="166">
        <f>'１次波及'!M36</f>
        <v>0</v>
      </c>
      <c r="E36" s="166">
        <f>'１次波及'!Q36</f>
        <v>-33.575718194278323</v>
      </c>
      <c r="F36" s="166">
        <f t="shared" si="0"/>
        <v>-33.575718194278323</v>
      </c>
      <c r="G36" s="203">
        <f>各種係数表!J36</f>
        <v>0.33946953559732373</v>
      </c>
      <c r="H36" s="204">
        <f t="shared" si="1"/>
        <v>-11.397933462758276</v>
      </c>
      <c r="I36" s="205">
        <f>+消費転換率!$C$7</f>
        <v>0.60699999999999998</v>
      </c>
      <c r="J36" s="166">
        <f t="shared" si="2"/>
        <v>-6.9185456118942739</v>
      </c>
      <c r="K36" s="203">
        <f>各種係数表!K36</f>
        <v>4.2033105629865966E-3</v>
      </c>
      <c r="L36" s="166">
        <f t="shared" si="3"/>
        <v>-7.8356156956847469</v>
      </c>
      <c r="M36" s="206">
        <f>各種係数表!F36</f>
        <v>1</v>
      </c>
      <c r="N36" s="207">
        <f t="shared" si="4"/>
        <v>-7.8356156956847469</v>
      </c>
      <c r="O36" s="208">
        <v>-8.7268677612515901</v>
      </c>
      <c r="P36" s="209">
        <f>各種係数表!I36</f>
        <v>0.70989142980472375</v>
      </c>
      <c r="Q36" s="204">
        <f t="shared" ref="Q36:Q43" si="7">P36*O36</f>
        <v>-6.1951286327516399</v>
      </c>
      <c r="R36" s="203">
        <f>各種係数表!J36</f>
        <v>0.33946953559732373</v>
      </c>
      <c r="S36" s="166">
        <f t="shared" ref="S36:S43" si="8">R36*O36</f>
        <v>-2.9625057461313338</v>
      </c>
      <c r="T36" s="77"/>
    </row>
    <row r="37" spans="1:20" ht="18" customHeight="1" x14ac:dyDescent="0.2">
      <c r="A37" s="130">
        <v>31</v>
      </c>
      <c r="B37" s="155" t="s">
        <v>198</v>
      </c>
      <c r="C37" s="156" t="s">
        <v>238</v>
      </c>
      <c r="D37" s="166">
        <f>'１次波及'!M37</f>
        <v>-77.005652006036456</v>
      </c>
      <c r="E37" s="166">
        <f>'１次波及'!Q37</f>
        <v>-7.8412416448367512</v>
      </c>
      <c r="F37" s="166">
        <f t="shared" si="0"/>
        <v>-84.846893650873213</v>
      </c>
      <c r="G37" s="203">
        <f>各種係数表!J37</f>
        <v>0.48708364844160351</v>
      </c>
      <c r="H37" s="204">
        <f t="shared" si="1"/>
        <v>-41.32753451840405</v>
      </c>
      <c r="I37" s="205">
        <f>+消費転換率!$C$7</f>
        <v>0.60699999999999998</v>
      </c>
      <c r="J37" s="166">
        <f t="shared" si="2"/>
        <v>-25.085813452671257</v>
      </c>
      <c r="K37" s="203">
        <f>各種係数表!K37</f>
        <v>3.2951895938151919E-2</v>
      </c>
      <c r="L37" s="166">
        <f t="shared" si="3"/>
        <v>-61.427388994092027</v>
      </c>
      <c r="M37" s="206">
        <f>各種係数表!F37</f>
        <v>0.95684345031647855</v>
      </c>
      <c r="N37" s="207">
        <f t="shared" si="4"/>
        <v>-58.776394829039496</v>
      </c>
      <c r="O37" s="208">
        <v>-60.382128291210712</v>
      </c>
      <c r="P37" s="209">
        <f>各種係数表!I37</f>
        <v>0.69152879998779526</v>
      </c>
      <c r="Q37" s="204">
        <f t="shared" si="7"/>
        <v>-41.755980717930044</v>
      </c>
      <c r="R37" s="203">
        <f>各種係数表!J37</f>
        <v>0.48708364844160351</v>
      </c>
      <c r="S37" s="166">
        <f t="shared" si="8"/>
        <v>-29.411147348751879</v>
      </c>
      <c r="T37" s="77"/>
    </row>
    <row r="38" spans="1:20" ht="18" customHeight="1" x14ac:dyDescent="0.2">
      <c r="A38" s="130">
        <v>32</v>
      </c>
      <c r="B38" s="155" t="s">
        <v>199</v>
      </c>
      <c r="C38" s="156" t="s">
        <v>239</v>
      </c>
      <c r="D38" s="166">
        <f>'１次波及'!M38</f>
        <v>-9.9993051782287332E-2</v>
      </c>
      <c r="E38" s="166">
        <f>'１次波及'!Q38</f>
        <v>-1.213861160661901</v>
      </c>
      <c r="F38" s="166">
        <f t="shared" si="0"/>
        <v>-1.3138542124441883</v>
      </c>
      <c r="G38" s="203">
        <f>各種係数表!J38</f>
        <v>0.51403548513068242</v>
      </c>
      <c r="H38" s="204">
        <f t="shared" si="1"/>
        <v>-0.67536768748473908</v>
      </c>
      <c r="I38" s="205">
        <f>+消費転換率!$C$7</f>
        <v>0.60699999999999998</v>
      </c>
      <c r="J38" s="166">
        <f t="shared" si="2"/>
        <v>-0.40994818630323659</v>
      </c>
      <c r="K38" s="203">
        <f>各種係数表!K38</f>
        <v>5.2516327838453253E-2</v>
      </c>
      <c r="L38" s="166">
        <f t="shared" si="3"/>
        <v>-97.898491325924496</v>
      </c>
      <c r="M38" s="206">
        <f>各種係数表!F38</f>
        <v>0.99993051782287323</v>
      </c>
      <c r="N38" s="207">
        <f t="shared" si="4"/>
        <v>-97.891689125609744</v>
      </c>
      <c r="O38" s="208">
        <v>-99.595340390160686</v>
      </c>
      <c r="P38" s="209">
        <f>各種係数表!I38</f>
        <v>0.59308558317548421</v>
      </c>
      <c r="Q38" s="204">
        <f t="shared" si="7"/>
        <v>-59.068560536859309</v>
      </c>
      <c r="R38" s="203">
        <f>各種係数表!J38</f>
        <v>0.51403548513068242</v>
      </c>
      <c r="S38" s="166">
        <f t="shared" si="8"/>
        <v>-51.195539114211698</v>
      </c>
      <c r="T38" s="77"/>
    </row>
    <row r="39" spans="1:20" ht="18" customHeight="1" x14ac:dyDescent="0.2">
      <c r="A39" s="130">
        <v>33</v>
      </c>
      <c r="B39" s="155" t="s">
        <v>200</v>
      </c>
      <c r="C39" s="156" t="s">
        <v>259</v>
      </c>
      <c r="D39" s="166">
        <f>'１次波及'!M39</f>
        <v>-1.8502772803063052</v>
      </c>
      <c r="E39" s="166">
        <f>'１次波及'!Q39</f>
        <v>-10.930622644092823</v>
      </c>
      <c r="F39" s="166">
        <f t="shared" si="0"/>
        <v>-12.780899924399128</v>
      </c>
      <c r="G39" s="203">
        <f>各種係数表!J39</f>
        <v>0.5320543699080571</v>
      </c>
      <c r="H39" s="204">
        <f t="shared" si="1"/>
        <v>-6.8001336561341121</v>
      </c>
      <c r="I39" s="205">
        <f>+消費転換率!$C$7</f>
        <v>0.60699999999999998</v>
      </c>
      <c r="J39" s="166">
        <f t="shared" si="2"/>
        <v>-4.1276811292734061</v>
      </c>
      <c r="K39" s="203">
        <f>各種係数表!K39</f>
        <v>1.2641632920194707E-2</v>
      </c>
      <c r="L39" s="166">
        <f t="shared" si="3"/>
        <v>-23.565943045184049</v>
      </c>
      <c r="M39" s="206">
        <f>各種係数表!F39</f>
        <v>0.97898268799275412</v>
      </c>
      <c r="N39" s="207">
        <f t="shared" si="4"/>
        <v>-23.070650267458429</v>
      </c>
      <c r="O39" s="208">
        <v>-26.482765113941603</v>
      </c>
      <c r="P39" s="209">
        <f>各種係数表!I39</f>
        <v>0.61725344000670201</v>
      </c>
      <c r="Q39" s="204">
        <f t="shared" si="7"/>
        <v>-16.346577867469936</v>
      </c>
      <c r="R39" s="203">
        <f>各種係数表!J39</f>
        <v>0.5320543699080571</v>
      </c>
      <c r="S39" s="166">
        <f t="shared" si="8"/>
        <v>-14.090270906121276</v>
      </c>
      <c r="T39" s="77"/>
    </row>
    <row r="40" spans="1:20" ht="18" customHeight="1" x14ac:dyDescent="0.2">
      <c r="A40" s="130">
        <v>34</v>
      </c>
      <c r="B40" s="155" t="s">
        <v>201</v>
      </c>
      <c r="C40" s="156" t="s">
        <v>240</v>
      </c>
      <c r="D40" s="166">
        <f>'１次波及'!M40</f>
        <v>-354.95346419265547</v>
      </c>
      <c r="E40" s="166">
        <f>'１次波及'!Q40</f>
        <v>-839.63686630208861</v>
      </c>
      <c r="F40" s="166">
        <f t="shared" si="0"/>
        <v>-1194.5903304947442</v>
      </c>
      <c r="G40" s="203">
        <f>各種係数表!J40</f>
        <v>0.3512167088613582</v>
      </c>
      <c r="H40" s="204">
        <f t="shared" si="1"/>
        <v>-419.56008431396623</v>
      </c>
      <c r="I40" s="205">
        <f>+消費転換率!$C$7</f>
        <v>0.60699999999999998</v>
      </c>
      <c r="J40" s="166">
        <f t="shared" si="2"/>
        <v>-254.67297117857748</v>
      </c>
      <c r="K40" s="203">
        <f>各種係数表!K40</f>
        <v>1.4256009598996469E-2</v>
      </c>
      <c r="L40" s="166">
        <f t="shared" si="3"/>
        <v>-26.575388826934351</v>
      </c>
      <c r="M40" s="206">
        <f>各種係数表!F40</f>
        <v>0.95182201059920479</v>
      </c>
      <c r="N40" s="207">
        <f t="shared" si="4"/>
        <v>-25.295040025708296</v>
      </c>
      <c r="O40" s="208">
        <v>-218.43371114182281</v>
      </c>
      <c r="P40" s="209">
        <f>各種係数表!I40</f>
        <v>0.59603775882925403</v>
      </c>
      <c r="Q40" s="204">
        <f t="shared" si="7"/>
        <v>-130.19473964172872</v>
      </c>
      <c r="R40" s="203">
        <f>各種係数表!J40</f>
        <v>0.3512167088613582</v>
      </c>
      <c r="S40" s="166">
        <f t="shared" si="8"/>
        <v>-76.717569131603597</v>
      </c>
      <c r="T40" s="77"/>
    </row>
    <row r="41" spans="1:20" ht="18" customHeight="1" x14ac:dyDescent="0.2">
      <c r="A41" s="130">
        <v>35</v>
      </c>
      <c r="B41" s="155" t="s">
        <v>202</v>
      </c>
      <c r="C41" s="156" t="s">
        <v>241</v>
      </c>
      <c r="D41" s="166">
        <f>'１次波及'!M41</f>
        <v>-74.94839196793184</v>
      </c>
      <c r="E41" s="166">
        <f>'１次波及'!Q41</f>
        <v>-14.236962471869868</v>
      </c>
      <c r="F41" s="166">
        <f t="shared" si="0"/>
        <v>-89.185354439801714</v>
      </c>
      <c r="G41" s="203">
        <f>各種係数表!J41</f>
        <v>0.3125178438332975</v>
      </c>
      <c r="H41" s="204">
        <f t="shared" si="1"/>
        <v>-27.872014671035238</v>
      </c>
      <c r="I41" s="205">
        <f>+消費転換率!$C$7</f>
        <v>0.60699999999999998</v>
      </c>
      <c r="J41" s="166">
        <f t="shared" si="2"/>
        <v>-16.918312905318388</v>
      </c>
      <c r="K41" s="203">
        <f>各種係数表!K41</f>
        <v>0.10339578135013157</v>
      </c>
      <c r="L41" s="166">
        <f t="shared" si="3"/>
        <v>-192.74559780303881</v>
      </c>
      <c r="M41" s="206">
        <f>各種係数表!F41</f>
        <v>0.98892913730824683</v>
      </c>
      <c r="N41" s="207">
        <f t="shared" si="4"/>
        <v>-190.61173775532149</v>
      </c>
      <c r="O41" s="208">
        <v>-200.42912015694955</v>
      </c>
      <c r="P41" s="209">
        <f>各種係数表!I41</f>
        <v>0.55254866787099377</v>
      </c>
      <c r="Q41" s="204">
        <f t="shared" si="7"/>
        <v>-110.74684334527782</v>
      </c>
      <c r="R41" s="203">
        <f>各種係数表!J41</f>
        <v>0.3125178438332975</v>
      </c>
      <c r="S41" s="166">
        <f t="shared" si="8"/>
        <v>-62.637676472854778</v>
      </c>
      <c r="T41" s="77"/>
    </row>
    <row r="42" spans="1:20" ht="18" customHeight="1" x14ac:dyDescent="0.2">
      <c r="A42" s="130">
        <v>36</v>
      </c>
      <c r="B42" s="155" t="s">
        <v>203</v>
      </c>
      <c r="C42" s="156" t="s">
        <v>349</v>
      </c>
      <c r="D42" s="166">
        <f>'１次波及'!M42</f>
        <v>0</v>
      </c>
      <c r="E42" s="166">
        <f>'１次波及'!Q42</f>
        <v>-14.291400093593618</v>
      </c>
      <c r="F42" s="166">
        <f t="shared" si="0"/>
        <v>-14.291400093593618</v>
      </c>
      <c r="G42" s="203">
        <f>各種係数表!J42</f>
        <v>0</v>
      </c>
      <c r="H42" s="204">
        <f t="shared" si="1"/>
        <v>0</v>
      </c>
      <c r="I42" s="205">
        <f>+消費転換率!$C$7</f>
        <v>0.60699999999999998</v>
      </c>
      <c r="J42" s="166">
        <f t="shared" si="2"/>
        <v>0</v>
      </c>
      <c r="K42" s="203">
        <f>各種係数表!K42</f>
        <v>0</v>
      </c>
      <c r="L42" s="166">
        <f t="shared" si="3"/>
        <v>0</v>
      </c>
      <c r="M42" s="206">
        <f>各種係数表!F42</f>
        <v>1</v>
      </c>
      <c r="N42" s="207">
        <f t="shared" si="4"/>
        <v>0</v>
      </c>
      <c r="O42" s="208">
        <v>-3.859307495219491</v>
      </c>
      <c r="P42" s="209">
        <f>各種係数表!I42</f>
        <v>0</v>
      </c>
      <c r="Q42" s="204">
        <f t="shared" si="7"/>
        <v>0</v>
      </c>
      <c r="R42" s="203">
        <f>各種係数表!J42</f>
        <v>0</v>
      </c>
      <c r="S42" s="166">
        <f t="shared" si="8"/>
        <v>0</v>
      </c>
      <c r="T42" s="77"/>
    </row>
    <row r="43" spans="1:20" ht="18" customHeight="1" x14ac:dyDescent="0.2">
      <c r="A43" s="130">
        <v>37</v>
      </c>
      <c r="B43" s="155" t="s">
        <v>204</v>
      </c>
      <c r="C43" s="156" t="s">
        <v>350</v>
      </c>
      <c r="D43" s="166">
        <f>'１次波及'!M43</f>
        <v>-297.68229589526607</v>
      </c>
      <c r="E43" s="166">
        <f>'１次波及'!Q43</f>
        <v>-33.136778662582735</v>
      </c>
      <c r="F43" s="166">
        <f t="shared" si="0"/>
        <v>-330.81907455784881</v>
      </c>
      <c r="G43" s="203">
        <f>各種係数表!J43</f>
        <v>7.4205266764055689E-3</v>
      </c>
      <c r="H43" s="204">
        <f t="shared" si="1"/>
        <v>-2.4548517678203199</v>
      </c>
      <c r="I43" s="205">
        <f>+消費転換率!$C$7</f>
        <v>0.60699999999999998</v>
      </c>
      <c r="J43" s="166">
        <f t="shared" si="2"/>
        <v>-1.4900950230669341</v>
      </c>
      <c r="K43" s="203">
        <f>各種係数表!K43</f>
        <v>6.1357221744999389E-6</v>
      </c>
      <c r="L43" s="166">
        <f t="shared" si="3"/>
        <v>-1.1437927379963138E-2</v>
      </c>
      <c r="M43" s="206">
        <f>各種係数表!F43</f>
        <v>0.72952405246264052</v>
      </c>
      <c r="N43" s="207">
        <f t="shared" si="4"/>
        <v>-8.3442431340041007E-3</v>
      </c>
      <c r="O43" s="208">
        <v>-8.7814078515637366</v>
      </c>
      <c r="P43" s="209">
        <f>各種係数表!I43</f>
        <v>0.65003296575439862</v>
      </c>
      <c r="Q43" s="204">
        <f t="shared" si="7"/>
        <v>-5.7082045892509372</v>
      </c>
      <c r="R43" s="203">
        <f>各種係数表!J43</f>
        <v>7.4205266764055689E-3</v>
      </c>
      <c r="S43" s="166">
        <f t="shared" si="8"/>
        <v>-6.5162671218926022E-2</v>
      </c>
      <c r="T43" s="77"/>
    </row>
    <row r="44" spans="1:20" ht="18" customHeight="1" x14ac:dyDescent="0.2">
      <c r="B44" s="592" t="s">
        <v>56</v>
      </c>
      <c r="C44" s="592"/>
      <c r="D44" s="176">
        <f>SUM(D7:D43)</f>
        <v>-7016.1073642632455</v>
      </c>
      <c r="E44" s="176">
        <f>SUM(E7:E43)</f>
        <v>-5836.3053056595481</v>
      </c>
      <c r="F44" s="176">
        <f>SUM(F7:F43)</f>
        <v>-12852.412669922795</v>
      </c>
      <c r="G44" s="210" t="s">
        <v>276</v>
      </c>
      <c r="H44" s="176">
        <f>SUM(H7:H43)</f>
        <v>-3071.0929232065778</v>
      </c>
      <c r="I44" s="210" t="s">
        <v>276</v>
      </c>
      <c r="J44" s="176">
        <f>SUM(J7:J43)</f>
        <v>-1864.1534043863921</v>
      </c>
      <c r="K44" s="210" t="s">
        <v>276</v>
      </c>
      <c r="L44" s="176">
        <f>SUM(L7:L43)</f>
        <v>-1864.1534043863924</v>
      </c>
      <c r="M44" s="210" t="s">
        <v>276</v>
      </c>
      <c r="N44" s="211">
        <f>SUM(N7:N43)</f>
        <v>-1750.8759933780859</v>
      </c>
      <c r="O44" s="172">
        <f>SUM(O7:O43)</f>
        <v>-2751.9651121616334</v>
      </c>
      <c r="P44" s="212" t="s">
        <v>276</v>
      </c>
      <c r="Q44" s="176">
        <f>SUM(Q7:Q43)</f>
        <v>-1607.743418514257</v>
      </c>
      <c r="R44" s="210" t="s">
        <v>276</v>
      </c>
      <c r="S44" s="176">
        <f>SUM(S7:S43)</f>
        <v>-686.09801468939452</v>
      </c>
      <c r="T44" s="77"/>
    </row>
    <row r="45" spans="1:20" ht="18" customHeight="1" x14ac:dyDescent="0.2">
      <c r="B45" s="77"/>
      <c r="C45" s="77"/>
      <c r="D45" s="77"/>
      <c r="E45" s="77"/>
      <c r="F45" s="77"/>
      <c r="G45" s="77"/>
      <c r="H45" s="77"/>
      <c r="I45" s="77"/>
      <c r="J45" s="77"/>
      <c r="K45" s="77"/>
      <c r="L45" s="77"/>
      <c r="M45" s="77"/>
      <c r="N45" s="77"/>
      <c r="O45" s="77"/>
      <c r="P45" s="77"/>
      <c r="Q45" s="77"/>
      <c r="R45" s="77"/>
      <c r="S45" s="77"/>
      <c r="T45" s="77"/>
    </row>
  </sheetData>
  <mergeCells count="6">
    <mergeCell ref="R3:R5"/>
    <mergeCell ref="I3:I5"/>
    <mergeCell ref="B44:C44"/>
    <mergeCell ref="M3:M5"/>
    <mergeCell ref="G3:G5"/>
    <mergeCell ref="P3:P5"/>
  </mergeCells>
  <phoneticPr fontId="5"/>
  <pageMargins left="0.25" right="0.25" top="0.75" bottom="0.75" header="0.3" footer="0.3"/>
  <pageSetup paperSize="9" scale="53" orientation="landscape" r:id="rId1"/>
  <headerFooter>
    <oddHeader>&amp;L&amp;F&amp;R&amp;A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45"/>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4.54296875" style="78" customWidth="1"/>
    <col min="2" max="2" width="5.26953125" style="78" customWidth="1"/>
    <col min="3" max="3" width="25" style="78" customWidth="1"/>
    <col min="4" max="4" width="14.1796875" style="78" customWidth="1"/>
    <col min="5" max="5" width="16.453125" style="78" customWidth="1"/>
    <col min="6" max="6" width="15.1796875" style="78" customWidth="1"/>
    <col min="7" max="7" width="18.1796875" style="78" customWidth="1"/>
    <col min="8" max="8" width="12.7265625" style="78" bestFit="1" customWidth="1"/>
    <col min="9" max="9" width="15.81640625" style="78" bestFit="1" customWidth="1"/>
    <col min="10" max="10" width="12.7265625" style="78" bestFit="1" customWidth="1"/>
    <col min="11" max="11" width="15.81640625" style="78" bestFit="1" customWidth="1"/>
    <col min="12" max="12" width="1.81640625" style="78" customWidth="1"/>
    <col min="13" max="16384" width="9" style="78"/>
  </cols>
  <sheetData>
    <row r="1" spans="1:11" ht="25.5" customHeight="1" x14ac:dyDescent="0.2">
      <c r="B1" s="177"/>
      <c r="C1" s="213"/>
      <c r="D1" s="77"/>
      <c r="E1" s="77"/>
      <c r="F1" s="77"/>
      <c r="G1" s="77"/>
      <c r="H1" s="77"/>
      <c r="I1" s="77"/>
      <c r="J1" s="77"/>
      <c r="K1" s="77"/>
    </row>
    <row r="2" spans="1:11" ht="23.5" customHeight="1" x14ac:dyDescent="0.2">
      <c r="B2" s="131"/>
      <c r="C2" s="473" t="s">
        <v>93</v>
      </c>
      <c r="D2" s="127"/>
      <c r="E2" s="77"/>
      <c r="F2" s="77"/>
      <c r="G2" s="179" t="s">
        <v>331</v>
      </c>
      <c r="H2" s="77"/>
      <c r="I2" s="77"/>
      <c r="J2" s="77"/>
      <c r="K2" s="179" t="s">
        <v>332</v>
      </c>
    </row>
    <row r="3" spans="1:11" ht="16" customHeight="1" x14ac:dyDescent="0.2">
      <c r="B3" s="447"/>
      <c r="C3" s="449"/>
      <c r="D3" s="180"/>
      <c r="E3" s="181"/>
      <c r="F3" s="214"/>
      <c r="G3" s="182"/>
      <c r="H3" s="744" t="s">
        <v>30</v>
      </c>
      <c r="I3" s="182"/>
      <c r="J3" s="744" t="s">
        <v>28</v>
      </c>
      <c r="K3" s="182"/>
    </row>
    <row r="4" spans="1:11" ht="16" customHeight="1" x14ac:dyDescent="0.2">
      <c r="B4" s="126"/>
      <c r="C4" s="462" t="s">
        <v>399</v>
      </c>
      <c r="D4" s="183" t="s">
        <v>429</v>
      </c>
      <c r="E4" s="147" t="s">
        <v>62</v>
      </c>
      <c r="F4" s="146" t="s">
        <v>62</v>
      </c>
      <c r="G4" s="147" t="s">
        <v>62</v>
      </c>
      <c r="H4" s="695"/>
      <c r="I4" s="147" t="s">
        <v>101</v>
      </c>
      <c r="J4" s="745"/>
      <c r="K4" s="147" t="s">
        <v>104</v>
      </c>
    </row>
    <row r="5" spans="1:11" ht="16" customHeight="1" x14ac:dyDescent="0.2">
      <c r="B5" s="126"/>
      <c r="C5" s="187"/>
      <c r="D5" s="145" t="s">
        <v>59</v>
      </c>
      <c r="E5" s="147" t="s">
        <v>85</v>
      </c>
      <c r="F5" s="146" t="s">
        <v>94</v>
      </c>
      <c r="G5" s="147" t="s">
        <v>96</v>
      </c>
      <c r="H5" s="695"/>
      <c r="I5" s="147" t="s">
        <v>102</v>
      </c>
      <c r="J5" s="745"/>
      <c r="K5" s="147" t="s">
        <v>102</v>
      </c>
    </row>
    <row r="6" spans="1:11" ht="16" customHeight="1" x14ac:dyDescent="0.2">
      <c r="B6" s="128"/>
      <c r="C6" s="188"/>
      <c r="D6" s="152" t="s">
        <v>86</v>
      </c>
      <c r="E6" s="151" t="s">
        <v>63</v>
      </c>
      <c r="F6" s="154" t="s">
        <v>95</v>
      </c>
      <c r="G6" s="151" t="s">
        <v>97</v>
      </c>
      <c r="H6" s="153" t="s">
        <v>98</v>
      </c>
      <c r="I6" s="151" t="s">
        <v>103</v>
      </c>
      <c r="J6" s="215" t="s">
        <v>49</v>
      </c>
      <c r="K6" s="151" t="s">
        <v>105</v>
      </c>
    </row>
    <row r="7" spans="1:11" ht="18" customHeight="1" x14ac:dyDescent="0.2">
      <c r="A7" s="130">
        <v>1</v>
      </c>
      <c r="B7" s="155" t="s">
        <v>168</v>
      </c>
      <c r="C7" s="156" t="s">
        <v>344</v>
      </c>
      <c r="D7" s="157">
        <f>'１次波及'!M7</f>
        <v>-6.0509335080520996</v>
      </c>
      <c r="E7" s="157">
        <f>'１次波及'!Q7</f>
        <v>-20.841360727963181</v>
      </c>
      <c r="F7" s="198">
        <f>'２次波及'!O7</f>
        <v>-66.649403235659321</v>
      </c>
      <c r="G7" s="157">
        <f t="shared" ref="G7:G43" si="0">SUM(D7:F7)</f>
        <v>-93.54169747167461</v>
      </c>
      <c r="H7" s="216">
        <f>各種係数表!G7</f>
        <v>202.71466463957043</v>
      </c>
      <c r="I7" s="157">
        <f t="shared" ref="I7:I43" si="1">H7*G7</f>
        <v>-18962.273832786672</v>
      </c>
      <c r="J7" s="216">
        <f>各種係数表!H7</f>
        <v>69.97484998948714</v>
      </c>
      <c r="K7" s="157">
        <f t="shared" ref="K7:K43" si="2">J7*G7</f>
        <v>-6545.5662483424194</v>
      </c>
    </row>
    <row r="8" spans="1:11" ht="18" customHeight="1" x14ac:dyDescent="0.2">
      <c r="A8" s="130">
        <v>2</v>
      </c>
      <c r="B8" s="155" t="s">
        <v>169</v>
      </c>
      <c r="C8" s="156" t="s">
        <v>222</v>
      </c>
      <c r="D8" s="166">
        <f>'１次波及'!M8</f>
        <v>-5.3270598319505119E-2</v>
      </c>
      <c r="E8" s="166">
        <f>'１次波及'!Q8</f>
        <v>-9.013290303217639</v>
      </c>
      <c r="F8" s="204">
        <f>'２次波及'!O8</f>
        <v>-1.4205664929856108</v>
      </c>
      <c r="G8" s="166">
        <f t="shared" si="0"/>
        <v>-10.487127394522755</v>
      </c>
      <c r="H8" s="217">
        <f>各種係数表!G8</f>
        <v>42.533070088845015</v>
      </c>
      <c r="I8" s="166">
        <f t="shared" si="1"/>
        <v>-446.04972450188296</v>
      </c>
      <c r="J8" s="217">
        <f>各種係数表!H8</f>
        <v>36.240868706811455</v>
      </c>
      <c r="K8" s="166">
        <f t="shared" si="2"/>
        <v>-380.06260701650484</v>
      </c>
    </row>
    <row r="9" spans="1:11" ht="18" customHeight="1" x14ac:dyDescent="0.2">
      <c r="A9" s="130">
        <v>3</v>
      </c>
      <c r="B9" s="155" t="s">
        <v>170</v>
      </c>
      <c r="C9" s="156" t="s">
        <v>223</v>
      </c>
      <c r="D9" s="166">
        <f>'１次波及'!M9</f>
        <v>-37.047136312905756</v>
      </c>
      <c r="E9" s="166">
        <f>'１次波及'!Q9</f>
        <v>-27.638465155715831</v>
      </c>
      <c r="F9" s="204">
        <f>'２次波及'!O9</f>
        <v>-220.01325901354656</v>
      </c>
      <c r="G9" s="166">
        <f t="shared" si="0"/>
        <v>-284.69886048216813</v>
      </c>
      <c r="H9" s="217">
        <f>各種係数表!G9</f>
        <v>37.868137526632843</v>
      </c>
      <c r="I9" s="166">
        <f t="shared" si="1"/>
        <v>-10781.0156024144</v>
      </c>
      <c r="J9" s="217">
        <f>各種係数表!H9</f>
        <v>34.723399336379089</v>
      </c>
      <c r="K9" s="166">
        <f t="shared" si="2"/>
        <v>-9885.7122231344001</v>
      </c>
    </row>
    <row r="10" spans="1:11" ht="18" customHeight="1" x14ac:dyDescent="0.2">
      <c r="A10" s="130">
        <v>4</v>
      </c>
      <c r="B10" s="155" t="s">
        <v>171</v>
      </c>
      <c r="C10" s="156" t="s">
        <v>224</v>
      </c>
      <c r="D10" s="166">
        <f>'１次波及'!M10</f>
        <v>-9.1779440641522729</v>
      </c>
      <c r="E10" s="166">
        <f>'１次波及'!Q10</f>
        <v>-10.416844249761542</v>
      </c>
      <c r="F10" s="204">
        <f>'２次波及'!O10</f>
        <v>-11.089515794822837</v>
      </c>
      <c r="G10" s="166">
        <f t="shared" si="0"/>
        <v>-30.684304108736654</v>
      </c>
      <c r="H10" s="217">
        <f>各種係数表!G10</f>
        <v>119.53966127314575</v>
      </c>
      <c r="I10" s="166">
        <f t="shared" si="1"/>
        <v>-3667.9913195605741</v>
      </c>
      <c r="J10" s="217">
        <f>各種係数表!H10</f>
        <v>82.527397024975087</v>
      </c>
      <c r="K10" s="166">
        <f t="shared" si="2"/>
        <v>-2532.2957476167844</v>
      </c>
    </row>
    <row r="11" spans="1:11" ht="18" customHeight="1" x14ac:dyDescent="0.2">
      <c r="A11" s="130">
        <v>5</v>
      </c>
      <c r="B11" s="155" t="s">
        <v>172</v>
      </c>
      <c r="C11" s="156" t="s">
        <v>225</v>
      </c>
      <c r="D11" s="166">
        <f>'１次波及'!M11</f>
        <v>-24.577926114253138</v>
      </c>
      <c r="E11" s="166">
        <f>'１次波及'!Q11</f>
        <v>-88.076228690547751</v>
      </c>
      <c r="F11" s="204">
        <f>'２次波及'!O11</f>
        <v>-25.450785174677748</v>
      </c>
      <c r="G11" s="166">
        <f t="shared" si="0"/>
        <v>-138.10493997947864</v>
      </c>
      <c r="H11" s="217">
        <f>各種係数表!G11</f>
        <v>45.738536039579728</v>
      </c>
      <c r="I11" s="166">
        <f t="shared" si="1"/>
        <v>-6316.7177744953788</v>
      </c>
      <c r="J11" s="217">
        <f>各種係数表!H11</f>
        <v>35.949895980839493</v>
      </c>
      <c r="K11" s="166">
        <f t="shared" si="2"/>
        <v>-4964.8582267023385</v>
      </c>
    </row>
    <row r="12" spans="1:11" ht="18" customHeight="1" x14ac:dyDescent="0.2">
      <c r="A12" s="130">
        <v>6</v>
      </c>
      <c r="B12" s="155" t="s">
        <v>173</v>
      </c>
      <c r="C12" s="156" t="s">
        <v>226</v>
      </c>
      <c r="D12" s="166">
        <f>'１次波及'!M12</f>
        <v>-349.50689330114193</v>
      </c>
      <c r="E12" s="166">
        <f>'１次波及'!Q12</f>
        <v>-232.77327650805353</v>
      </c>
      <c r="F12" s="204">
        <f>'２次波及'!O12</f>
        <v>-47.730174959121356</v>
      </c>
      <c r="G12" s="166">
        <f t="shared" si="0"/>
        <v>-630.01034476831683</v>
      </c>
      <c r="H12" s="217">
        <f>各種係数表!G12</f>
        <v>0</v>
      </c>
      <c r="I12" s="166">
        <f t="shared" si="1"/>
        <v>0</v>
      </c>
      <c r="J12" s="217">
        <f>各種係数表!H12</f>
        <v>0</v>
      </c>
      <c r="K12" s="166">
        <f t="shared" si="2"/>
        <v>0</v>
      </c>
    </row>
    <row r="13" spans="1:11" ht="18" customHeight="1" x14ac:dyDescent="0.2">
      <c r="A13" s="130">
        <v>7</v>
      </c>
      <c r="B13" s="155" t="s">
        <v>174</v>
      </c>
      <c r="C13" s="156" t="s">
        <v>227</v>
      </c>
      <c r="D13" s="166">
        <f>'１次波及'!M13</f>
        <v>-55.175685137616213</v>
      </c>
      <c r="E13" s="166">
        <f>'１次波及'!Q13</f>
        <v>-160.9790660122072</v>
      </c>
      <c r="F13" s="204">
        <f>'２次波及'!O13</f>
        <v>-44.052460571525174</v>
      </c>
      <c r="G13" s="166">
        <f t="shared" si="0"/>
        <v>-260.20721172134859</v>
      </c>
      <c r="H13" s="217">
        <f>各種係数表!G13</f>
        <v>2.4312923527369867</v>
      </c>
      <c r="I13" s="166">
        <f t="shared" si="1"/>
        <v>-632.63980398512888</v>
      </c>
      <c r="J13" s="217">
        <f>各種係数表!H13</f>
        <v>2.3356826997087188</v>
      </c>
      <c r="K13" s="166">
        <f t="shared" si="2"/>
        <v>-607.76148275699768</v>
      </c>
    </row>
    <row r="14" spans="1:11" ht="18" customHeight="1" x14ac:dyDescent="0.2">
      <c r="A14" s="130">
        <v>8</v>
      </c>
      <c r="B14" s="155" t="s">
        <v>175</v>
      </c>
      <c r="C14" s="156" t="s">
        <v>345</v>
      </c>
      <c r="D14" s="166">
        <f>'１次波及'!M14</f>
        <v>-143.36785213988551</v>
      </c>
      <c r="E14" s="166">
        <f>'１次波及'!Q14</f>
        <v>-227.24958599803111</v>
      </c>
      <c r="F14" s="204">
        <f>'２次波及'!O14</f>
        <v>-26.676246930398484</v>
      </c>
      <c r="G14" s="166">
        <f t="shared" si="0"/>
        <v>-397.29368506831509</v>
      </c>
      <c r="H14" s="217">
        <f>各種係数表!G14</f>
        <v>46.776536435309332</v>
      </c>
      <c r="I14" s="166">
        <f t="shared" si="1"/>
        <v>-18584.02253511635</v>
      </c>
      <c r="J14" s="217">
        <f>各種係数表!H14</f>
        <v>42.625475854711787</v>
      </c>
      <c r="K14" s="166">
        <f t="shared" si="2"/>
        <v>-16934.832380108932</v>
      </c>
    </row>
    <row r="15" spans="1:11" ht="18" customHeight="1" x14ac:dyDescent="0.2">
      <c r="A15" s="130">
        <v>9</v>
      </c>
      <c r="B15" s="155" t="s">
        <v>176</v>
      </c>
      <c r="C15" s="156" t="s">
        <v>346</v>
      </c>
      <c r="D15" s="166">
        <f>'１次波及'!M15</f>
        <v>-53.597013126852495</v>
      </c>
      <c r="E15" s="166">
        <f>'１次波及'!Q15</f>
        <v>-67.592852743036573</v>
      </c>
      <c r="F15" s="204">
        <f>'２次波及'!O15</f>
        <v>-4.6864837609004191</v>
      </c>
      <c r="G15" s="166">
        <f t="shared" si="0"/>
        <v>-125.87634963078949</v>
      </c>
      <c r="H15" s="217">
        <f>各種係数表!G15</f>
        <v>47.725828277760044</v>
      </c>
      <c r="I15" s="166">
        <f t="shared" si="1"/>
        <v>-6007.5530467103436</v>
      </c>
      <c r="J15" s="217">
        <f>各種係数表!H15</f>
        <v>41.186121120892821</v>
      </c>
      <c r="K15" s="166">
        <f t="shared" si="2"/>
        <v>-5184.3585821495481</v>
      </c>
    </row>
    <row r="16" spans="1:11" ht="18" customHeight="1" x14ac:dyDescent="0.2">
      <c r="A16" s="130">
        <v>10</v>
      </c>
      <c r="B16" s="155" t="s">
        <v>177</v>
      </c>
      <c r="C16" s="156" t="s">
        <v>228</v>
      </c>
      <c r="D16" s="166">
        <f>'１次波及'!M16</f>
        <v>-222.5733909415631</v>
      </c>
      <c r="E16" s="166">
        <f>'１次波及'!Q16</f>
        <v>-616.23041348425193</v>
      </c>
      <c r="F16" s="204">
        <f>'２次波及'!O16</f>
        <v>-13.662684292653747</v>
      </c>
      <c r="G16" s="166">
        <f t="shared" si="0"/>
        <v>-852.46648871846878</v>
      </c>
      <c r="H16" s="217">
        <f>各種係数表!G16</f>
        <v>13.145059352398331</v>
      </c>
      <c r="I16" s="166">
        <f t="shared" si="1"/>
        <v>-11205.722590134874</v>
      </c>
      <c r="J16" s="217">
        <f>各種係数表!H16</f>
        <v>12.375901690759274</v>
      </c>
      <c r="K16" s="166">
        <f t="shared" si="2"/>
        <v>-10550.041459046521</v>
      </c>
    </row>
    <row r="17" spans="1:11" ht="18" customHeight="1" x14ac:dyDescent="0.2">
      <c r="A17" s="130">
        <v>11</v>
      </c>
      <c r="B17" s="155" t="s">
        <v>178</v>
      </c>
      <c r="C17" s="156" t="s">
        <v>229</v>
      </c>
      <c r="D17" s="166">
        <f>'１次波及'!M17</f>
        <v>-140.65477051090505</v>
      </c>
      <c r="E17" s="166">
        <f>'１次波及'!Q17</f>
        <v>-160.35087197205428</v>
      </c>
      <c r="F17" s="204">
        <f>'２次波及'!O17</f>
        <v>-5.4538332946859764</v>
      </c>
      <c r="G17" s="166">
        <f t="shared" si="0"/>
        <v>-306.45947577764531</v>
      </c>
      <c r="H17" s="217">
        <f>各種係数表!G17</f>
        <v>0</v>
      </c>
      <c r="I17" s="166">
        <f t="shared" si="1"/>
        <v>0</v>
      </c>
      <c r="J17" s="217">
        <f>各種係数表!H17</f>
        <v>0</v>
      </c>
      <c r="K17" s="166">
        <f t="shared" si="2"/>
        <v>0</v>
      </c>
    </row>
    <row r="18" spans="1:11" ht="18" customHeight="1" x14ac:dyDescent="0.2">
      <c r="A18" s="130">
        <v>12</v>
      </c>
      <c r="B18" s="155" t="s">
        <v>179</v>
      </c>
      <c r="C18" s="156" t="s">
        <v>230</v>
      </c>
      <c r="D18" s="166">
        <f>'１次波及'!M18</f>
        <v>-57.211088710100704</v>
      </c>
      <c r="E18" s="166">
        <f>'１次波及'!Q18</f>
        <v>-106.598023920502</v>
      </c>
      <c r="F18" s="204">
        <f>'２次波及'!O18</f>
        <v>-11.458936562064126</v>
      </c>
      <c r="G18" s="166">
        <f t="shared" si="0"/>
        <v>-175.26804919266684</v>
      </c>
      <c r="H18" s="217">
        <f>各種係数表!G18</f>
        <v>67.233779386372689</v>
      </c>
      <c r="I18" s="166">
        <f t="shared" si="1"/>
        <v>-11783.933352899678</v>
      </c>
      <c r="J18" s="217">
        <f>各種係数表!H18</f>
        <v>54.636156860140794</v>
      </c>
      <c r="K18" s="166">
        <f t="shared" si="2"/>
        <v>-9575.9726282614174</v>
      </c>
    </row>
    <row r="19" spans="1:11" ht="18" customHeight="1" x14ac:dyDescent="0.2">
      <c r="A19" s="130">
        <v>13</v>
      </c>
      <c r="B19" s="155" t="s">
        <v>180</v>
      </c>
      <c r="C19" s="156" t="s">
        <v>3</v>
      </c>
      <c r="D19" s="166">
        <f>'１次波及'!M19</f>
        <v>-202.23817306428717</v>
      </c>
      <c r="E19" s="166">
        <f>'１次波及'!Q19</f>
        <v>-83.279901667294666</v>
      </c>
      <c r="F19" s="204">
        <f>'２次波及'!O19</f>
        <v>-2.8760478481750846</v>
      </c>
      <c r="G19" s="166">
        <f t="shared" si="0"/>
        <v>-288.39412257975687</v>
      </c>
      <c r="H19" s="217">
        <f>各種係数表!G19</f>
        <v>37.804514316502463</v>
      </c>
      <c r="I19" s="166">
        <f t="shared" si="1"/>
        <v>-10902.599735861584</v>
      </c>
      <c r="J19" s="217">
        <f>各種係数表!H19</f>
        <v>34.316502463054185</v>
      </c>
      <c r="K19" s="166">
        <f t="shared" si="2"/>
        <v>-9896.6776178385771</v>
      </c>
    </row>
    <row r="20" spans="1:11" ht="18" customHeight="1" x14ac:dyDescent="0.2">
      <c r="A20" s="130">
        <v>14</v>
      </c>
      <c r="B20" s="155" t="s">
        <v>181</v>
      </c>
      <c r="C20" s="156" t="s">
        <v>4</v>
      </c>
      <c r="D20" s="166">
        <f>'１次波及'!M20</f>
        <v>-450.3443093217877</v>
      </c>
      <c r="E20" s="166">
        <f>'１次波及'!Q20</f>
        <v>-83.200554443721742</v>
      </c>
      <c r="F20" s="204">
        <f>'２次波及'!O20</f>
        <v>-2.643172786052447</v>
      </c>
      <c r="G20" s="166">
        <f t="shared" si="0"/>
        <v>-536.18803655156194</v>
      </c>
      <c r="H20" s="217">
        <f>各種係数表!G20</f>
        <v>46.318275563834746</v>
      </c>
      <c r="I20" s="166">
        <f t="shared" si="1"/>
        <v>-24835.305231026741</v>
      </c>
      <c r="J20" s="217">
        <f>各種係数表!H20</f>
        <v>40.934371994847019</v>
      </c>
      <c r="K20" s="166">
        <f t="shared" si="2"/>
        <v>-21948.520547388267</v>
      </c>
    </row>
    <row r="21" spans="1:11" ht="18" customHeight="1" x14ac:dyDescent="0.2">
      <c r="A21" s="130">
        <v>15</v>
      </c>
      <c r="B21" s="155" t="s">
        <v>182</v>
      </c>
      <c r="C21" s="156" t="s">
        <v>5</v>
      </c>
      <c r="D21" s="166">
        <f>'１次波及'!M21</f>
        <v>-103.16476341955726</v>
      </c>
      <c r="E21" s="166">
        <f>'１次波及'!Q21</f>
        <v>-12.943204088765803</v>
      </c>
      <c r="F21" s="204">
        <f>'２次波及'!O21</f>
        <v>-2.1000458573164251</v>
      </c>
      <c r="G21" s="166">
        <f t="shared" si="0"/>
        <v>-118.2080133656395</v>
      </c>
      <c r="H21" s="217">
        <f>各種係数表!G21</f>
        <v>46.405368469005154</v>
      </c>
      <c r="I21" s="166">
        <f t="shared" si="1"/>
        <v>-5485.4864162215872</v>
      </c>
      <c r="J21" s="217">
        <f>各種係数表!H21</f>
        <v>43.453236149560226</v>
      </c>
      <c r="K21" s="166">
        <f t="shared" si="2"/>
        <v>-5136.520719547505</v>
      </c>
    </row>
    <row r="22" spans="1:11" ht="18" customHeight="1" x14ac:dyDescent="0.2">
      <c r="A22" s="130">
        <v>16</v>
      </c>
      <c r="B22" s="155" t="s">
        <v>183</v>
      </c>
      <c r="C22" s="156" t="s">
        <v>231</v>
      </c>
      <c r="D22" s="166">
        <f>'１次波及'!M22</f>
        <v>-370.7222505587597</v>
      </c>
      <c r="E22" s="166">
        <f>'１次波及'!Q22</f>
        <v>-191.51982648705717</v>
      </c>
      <c r="F22" s="204">
        <f>'２次波及'!O22</f>
        <v>-7.5262161631732845</v>
      </c>
      <c r="G22" s="166">
        <f t="shared" si="0"/>
        <v>-569.76829320899014</v>
      </c>
      <c r="H22" s="217">
        <f>各種係数表!G22</f>
        <v>36.197113681519248</v>
      </c>
      <c r="I22" s="166">
        <f t="shared" si="1"/>
        <v>-20623.967681411006</v>
      </c>
      <c r="J22" s="217">
        <f>各種係数表!H22</f>
        <v>34.992145024412032</v>
      </c>
      <c r="K22" s="166">
        <f t="shared" si="2"/>
        <v>-19937.414746280701</v>
      </c>
    </row>
    <row r="23" spans="1:11" ht="18" customHeight="1" x14ac:dyDescent="0.2">
      <c r="A23" s="130">
        <v>17</v>
      </c>
      <c r="B23" s="155" t="s">
        <v>184</v>
      </c>
      <c r="C23" s="156" t="s">
        <v>232</v>
      </c>
      <c r="D23" s="166">
        <f>'１次波及'!M23</f>
        <v>-306.05893732599577</v>
      </c>
      <c r="E23" s="166">
        <f>'１次波及'!Q23</f>
        <v>-120.1486196543386</v>
      </c>
      <c r="F23" s="204">
        <f>'２次波及'!O23</f>
        <v>-18.691806972540022</v>
      </c>
      <c r="G23" s="166">
        <f t="shared" si="0"/>
        <v>-444.89936395287441</v>
      </c>
      <c r="H23" s="217">
        <f>各種係数表!G23</f>
        <v>35.935701744268009</v>
      </c>
      <c r="I23" s="166">
        <f t="shared" si="1"/>
        <v>-15987.770849225037</v>
      </c>
      <c r="J23" s="217">
        <f>各種係数表!H23</f>
        <v>33.623745626513902</v>
      </c>
      <c r="K23" s="166">
        <f t="shared" si="2"/>
        <v>-14959.183042949278</v>
      </c>
    </row>
    <row r="24" spans="1:11" ht="18" customHeight="1" x14ac:dyDescent="0.2">
      <c r="A24" s="130">
        <v>18</v>
      </c>
      <c r="B24" s="155" t="s">
        <v>185</v>
      </c>
      <c r="C24" s="156" t="s">
        <v>258</v>
      </c>
      <c r="D24" s="166">
        <f>'１次波及'!M24</f>
        <v>-28.476416921895275</v>
      </c>
      <c r="E24" s="166">
        <f>'１次波及'!Q24</f>
        <v>-5.4274348089839721</v>
      </c>
      <c r="F24" s="204">
        <f>'２次波及'!O24</f>
        <v>-8.1925419840746212</v>
      </c>
      <c r="G24" s="166">
        <f t="shared" si="0"/>
        <v>-42.096393714953869</v>
      </c>
      <c r="H24" s="217">
        <f>各種係数表!G24</f>
        <v>28.471656749138742</v>
      </c>
      <c r="I24" s="166">
        <f t="shared" si="1"/>
        <v>-1198.5540722287681</v>
      </c>
      <c r="J24" s="217">
        <f>各種係数表!H24</f>
        <v>27.597452761248565</v>
      </c>
      <c r="K24" s="166">
        <f t="shared" si="2"/>
        <v>-1161.7532369673604</v>
      </c>
    </row>
    <row r="25" spans="1:11" ht="18" customHeight="1" x14ac:dyDescent="0.2">
      <c r="A25" s="130">
        <v>19</v>
      </c>
      <c r="B25" s="155" t="s">
        <v>186</v>
      </c>
      <c r="C25" s="156" t="s">
        <v>347</v>
      </c>
      <c r="D25" s="166">
        <f>'１次波及'!M25</f>
        <v>-1149.7364593455857</v>
      </c>
      <c r="E25" s="166">
        <f>'１次波及'!Q25</f>
        <v>-782.99611299525077</v>
      </c>
      <c r="F25" s="204">
        <f>'２次波及'!O25</f>
        <v>-62.75482046806254</v>
      </c>
      <c r="G25" s="166">
        <f t="shared" si="0"/>
        <v>-1995.4873928088989</v>
      </c>
      <c r="H25" s="217">
        <f>各種係数表!G25</f>
        <v>25.007898860745303</v>
      </c>
      <c r="I25" s="166">
        <f t="shared" si="1"/>
        <v>-49902.946897257279</v>
      </c>
      <c r="J25" s="217">
        <f>各種係数表!H25</f>
        <v>24.103643204124747</v>
      </c>
      <c r="K25" s="166">
        <f t="shared" si="2"/>
        <v>-48098.516134594829</v>
      </c>
    </row>
    <row r="26" spans="1:11" ht="18" customHeight="1" x14ac:dyDescent="0.2">
      <c r="A26" s="130">
        <v>20</v>
      </c>
      <c r="B26" s="155" t="s">
        <v>187</v>
      </c>
      <c r="C26" s="156" t="s">
        <v>6</v>
      </c>
      <c r="D26" s="166">
        <f>'１次波及'!M26</f>
        <v>-21.730415287807624</v>
      </c>
      <c r="E26" s="166">
        <f>'１次波及'!Q26</f>
        <v>-58.908091692150045</v>
      </c>
      <c r="F26" s="204">
        <f>'２次波及'!O26</f>
        <v>-25.855011819181723</v>
      </c>
      <c r="G26" s="166">
        <f t="shared" si="0"/>
        <v>-106.49351879913939</v>
      </c>
      <c r="H26" s="217">
        <f>各種係数表!G26</f>
        <v>84.939036213287707</v>
      </c>
      <c r="I26" s="166">
        <f t="shared" si="1"/>
        <v>-9045.456849760536</v>
      </c>
      <c r="J26" s="217">
        <f>各種係数表!H26</f>
        <v>64.581237524950097</v>
      </c>
      <c r="K26" s="166">
        <f t="shared" si="2"/>
        <v>-6877.48323243496</v>
      </c>
    </row>
    <row r="27" spans="1:11" ht="18" customHeight="1" x14ac:dyDescent="0.2">
      <c r="A27" s="130">
        <v>21</v>
      </c>
      <c r="B27" s="155" t="s">
        <v>188</v>
      </c>
      <c r="C27" s="156" t="s">
        <v>233</v>
      </c>
      <c r="D27" s="166">
        <f>'１次波及'!M27</f>
        <v>0</v>
      </c>
      <c r="E27" s="166">
        <f>'１次波及'!Q27</f>
        <v>-56.655881073377351</v>
      </c>
      <c r="F27" s="204">
        <f>'２次波及'!O27</f>
        <v>-17.057885206897382</v>
      </c>
      <c r="G27" s="166">
        <f t="shared" si="0"/>
        <v>-73.71376628027474</v>
      </c>
      <c r="H27" s="217">
        <f>各種係数表!G27</f>
        <v>74.450901119958189</v>
      </c>
      <c r="I27" s="166">
        <f t="shared" si="1"/>
        <v>-5488.0563245124431</v>
      </c>
      <c r="J27" s="217">
        <f>各種係数表!H27</f>
        <v>50.593207667685249</v>
      </c>
      <c r="K27" s="166">
        <f t="shared" si="2"/>
        <v>-3729.4158853851545</v>
      </c>
    </row>
    <row r="28" spans="1:11" ht="18" customHeight="1" x14ac:dyDescent="0.2">
      <c r="A28" s="130">
        <v>22</v>
      </c>
      <c r="B28" s="155" t="s">
        <v>189</v>
      </c>
      <c r="C28" s="156" t="s">
        <v>348</v>
      </c>
      <c r="D28" s="166">
        <f>'１次波及'!M28</f>
        <v>-4.2793362454444424</v>
      </c>
      <c r="E28" s="166">
        <f>'１次波及'!Q28</f>
        <v>-244.94931022723489</v>
      </c>
      <c r="F28" s="204">
        <f>'２次波及'!O28</f>
        <v>-88.751675522864758</v>
      </c>
      <c r="G28" s="166">
        <f t="shared" si="0"/>
        <v>-337.9803219955441</v>
      </c>
      <c r="H28" s="217">
        <f>各種係数表!G28</f>
        <v>7.6797433405296616</v>
      </c>
      <c r="I28" s="166">
        <f t="shared" si="1"/>
        <v>-2595.6021270753504</v>
      </c>
      <c r="J28" s="217">
        <f>各種係数表!H28</f>
        <v>7.4750350498438891</v>
      </c>
      <c r="K28" s="166">
        <f t="shared" si="2"/>
        <v>-2526.4147530742157</v>
      </c>
    </row>
    <row r="29" spans="1:11" ht="18" customHeight="1" x14ac:dyDescent="0.2">
      <c r="A29" s="130">
        <v>23</v>
      </c>
      <c r="B29" s="155" t="s">
        <v>190</v>
      </c>
      <c r="C29" s="156" t="s">
        <v>7</v>
      </c>
      <c r="D29" s="166">
        <f>'１次波及'!M29</f>
        <v>-1.4897030821007884</v>
      </c>
      <c r="E29" s="166">
        <f>'１次波及'!Q29</f>
        <v>-21.932383732415079</v>
      </c>
      <c r="F29" s="204">
        <f>'２次波及'!O29</f>
        <v>-20.087256337321996</v>
      </c>
      <c r="G29" s="166">
        <f t="shared" si="0"/>
        <v>-43.509343151837868</v>
      </c>
      <c r="H29" s="217">
        <f>各種係数表!G29</f>
        <v>18.661045382306199</v>
      </c>
      <c r="I29" s="166">
        <f t="shared" si="1"/>
        <v>-811.92982711077991</v>
      </c>
      <c r="J29" s="217">
        <f>各種係数表!H29</f>
        <v>18.615795514744836</v>
      </c>
      <c r="K29" s="166">
        <f t="shared" si="2"/>
        <v>-809.96103509547731</v>
      </c>
    </row>
    <row r="30" spans="1:11" ht="18" customHeight="1" x14ac:dyDescent="0.2">
      <c r="A30" s="130">
        <v>24</v>
      </c>
      <c r="B30" s="155" t="s">
        <v>191</v>
      </c>
      <c r="C30" s="156" t="s">
        <v>8</v>
      </c>
      <c r="D30" s="166">
        <f>'１次波及'!M30</f>
        <v>-0.7899603996791873</v>
      </c>
      <c r="E30" s="166">
        <f>'１次波及'!Q30</f>
        <v>-34.456830092394078</v>
      </c>
      <c r="F30" s="204">
        <f>'２次波及'!O30</f>
        <v>-14.710415726073721</v>
      </c>
      <c r="G30" s="166">
        <f t="shared" si="0"/>
        <v>-49.957206218146986</v>
      </c>
      <c r="H30" s="217">
        <f>各種係数表!G30</f>
        <v>89.062296613987954</v>
      </c>
      <c r="I30" s="166">
        <f t="shared" si="1"/>
        <v>-4449.3035182067706</v>
      </c>
      <c r="J30" s="217">
        <f>各種係数表!H30</f>
        <v>80.114480249653724</v>
      </c>
      <c r="K30" s="166">
        <f t="shared" si="2"/>
        <v>-4002.2956108916151</v>
      </c>
    </row>
    <row r="31" spans="1:11" ht="18" customHeight="1" x14ac:dyDescent="0.2">
      <c r="A31" s="130">
        <v>25</v>
      </c>
      <c r="B31" s="155" t="s">
        <v>192</v>
      </c>
      <c r="C31" s="156" t="s">
        <v>234</v>
      </c>
      <c r="D31" s="166">
        <f>'１次波及'!M31</f>
        <v>-1476.8479590068212</v>
      </c>
      <c r="E31" s="166">
        <f>'１次波及'!Q31</f>
        <v>-344.47110239281523</v>
      </c>
      <c r="F31" s="204">
        <f>'２次波及'!O31</f>
        <v>-369.3376426160072</v>
      </c>
      <c r="G31" s="166">
        <f t="shared" si="0"/>
        <v>-2190.6567040156438</v>
      </c>
      <c r="H31" s="217">
        <f>各種係数表!G31</f>
        <v>125.42482983402414</v>
      </c>
      <c r="I31" s="166">
        <f t="shared" si="1"/>
        <v>-274762.74432592629</v>
      </c>
      <c r="J31" s="217">
        <f>各種係数表!H31</f>
        <v>108.36638506098581</v>
      </c>
      <c r="K31" s="166">
        <f t="shared" si="2"/>
        <v>-237393.54792378927</v>
      </c>
    </row>
    <row r="32" spans="1:11" ht="18" customHeight="1" x14ac:dyDescent="0.2">
      <c r="A32" s="130">
        <v>26</v>
      </c>
      <c r="B32" s="155" t="s">
        <v>193</v>
      </c>
      <c r="C32" s="156" t="s">
        <v>9</v>
      </c>
      <c r="D32" s="166">
        <f>'１次波及'!M32</f>
        <v>-182.94018176185909</v>
      </c>
      <c r="E32" s="166">
        <f>'１次波及'!Q32</f>
        <v>-178.26722651329024</v>
      </c>
      <c r="F32" s="204">
        <f>'２次波及'!O32</f>
        <v>-169.8729240159102</v>
      </c>
      <c r="G32" s="166">
        <f t="shared" si="0"/>
        <v>-531.08033229105945</v>
      </c>
      <c r="H32" s="217">
        <f>各種係数表!G32</f>
        <v>46.993031243807387</v>
      </c>
      <c r="I32" s="166">
        <f t="shared" si="1"/>
        <v>-24957.074648325364</v>
      </c>
      <c r="J32" s="217">
        <f>各種係数表!H32</f>
        <v>44.243234912037344</v>
      </c>
      <c r="K32" s="166">
        <f t="shared" si="2"/>
        <v>-23496.711898716196</v>
      </c>
    </row>
    <row r="33" spans="1:11" ht="18" customHeight="1" x14ac:dyDescent="0.2">
      <c r="A33" s="130">
        <v>27</v>
      </c>
      <c r="B33" s="155" t="s">
        <v>194</v>
      </c>
      <c r="C33" s="156" t="s">
        <v>235</v>
      </c>
      <c r="D33" s="166">
        <f>'１次波及'!M33</f>
        <v>-3.6899388486983113</v>
      </c>
      <c r="E33" s="166">
        <f>'１次波及'!Q33</f>
        <v>-162.99988553042976</v>
      </c>
      <c r="F33" s="204">
        <f>'２次波及'!O33</f>
        <v>-495.68446864189269</v>
      </c>
      <c r="G33" s="166">
        <f t="shared" si="0"/>
        <v>-662.37429302102078</v>
      </c>
      <c r="H33" s="217">
        <f>各種係数表!G33</f>
        <v>15.501255679270578</v>
      </c>
      <c r="I33" s="166">
        <f t="shared" si="1"/>
        <v>-10267.633271494933</v>
      </c>
      <c r="J33" s="217">
        <f>各種係数表!H33</f>
        <v>8.8173091577340781</v>
      </c>
      <c r="K33" s="166">
        <f t="shared" si="2"/>
        <v>-5840.3589197018819</v>
      </c>
    </row>
    <row r="34" spans="1:11" ht="18" customHeight="1" x14ac:dyDescent="0.2">
      <c r="A34" s="130">
        <v>28</v>
      </c>
      <c r="B34" s="155" t="s">
        <v>195</v>
      </c>
      <c r="C34" s="156" t="s">
        <v>236</v>
      </c>
      <c r="D34" s="166">
        <f>'１次波及'!M34</f>
        <v>-681.65384714962465</v>
      </c>
      <c r="E34" s="166">
        <f>'１次波及'!Q34</f>
        <v>-443.5420020355578</v>
      </c>
      <c r="F34" s="204">
        <f>'２次波及'!O34</f>
        <v>-153.46517233294554</v>
      </c>
      <c r="G34" s="166">
        <f t="shared" si="0"/>
        <v>-1278.6610215181279</v>
      </c>
      <c r="H34" s="217">
        <f>各種係数表!G34</f>
        <v>70.3357767698853</v>
      </c>
      <c r="I34" s="166">
        <f t="shared" si="1"/>
        <v>-89935.616173852541</v>
      </c>
      <c r="J34" s="217">
        <f>各種係数表!H34</f>
        <v>63.78656370904433</v>
      </c>
      <c r="K34" s="166">
        <f t="shared" si="2"/>
        <v>-81561.392711337772</v>
      </c>
    </row>
    <row r="35" spans="1:11" ht="18" customHeight="1" x14ac:dyDescent="0.2">
      <c r="A35" s="130">
        <v>29</v>
      </c>
      <c r="B35" s="155" t="s">
        <v>196</v>
      </c>
      <c r="C35" s="156" t="s">
        <v>237</v>
      </c>
      <c r="D35" s="166">
        <f>'１次波及'!M35</f>
        <v>-126.4107336636165</v>
      </c>
      <c r="E35" s="166">
        <f>'１次波及'!Q35</f>
        <v>-327.98320728512488</v>
      </c>
      <c r="F35" s="204">
        <f>'２次波及'!O35</f>
        <v>-187.32300957798185</v>
      </c>
      <c r="G35" s="166">
        <f t="shared" si="0"/>
        <v>-641.71695052672317</v>
      </c>
      <c r="H35" s="217">
        <f>各種係数表!G35</f>
        <v>34.874846097020438</v>
      </c>
      <c r="I35" s="166">
        <f t="shared" si="1"/>
        <v>-22379.779887468751</v>
      </c>
      <c r="J35" s="217">
        <f>各種係数表!H35</f>
        <v>30.226360502339325</v>
      </c>
      <c r="K35" s="166">
        <f t="shared" si="2"/>
        <v>-19396.767887082584</v>
      </c>
    </row>
    <row r="36" spans="1:11" ht="18" customHeight="1" x14ac:dyDescent="0.2">
      <c r="A36" s="130">
        <v>30</v>
      </c>
      <c r="B36" s="155" t="s">
        <v>197</v>
      </c>
      <c r="C36" s="156" t="s">
        <v>10</v>
      </c>
      <c r="D36" s="166">
        <f>'１次波及'!M36</f>
        <v>0</v>
      </c>
      <c r="E36" s="166">
        <f>'１次波及'!Q36</f>
        <v>-33.575718194278323</v>
      </c>
      <c r="F36" s="204">
        <f>'２次波及'!O36</f>
        <v>-8.7268677612515901</v>
      </c>
      <c r="G36" s="166">
        <f t="shared" si="0"/>
        <v>-42.302585955529914</v>
      </c>
      <c r="H36" s="217">
        <f>各種係数表!G36</f>
        <v>47.638480955642926</v>
      </c>
      <c r="I36" s="166">
        <f t="shared" si="1"/>
        <v>-2015.2309354169597</v>
      </c>
      <c r="J36" s="217">
        <f>各種係数表!H36</f>
        <v>47.634164422382163</v>
      </c>
      <c r="K36" s="166">
        <f t="shared" si="2"/>
        <v>-2015.0483348976663</v>
      </c>
    </row>
    <row r="37" spans="1:11" ht="18" customHeight="1" x14ac:dyDescent="0.2">
      <c r="A37" s="130">
        <v>31</v>
      </c>
      <c r="B37" s="155" t="s">
        <v>198</v>
      </c>
      <c r="C37" s="156" t="s">
        <v>238</v>
      </c>
      <c r="D37" s="166">
        <f>'１次波及'!M37</f>
        <v>-77.005652006036456</v>
      </c>
      <c r="E37" s="166">
        <f>'１次波及'!Q37</f>
        <v>-7.8412416448367512</v>
      </c>
      <c r="F37" s="204">
        <f>'２次波及'!O37</f>
        <v>-60.382128291210712</v>
      </c>
      <c r="G37" s="166">
        <f t="shared" si="0"/>
        <v>-145.22902194208393</v>
      </c>
      <c r="H37" s="217">
        <f>各種係数表!G37</f>
        <v>76.165849746206177</v>
      </c>
      <c r="I37" s="166">
        <f t="shared" si="1"/>
        <v>-11061.491864029245</v>
      </c>
      <c r="J37" s="217">
        <f>各種係数表!H37</f>
        <v>75.358308070186155</v>
      </c>
      <c r="K37" s="166">
        <f t="shared" si="2"/>
        <v>-10944.213376243386</v>
      </c>
    </row>
    <row r="38" spans="1:11" ht="18" customHeight="1" x14ac:dyDescent="0.2">
      <c r="A38" s="130">
        <v>32</v>
      </c>
      <c r="B38" s="155" t="s">
        <v>199</v>
      </c>
      <c r="C38" s="156" t="s">
        <v>239</v>
      </c>
      <c r="D38" s="166">
        <f>'１次波及'!M38</f>
        <v>-9.9993051782287332E-2</v>
      </c>
      <c r="E38" s="166">
        <f>'１次波及'!Q38</f>
        <v>-1.213861160661901</v>
      </c>
      <c r="F38" s="204">
        <f>'２次波及'!O38</f>
        <v>-99.595340390160686</v>
      </c>
      <c r="G38" s="166">
        <f t="shared" si="0"/>
        <v>-100.90919460260487</v>
      </c>
      <c r="H38" s="217">
        <f>各種係数表!G38</f>
        <v>117.90445391616372</v>
      </c>
      <c r="I38" s="166">
        <f t="shared" si="1"/>
        <v>-11897.643484740023</v>
      </c>
      <c r="J38" s="217">
        <f>各種係数表!H38</f>
        <v>110.06287096859371</v>
      </c>
      <c r="K38" s="166">
        <f t="shared" si="2"/>
        <v>-11106.355665091212</v>
      </c>
    </row>
    <row r="39" spans="1:11" ht="18" customHeight="1" x14ac:dyDescent="0.2">
      <c r="A39" s="130">
        <v>33</v>
      </c>
      <c r="B39" s="155" t="s">
        <v>200</v>
      </c>
      <c r="C39" s="156" t="s">
        <v>259</v>
      </c>
      <c r="D39" s="166">
        <f>'１次波及'!M39</f>
        <v>-1.8502772803063052</v>
      </c>
      <c r="E39" s="166">
        <f>'１次波及'!Q39</f>
        <v>-10.930622644092823</v>
      </c>
      <c r="F39" s="204">
        <f>'２次波及'!O39</f>
        <v>-26.482765113941603</v>
      </c>
      <c r="G39" s="166">
        <f t="shared" si="0"/>
        <v>-39.263665038340733</v>
      </c>
      <c r="H39" s="217">
        <f>各種係数表!G39</f>
        <v>128.78044693907472</v>
      </c>
      <c r="I39" s="166">
        <f t="shared" si="1"/>
        <v>-5056.3923321036418</v>
      </c>
      <c r="J39" s="217">
        <f>各種係数表!H39</f>
        <v>91.822732318260833</v>
      </c>
      <c r="K39" s="166">
        <f t="shared" si="2"/>
        <v>-3605.2970046494174</v>
      </c>
    </row>
    <row r="40" spans="1:11" ht="18" customHeight="1" x14ac:dyDescent="0.2">
      <c r="A40" s="130">
        <v>34</v>
      </c>
      <c r="B40" s="155" t="s">
        <v>201</v>
      </c>
      <c r="C40" s="156" t="s">
        <v>240</v>
      </c>
      <c r="D40" s="166">
        <f>'１次波及'!M40</f>
        <v>-354.95346419265547</v>
      </c>
      <c r="E40" s="166">
        <f>'１次波及'!Q40</f>
        <v>-839.63686630208861</v>
      </c>
      <c r="F40" s="204">
        <f>'２次波及'!O40</f>
        <v>-218.43371114182281</v>
      </c>
      <c r="G40" s="166">
        <f t="shared" si="0"/>
        <v>-1413.0240416365671</v>
      </c>
      <c r="H40" s="217">
        <f>各種係数表!G40</f>
        <v>96.695109160288183</v>
      </c>
      <c r="I40" s="166">
        <f t="shared" si="1"/>
        <v>-136632.51395215944</v>
      </c>
      <c r="J40" s="217">
        <f>各種係数表!H40</f>
        <v>80.064196631598364</v>
      </c>
      <c r="K40" s="166">
        <f t="shared" si="2"/>
        <v>-113132.63471476594</v>
      </c>
    </row>
    <row r="41" spans="1:11" ht="18" customHeight="1" x14ac:dyDescent="0.2">
      <c r="A41" s="130">
        <v>35</v>
      </c>
      <c r="B41" s="155" t="s">
        <v>202</v>
      </c>
      <c r="C41" s="156" t="s">
        <v>241</v>
      </c>
      <c r="D41" s="166">
        <f>'１次波及'!M41</f>
        <v>-74.94839196793184</v>
      </c>
      <c r="E41" s="166">
        <f>'１次波及'!Q41</f>
        <v>-14.236962471869868</v>
      </c>
      <c r="F41" s="204">
        <f>'２次波及'!O41</f>
        <v>-200.42912015694955</v>
      </c>
      <c r="G41" s="166">
        <f t="shared" si="0"/>
        <v>-289.61447459675128</v>
      </c>
      <c r="H41" s="217">
        <f>各種係数表!G41</f>
        <v>185.85282785280259</v>
      </c>
      <c r="I41" s="166">
        <f t="shared" si="1"/>
        <v>-53825.669090909883</v>
      </c>
      <c r="J41" s="217">
        <f>各種係数表!H41</f>
        <v>143.54461274144444</v>
      </c>
      <c r="K41" s="166">
        <f t="shared" si="2"/>
        <v>-41572.597600307563</v>
      </c>
    </row>
    <row r="42" spans="1:11" ht="18" customHeight="1" x14ac:dyDescent="0.2">
      <c r="A42" s="130">
        <v>36</v>
      </c>
      <c r="B42" s="155" t="s">
        <v>203</v>
      </c>
      <c r="C42" s="156" t="s">
        <v>349</v>
      </c>
      <c r="D42" s="166">
        <f>'１次波及'!M42</f>
        <v>0</v>
      </c>
      <c r="E42" s="166">
        <f>'１次波及'!Q42</f>
        <v>-14.291400093593618</v>
      </c>
      <c r="F42" s="204">
        <f>'２次波及'!O42</f>
        <v>-3.859307495219491</v>
      </c>
      <c r="G42" s="166">
        <f t="shared" si="0"/>
        <v>-18.150707588813109</v>
      </c>
      <c r="H42" s="217">
        <f>各種係数表!G42</f>
        <v>0</v>
      </c>
      <c r="I42" s="166">
        <f t="shared" si="1"/>
        <v>0</v>
      </c>
      <c r="J42" s="217">
        <f>各種係数表!H42</f>
        <v>0</v>
      </c>
      <c r="K42" s="166">
        <f t="shared" si="2"/>
        <v>0</v>
      </c>
    </row>
    <row r="43" spans="1:11" ht="18" customHeight="1" x14ac:dyDescent="0.2">
      <c r="A43" s="130">
        <v>37</v>
      </c>
      <c r="B43" s="155" t="s">
        <v>204</v>
      </c>
      <c r="C43" s="156" t="s">
        <v>350</v>
      </c>
      <c r="D43" s="166">
        <f>'１次波及'!M43</f>
        <v>-297.68229589526607</v>
      </c>
      <c r="E43" s="166">
        <f>'１次波及'!Q43</f>
        <v>-33.136778662582735</v>
      </c>
      <c r="F43" s="204">
        <f>'２次波及'!O43</f>
        <v>-8.7814078515637366</v>
      </c>
      <c r="G43" s="166">
        <f t="shared" si="0"/>
        <v>-339.60048240941256</v>
      </c>
      <c r="H43" s="217">
        <f>各種係数表!G43</f>
        <v>1.7832533967654778</v>
      </c>
      <c r="I43" s="166">
        <f t="shared" si="1"/>
        <v>-605.59371379977983</v>
      </c>
      <c r="J43" s="217">
        <f>各種係数表!H43</f>
        <v>1.6917249492585937</v>
      </c>
      <c r="K43" s="166">
        <f t="shared" si="2"/>
        <v>-574.51060887225742</v>
      </c>
    </row>
    <row r="44" spans="1:11" ht="21" customHeight="1" x14ac:dyDescent="0.2">
      <c r="B44" s="592" t="s">
        <v>56</v>
      </c>
      <c r="C44" s="592"/>
      <c r="D44" s="176">
        <f>SUM(D7:D43)</f>
        <v>-7016.1073642632455</v>
      </c>
      <c r="E44" s="176">
        <f>SUM(E7:E43)</f>
        <v>-5836.3053056595481</v>
      </c>
      <c r="F44" s="218">
        <f>SUM(F7:F43)</f>
        <v>-2751.9651121616334</v>
      </c>
      <c r="G44" s="176">
        <f>SUM(G7:G43)</f>
        <v>-15604.377782084428</v>
      </c>
      <c r="H44" s="219" t="s">
        <v>65</v>
      </c>
      <c r="I44" s="176">
        <f>SUM(I7:I43)</f>
        <v>-883112.28279273002</v>
      </c>
      <c r="J44" s="220" t="s">
        <v>65</v>
      </c>
      <c r="K44" s="176">
        <f>SUM(K7:K43)</f>
        <v>-756885.05479303875</v>
      </c>
    </row>
    <row r="45" spans="1:11" ht="12" customHeight="1" x14ac:dyDescent="0.2">
      <c r="B45" s="77"/>
      <c r="C45" s="77"/>
      <c r="D45" s="77"/>
      <c r="E45" s="77"/>
      <c r="F45" s="77"/>
      <c r="G45" s="77"/>
      <c r="H45" s="77"/>
      <c r="I45" s="77"/>
      <c r="J45" s="77"/>
      <c r="K45" s="77"/>
    </row>
  </sheetData>
  <mergeCells count="3">
    <mergeCell ref="H3:H5"/>
    <mergeCell ref="J3:J5"/>
    <mergeCell ref="B44:C44"/>
  </mergeCells>
  <phoneticPr fontId="5"/>
  <pageMargins left="0.25" right="0.25" top="0.75" bottom="0.75" header="0.3" footer="0.3"/>
  <pageSetup paperSize="9" scale="65" orientation="portrait" r:id="rId1"/>
  <headerFooter>
    <oddHeader>&amp;L&amp;F&amp;R&amp;A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AH140"/>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5" x14ac:dyDescent="0.35"/>
  <cols>
    <col min="1" max="1" width="3.1796875" style="223" customWidth="1"/>
    <col min="2" max="2" width="5.26953125" style="130" customWidth="1"/>
    <col min="3" max="3" width="25" style="223" customWidth="1"/>
    <col min="4" max="5" width="12.6328125" style="223" customWidth="1"/>
    <col min="6" max="11" width="10.81640625" style="223" customWidth="1"/>
    <col min="12" max="12" width="2.1796875" style="223" customWidth="1"/>
    <col min="13" max="13" width="13.08984375" style="278" customWidth="1"/>
    <col min="14" max="14" width="11.90625" style="278" customWidth="1"/>
    <col min="15" max="16" width="10.1796875" style="278" bestFit="1" customWidth="1"/>
    <col min="17" max="17" width="4.453125" style="278" customWidth="1"/>
    <col min="18" max="18" width="12.1796875" style="278" customWidth="1"/>
    <col min="19" max="22" width="9.26953125" style="278" bestFit="1" customWidth="1"/>
    <col min="23" max="23" width="4" style="278" customWidth="1"/>
    <col min="24" max="26" width="12.6328125" style="223" customWidth="1"/>
    <col min="27" max="27" width="2.26953125" style="223" customWidth="1"/>
    <col min="28" max="29" width="11.81640625" style="223" customWidth="1"/>
    <col min="30" max="30" width="12.36328125" style="223" customWidth="1"/>
    <col min="31" max="31" width="2.36328125" style="223" customWidth="1"/>
    <col min="32" max="32" width="11.453125" style="223" customWidth="1"/>
    <col min="33" max="33" width="12.7265625" style="223" customWidth="1"/>
    <col min="34" max="34" width="3.36328125" style="223" customWidth="1"/>
    <col min="35" max="16384" width="9" style="223"/>
  </cols>
  <sheetData>
    <row r="1" spans="1:34" ht="27" customHeight="1" x14ac:dyDescent="0.35">
      <c r="A1" s="35"/>
      <c r="B1" s="192"/>
      <c r="C1" s="213"/>
      <c r="D1" s="127"/>
      <c r="E1" s="222"/>
      <c r="F1" s="222"/>
      <c r="G1" s="222"/>
      <c r="H1" s="222"/>
      <c r="I1" s="222"/>
      <c r="J1" s="222"/>
      <c r="K1" s="222"/>
      <c r="L1" s="222"/>
      <c r="X1" s="222"/>
      <c r="Y1" s="222"/>
      <c r="Z1" s="222"/>
      <c r="AA1" s="222"/>
      <c r="AB1" s="222"/>
      <c r="AC1" s="222"/>
      <c r="AD1" s="222"/>
      <c r="AE1" s="222"/>
      <c r="AF1" s="222"/>
      <c r="AG1" s="222"/>
      <c r="AH1" s="222"/>
    </row>
    <row r="2" spans="1:34" ht="20" customHeight="1" thickBot="1" x14ac:dyDescent="0.4">
      <c r="B2" s="177"/>
      <c r="C2" s="213" t="s">
        <v>54</v>
      </c>
      <c r="D2" s="127"/>
      <c r="E2" s="222"/>
      <c r="F2" s="222"/>
      <c r="G2" s="222"/>
      <c r="H2" s="222"/>
      <c r="I2" s="222"/>
      <c r="J2" s="222"/>
      <c r="K2" s="222"/>
      <c r="L2" s="222"/>
      <c r="M2" s="278" t="s">
        <v>362</v>
      </c>
      <c r="R2" s="270" t="s">
        <v>363</v>
      </c>
      <c r="S2" s="278" t="s">
        <v>364</v>
      </c>
      <c r="X2" s="222"/>
      <c r="Y2" s="222"/>
      <c r="Z2" s="222"/>
      <c r="AA2" s="222"/>
      <c r="AB2" s="222"/>
      <c r="AC2" s="222"/>
      <c r="AD2" s="222"/>
      <c r="AE2" s="222"/>
      <c r="AF2" s="222"/>
      <c r="AG2" s="222"/>
      <c r="AH2" s="222"/>
    </row>
    <row r="3" spans="1:34" ht="18" customHeight="1" x14ac:dyDescent="0.35">
      <c r="B3" s="286"/>
      <c r="C3" s="360"/>
      <c r="D3" s="763" t="s">
        <v>35</v>
      </c>
      <c r="E3" s="764"/>
      <c r="F3" s="732" t="s">
        <v>444</v>
      </c>
      <c r="G3" s="732" t="s">
        <v>30</v>
      </c>
      <c r="H3" s="732" t="s">
        <v>28</v>
      </c>
      <c r="I3" s="732" t="s">
        <v>32</v>
      </c>
      <c r="J3" s="732" t="s">
        <v>34</v>
      </c>
      <c r="K3" s="752" t="s">
        <v>46</v>
      </c>
      <c r="L3" s="224"/>
      <c r="M3" s="290" t="s">
        <v>365</v>
      </c>
      <c r="N3" s="291" t="s">
        <v>365</v>
      </c>
      <c r="O3" s="292"/>
      <c r="P3" s="293"/>
      <c r="R3" s="300" t="s">
        <v>365</v>
      </c>
      <c r="S3" s="301"/>
      <c r="T3" s="302"/>
      <c r="U3" s="761" t="s">
        <v>366</v>
      </c>
      <c r="V3" s="762"/>
      <c r="X3" s="756" t="s">
        <v>448</v>
      </c>
      <c r="Y3" s="732" t="s">
        <v>45</v>
      </c>
      <c r="Z3" s="746" t="s">
        <v>269</v>
      </c>
      <c r="AA3" s="222"/>
      <c r="AB3" s="756" t="s">
        <v>448</v>
      </c>
      <c r="AC3" s="732" t="s">
        <v>265</v>
      </c>
      <c r="AD3" s="746" t="s">
        <v>268</v>
      </c>
      <c r="AE3" s="225"/>
      <c r="AF3" s="749" t="s">
        <v>266</v>
      </c>
      <c r="AG3" s="752" t="s">
        <v>270</v>
      </c>
      <c r="AH3" s="226"/>
    </row>
    <row r="4" spans="1:34" ht="18" customHeight="1" x14ac:dyDescent="0.35">
      <c r="B4" s="401"/>
      <c r="C4" s="457" t="s">
        <v>399</v>
      </c>
      <c r="D4" s="744" t="s">
        <v>1</v>
      </c>
      <c r="E4" s="765" t="s">
        <v>251</v>
      </c>
      <c r="F4" s="741"/>
      <c r="G4" s="741"/>
      <c r="H4" s="741"/>
      <c r="I4" s="741"/>
      <c r="J4" s="741"/>
      <c r="K4" s="755"/>
      <c r="L4" s="224"/>
      <c r="M4" s="294" t="s">
        <v>369</v>
      </c>
      <c r="N4" s="284" t="s">
        <v>370</v>
      </c>
      <c r="O4" s="279" t="s">
        <v>371</v>
      </c>
      <c r="P4" s="295" t="s">
        <v>367</v>
      </c>
      <c r="Q4" s="280"/>
      <c r="R4" s="303" t="s">
        <v>447</v>
      </c>
      <c r="S4" s="281" t="s">
        <v>372</v>
      </c>
      <c r="T4" s="282" t="s">
        <v>373</v>
      </c>
      <c r="U4" s="283" t="s">
        <v>368</v>
      </c>
      <c r="V4" s="304" t="s">
        <v>374</v>
      </c>
      <c r="X4" s="757"/>
      <c r="Y4" s="758"/>
      <c r="Z4" s="747"/>
      <c r="AA4" s="222"/>
      <c r="AB4" s="757"/>
      <c r="AC4" s="758"/>
      <c r="AD4" s="747"/>
      <c r="AE4" s="227"/>
      <c r="AF4" s="750"/>
      <c r="AG4" s="753"/>
      <c r="AH4" s="222"/>
    </row>
    <row r="5" spans="1:34" ht="18" customHeight="1" x14ac:dyDescent="0.35">
      <c r="B5" s="401"/>
      <c r="C5" s="361"/>
      <c r="D5" s="745"/>
      <c r="E5" s="722"/>
      <c r="F5" s="741"/>
      <c r="G5" s="741"/>
      <c r="H5" s="741"/>
      <c r="I5" s="741"/>
      <c r="J5" s="741"/>
      <c r="K5" s="755"/>
      <c r="L5" s="224"/>
      <c r="M5" s="294"/>
      <c r="N5" s="284"/>
      <c r="O5" s="279"/>
      <c r="P5" s="295"/>
      <c r="Q5" s="284"/>
      <c r="R5" s="303"/>
      <c r="S5" s="281"/>
      <c r="T5" s="282"/>
      <c r="U5" s="279"/>
      <c r="V5" s="305"/>
      <c r="X5" s="757"/>
      <c r="Y5" s="758"/>
      <c r="Z5" s="747"/>
      <c r="AA5" s="222"/>
      <c r="AB5" s="757"/>
      <c r="AC5" s="758"/>
      <c r="AD5" s="747"/>
      <c r="AE5" s="227"/>
      <c r="AF5" s="750"/>
      <c r="AG5" s="753"/>
      <c r="AH5" s="222"/>
    </row>
    <row r="6" spans="1:34" ht="18" customHeight="1" thickBot="1" x14ac:dyDescent="0.4">
      <c r="B6" s="403"/>
      <c r="C6" s="362"/>
      <c r="D6" s="359" t="s">
        <v>248</v>
      </c>
      <c r="E6" s="287" t="s">
        <v>249</v>
      </c>
      <c r="F6" s="288" t="s">
        <v>48</v>
      </c>
      <c r="G6" s="288" t="s">
        <v>99</v>
      </c>
      <c r="H6" s="288" t="s">
        <v>100</v>
      </c>
      <c r="I6" s="288" t="s">
        <v>50</v>
      </c>
      <c r="J6" s="288" t="s">
        <v>51</v>
      </c>
      <c r="K6" s="289" t="s">
        <v>52</v>
      </c>
      <c r="L6" s="228"/>
      <c r="M6" s="296" t="s">
        <v>375</v>
      </c>
      <c r="N6" s="297" t="s">
        <v>376</v>
      </c>
      <c r="O6" s="298" t="s">
        <v>377</v>
      </c>
      <c r="P6" s="299" t="s">
        <v>378</v>
      </c>
      <c r="Q6" s="285"/>
      <c r="R6" s="306" t="s">
        <v>379</v>
      </c>
      <c r="S6" s="298" t="s">
        <v>380</v>
      </c>
      <c r="T6" s="307" t="s">
        <v>381</v>
      </c>
      <c r="U6" s="298" t="s">
        <v>382</v>
      </c>
      <c r="V6" s="308" t="s">
        <v>383</v>
      </c>
      <c r="X6" s="757"/>
      <c r="Y6" s="758"/>
      <c r="Z6" s="747"/>
      <c r="AA6" s="222"/>
      <c r="AB6" s="759"/>
      <c r="AC6" s="760"/>
      <c r="AD6" s="748"/>
      <c r="AE6" s="227"/>
      <c r="AF6" s="751"/>
      <c r="AG6" s="754"/>
      <c r="AH6" s="222"/>
    </row>
    <row r="7" spans="1:34" ht="18" customHeight="1" x14ac:dyDescent="0.35">
      <c r="A7" s="130">
        <v>1</v>
      </c>
      <c r="B7" s="310" t="s">
        <v>168</v>
      </c>
      <c r="C7" s="311" t="s">
        <v>344</v>
      </c>
      <c r="D7" s="356">
        <v>0.23807384073994797</v>
      </c>
      <c r="E7" s="312">
        <v>5.1045598561826597E-2</v>
      </c>
      <c r="F7" s="313">
        <f>+P7</f>
        <v>0.84109534553584286</v>
      </c>
      <c r="G7" s="313">
        <f t="shared" ref="G7:G43" si="0">U7</f>
        <v>202.71466463957043</v>
      </c>
      <c r="H7" s="313">
        <f t="shared" ref="H7:H43" si="1">V7</f>
        <v>69.97484998948714</v>
      </c>
      <c r="I7" s="313">
        <f t="shared" ref="I7:I43" si="2">Z7</f>
        <v>0.46560675411214808</v>
      </c>
      <c r="J7" s="313">
        <f t="shared" ref="J7:J43" si="3">AD7</f>
        <v>0.16695240097688788</v>
      </c>
      <c r="K7" s="314">
        <f t="shared" ref="K7:K43" si="4">AG7</f>
        <v>1.2791276366561678E-2</v>
      </c>
      <c r="L7" s="229"/>
      <c r="M7" s="322">
        <f>生産者価格評価表!AW7</f>
        <v>14581.7</v>
      </c>
      <c r="N7" s="323">
        <f>ABS(生産者価格評価表!BE7)</f>
        <v>2317.1</v>
      </c>
      <c r="O7" s="324">
        <f t="shared" ref="O7:O43" si="5">N7/M7</f>
        <v>0.15890465446415711</v>
      </c>
      <c r="P7" s="325">
        <f t="shared" ref="P7:P42" si="6">1-O7</f>
        <v>0.84109534553584286</v>
      </c>
      <c r="Q7" s="269"/>
      <c r="R7" s="332">
        <f>生産者価格評価表!BG7</f>
        <v>12365.8</v>
      </c>
      <c r="S7" s="333">
        <f>雇用表!D7</f>
        <v>2506729</v>
      </c>
      <c r="T7" s="333">
        <f>雇用表!I7</f>
        <v>865295</v>
      </c>
      <c r="U7" s="334">
        <f>S7/R7</f>
        <v>202.71466463957043</v>
      </c>
      <c r="V7" s="335">
        <f>T7/R7</f>
        <v>69.97484998948714</v>
      </c>
      <c r="W7" s="270"/>
      <c r="X7" s="353">
        <f>生産者価格評価表!BG7</f>
        <v>12365.8</v>
      </c>
      <c r="Y7" s="354" cm="1">
        <f t="array" ref="Y7:Y43">TRANSPOSE(生産者価格評価表!D51:AN51)</f>
        <v>5757.6</v>
      </c>
      <c r="Z7" s="355">
        <f>+Y7/X7</f>
        <v>0.46560675411214808</v>
      </c>
      <c r="AA7" s="230"/>
      <c r="AB7" s="332">
        <f>生産者価格評価表!BG7</f>
        <v>12365.8</v>
      </c>
      <c r="AC7" s="346" cm="1">
        <f t="array" ref="AC7:AC43">TRANSPOSE(生産者価格評価表!D46:AN46)</f>
        <v>2064.5</v>
      </c>
      <c r="AD7" s="342">
        <f>+AC7/AB7</f>
        <v>0.16695240097688788</v>
      </c>
      <c r="AE7" s="231"/>
      <c r="AF7" s="348">
        <f>生産者価格評価表!AQ7</f>
        <v>3752.5</v>
      </c>
      <c r="AG7" s="342">
        <f t="shared" ref="AG7:AG43" si="7">+AF7/AF$44</f>
        <v>1.2791276366561678E-2</v>
      </c>
      <c r="AH7" s="222"/>
    </row>
    <row r="8" spans="1:34" ht="18" customHeight="1" x14ac:dyDescent="0.35">
      <c r="A8" s="130">
        <v>2</v>
      </c>
      <c r="B8" s="315" t="s">
        <v>169</v>
      </c>
      <c r="C8" s="268" t="s">
        <v>222</v>
      </c>
      <c r="D8" s="357">
        <v>1.277017230258868E-2</v>
      </c>
      <c r="E8" s="267">
        <v>7.5257662349945367E-2</v>
      </c>
      <c r="F8" s="271">
        <f t="shared" ref="F8:F43" si="8">+P8</f>
        <v>3.396077124890684E-2</v>
      </c>
      <c r="G8" s="271">
        <f t="shared" si="0"/>
        <v>42.533070088845015</v>
      </c>
      <c r="H8" s="271">
        <f t="shared" si="1"/>
        <v>36.240868706811455</v>
      </c>
      <c r="I8" s="271">
        <f t="shared" si="2"/>
        <v>0.56426456071076014</v>
      </c>
      <c r="J8" s="271">
        <f t="shared" si="3"/>
        <v>0.19723593287265548</v>
      </c>
      <c r="K8" s="316">
        <f t="shared" si="4"/>
        <v>-1.7384546161083158E-5</v>
      </c>
      <c r="L8" s="229"/>
      <c r="M8" s="326">
        <f>生産者価格評価表!AW8</f>
        <v>14407.8</v>
      </c>
      <c r="N8" s="272">
        <f>ABS(生産者価格評価表!BE8)</f>
        <v>13918.5</v>
      </c>
      <c r="O8" s="273">
        <f t="shared" si="5"/>
        <v>0.96603922875109316</v>
      </c>
      <c r="P8" s="327">
        <f t="shared" si="6"/>
        <v>3.396077124890684E-2</v>
      </c>
      <c r="Q8" s="269"/>
      <c r="R8" s="336">
        <f>生産者価格評価表!BG8</f>
        <v>506.5</v>
      </c>
      <c r="S8" s="274">
        <f>雇用表!D8</f>
        <v>21543</v>
      </c>
      <c r="T8" s="274">
        <f>雇用表!I8</f>
        <v>18356</v>
      </c>
      <c r="U8" s="275">
        <f t="shared" ref="U8:U43" si="9">S8/R8</f>
        <v>42.533070088845015</v>
      </c>
      <c r="V8" s="337">
        <f t="shared" ref="V8:V43" si="10">T8/R8</f>
        <v>36.240868706811455</v>
      </c>
      <c r="W8" s="270"/>
      <c r="X8" s="351">
        <f>生産者価格評価表!BG8</f>
        <v>506.5</v>
      </c>
      <c r="Y8" s="309">
        <v>285.8</v>
      </c>
      <c r="Z8" s="352">
        <f t="shared" ref="Z8:Z43" si="11">+Y8/X8</f>
        <v>0.56426456071076014</v>
      </c>
      <c r="AA8" s="230"/>
      <c r="AB8" s="336">
        <f>生産者価格評価表!BG8</f>
        <v>506.5</v>
      </c>
      <c r="AC8" s="277">
        <v>99.9</v>
      </c>
      <c r="AD8" s="343">
        <f t="shared" ref="AD8:AD43" si="12">+AC8/AB8</f>
        <v>0.19723593287265548</v>
      </c>
      <c r="AE8" s="231"/>
      <c r="AF8" s="349">
        <f>生産者価格評価表!AQ8</f>
        <v>-5.0999999999999996</v>
      </c>
      <c r="AG8" s="343">
        <f t="shared" si="7"/>
        <v>-1.7384546161083158E-5</v>
      </c>
      <c r="AH8" s="222"/>
    </row>
    <row r="9" spans="1:34" ht="18" customHeight="1" x14ac:dyDescent="0.35">
      <c r="A9" s="130">
        <v>3</v>
      </c>
      <c r="B9" s="315" t="s">
        <v>170</v>
      </c>
      <c r="C9" s="268" t="s">
        <v>223</v>
      </c>
      <c r="D9" s="357">
        <v>0.31897337124918018</v>
      </c>
      <c r="E9" s="267">
        <v>3.4973973027581803E-2</v>
      </c>
      <c r="F9" s="271">
        <f t="shared" si="8"/>
        <v>0.83034801773859568</v>
      </c>
      <c r="G9" s="271">
        <f t="shared" si="0"/>
        <v>37.868137526632843</v>
      </c>
      <c r="H9" s="271">
        <f t="shared" si="1"/>
        <v>34.723399336379089</v>
      </c>
      <c r="I9" s="271">
        <f t="shared" si="2"/>
        <v>0.35747519303066683</v>
      </c>
      <c r="J9" s="271">
        <f t="shared" si="3"/>
        <v>0.12972921849836722</v>
      </c>
      <c r="K9" s="316">
        <f t="shared" si="4"/>
        <v>0.1021440940265336</v>
      </c>
      <c r="L9" s="229"/>
      <c r="M9" s="326">
        <f>生産者価格評価表!AW9</f>
        <v>45009.2</v>
      </c>
      <c r="N9" s="272">
        <f>ABS(生産者価格評価表!BE9)</f>
        <v>7635.9</v>
      </c>
      <c r="O9" s="273">
        <f t="shared" si="5"/>
        <v>0.16965198226140435</v>
      </c>
      <c r="P9" s="327">
        <f t="shared" si="6"/>
        <v>0.83034801773859568</v>
      </c>
      <c r="Q9" s="269"/>
      <c r="R9" s="336">
        <f>生産者価格評価表!BG9</f>
        <v>38063.9</v>
      </c>
      <c r="S9" s="274">
        <f>雇用表!D9</f>
        <v>1441409</v>
      </c>
      <c r="T9" s="274">
        <f>雇用表!I9</f>
        <v>1321708</v>
      </c>
      <c r="U9" s="275">
        <f t="shared" si="9"/>
        <v>37.868137526632843</v>
      </c>
      <c r="V9" s="337">
        <f t="shared" si="10"/>
        <v>34.723399336379089</v>
      </c>
      <c r="W9" s="270"/>
      <c r="X9" s="336">
        <f>生産者価格評価表!BG9</f>
        <v>38063.9</v>
      </c>
      <c r="Y9" s="276">
        <v>13606.9</v>
      </c>
      <c r="Z9" s="343">
        <f t="shared" si="11"/>
        <v>0.35747519303066683</v>
      </c>
      <c r="AA9" s="230"/>
      <c r="AB9" s="336">
        <f>生産者価格評価表!BG9</f>
        <v>38063.9</v>
      </c>
      <c r="AC9" s="277">
        <v>4938</v>
      </c>
      <c r="AD9" s="343">
        <f t="shared" si="12"/>
        <v>0.12972921849836722</v>
      </c>
      <c r="AE9" s="231"/>
      <c r="AF9" s="349">
        <f>生産者価格評価表!AQ9</f>
        <v>29965.4</v>
      </c>
      <c r="AG9" s="343">
        <f t="shared" si="7"/>
        <v>0.1021440940265336</v>
      </c>
      <c r="AH9" s="222"/>
    </row>
    <row r="10" spans="1:34" ht="18" customHeight="1" x14ac:dyDescent="0.35">
      <c r="A10" s="130">
        <v>4</v>
      </c>
      <c r="B10" s="315" t="s">
        <v>171</v>
      </c>
      <c r="C10" s="268" t="s">
        <v>224</v>
      </c>
      <c r="D10" s="357">
        <v>0.43288911114566259</v>
      </c>
      <c r="E10" s="267">
        <v>3.1827546858595429E-2</v>
      </c>
      <c r="F10" s="271">
        <f t="shared" si="8"/>
        <v>0.34395095173593782</v>
      </c>
      <c r="G10" s="271">
        <f t="shared" si="0"/>
        <v>119.53966127314575</v>
      </c>
      <c r="H10" s="271">
        <f t="shared" si="1"/>
        <v>82.527397024975087</v>
      </c>
      <c r="I10" s="271">
        <f t="shared" si="2"/>
        <v>0.43172214778934348</v>
      </c>
      <c r="J10" s="271">
        <f t="shared" si="3"/>
        <v>0.28547871792229207</v>
      </c>
      <c r="K10" s="316">
        <f t="shared" si="4"/>
        <v>1.2943646800561759E-2</v>
      </c>
      <c r="L10" s="229"/>
      <c r="M10" s="326">
        <f>生産者価格評価表!AW10</f>
        <v>7013.5</v>
      </c>
      <c r="N10" s="272">
        <f>ABS(生産者価格評価表!BE10)</f>
        <v>4601.2</v>
      </c>
      <c r="O10" s="273">
        <f t="shared" si="5"/>
        <v>0.65604904826406218</v>
      </c>
      <c r="P10" s="327">
        <f t="shared" si="6"/>
        <v>0.34395095173593782</v>
      </c>
      <c r="Q10" s="269"/>
      <c r="R10" s="336">
        <f>生産者価格評価表!BG10</f>
        <v>2910.9</v>
      </c>
      <c r="S10" s="274">
        <f>雇用表!D10</f>
        <v>347968</v>
      </c>
      <c r="T10" s="274">
        <f>雇用表!I10</f>
        <v>240229</v>
      </c>
      <c r="U10" s="275">
        <f t="shared" si="9"/>
        <v>119.53966127314575</v>
      </c>
      <c r="V10" s="337">
        <f t="shared" si="10"/>
        <v>82.527397024975087</v>
      </c>
      <c r="W10" s="270"/>
      <c r="X10" s="336">
        <f>生産者価格評価表!BG10</f>
        <v>2910.9</v>
      </c>
      <c r="Y10" s="276">
        <v>1256.7</v>
      </c>
      <c r="Z10" s="343">
        <f t="shared" si="11"/>
        <v>0.43172214778934348</v>
      </c>
      <c r="AA10" s="230"/>
      <c r="AB10" s="336">
        <f>生産者価格評価表!BG10</f>
        <v>2910.9</v>
      </c>
      <c r="AC10" s="277">
        <v>831</v>
      </c>
      <c r="AD10" s="343">
        <f t="shared" si="12"/>
        <v>0.28547871792229207</v>
      </c>
      <c r="AE10" s="231"/>
      <c r="AF10" s="349">
        <f>生産者価格評価表!AQ10</f>
        <v>3797.2</v>
      </c>
      <c r="AG10" s="343">
        <f t="shared" si="7"/>
        <v>1.2943646800561759E-2</v>
      </c>
      <c r="AH10" s="222"/>
    </row>
    <row r="11" spans="1:34" ht="18" customHeight="1" x14ac:dyDescent="0.35">
      <c r="A11" s="130">
        <v>5</v>
      </c>
      <c r="B11" s="315" t="s">
        <v>172</v>
      </c>
      <c r="C11" s="268" t="s">
        <v>225</v>
      </c>
      <c r="D11" s="357">
        <v>0.22777404050280578</v>
      </c>
      <c r="E11" s="267">
        <v>6.8733145769724807E-2</v>
      </c>
      <c r="F11" s="271">
        <f t="shared" si="8"/>
        <v>0.83521388246883643</v>
      </c>
      <c r="G11" s="271">
        <f t="shared" si="0"/>
        <v>45.738536039579728</v>
      </c>
      <c r="H11" s="271">
        <f t="shared" si="1"/>
        <v>35.949895980839493</v>
      </c>
      <c r="I11" s="271">
        <f t="shared" si="2"/>
        <v>0.37981853464100274</v>
      </c>
      <c r="J11" s="271">
        <f t="shared" si="3"/>
        <v>0.17149175713711298</v>
      </c>
      <c r="K11" s="316">
        <f t="shared" si="4"/>
        <v>1.443258204824041E-3</v>
      </c>
      <c r="L11" s="229"/>
      <c r="M11" s="326">
        <f>生産者価格評価表!AW11</f>
        <v>13196.5</v>
      </c>
      <c r="N11" s="272">
        <f>ABS(生産者価格評価表!BE11)</f>
        <v>2174.6</v>
      </c>
      <c r="O11" s="273">
        <f t="shared" si="5"/>
        <v>0.16478611753116357</v>
      </c>
      <c r="P11" s="327">
        <f t="shared" si="6"/>
        <v>0.83521388246883643</v>
      </c>
      <c r="Q11" s="269"/>
      <c r="R11" s="336">
        <f>生産者価格評価表!BG11</f>
        <v>11440.2</v>
      </c>
      <c r="S11" s="274">
        <f>雇用表!D11</f>
        <v>523258</v>
      </c>
      <c r="T11" s="274">
        <f>雇用表!I11</f>
        <v>411274</v>
      </c>
      <c r="U11" s="275">
        <f t="shared" si="9"/>
        <v>45.738536039579728</v>
      </c>
      <c r="V11" s="337">
        <f t="shared" si="10"/>
        <v>35.949895980839493</v>
      </c>
      <c r="W11" s="270"/>
      <c r="X11" s="336">
        <f>生産者価格評価表!BG11</f>
        <v>11440.2</v>
      </c>
      <c r="Y11" s="276">
        <v>4345.2</v>
      </c>
      <c r="Z11" s="343">
        <f t="shared" si="11"/>
        <v>0.37981853464100274</v>
      </c>
      <c r="AA11" s="230"/>
      <c r="AB11" s="336">
        <f>生産者価格評価表!BG11</f>
        <v>11440.2</v>
      </c>
      <c r="AC11" s="277">
        <v>1961.9</v>
      </c>
      <c r="AD11" s="343">
        <f t="shared" si="12"/>
        <v>0.17149175713711298</v>
      </c>
      <c r="AE11" s="231"/>
      <c r="AF11" s="349">
        <f>生産者価格評価表!AQ11</f>
        <v>423.4</v>
      </c>
      <c r="AG11" s="343">
        <f t="shared" si="7"/>
        <v>1.443258204824041E-3</v>
      </c>
      <c r="AH11" s="222"/>
    </row>
    <row r="12" spans="1:34" ht="18" customHeight="1" x14ac:dyDescent="0.35">
      <c r="A12" s="130">
        <v>6</v>
      </c>
      <c r="B12" s="315" t="s">
        <v>173</v>
      </c>
      <c r="C12" s="268" t="s">
        <v>226</v>
      </c>
      <c r="D12" s="357">
        <v>0.20916578648341741</v>
      </c>
      <c r="E12" s="267">
        <v>2.9711496082798602E-2</v>
      </c>
      <c r="F12" s="271">
        <f t="shared" si="8"/>
        <v>0.7339201105554094</v>
      </c>
      <c r="G12" s="271">
        <f t="shared" si="0"/>
        <v>0</v>
      </c>
      <c r="H12" s="271">
        <f t="shared" si="1"/>
        <v>0</v>
      </c>
      <c r="I12" s="271">
        <f t="shared" si="2"/>
        <v>0.35033138319661372</v>
      </c>
      <c r="J12" s="271">
        <f t="shared" si="3"/>
        <v>0.10404347019301802</v>
      </c>
      <c r="K12" s="316">
        <f t="shared" si="4"/>
        <v>8.9540638933202441E-3</v>
      </c>
      <c r="L12" s="229"/>
      <c r="M12" s="326">
        <f>生産者価格評価表!AW12</f>
        <v>30392</v>
      </c>
      <c r="N12" s="272">
        <f>ABS(生産者価格評価表!BE12)</f>
        <v>8086.7</v>
      </c>
      <c r="O12" s="273">
        <f t="shared" si="5"/>
        <v>0.26607988944459066</v>
      </c>
      <c r="P12" s="327">
        <f t="shared" si="6"/>
        <v>0.7339201105554094</v>
      </c>
      <c r="Q12" s="269"/>
      <c r="R12" s="336">
        <f>生産者価格評価表!BG12</f>
        <v>28562.1</v>
      </c>
      <c r="S12" s="274">
        <f>雇用表!D12</f>
        <v>501819</v>
      </c>
      <c r="T12" s="274">
        <f>雇用表!I12</f>
        <v>486511</v>
      </c>
      <c r="U12" s="275">
        <v>0</v>
      </c>
      <c r="V12" s="337">
        <v>0</v>
      </c>
      <c r="W12" s="270"/>
      <c r="X12" s="336">
        <f>生産者価格評価表!BG12</f>
        <v>28562.1</v>
      </c>
      <c r="Y12" s="276">
        <v>10006.200000000001</v>
      </c>
      <c r="Z12" s="343">
        <f t="shared" si="11"/>
        <v>0.35033138319661372</v>
      </c>
      <c r="AA12" s="230"/>
      <c r="AB12" s="336">
        <f>生産者価格評価表!BG12</f>
        <v>28562.1</v>
      </c>
      <c r="AC12" s="277">
        <v>2971.7</v>
      </c>
      <c r="AD12" s="343">
        <f t="shared" si="12"/>
        <v>0.10404347019301802</v>
      </c>
      <c r="AE12" s="231"/>
      <c r="AF12" s="349">
        <f>生産者価格評価表!AQ12</f>
        <v>2626.8</v>
      </c>
      <c r="AG12" s="343">
        <f t="shared" si="7"/>
        <v>8.9540638933202441E-3</v>
      </c>
      <c r="AH12" s="222"/>
    </row>
    <row r="13" spans="1:34" ht="18" customHeight="1" x14ac:dyDescent="0.35">
      <c r="A13" s="130">
        <v>7</v>
      </c>
      <c r="B13" s="315" t="s">
        <v>174</v>
      </c>
      <c r="C13" s="268" t="s">
        <v>227</v>
      </c>
      <c r="D13" s="357">
        <v>0.18250341317981927</v>
      </c>
      <c r="E13" s="267">
        <v>2.3246482054168363E-2</v>
      </c>
      <c r="F13" s="271">
        <f t="shared" si="8"/>
        <v>0.84225151648649565</v>
      </c>
      <c r="G13" s="271">
        <f t="shared" si="0"/>
        <v>2.4312923527369867</v>
      </c>
      <c r="H13" s="271">
        <f t="shared" si="1"/>
        <v>2.3356826997087188</v>
      </c>
      <c r="I13" s="271">
        <f t="shared" si="2"/>
        <v>0.39959099895863209</v>
      </c>
      <c r="J13" s="271">
        <f t="shared" si="3"/>
        <v>1.528094296623855E-2</v>
      </c>
      <c r="K13" s="316">
        <f t="shared" si="4"/>
        <v>1.3781513750835139E-2</v>
      </c>
      <c r="L13" s="229"/>
      <c r="M13" s="326">
        <f>生産者価格評価表!AW13</f>
        <v>14754.5</v>
      </c>
      <c r="N13" s="272">
        <f>ABS(生産者価格評価表!BE13)</f>
        <v>2327.5</v>
      </c>
      <c r="O13" s="273">
        <f t="shared" si="5"/>
        <v>0.15774848351350435</v>
      </c>
      <c r="P13" s="327">
        <f t="shared" si="6"/>
        <v>0.84225151648649565</v>
      </c>
      <c r="Q13" s="269"/>
      <c r="R13" s="336">
        <f>生産者価格評価表!BG13</f>
        <v>13251.8</v>
      </c>
      <c r="S13" s="274">
        <f>雇用表!D13</f>
        <v>32219</v>
      </c>
      <c r="T13" s="274">
        <f>雇用表!I13</f>
        <v>30952</v>
      </c>
      <c r="U13" s="275">
        <f t="shared" si="9"/>
        <v>2.4312923527369867</v>
      </c>
      <c r="V13" s="337">
        <f t="shared" si="10"/>
        <v>2.3356826997087188</v>
      </c>
      <c r="W13" s="270"/>
      <c r="X13" s="336">
        <f>生産者価格評価表!BG13</f>
        <v>13251.8</v>
      </c>
      <c r="Y13" s="276">
        <v>5295.3</v>
      </c>
      <c r="Z13" s="343">
        <f t="shared" si="11"/>
        <v>0.39959099895863209</v>
      </c>
      <c r="AA13" s="230"/>
      <c r="AB13" s="336">
        <f>生産者価格評価表!BG13</f>
        <v>13251.8</v>
      </c>
      <c r="AC13" s="277">
        <v>202.5</v>
      </c>
      <c r="AD13" s="343">
        <f t="shared" si="12"/>
        <v>1.528094296623855E-2</v>
      </c>
      <c r="AE13" s="231"/>
      <c r="AF13" s="349">
        <f>生産者価格評価表!AQ13</f>
        <v>4043</v>
      </c>
      <c r="AG13" s="343">
        <f t="shared" si="7"/>
        <v>1.3781513750835139E-2</v>
      </c>
      <c r="AH13" s="222"/>
    </row>
    <row r="14" spans="1:34" ht="18" customHeight="1" x14ac:dyDescent="0.35">
      <c r="A14" s="130">
        <v>8</v>
      </c>
      <c r="B14" s="315" t="s">
        <v>175</v>
      </c>
      <c r="C14" s="268" t="s">
        <v>345</v>
      </c>
      <c r="D14" s="357">
        <v>0.18507748312665584</v>
      </c>
      <c r="E14" s="267">
        <v>3.2260839046717366E-2</v>
      </c>
      <c r="F14" s="271">
        <f t="shared" si="8"/>
        <v>0.85746315750399049</v>
      </c>
      <c r="G14" s="271">
        <f t="shared" si="0"/>
        <v>46.776536435309332</v>
      </c>
      <c r="H14" s="271">
        <f t="shared" si="1"/>
        <v>42.625475854711787</v>
      </c>
      <c r="I14" s="271">
        <f t="shared" si="2"/>
        <v>0.43608385272433675</v>
      </c>
      <c r="J14" s="271">
        <f t="shared" si="3"/>
        <v>0.23310852775484259</v>
      </c>
      <c r="K14" s="316">
        <f t="shared" si="4"/>
        <v>2.8077746417419997E-3</v>
      </c>
      <c r="L14" s="229"/>
      <c r="M14" s="326">
        <f>生産者価格評価表!AW14</f>
        <v>13469.5</v>
      </c>
      <c r="N14" s="272">
        <f>ABS(生産者価格評価表!BE14)</f>
        <v>1919.9</v>
      </c>
      <c r="O14" s="273">
        <f t="shared" si="5"/>
        <v>0.14253684249600951</v>
      </c>
      <c r="P14" s="327">
        <f t="shared" si="6"/>
        <v>0.85746315750399049</v>
      </c>
      <c r="Q14" s="269"/>
      <c r="R14" s="336">
        <f>生産者価格評価表!BG14</f>
        <v>13685.9</v>
      </c>
      <c r="S14" s="274">
        <f>雇用表!D14</f>
        <v>640179</v>
      </c>
      <c r="T14" s="274">
        <f>雇用表!I14</f>
        <v>583368</v>
      </c>
      <c r="U14" s="275">
        <f t="shared" si="9"/>
        <v>46.776536435309332</v>
      </c>
      <c r="V14" s="337">
        <f t="shared" si="10"/>
        <v>42.625475854711787</v>
      </c>
      <c r="W14" s="270"/>
      <c r="X14" s="336">
        <f>生産者価格評価表!BG14</f>
        <v>13685.9</v>
      </c>
      <c r="Y14" s="276">
        <v>5968.2</v>
      </c>
      <c r="Z14" s="343">
        <f t="shared" si="11"/>
        <v>0.43608385272433675</v>
      </c>
      <c r="AA14" s="230"/>
      <c r="AB14" s="336">
        <f>生産者価格評価表!BG14</f>
        <v>13685.9</v>
      </c>
      <c r="AC14" s="277">
        <v>3190.3</v>
      </c>
      <c r="AD14" s="343">
        <f t="shared" si="12"/>
        <v>0.23310852775484259</v>
      </c>
      <c r="AE14" s="231"/>
      <c r="AF14" s="349">
        <f>生産者価格評価表!AQ14</f>
        <v>823.7</v>
      </c>
      <c r="AG14" s="343">
        <f t="shared" si="7"/>
        <v>2.8077746417419997E-3</v>
      </c>
      <c r="AH14" s="222"/>
    </row>
    <row r="15" spans="1:34" ht="18" customHeight="1" x14ac:dyDescent="0.35">
      <c r="A15" s="130">
        <v>9</v>
      </c>
      <c r="B15" s="315" t="s">
        <v>176</v>
      </c>
      <c r="C15" s="268" t="s">
        <v>346</v>
      </c>
      <c r="D15" s="357">
        <v>0.17883609489207672</v>
      </c>
      <c r="E15" s="267">
        <v>6.6271205902616259E-2</v>
      </c>
      <c r="F15" s="271">
        <f t="shared" si="8"/>
        <v>0.90583709911966603</v>
      </c>
      <c r="G15" s="271">
        <f t="shared" si="0"/>
        <v>47.725828277760044</v>
      </c>
      <c r="H15" s="271">
        <f t="shared" si="1"/>
        <v>41.186121120892821</v>
      </c>
      <c r="I15" s="271">
        <f t="shared" si="2"/>
        <v>0.50047894904894408</v>
      </c>
      <c r="J15" s="271">
        <f t="shared" si="3"/>
        <v>0.2270370539311834</v>
      </c>
      <c r="K15" s="316">
        <f t="shared" si="4"/>
        <v>3.6303022865791305E-4</v>
      </c>
      <c r="L15" s="229"/>
      <c r="M15" s="326">
        <f>生産者価格評価表!AW15</f>
        <v>6395.3</v>
      </c>
      <c r="N15" s="272">
        <f>ABS(生産者価格評価表!BE15)</f>
        <v>602.20000000000005</v>
      </c>
      <c r="O15" s="273">
        <f t="shared" si="5"/>
        <v>9.4162900880333994E-2</v>
      </c>
      <c r="P15" s="327">
        <f t="shared" si="6"/>
        <v>0.90583709911966603</v>
      </c>
      <c r="Q15" s="269"/>
      <c r="R15" s="336">
        <f>生産者価格評価表!BG15</f>
        <v>6576.9</v>
      </c>
      <c r="S15" s="274">
        <f>雇用表!D15</f>
        <v>313888</v>
      </c>
      <c r="T15" s="274">
        <f>雇用表!I15</f>
        <v>270877</v>
      </c>
      <c r="U15" s="275">
        <f t="shared" si="9"/>
        <v>47.725828277760044</v>
      </c>
      <c r="V15" s="337">
        <f t="shared" si="10"/>
        <v>41.186121120892821</v>
      </c>
      <c r="W15" s="270"/>
      <c r="X15" s="336">
        <f>生産者価格評価表!BG15</f>
        <v>6576.9</v>
      </c>
      <c r="Y15" s="276">
        <v>3291.6</v>
      </c>
      <c r="Z15" s="343">
        <f t="shared" si="11"/>
        <v>0.50047894904894408</v>
      </c>
      <c r="AA15" s="230"/>
      <c r="AB15" s="336">
        <f>生産者価格評価表!BG15</f>
        <v>6576.9</v>
      </c>
      <c r="AC15" s="277">
        <v>1493.2</v>
      </c>
      <c r="AD15" s="343">
        <f t="shared" si="12"/>
        <v>0.2270370539311834</v>
      </c>
      <c r="AE15" s="231"/>
      <c r="AF15" s="349">
        <f>生産者価格評価表!AQ15</f>
        <v>106.5</v>
      </c>
      <c r="AG15" s="343">
        <f t="shared" si="7"/>
        <v>3.6303022865791305E-4</v>
      </c>
      <c r="AH15" s="222"/>
    </row>
    <row r="16" spans="1:34" ht="18" customHeight="1" x14ac:dyDescent="0.35">
      <c r="A16" s="130">
        <v>10</v>
      </c>
      <c r="B16" s="315" t="s">
        <v>177</v>
      </c>
      <c r="C16" s="268" t="s">
        <v>228</v>
      </c>
      <c r="D16" s="357">
        <v>4.4136684029070707E-2</v>
      </c>
      <c r="E16" s="267">
        <v>3.2259733117485527E-2</v>
      </c>
      <c r="F16" s="271">
        <f t="shared" si="8"/>
        <v>0.95450422125782142</v>
      </c>
      <c r="G16" s="271">
        <f t="shared" si="0"/>
        <v>13.145059352398331</v>
      </c>
      <c r="H16" s="271">
        <f t="shared" si="1"/>
        <v>12.375901690759274</v>
      </c>
      <c r="I16" s="271">
        <f t="shared" si="2"/>
        <v>0.27070681150742737</v>
      </c>
      <c r="J16" s="271">
        <f t="shared" si="3"/>
        <v>7.4549273420199777E-2</v>
      </c>
      <c r="K16" s="316">
        <f t="shared" si="4"/>
        <v>-1.1316998677410999E-4</v>
      </c>
      <c r="L16" s="229"/>
      <c r="M16" s="326">
        <f>生産者価格評価表!AW16</f>
        <v>19401.8</v>
      </c>
      <c r="N16" s="272">
        <f>ABS(生産者価格評価表!BE16)</f>
        <v>882.7</v>
      </c>
      <c r="O16" s="273">
        <f t="shared" si="5"/>
        <v>4.5495778742178562E-2</v>
      </c>
      <c r="P16" s="327">
        <f t="shared" si="6"/>
        <v>0.95450422125782142</v>
      </c>
      <c r="Q16" s="269"/>
      <c r="R16" s="336">
        <f>生産者価格評価表!BG16</f>
        <v>21043.8</v>
      </c>
      <c r="S16" s="274">
        <f>雇用表!D16</f>
        <v>276622</v>
      </c>
      <c r="T16" s="274">
        <f>雇用表!I16</f>
        <v>260436</v>
      </c>
      <c r="U16" s="275">
        <f t="shared" si="9"/>
        <v>13.145059352398331</v>
      </c>
      <c r="V16" s="337">
        <f t="shared" si="10"/>
        <v>12.375901690759274</v>
      </c>
      <c r="W16" s="270"/>
      <c r="X16" s="336">
        <f>生産者価格評価表!BG16</f>
        <v>21043.8</v>
      </c>
      <c r="Y16" s="276">
        <v>5696.7</v>
      </c>
      <c r="Z16" s="343">
        <f t="shared" si="11"/>
        <v>0.27070681150742737</v>
      </c>
      <c r="AA16" s="230"/>
      <c r="AB16" s="336">
        <f>生産者価格評価表!BG16</f>
        <v>21043.8</v>
      </c>
      <c r="AC16" s="277">
        <v>1568.8</v>
      </c>
      <c r="AD16" s="343">
        <f t="shared" si="12"/>
        <v>7.4549273420199777E-2</v>
      </c>
      <c r="AE16" s="231"/>
      <c r="AF16" s="349">
        <f>生産者価格評価表!AQ16</f>
        <v>-33.200000000000003</v>
      </c>
      <c r="AG16" s="343">
        <f t="shared" si="7"/>
        <v>-1.1316998677410999E-4</v>
      </c>
      <c r="AH16" s="222"/>
    </row>
    <row r="17" spans="1:34" ht="18" customHeight="1" x14ac:dyDescent="0.35">
      <c r="A17" s="130">
        <v>11</v>
      </c>
      <c r="B17" s="315" t="s">
        <v>178</v>
      </c>
      <c r="C17" s="268" t="s">
        <v>229</v>
      </c>
      <c r="D17" s="357">
        <v>8.3707677576120507E-2</v>
      </c>
      <c r="E17" s="267">
        <v>3.285072636067244E-2</v>
      </c>
      <c r="F17" s="271">
        <f t="shared" si="8"/>
        <v>0.58505972278408247</v>
      </c>
      <c r="G17" s="271">
        <f t="shared" si="0"/>
        <v>0</v>
      </c>
      <c r="H17" s="271">
        <f t="shared" si="1"/>
        <v>0</v>
      </c>
      <c r="I17" s="271">
        <f t="shared" si="2"/>
        <v>0.20836071558963123</v>
      </c>
      <c r="J17" s="271">
        <f t="shared" si="3"/>
        <v>0.10568333941827918</v>
      </c>
      <c r="K17" s="316">
        <f t="shared" si="4"/>
        <v>6.3879685305627142E-4</v>
      </c>
      <c r="L17" s="229"/>
      <c r="M17" s="326">
        <f>生産者価格評価表!AW17</f>
        <v>9393.4</v>
      </c>
      <c r="N17" s="272">
        <f>ABS(生産者価格評価表!BE17)</f>
        <v>3897.7</v>
      </c>
      <c r="O17" s="273">
        <f t="shared" si="5"/>
        <v>0.41494027721591753</v>
      </c>
      <c r="P17" s="327">
        <f t="shared" si="6"/>
        <v>0.58505972278408247</v>
      </c>
      <c r="Q17" s="269"/>
      <c r="R17" s="336">
        <f>生産者価格評価表!BG17</f>
        <v>8217</v>
      </c>
      <c r="S17" s="274">
        <f>雇用表!D17</f>
        <v>167879</v>
      </c>
      <c r="T17" s="274">
        <f>雇用表!I17</f>
        <v>157716</v>
      </c>
      <c r="U17" s="275">
        <v>0</v>
      </c>
      <c r="V17" s="337">
        <v>0</v>
      </c>
      <c r="W17" s="270"/>
      <c r="X17" s="336">
        <f>生産者価格評価表!BG17</f>
        <v>8217</v>
      </c>
      <c r="Y17" s="276">
        <v>1712.1</v>
      </c>
      <c r="Z17" s="343">
        <f t="shared" si="11"/>
        <v>0.20836071558963123</v>
      </c>
      <c r="AA17" s="230"/>
      <c r="AB17" s="336">
        <f>生産者価格評価表!BG17</f>
        <v>8217</v>
      </c>
      <c r="AC17" s="277">
        <v>868.4</v>
      </c>
      <c r="AD17" s="343">
        <f t="shared" si="12"/>
        <v>0.10568333941827918</v>
      </c>
      <c r="AE17" s="231"/>
      <c r="AF17" s="349">
        <f>生産者価格評価表!AQ17</f>
        <v>187.4</v>
      </c>
      <c r="AG17" s="343">
        <f t="shared" si="7"/>
        <v>6.3879685305627142E-4</v>
      </c>
      <c r="AH17" s="222"/>
    </row>
    <row r="18" spans="1:34" ht="18" customHeight="1" x14ac:dyDescent="0.35">
      <c r="A18" s="130">
        <v>12</v>
      </c>
      <c r="B18" s="315" t="s">
        <v>179</v>
      </c>
      <c r="C18" s="268" t="s">
        <v>230</v>
      </c>
      <c r="D18" s="357">
        <v>0.10045191089862339</v>
      </c>
      <c r="E18" s="267">
        <v>4.5402979811794537E-2</v>
      </c>
      <c r="F18" s="271">
        <f t="shared" si="8"/>
        <v>0.90907337148736411</v>
      </c>
      <c r="G18" s="271">
        <f t="shared" si="0"/>
        <v>67.233779386372689</v>
      </c>
      <c r="H18" s="271">
        <f t="shared" si="1"/>
        <v>54.636156860140794</v>
      </c>
      <c r="I18" s="271">
        <f t="shared" si="2"/>
        <v>0.50336200026563949</v>
      </c>
      <c r="J18" s="271">
        <f t="shared" si="3"/>
        <v>0.30339354495949</v>
      </c>
      <c r="K18" s="316">
        <f t="shared" si="4"/>
        <v>9.3194802361571284E-4</v>
      </c>
      <c r="L18" s="229"/>
      <c r="M18" s="326">
        <f>生産者価格評価表!AW18</f>
        <v>12440.8</v>
      </c>
      <c r="N18" s="272">
        <f>ABS(生産者価格評価表!BE18)</f>
        <v>1131.2</v>
      </c>
      <c r="O18" s="273">
        <f t="shared" si="5"/>
        <v>9.0926628512635846E-2</v>
      </c>
      <c r="P18" s="327">
        <f t="shared" si="6"/>
        <v>0.90907337148736411</v>
      </c>
      <c r="Q18" s="269"/>
      <c r="R18" s="336">
        <f>生産者価格評価表!BG18</f>
        <v>12046.4</v>
      </c>
      <c r="S18" s="274">
        <f>雇用表!D18</f>
        <v>809925</v>
      </c>
      <c r="T18" s="274">
        <f>雇用表!I18</f>
        <v>658169</v>
      </c>
      <c r="U18" s="275">
        <f t="shared" si="9"/>
        <v>67.233779386372689</v>
      </c>
      <c r="V18" s="337">
        <f t="shared" si="10"/>
        <v>54.636156860140794</v>
      </c>
      <c r="W18" s="270"/>
      <c r="X18" s="336">
        <f>生産者価格評価表!BG18</f>
        <v>12046.4</v>
      </c>
      <c r="Y18" s="276">
        <v>6063.7</v>
      </c>
      <c r="Z18" s="343">
        <f t="shared" si="11"/>
        <v>0.50336200026563949</v>
      </c>
      <c r="AA18" s="230"/>
      <c r="AB18" s="336">
        <f>生産者価格評価表!BG18</f>
        <v>12046.4</v>
      </c>
      <c r="AC18" s="277">
        <v>3654.8</v>
      </c>
      <c r="AD18" s="343">
        <f t="shared" si="12"/>
        <v>0.30339354495949</v>
      </c>
      <c r="AE18" s="231"/>
      <c r="AF18" s="349">
        <f>生産者価格評価表!AQ18</f>
        <v>273.39999999999998</v>
      </c>
      <c r="AG18" s="343">
        <f t="shared" si="7"/>
        <v>9.3194802361571284E-4</v>
      </c>
      <c r="AH18" s="222"/>
    </row>
    <row r="19" spans="1:34" ht="18" customHeight="1" x14ac:dyDescent="0.35">
      <c r="A19" s="130">
        <v>13</v>
      </c>
      <c r="B19" s="315" t="s">
        <v>180</v>
      </c>
      <c r="C19" s="268" t="s">
        <v>3</v>
      </c>
      <c r="D19" s="357">
        <v>0.1236190709404834</v>
      </c>
      <c r="E19" s="267">
        <v>1.5240610059349222E-2</v>
      </c>
      <c r="F19" s="271">
        <f t="shared" si="8"/>
        <v>0.83620889236773355</v>
      </c>
      <c r="G19" s="271">
        <f t="shared" si="0"/>
        <v>37.804514316502463</v>
      </c>
      <c r="H19" s="271">
        <f t="shared" si="1"/>
        <v>34.316502463054185</v>
      </c>
      <c r="I19" s="271">
        <f t="shared" si="2"/>
        <v>0.46347752463054182</v>
      </c>
      <c r="J19" s="271">
        <f t="shared" si="3"/>
        <v>0.23849291871921183</v>
      </c>
      <c r="K19" s="316">
        <f t="shared" si="4"/>
        <v>4.7040536671166197E-5</v>
      </c>
      <c r="L19" s="229"/>
      <c r="M19" s="326">
        <f>生産者価格評価表!AW19</f>
        <v>9070.7000000000007</v>
      </c>
      <c r="N19" s="272">
        <f>ABS(生産者価格評価表!BE19)</f>
        <v>1485.7</v>
      </c>
      <c r="O19" s="273">
        <f t="shared" si="5"/>
        <v>0.16379110763226651</v>
      </c>
      <c r="P19" s="327">
        <f t="shared" si="6"/>
        <v>0.83620889236773355</v>
      </c>
      <c r="Q19" s="269"/>
      <c r="R19" s="336">
        <f>生産者価格評価表!BG19</f>
        <v>10393.6</v>
      </c>
      <c r="S19" s="274">
        <f>雇用表!D19</f>
        <v>392925</v>
      </c>
      <c r="T19" s="274">
        <f>雇用表!I19</f>
        <v>356672</v>
      </c>
      <c r="U19" s="275">
        <f t="shared" si="9"/>
        <v>37.804514316502463</v>
      </c>
      <c r="V19" s="337">
        <f t="shared" si="10"/>
        <v>34.316502463054185</v>
      </c>
      <c r="W19" s="270"/>
      <c r="X19" s="336">
        <f>生産者価格評価表!BG19</f>
        <v>10393.6</v>
      </c>
      <c r="Y19" s="276">
        <v>4817.2</v>
      </c>
      <c r="Z19" s="343">
        <f t="shared" si="11"/>
        <v>0.46347752463054182</v>
      </c>
      <c r="AA19" s="230"/>
      <c r="AB19" s="336">
        <f>生産者価格評価表!BG19</f>
        <v>10393.6</v>
      </c>
      <c r="AC19" s="277">
        <v>2478.8000000000002</v>
      </c>
      <c r="AD19" s="343">
        <f t="shared" si="12"/>
        <v>0.23849291871921183</v>
      </c>
      <c r="AE19" s="231"/>
      <c r="AF19" s="349">
        <f>生産者価格評価表!AQ19</f>
        <v>13.8</v>
      </c>
      <c r="AG19" s="343">
        <f t="shared" si="7"/>
        <v>4.7040536671166197E-5</v>
      </c>
      <c r="AH19" s="222"/>
    </row>
    <row r="20" spans="1:34" ht="18" customHeight="1" x14ac:dyDescent="0.35">
      <c r="A20" s="130">
        <v>14</v>
      </c>
      <c r="B20" s="315" t="s">
        <v>181</v>
      </c>
      <c r="C20" s="268" t="s">
        <v>4</v>
      </c>
      <c r="D20" s="357">
        <v>0.13307505497583852</v>
      </c>
      <c r="E20" s="267">
        <v>1.3002631979161374E-2</v>
      </c>
      <c r="F20" s="271">
        <f t="shared" si="8"/>
        <v>0.8300150017936927</v>
      </c>
      <c r="G20" s="271">
        <f t="shared" si="0"/>
        <v>46.318275563834746</v>
      </c>
      <c r="H20" s="271">
        <f t="shared" si="1"/>
        <v>40.934371994847019</v>
      </c>
      <c r="I20" s="271">
        <f t="shared" si="2"/>
        <v>0.48528798059767397</v>
      </c>
      <c r="J20" s="271">
        <f t="shared" si="3"/>
        <v>0.27632589617820147</v>
      </c>
      <c r="K20" s="316">
        <f t="shared" si="4"/>
        <v>2.1134154156610899E-5</v>
      </c>
      <c r="L20" s="229"/>
      <c r="M20" s="326">
        <f>生産者価格評価表!AW20</f>
        <v>12265.2</v>
      </c>
      <c r="N20" s="272">
        <f>ABS(生産者価格評価表!BE20)</f>
        <v>2084.9</v>
      </c>
      <c r="O20" s="273">
        <f t="shared" si="5"/>
        <v>0.16998499820630728</v>
      </c>
      <c r="P20" s="327">
        <f t="shared" si="6"/>
        <v>0.8300150017936927</v>
      </c>
      <c r="Q20" s="269"/>
      <c r="R20" s="336">
        <f>生産者価格評価表!BG20</f>
        <v>16534.099999999999</v>
      </c>
      <c r="S20" s="274">
        <f>雇用表!D20</f>
        <v>765831</v>
      </c>
      <c r="T20" s="274">
        <f>雇用表!I20</f>
        <v>676813</v>
      </c>
      <c r="U20" s="275">
        <f t="shared" si="9"/>
        <v>46.318275563834746</v>
      </c>
      <c r="V20" s="337">
        <f t="shared" si="10"/>
        <v>40.934371994847019</v>
      </c>
      <c r="W20" s="270"/>
      <c r="X20" s="336">
        <f>生産者価格評価表!BG20</f>
        <v>16534.099999999999</v>
      </c>
      <c r="Y20" s="276">
        <v>8023.8</v>
      </c>
      <c r="Z20" s="343">
        <f t="shared" si="11"/>
        <v>0.48528798059767397</v>
      </c>
      <c r="AA20" s="230"/>
      <c r="AB20" s="336">
        <f>生産者価格評価表!BG20</f>
        <v>16534.099999999999</v>
      </c>
      <c r="AC20" s="277">
        <v>4568.8</v>
      </c>
      <c r="AD20" s="343">
        <f t="shared" si="12"/>
        <v>0.27632589617820147</v>
      </c>
      <c r="AE20" s="231"/>
      <c r="AF20" s="349">
        <f>生産者価格評価表!AQ20</f>
        <v>6.2</v>
      </c>
      <c r="AG20" s="343">
        <f t="shared" si="7"/>
        <v>2.1134154156610899E-5</v>
      </c>
      <c r="AH20" s="222"/>
    </row>
    <row r="21" spans="1:34" ht="18" customHeight="1" x14ac:dyDescent="0.35">
      <c r="A21" s="130">
        <v>15</v>
      </c>
      <c r="B21" s="315" t="s">
        <v>182</v>
      </c>
      <c r="C21" s="268" t="s">
        <v>5</v>
      </c>
      <c r="D21" s="357">
        <v>0.20693389562783923</v>
      </c>
      <c r="E21" s="267">
        <v>1.5496284781023193E-2</v>
      </c>
      <c r="F21" s="271">
        <f t="shared" si="8"/>
        <v>0.62406342568391704</v>
      </c>
      <c r="G21" s="271">
        <f t="shared" si="0"/>
        <v>46.405368469005154</v>
      </c>
      <c r="H21" s="271">
        <f t="shared" si="1"/>
        <v>43.453236149560226</v>
      </c>
      <c r="I21" s="271">
        <f t="shared" si="2"/>
        <v>0.41556575673686796</v>
      </c>
      <c r="J21" s="271">
        <f t="shared" si="3"/>
        <v>0.26994778708343559</v>
      </c>
      <c r="K21" s="316">
        <f t="shared" si="4"/>
        <v>2.4372451970930311E-4</v>
      </c>
      <c r="L21" s="229"/>
      <c r="M21" s="326">
        <f>生産者価格評価表!AW21</f>
        <v>5739</v>
      </c>
      <c r="N21" s="272">
        <f>ABS(生産者価格評価表!BE21)</f>
        <v>2157.5</v>
      </c>
      <c r="O21" s="273">
        <f t="shared" si="5"/>
        <v>0.37593657431608296</v>
      </c>
      <c r="P21" s="327">
        <f t="shared" si="6"/>
        <v>0.62406342568391704</v>
      </c>
      <c r="Q21" s="269"/>
      <c r="R21" s="336">
        <f>生産者価格評価表!BG21</f>
        <v>5707.4</v>
      </c>
      <c r="S21" s="274">
        <f>雇用表!D21</f>
        <v>264854</v>
      </c>
      <c r="T21" s="274">
        <f>雇用表!I21</f>
        <v>248005</v>
      </c>
      <c r="U21" s="275">
        <f t="shared" si="9"/>
        <v>46.405368469005154</v>
      </c>
      <c r="V21" s="337">
        <f t="shared" si="10"/>
        <v>43.453236149560226</v>
      </c>
      <c r="W21" s="270"/>
      <c r="X21" s="336">
        <f>生産者価格評価表!BG21</f>
        <v>5707.4</v>
      </c>
      <c r="Y21" s="276">
        <v>2371.8000000000002</v>
      </c>
      <c r="Z21" s="343">
        <f t="shared" si="11"/>
        <v>0.41556575673686796</v>
      </c>
      <c r="AA21" s="230"/>
      <c r="AB21" s="336">
        <f>生産者価格評価表!BG21</f>
        <v>5707.4</v>
      </c>
      <c r="AC21" s="277">
        <v>1540.7</v>
      </c>
      <c r="AD21" s="343">
        <f t="shared" si="12"/>
        <v>0.26994778708343559</v>
      </c>
      <c r="AE21" s="231"/>
      <c r="AF21" s="349">
        <f>生産者価格評価表!AQ21</f>
        <v>71.5</v>
      </c>
      <c r="AG21" s="343">
        <f t="shared" si="7"/>
        <v>2.4372451970930311E-4</v>
      </c>
      <c r="AH21" s="222"/>
    </row>
    <row r="22" spans="1:34" ht="18" customHeight="1" x14ac:dyDescent="0.35">
      <c r="A22" s="130">
        <v>16</v>
      </c>
      <c r="B22" s="315" t="s">
        <v>183</v>
      </c>
      <c r="C22" s="268" t="s">
        <v>231</v>
      </c>
      <c r="D22" s="357">
        <v>6.7976828865455044E-2</v>
      </c>
      <c r="E22" s="267">
        <v>1.0993871975732818E-2</v>
      </c>
      <c r="F22" s="271">
        <f t="shared" si="8"/>
        <v>0.64644445507149351</v>
      </c>
      <c r="G22" s="271">
        <f t="shared" si="0"/>
        <v>36.197113681519248</v>
      </c>
      <c r="H22" s="271">
        <f t="shared" si="1"/>
        <v>34.992145024412032</v>
      </c>
      <c r="I22" s="271">
        <f t="shared" si="2"/>
        <v>0.36323871424830967</v>
      </c>
      <c r="J22" s="271">
        <f t="shared" si="3"/>
        <v>0.21293144608560383</v>
      </c>
      <c r="K22" s="316">
        <f t="shared" si="4"/>
        <v>1.1930570894860992E-4</v>
      </c>
      <c r="L22" s="229"/>
      <c r="M22" s="326">
        <f>生産者価格評価表!AW22</f>
        <v>10455.5</v>
      </c>
      <c r="N22" s="272">
        <f>ABS(生産者価格評価表!BE22)</f>
        <v>3696.6</v>
      </c>
      <c r="O22" s="273">
        <f t="shared" si="5"/>
        <v>0.35355554492850649</v>
      </c>
      <c r="P22" s="327">
        <f t="shared" si="6"/>
        <v>0.64644445507149351</v>
      </c>
      <c r="Q22" s="269"/>
      <c r="R22" s="336">
        <f>生産者価格評価表!BG22</f>
        <v>12985.4</v>
      </c>
      <c r="S22" s="274">
        <f>雇用表!D22</f>
        <v>470034</v>
      </c>
      <c r="T22" s="274">
        <f>雇用表!I22</f>
        <v>454387</v>
      </c>
      <c r="U22" s="275">
        <f t="shared" si="9"/>
        <v>36.197113681519248</v>
      </c>
      <c r="V22" s="337">
        <f t="shared" si="10"/>
        <v>34.992145024412032</v>
      </c>
      <c r="W22" s="270"/>
      <c r="X22" s="336">
        <f>生産者価格評価表!BG22</f>
        <v>12985.4</v>
      </c>
      <c r="Y22" s="276">
        <v>4716.8</v>
      </c>
      <c r="Z22" s="343">
        <f t="shared" si="11"/>
        <v>0.36323871424830967</v>
      </c>
      <c r="AA22" s="230"/>
      <c r="AB22" s="336">
        <f>生産者価格評価表!BG22</f>
        <v>12985.4</v>
      </c>
      <c r="AC22" s="277">
        <v>2765</v>
      </c>
      <c r="AD22" s="343">
        <f t="shared" si="12"/>
        <v>0.21293144608560383</v>
      </c>
      <c r="AE22" s="231"/>
      <c r="AF22" s="349">
        <f>生産者価格評価表!AQ22</f>
        <v>35</v>
      </c>
      <c r="AG22" s="343">
        <f t="shared" si="7"/>
        <v>1.1930570894860992E-4</v>
      </c>
      <c r="AH22" s="222"/>
    </row>
    <row r="23" spans="1:34" ht="18" customHeight="1" x14ac:dyDescent="0.35">
      <c r="A23" s="130">
        <v>17</v>
      </c>
      <c r="B23" s="315" t="s">
        <v>184</v>
      </c>
      <c r="C23" s="268" t="s">
        <v>232</v>
      </c>
      <c r="D23" s="357">
        <v>0.18806332509313814</v>
      </c>
      <c r="E23" s="267">
        <v>1.1049325330265493E-2</v>
      </c>
      <c r="F23" s="271">
        <f t="shared" si="8"/>
        <v>0.6972645758439735</v>
      </c>
      <c r="G23" s="271">
        <f t="shared" si="0"/>
        <v>35.935701744268009</v>
      </c>
      <c r="H23" s="271">
        <f t="shared" si="1"/>
        <v>33.623745626513902</v>
      </c>
      <c r="I23" s="271">
        <f t="shared" si="2"/>
        <v>0.36080459328181269</v>
      </c>
      <c r="J23" s="271">
        <f t="shared" si="3"/>
        <v>0.19821343893780358</v>
      </c>
      <c r="K23" s="316">
        <f t="shared" si="4"/>
        <v>1.0555828254318866E-2</v>
      </c>
      <c r="L23" s="229"/>
      <c r="M23" s="326">
        <f>生産者価格評価表!AW23</f>
        <v>14520.6</v>
      </c>
      <c r="N23" s="272">
        <f>ABS(生産者価格評価表!BE23)</f>
        <v>4395.8999999999996</v>
      </c>
      <c r="O23" s="273">
        <f t="shared" si="5"/>
        <v>0.30273542415602656</v>
      </c>
      <c r="P23" s="327">
        <f t="shared" si="6"/>
        <v>0.6972645758439735</v>
      </c>
      <c r="Q23" s="269"/>
      <c r="R23" s="336">
        <f>生産者価格評価表!BG23</f>
        <v>15605.4</v>
      </c>
      <c r="S23" s="274">
        <f>雇用表!D23</f>
        <v>560791</v>
      </c>
      <c r="T23" s="274">
        <f>雇用表!I23</f>
        <v>524712</v>
      </c>
      <c r="U23" s="275">
        <f t="shared" si="9"/>
        <v>35.935701744268009</v>
      </c>
      <c r="V23" s="337">
        <f t="shared" si="10"/>
        <v>33.623745626513902</v>
      </c>
      <c r="W23" s="270"/>
      <c r="X23" s="336">
        <f>生産者価格評価表!BG23</f>
        <v>15605.4</v>
      </c>
      <c r="Y23" s="276">
        <v>5630.5</v>
      </c>
      <c r="Z23" s="343">
        <f t="shared" si="11"/>
        <v>0.36080459328181269</v>
      </c>
      <c r="AA23" s="230"/>
      <c r="AB23" s="336">
        <f>生産者価格評価表!BG23</f>
        <v>15605.4</v>
      </c>
      <c r="AC23" s="277">
        <v>3093.2</v>
      </c>
      <c r="AD23" s="343">
        <f t="shared" si="12"/>
        <v>0.19821343893780358</v>
      </c>
      <c r="AE23" s="231"/>
      <c r="AF23" s="349">
        <f>生産者価格評価表!AQ23</f>
        <v>3096.7</v>
      </c>
      <c r="AG23" s="343">
        <f t="shared" si="7"/>
        <v>1.0555828254318866E-2</v>
      </c>
      <c r="AH23" s="222"/>
    </row>
    <row r="24" spans="1:34" ht="18" customHeight="1" x14ac:dyDescent="0.35">
      <c r="A24" s="130">
        <v>18</v>
      </c>
      <c r="B24" s="315" t="s">
        <v>185</v>
      </c>
      <c r="C24" s="268" t="s">
        <v>258</v>
      </c>
      <c r="D24" s="357">
        <v>0.1934627447343559</v>
      </c>
      <c r="E24" s="267">
        <v>8.7390249027079186E-3</v>
      </c>
      <c r="F24" s="271">
        <f t="shared" si="8"/>
        <v>0.34748596128269549</v>
      </c>
      <c r="G24" s="271">
        <f t="shared" si="0"/>
        <v>28.471656749138742</v>
      </c>
      <c r="H24" s="271">
        <f t="shared" si="1"/>
        <v>27.597452761248565</v>
      </c>
      <c r="I24" s="271">
        <f t="shared" si="2"/>
        <v>0.33423113059818349</v>
      </c>
      <c r="J24" s="271">
        <f t="shared" si="3"/>
        <v>0.1822319657584299</v>
      </c>
      <c r="K24" s="316">
        <f t="shared" si="4"/>
        <v>1.2046467869268213E-2</v>
      </c>
      <c r="L24" s="229"/>
      <c r="M24" s="326">
        <f>生産者価格評価表!AW24</f>
        <v>10827.2</v>
      </c>
      <c r="N24" s="272">
        <f>ABS(生産者価格評価表!BE24)</f>
        <v>7064.9</v>
      </c>
      <c r="O24" s="273">
        <f t="shared" si="5"/>
        <v>0.65251403871730451</v>
      </c>
      <c r="P24" s="327">
        <f t="shared" si="6"/>
        <v>0.34748596128269549</v>
      </c>
      <c r="Q24" s="269"/>
      <c r="R24" s="336">
        <f>生産者価格評価表!BG24</f>
        <v>4789.5</v>
      </c>
      <c r="S24" s="274">
        <f>雇用表!D24</f>
        <v>136365</v>
      </c>
      <c r="T24" s="274">
        <f>雇用表!I24</f>
        <v>132178</v>
      </c>
      <c r="U24" s="275">
        <f t="shared" si="9"/>
        <v>28.471656749138742</v>
      </c>
      <c r="V24" s="337">
        <f t="shared" si="10"/>
        <v>27.597452761248565</v>
      </c>
      <c r="W24" s="270"/>
      <c r="X24" s="336">
        <f>生産者価格評価表!BG24</f>
        <v>4789.5</v>
      </c>
      <c r="Y24" s="276">
        <v>1600.8</v>
      </c>
      <c r="Z24" s="343">
        <f t="shared" si="11"/>
        <v>0.33423113059818349</v>
      </c>
      <c r="AA24" s="230"/>
      <c r="AB24" s="336">
        <f>生産者価格評価表!BG24</f>
        <v>4789.5</v>
      </c>
      <c r="AC24" s="277">
        <v>872.8</v>
      </c>
      <c r="AD24" s="343">
        <f t="shared" si="12"/>
        <v>0.1822319657584299</v>
      </c>
      <c r="AE24" s="231"/>
      <c r="AF24" s="349">
        <f>生産者価格評価表!AQ24</f>
        <v>3534</v>
      </c>
      <c r="AG24" s="343">
        <f t="shared" si="7"/>
        <v>1.2046467869268213E-2</v>
      </c>
      <c r="AH24" s="222"/>
    </row>
    <row r="25" spans="1:34" ht="18" customHeight="1" x14ac:dyDescent="0.35">
      <c r="A25" s="130">
        <v>19</v>
      </c>
      <c r="B25" s="315" t="s">
        <v>186</v>
      </c>
      <c r="C25" s="268" t="s">
        <v>347</v>
      </c>
      <c r="D25" s="357">
        <v>9.5805722682401659E-2</v>
      </c>
      <c r="E25" s="267">
        <v>1.8393509592828379E-2</v>
      </c>
      <c r="F25" s="271">
        <f t="shared" si="8"/>
        <v>0.89123761742507812</v>
      </c>
      <c r="G25" s="271">
        <f t="shared" si="0"/>
        <v>25.007898860745303</v>
      </c>
      <c r="H25" s="271">
        <f t="shared" si="1"/>
        <v>24.103643204124747</v>
      </c>
      <c r="I25" s="271">
        <f t="shared" si="2"/>
        <v>0.23204251638458465</v>
      </c>
      <c r="J25" s="271">
        <f t="shared" si="3"/>
        <v>0.14687439859744994</v>
      </c>
      <c r="K25" s="316">
        <f t="shared" si="4"/>
        <v>1.941274321320953E-2</v>
      </c>
      <c r="L25" s="229"/>
      <c r="M25" s="326">
        <f>生産者価格評価表!AW25</f>
        <v>36714.9</v>
      </c>
      <c r="N25" s="272">
        <f>ABS(生産者価格評価表!BE25)</f>
        <v>3993.2</v>
      </c>
      <c r="O25" s="273">
        <f t="shared" si="5"/>
        <v>0.10876238257492189</v>
      </c>
      <c r="P25" s="327">
        <f t="shared" si="6"/>
        <v>0.89123761742507812</v>
      </c>
      <c r="Q25" s="269"/>
      <c r="R25" s="336">
        <f>生産者価格評価表!BG25</f>
        <v>47285.3</v>
      </c>
      <c r="S25" s="274">
        <f>雇用表!D25</f>
        <v>1182506</v>
      </c>
      <c r="T25" s="274">
        <f>雇用表!I25</f>
        <v>1139748</v>
      </c>
      <c r="U25" s="275">
        <f t="shared" si="9"/>
        <v>25.007898860745303</v>
      </c>
      <c r="V25" s="337">
        <f t="shared" si="10"/>
        <v>24.103643204124747</v>
      </c>
      <c r="W25" s="270"/>
      <c r="X25" s="336">
        <f>生産者価格評価表!BG25</f>
        <v>47285.3</v>
      </c>
      <c r="Y25" s="276">
        <v>10972.2</v>
      </c>
      <c r="Z25" s="343">
        <f t="shared" si="11"/>
        <v>0.23204251638458465</v>
      </c>
      <c r="AA25" s="230"/>
      <c r="AB25" s="336">
        <f>生産者価格評価表!BG25</f>
        <v>47285.3</v>
      </c>
      <c r="AC25" s="277">
        <v>6945</v>
      </c>
      <c r="AD25" s="343">
        <f t="shared" si="12"/>
        <v>0.14687439859744994</v>
      </c>
      <c r="AE25" s="231"/>
      <c r="AF25" s="349">
        <f>生産者価格評価表!AQ25</f>
        <v>5695</v>
      </c>
      <c r="AG25" s="343">
        <f t="shared" si="7"/>
        <v>1.941274321320953E-2</v>
      </c>
      <c r="AH25" s="222"/>
    </row>
    <row r="26" spans="1:34" ht="18" customHeight="1" x14ac:dyDescent="0.35">
      <c r="A26" s="130">
        <v>20</v>
      </c>
      <c r="B26" s="315" t="s">
        <v>187</v>
      </c>
      <c r="C26" s="268" t="s">
        <v>6</v>
      </c>
      <c r="D26" s="357">
        <v>0.39907409764036894</v>
      </c>
      <c r="E26" s="267">
        <v>5.3553020814495804E-2</v>
      </c>
      <c r="F26" s="271">
        <f t="shared" si="8"/>
        <v>0.75805754535673886</v>
      </c>
      <c r="G26" s="271">
        <f t="shared" si="0"/>
        <v>84.939036213287707</v>
      </c>
      <c r="H26" s="271">
        <f t="shared" si="1"/>
        <v>64.581237524950097</v>
      </c>
      <c r="I26" s="271">
        <f t="shared" si="2"/>
        <v>0.487276874821785</v>
      </c>
      <c r="J26" s="271">
        <f t="shared" si="3"/>
        <v>0.27587111491303107</v>
      </c>
      <c r="K26" s="316">
        <f t="shared" si="4"/>
        <v>8.1628966062638891E-3</v>
      </c>
      <c r="L26" s="229"/>
      <c r="M26" s="326">
        <f>生産者価格評価表!AW26</f>
        <v>10874.9</v>
      </c>
      <c r="N26" s="272">
        <f>ABS(生産者価格評価表!BE26)</f>
        <v>2631.1</v>
      </c>
      <c r="O26" s="273">
        <f t="shared" si="5"/>
        <v>0.24194245464326108</v>
      </c>
      <c r="P26" s="327">
        <f t="shared" si="6"/>
        <v>0.75805754535673886</v>
      </c>
      <c r="Q26" s="269"/>
      <c r="R26" s="336">
        <f>生産者価格評価表!BG26</f>
        <v>8767.5</v>
      </c>
      <c r="S26" s="274">
        <f>雇用表!D26</f>
        <v>744703</v>
      </c>
      <c r="T26" s="274">
        <f>雇用表!I26</f>
        <v>566216</v>
      </c>
      <c r="U26" s="275">
        <f t="shared" si="9"/>
        <v>84.939036213287707</v>
      </c>
      <c r="V26" s="337">
        <f t="shared" si="10"/>
        <v>64.581237524950097</v>
      </c>
      <c r="W26" s="270"/>
      <c r="X26" s="336">
        <f>生産者価格評価表!BG26</f>
        <v>8767.5</v>
      </c>
      <c r="Y26" s="276">
        <v>4272.2</v>
      </c>
      <c r="Z26" s="343">
        <f t="shared" si="11"/>
        <v>0.487276874821785</v>
      </c>
      <c r="AA26" s="230"/>
      <c r="AB26" s="336">
        <f>生産者価格評価表!BG26</f>
        <v>8767.5</v>
      </c>
      <c r="AC26" s="277">
        <v>2418.6999999999998</v>
      </c>
      <c r="AD26" s="343">
        <f t="shared" si="12"/>
        <v>0.27587111491303107</v>
      </c>
      <c r="AE26" s="231"/>
      <c r="AF26" s="349">
        <f>生産者価格評価表!AQ26</f>
        <v>2394.6999999999998</v>
      </c>
      <c r="AG26" s="343">
        <f t="shared" si="7"/>
        <v>8.1628966062638891E-3</v>
      </c>
      <c r="AH26" s="222"/>
    </row>
    <row r="27" spans="1:34" ht="18" customHeight="1" x14ac:dyDescent="0.35">
      <c r="A27" s="130">
        <v>21</v>
      </c>
      <c r="B27" s="315" t="s">
        <v>188</v>
      </c>
      <c r="C27" s="268" t="s">
        <v>233</v>
      </c>
      <c r="D27" s="357">
        <v>0</v>
      </c>
      <c r="E27" s="267">
        <v>0</v>
      </c>
      <c r="F27" s="271">
        <f t="shared" si="8"/>
        <v>1</v>
      </c>
      <c r="G27" s="271">
        <f t="shared" si="0"/>
        <v>74.450901119958189</v>
      </c>
      <c r="H27" s="271">
        <f t="shared" si="1"/>
        <v>50.593207667685249</v>
      </c>
      <c r="I27" s="271">
        <f t="shared" si="2"/>
        <v>0.48708382629397634</v>
      </c>
      <c r="J27" s="271">
        <f t="shared" si="3"/>
        <v>0.34371320940968114</v>
      </c>
      <c r="K27" s="316">
        <f t="shared" si="4"/>
        <v>0</v>
      </c>
      <c r="L27" s="229"/>
      <c r="M27" s="326">
        <f>生産者価格評価表!AW27</f>
        <v>68886.5</v>
      </c>
      <c r="N27" s="272">
        <f>ABS(生産者価格評価表!BE27)</f>
        <v>0</v>
      </c>
      <c r="O27" s="273">
        <f t="shared" si="5"/>
        <v>0</v>
      </c>
      <c r="P27" s="327">
        <f t="shared" si="6"/>
        <v>1</v>
      </c>
      <c r="Q27" s="269"/>
      <c r="R27" s="336">
        <f>生産者価格評価表!BG27</f>
        <v>68886.5</v>
      </c>
      <c r="S27" s="274">
        <f>雇用表!D27</f>
        <v>5128662</v>
      </c>
      <c r="T27" s="274">
        <f>雇用表!I27</f>
        <v>3485189</v>
      </c>
      <c r="U27" s="275">
        <f t="shared" si="9"/>
        <v>74.450901119958189</v>
      </c>
      <c r="V27" s="337">
        <f t="shared" si="10"/>
        <v>50.593207667685249</v>
      </c>
      <c r="W27" s="270"/>
      <c r="X27" s="336">
        <f>生産者価格評価表!BG27</f>
        <v>68886.5</v>
      </c>
      <c r="Y27" s="276">
        <v>33553.5</v>
      </c>
      <c r="Z27" s="343">
        <f t="shared" si="11"/>
        <v>0.48708382629397634</v>
      </c>
      <c r="AA27" s="230"/>
      <c r="AB27" s="336">
        <f>生産者価格評価表!BG27</f>
        <v>68886.5</v>
      </c>
      <c r="AC27" s="277">
        <v>23677.200000000001</v>
      </c>
      <c r="AD27" s="343">
        <f t="shared" si="12"/>
        <v>0.34371320940968114</v>
      </c>
      <c r="AE27" s="231"/>
      <c r="AF27" s="349">
        <f>生産者価格評価表!AQ27</f>
        <v>0</v>
      </c>
      <c r="AG27" s="343">
        <f t="shared" si="7"/>
        <v>0</v>
      </c>
      <c r="AH27" s="222"/>
    </row>
    <row r="28" spans="1:34" ht="18" customHeight="1" x14ac:dyDescent="0.35">
      <c r="A28" s="130">
        <v>22</v>
      </c>
      <c r="B28" s="315" t="s">
        <v>189</v>
      </c>
      <c r="C28" s="268" t="s">
        <v>348</v>
      </c>
      <c r="D28" s="357">
        <v>0</v>
      </c>
      <c r="E28" s="267">
        <v>0</v>
      </c>
      <c r="F28" s="271">
        <f t="shared" si="8"/>
        <v>0.9998449171599163</v>
      </c>
      <c r="G28" s="271">
        <f t="shared" si="0"/>
        <v>7.6797433405296616</v>
      </c>
      <c r="H28" s="271">
        <f t="shared" si="1"/>
        <v>7.4750350498438891</v>
      </c>
      <c r="I28" s="271">
        <f t="shared" si="2"/>
        <v>0.4388498490491386</v>
      </c>
      <c r="J28" s="271">
        <f t="shared" si="3"/>
        <v>7.7969775422963461E-2</v>
      </c>
      <c r="K28" s="316">
        <f t="shared" si="4"/>
        <v>2.3513450866500321E-2</v>
      </c>
      <c r="L28" s="229"/>
      <c r="M28" s="326">
        <f>生産者価格評価表!AW28</f>
        <v>23213.4</v>
      </c>
      <c r="N28" s="272">
        <f>ABS(生産者価格評価表!BE28)</f>
        <v>3.6</v>
      </c>
      <c r="O28" s="273">
        <f t="shared" si="5"/>
        <v>1.5508284008374472E-4</v>
      </c>
      <c r="P28" s="327">
        <f t="shared" si="6"/>
        <v>0.9998449171599163</v>
      </c>
      <c r="Q28" s="269"/>
      <c r="R28" s="336">
        <f>生産者価格評価表!BG28</f>
        <v>23252.6</v>
      </c>
      <c r="S28" s="274">
        <f>雇用表!D28</f>
        <v>178574</v>
      </c>
      <c r="T28" s="274">
        <f>雇用表!I28</f>
        <v>173814</v>
      </c>
      <c r="U28" s="275">
        <f t="shared" si="9"/>
        <v>7.6797433405296616</v>
      </c>
      <c r="V28" s="337">
        <f t="shared" si="10"/>
        <v>7.4750350498438891</v>
      </c>
      <c r="W28" s="270"/>
      <c r="X28" s="336">
        <f>生産者価格評価表!BG28</f>
        <v>23252.6</v>
      </c>
      <c r="Y28" s="276">
        <v>10204.4</v>
      </c>
      <c r="Z28" s="343">
        <f t="shared" si="11"/>
        <v>0.4388498490491386</v>
      </c>
      <c r="AA28" s="230"/>
      <c r="AB28" s="336">
        <f>生産者価格評価表!BG28</f>
        <v>23252.6</v>
      </c>
      <c r="AC28" s="277">
        <v>1813</v>
      </c>
      <c r="AD28" s="343">
        <f t="shared" si="12"/>
        <v>7.7969775422963461E-2</v>
      </c>
      <c r="AE28" s="231"/>
      <c r="AF28" s="349">
        <f>生産者価格評価表!AQ28</f>
        <v>6898</v>
      </c>
      <c r="AG28" s="343">
        <f t="shared" si="7"/>
        <v>2.3513450866500321E-2</v>
      </c>
      <c r="AH28" s="222"/>
    </row>
    <row r="29" spans="1:34" ht="18" customHeight="1" x14ac:dyDescent="0.35">
      <c r="A29" s="130">
        <v>23</v>
      </c>
      <c r="B29" s="315" t="s">
        <v>190</v>
      </c>
      <c r="C29" s="268" t="s">
        <v>7</v>
      </c>
      <c r="D29" s="357">
        <v>0</v>
      </c>
      <c r="E29" s="267">
        <v>0</v>
      </c>
      <c r="F29" s="271">
        <f t="shared" si="8"/>
        <v>0.99980072624213978</v>
      </c>
      <c r="G29" s="271">
        <f t="shared" si="0"/>
        <v>18.661045382306199</v>
      </c>
      <c r="H29" s="271">
        <f t="shared" si="1"/>
        <v>18.615795514744836</v>
      </c>
      <c r="I29" s="271">
        <f t="shared" si="2"/>
        <v>0.47677909235387606</v>
      </c>
      <c r="J29" s="271">
        <f t="shared" si="3"/>
        <v>0.11983489316616634</v>
      </c>
      <c r="K29" s="316">
        <f t="shared" si="4"/>
        <v>6.6299886830013229E-3</v>
      </c>
      <c r="L29" s="229"/>
      <c r="M29" s="326">
        <f>生産者価格評価表!AW29</f>
        <v>4516.3999999999996</v>
      </c>
      <c r="N29" s="272">
        <f>ABS(生産者価格評価表!BE29)</f>
        <v>0.9</v>
      </c>
      <c r="O29" s="273">
        <f t="shared" si="5"/>
        <v>1.9927375786024269E-4</v>
      </c>
      <c r="P29" s="327">
        <f t="shared" si="6"/>
        <v>0.99980072624213978</v>
      </c>
      <c r="Q29" s="269"/>
      <c r="R29" s="336">
        <f>生産者価格評価表!BG29</f>
        <v>4530.3999999999996</v>
      </c>
      <c r="S29" s="274">
        <f>雇用表!D29</f>
        <v>84542</v>
      </c>
      <c r="T29" s="274">
        <f>雇用表!I29</f>
        <v>84337</v>
      </c>
      <c r="U29" s="275">
        <f t="shared" si="9"/>
        <v>18.661045382306199</v>
      </c>
      <c r="V29" s="337">
        <f t="shared" si="10"/>
        <v>18.615795514744836</v>
      </c>
      <c r="W29" s="270"/>
      <c r="X29" s="336">
        <f>生産者価格評価表!BG29</f>
        <v>4530.3999999999996</v>
      </c>
      <c r="Y29" s="276">
        <v>2160</v>
      </c>
      <c r="Z29" s="343">
        <f t="shared" si="11"/>
        <v>0.47677909235387606</v>
      </c>
      <c r="AA29" s="230"/>
      <c r="AB29" s="336">
        <f>生産者価格評価表!BG29</f>
        <v>4530.3999999999996</v>
      </c>
      <c r="AC29" s="277">
        <v>542.9</v>
      </c>
      <c r="AD29" s="343">
        <f t="shared" si="12"/>
        <v>0.11983489316616634</v>
      </c>
      <c r="AE29" s="231"/>
      <c r="AF29" s="349">
        <f>生産者価格評価表!AQ29</f>
        <v>1945</v>
      </c>
      <c r="AG29" s="343">
        <f t="shared" si="7"/>
        <v>6.6299886830013229E-3</v>
      </c>
      <c r="AH29" s="222"/>
    </row>
    <row r="30" spans="1:34" ht="18" customHeight="1" x14ac:dyDescent="0.35">
      <c r="A30" s="130">
        <v>24</v>
      </c>
      <c r="B30" s="315" t="s">
        <v>191</v>
      </c>
      <c r="C30" s="268" t="s">
        <v>8</v>
      </c>
      <c r="D30" s="357">
        <v>0</v>
      </c>
      <c r="E30" s="267">
        <v>0</v>
      </c>
      <c r="F30" s="271">
        <f t="shared" si="8"/>
        <v>0.99994987301162941</v>
      </c>
      <c r="G30" s="271">
        <f t="shared" si="0"/>
        <v>89.062296613987954</v>
      </c>
      <c r="H30" s="271">
        <f t="shared" si="1"/>
        <v>80.114480249653724</v>
      </c>
      <c r="I30" s="271">
        <f t="shared" si="2"/>
        <v>0.64980057740767316</v>
      </c>
      <c r="J30" s="271">
        <f t="shared" si="3"/>
        <v>0.45480032708642759</v>
      </c>
      <c r="K30" s="316">
        <f t="shared" si="4"/>
        <v>1.7633383782604544E-3</v>
      </c>
      <c r="L30" s="229"/>
      <c r="M30" s="326">
        <f>生産者価格評価表!AW30</f>
        <v>5984.8</v>
      </c>
      <c r="N30" s="272">
        <f>ABS(生産者価格評価表!BE30)</f>
        <v>0.3</v>
      </c>
      <c r="O30" s="273">
        <f t="shared" si="5"/>
        <v>5.0126988370538693E-5</v>
      </c>
      <c r="P30" s="327">
        <f t="shared" si="6"/>
        <v>0.99994987301162941</v>
      </c>
      <c r="Q30" s="269"/>
      <c r="R30" s="336">
        <f>生産者価格評価表!BG30</f>
        <v>5992.3</v>
      </c>
      <c r="S30" s="274">
        <f>雇用表!D30</f>
        <v>533688</v>
      </c>
      <c r="T30" s="274">
        <f>雇用表!I30</f>
        <v>480070</v>
      </c>
      <c r="U30" s="275">
        <f t="shared" si="9"/>
        <v>89.062296613987954</v>
      </c>
      <c r="V30" s="337">
        <f t="shared" si="10"/>
        <v>80.114480249653724</v>
      </c>
      <c r="W30" s="270"/>
      <c r="X30" s="336">
        <f>生産者価格評価表!BG30</f>
        <v>5992.3</v>
      </c>
      <c r="Y30" s="276">
        <v>3893.8</v>
      </c>
      <c r="Z30" s="343">
        <f t="shared" si="11"/>
        <v>0.64980057740767316</v>
      </c>
      <c r="AA30" s="230"/>
      <c r="AB30" s="336">
        <f>生産者価格評価表!BG30</f>
        <v>5992.3</v>
      </c>
      <c r="AC30" s="277">
        <v>2725.3</v>
      </c>
      <c r="AD30" s="343">
        <f t="shared" si="12"/>
        <v>0.45480032708642759</v>
      </c>
      <c r="AE30" s="231"/>
      <c r="AF30" s="349">
        <f>生産者価格評価表!AQ30</f>
        <v>517.29999999999995</v>
      </c>
      <c r="AG30" s="343">
        <f t="shared" si="7"/>
        <v>1.7633383782604544E-3</v>
      </c>
      <c r="AH30" s="222"/>
    </row>
    <row r="31" spans="1:34" ht="18" customHeight="1" x14ac:dyDescent="0.35">
      <c r="A31" s="130">
        <v>25</v>
      </c>
      <c r="B31" s="315" t="s">
        <v>192</v>
      </c>
      <c r="C31" s="268" t="s">
        <v>234</v>
      </c>
      <c r="D31" s="357">
        <v>-33.737110570626754</v>
      </c>
      <c r="E31" s="267">
        <v>0</v>
      </c>
      <c r="F31" s="271">
        <f t="shared" si="8"/>
        <v>0.99864443981998718</v>
      </c>
      <c r="G31" s="271">
        <f t="shared" si="0"/>
        <v>125.42482983402414</v>
      </c>
      <c r="H31" s="271">
        <f t="shared" si="1"/>
        <v>108.36638506098581</v>
      </c>
      <c r="I31" s="271">
        <f t="shared" si="2"/>
        <v>0.70379849501123293</v>
      </c>
      <c r="J31" s="271">
        <f t="shared" si="3"/>
        <v>0.43473726330185086</v>
      </c>
      <c r="K31" s="316">
        <f t="shared" si="4"/>
        <v>0.16259800111806494</v>
      </c>
      <c r="L31" s="229"/>
      <c r="M31" s="326">
        <f>生産者価格評価表!AW31</f>
        <v>86016.1</v>
      </c>
      <c r="N31" s="272">
        <f>ABS(生産者価格評価表!BE31)</f>
        <v>116.6</v>
      </c>
      <c r="O31" s="273">
        <f t="shared" si="5"/>
        <v>1.3555601800128113E-3</v>
      </c>
      <c r="P31" s="327">
        <f t="shared" si="6"/>
        <v>0.99864443981998718</v>
      </c>
      <c r="Q31" s="269"/>
      <c r="R31" s="336">
        <f>生産者価格評価表!BG31</f>
        <v>92718.3</v>
      </c>
      <c r="S31" s="274">
        <f>雇用表!D31</f>
        <v>11629177</v>
      </c>
      <c r="T31" s="274">
        <f>雇用表!I31</f>
        <v>10047547</v>
      </c>
      <c r="U31" s="275">
        <f t="shared" si="9"/>
        <v>125.42482983402414</v>
      </c>
      <c r="V31" s="337">
        <f t="shared" si="10"/>
        <v>108.36638506098581</v>
      </c>
      <c r="W31" s="270"/>
      <c r="X31" s="336">
        <f>生産者価格評価表!BG31</f>
        <v>92718.3</v>
      </c>
      <c r="Y31" s="276">
        <v>65255</v>
      </c>
      <c r="Z31" s="343">
        <f t="shared" si="11"/>
        <v>0.70379849501123293</v>
      </c>
      <c r="AA31" s="230"/>
      <c r="AB31" s="336">
        <f>生産者価格評価表!BG31</f>
        <v>92718.3</v>
      </c>
      <c r="AC31" s="277">
        <v>40308.1</v>
      </c>
      <c r="AD31" s="343">
        <f t="shared" si="12"/>
        <v>0.43473726330185086</v>
      </c>
      <c r="AE31" s="231"/>
      <c r="AF31" s="349">
        <f>生産者価格評価表!AQ31</f>
        <v>47700.4</v>
      </c>
      <c r="AG31" s="343">
        <f t="shared" si="7"/>
        <v>0.16259800111806494</v>
      </c>
      <c r="AH31" s="222"/>
    </row>
    <row r="32" spans="1:34" ht="18" customHeight="1" x14ac:dyDescent="0.35">
      <c r="A32" s="130">
        <v>26</v>
      </c>
      <c r="B32" s="315" t="s">
        <v>193</v>
      </c>
      <c r="C32" s="268" t="s">
        <v>9</v>
      </c>
      <c r="D32" s="357">
        <v>0</v>
      </c>
      <c r="E32" s="267">
        <v>0</v>
      </c>
      <c r="F32" s="271">
        <f t="shared" si="8"/>
        <v>0.93408313383640074</v>
      </c>
      <c r="G32" s="271">
        <f t="shared" si="0"/>
        <v>46.993031243807387</v>
      </c>
      <c r="H32" s="271">
        <f t="shared" si="1"/>
        <v>44.243234912037344</v>
      </c>
      <c r="I32" s="271">
        <f t="shared" si="2"/>
        <v>0.63412103397406261</v>
      </c>
      <c r="J32" s="271">
        <f t="shared" si="3"/>
        <v>0.30373263315498605</v>
      </c>
      <c r="K32" s="316">
        <f t="shared" si="4"/>
        <v>5.4962776618808037E-2</v>
      </c>
      <c r="L32" s="229"/>
      <c r="M32" s="326">
        <f>生産者価格評価表!AW32</f>
        <v>36800.9</v>
      </c>
      <c r="N32" s="272">
        <f>ABS(生産者価格評価表!BE32)</f>
        <v>2425.8000000000002</v>
      </c>
      <c r="O32" s="273">
        <f t="shared" si="5"/>
        <v>6.5916866163599264E-2</v>
      </c>
      <c r="P32" s="327">
        <f t="shared" si="6"/>
        <v>0.93408313383640074</v>
      </c>
      <c r="Q32" s="269"/>
      <c r="R32" s="336">
        <f>生産者価格評価表!BG32</f>
        <v>36333.599999999999</v>
      </c>
      <c r="S32" s="274">
        <f>雇用表!D32</f>
        <v>1707426</v>
      </c>
      <c r="T32" s="274">
        <f>雇用表!I32</f>
        <v>1607516</v>
      </c>
      <c r="U32" s="275">
        <f t="shared" si="9"/>
        <v>46.993031243807387</v>
      </c>
      <c r="V32" s="337">
        <f t="shared" si="10"/>
        <v>44.243234912037344</v>
      </c>
      <c r="W32" s="270"/>
      <c r="X32" s="336">
        <f>生産者価格評価表!BG32</f>
        <v>36333.599999999999</v>
      </c>
      <c r="Y32" s="276">
        <v>23039.9</v>
      </c>
      <c r="Z32" s="343">
        <f t="shared" si="11"/>
        <v>0.63412103397406261</v>
      </c>
      <c r="AA32" s="230"/>
      <c r="AB32" s="336">
        <f>生産者価格評価表!BG32</f>
        <v>36333.599999999999</v>
      </c>
      <c r="AC32" s="277">
        <v>11035.7</v>
      </c>
      <c r="AD32" s="343">
        <f t="shared" si="12"/>
        <v>0.30373263315498605</v>
      </c>
      <c r="AE32" s="231"/>
      <c r="AF32" s="349">
        <f>生産者価格評価表!AQ32</f>
        <v>16124.1</v>
      </c>
      <c r="AG32" s="343">
        <f t="shared" si="7"/>
        <v>5.4962776618808037E-2</v>
      </c>
      <c r="AH32" s="222"/>
    </row>
    <row r="33" spans="1:34" ht="18" customHeight="1" x14ac:dyDescent="0.35">
      <c r="A33" s="130">
        <v>27</v>
      </c>
      <c r="B33" s="315" t="s">
        <v>194</v>
      </c>
      <c r="C33" s="268" t="s">
        <v>235</v>
      </c>
      <c r="D33" s="357">
        <v>0</v>
      </c>
      <c r="E33" s="267">
        <v>0</v>
      </c>
      <c r="F33" s="271">
        <f t="shared" si="8"/>
        <v>0.99998342783152072</v>
      </c>
      <c r="G33" s="271">
        <f t="shared" si="0"/>
        <v>15.501255679270578</v>
      </c>
      <c r="H33" s="271">
        <f t="shared" si="1"/>
        <v>8.8173091577340781</v>
      </c>
      <c r="I33" s="271">
        <f t="shared" si="2"/>
        <v>0.80612069098804395</v>
      </c>
      <c r="J33" s="271">
        <f t="shared" si="3"/>
        <v>6.4697852865753858E-2</v>
      </c>
      <c r="K33" s="316">
        <f t="shared" si="4"/>
        <v>0.23035887157251742</v>
      </c>
      <c r="L33" s="229"/>
      <c r="M33" s="326">
        <f>生産者価格評価表!AW33</f>
        <v>90513.2</v>
      </c>
      <c r="N33" s="272">
        <f>ABS(生産者価格評価表!BE33)</f>
        <v>1.5</v>
      </c>
      <c r="O33" s="273">
        <f t="shared" si="5"/>
        <v>1.657216847929363E-5</v>
      </c>
      <c r="P33" s="327">
        <f t="shared" si="6"/>
        <v>0.99998342783152072</v>
      </c>
      <c r="Q33" s="269"/>
      <c r="R33" s="336">
        <f>生産者価格評価表!BG33</f>
        <v>90548.6</v>
      </c>
      <c r="S33" s="274">
        <f>雇用表!D33</f>
        <v>1403617</v>
      </c>
      <c r="T33" s="274">
        <f>雇用表!I33</f>
        <v>798395</v>
      </c>
      <c r="U33" s="275">
        <f t="shared" si="9"/>
        <v>15.501255679270578</v>
      </c>
      <c r="V33" s="337">
        <f t="shared" si="10"/>
        <v>8.8173091577340781</v>
      </c>
      <c r="W33" s="270"/>
      <c r="X33" s="336">
        <f>生産者価格評価表!BG33</f>
        <v>90548.6</v>
      </c>
      <c r="Y33" s="276">
        <v>72993.100000000006</v>
      </c>
      <c r="Z33" s="343">
        <f t="shared" si="11"/>
        <v>0.80612069098804395</v>
      </c>
      <c r="AA33" s="230"/>
      <c r="AB33" s="336">
        <f>生産者価格評価表!BG33</f>
        <v>90548.6</v>
      </c>
      <c r="AC33" s="277">
        <v>5858.3</v>
      </c>
      <c r="AD33" s="343">
        <f t="shared" si="12"/>
        <v>6.4697852865753858E-2</v>
      </c>
      <c r="AE33" s="231"/>
      <c r="AF33" s="349">
        <f>生産者価格評価表!AQ33</f>
        <v>67579</v>
      </c>
      <c r="AG33" s="343">
        <f t="shared" si="7"/>
        <v>0.23035887157251742</v>
      </c>
      <c r="AH33" s="222"/>
    </row>
    <row r="34" spans="1:34" ht="18" customHeight="1" x14ac:dyDescent="0.35">
      <c r="A34" s="130">
        <v>28</v>
      </c>
      <c r="B34" s="315" t="s">
        <v>195</v>
      </c>
      <c r="C34" s="268" t="s">
        <v>236</v>
      </c>
      <c r="D34" s="357">
        <v>0</v>
      </c>
      <c r="E34" s="267">
        <v>-0.42498377757537042</v>
      </c>
      <c r="F34" s="271">
        <f t="shared" si="8"/>
        <v>0.95689883675961296</v>
      </c>
      <c r="G34" s="271">
        <f t="shared" si="0"/>
        <v>70.3357767698853</v>
      </c>
      <c r="H34" s="271">
        <f t="shared" si="1"/>
        <v>63.78656370904433</v>
      </c>
      <c r="I34" s="271">
        <f t="shared" si="2"/>
        <v>0.50706227450413499</v>
      </c>
      <c r="J34" s="271">
        <f t="shared" si="3"/>
        <v>0.32180280242295745</v>
      </c>
      <c r="K34" s="316">
        <f t="shared" si="4"/>
        <v>3.6661621739545416E-2</v>
      </c>
      <c r="L34" s="229"/>
      <c r="M34" s="326">
        <f>生産者価格評価表!AW34</f>
        <v>46026.6</v>
      </c>
      <c r="N34" s="272">
        <f>ABS(生産者価格評価表!BE34)</f>
        <v>1983.8</v>
      </c>
      <c r="O34" s="273">
        <f t="shared" si="5"/>
        <v>4.3101163240387083E-2</v>
      </c>
      <c r="P34" s="327">
        <f t="shared" si="6"/>
        <v>0.95689883675961296</v>
      </c>
      <c r="Q34" s="269"/>
      <c r="R34" s="336">
        <f>生産者価格評価表!BG34</f>
        <v>49806.9</v>
      </c>
      <c r="S34" s="274">
        <f>雇用表!D34</f>
        <v>3503207</v>
      </c>
      <c r="T34" s="274">
        <f>雇用表!I34</f>
        <v>3177011</v>
      </c>
      <c r="U34" s="275">
        <f t="shared" si="9"/>
        <v>70.3357767698853</v>
      </c>
      <c r="V34" s="337">
        <f t="shared" si="10"/>
        <v>63.78656370904433</v>
      </c>
      <c r="W34" s="270"/>
      <c r="X34" s="336">
        <f>生産者価格評価表!BG34</f>
        <v>49806.9</v>
      </c>
      <c r="Y34" s="276">
        <v>25255.200000000001</v>
      </c>
      <c r="Z34" s="343">
        <f t="shared" si="11"/>
        <v>0.50706227450413499</v>
      </c>
      <c r="AA34" s="230"/>
      <c r="AB34" s="336">
        <f>生産者価格評価表!BG34</f>
        <v>49806.9</v>
      </c>
      <c r="AC34" s="277">
        <v>16028</v>
      </c>
      <c r="AD34" s="343">
        <f t="shared" si="12"/>
        <v>0.32180280242295745</v>
      </c>
      <c r="AE34" s="231"/>
      <c r="AF34" s="349">
        <f>生産者価格評価表!AQ34</f>
        <v>10755.2</v>
      </c>
      <c r="AG34" s="343">
        <f t="shared" si="7"/>
        <v>3.6661621739545416E-2</v>
      </c>
      <c r="AH34" s="222"/>
    </row>
    <row r="35" spans="1:34" ht="18" customHeight="1" x14ac:dyDescent="0.35">
      <c r="A35" s="130">
        <v>29</v>
      </c>
      <c r="B35" s="315" t="s">
        <v>196</v>
      </c>
      <c r="C35" s="268" t="s">
        <v>237</v>
      </c>
      <c r="D35" s="357">
        <v>3.4860271439561788E-2</v>
      </c>
      <c r="E35" s="267">
        <v>4.8155258972889942E-3</v>
      </c>
      <c r="F35" s="271">
        <f t="shared" si="8"/>
        <v>0.94469207339722161</v>
      </c>
      <c r="G35" s="271">
        <f t="shared" si="0"/>
        <v>34.874846097020438</v>
      </c>
      <c r="H35" s="271">
        <f t="shared" si="1"/>
        <v>30.226360502339325</v>
      </c>
      <c r="I35" s="271">
        <f t="shared" si="2"/>
        <v>0.53153472051218909</v>
      </c>
      <c r="J35" s="271">
        <f t="shared" si="3"/>
        <v>0.22909689731593202</v>
      </c>
      <c r="K35" s="316">
        <f t="shared" si="4"/>
        <v>5.6262867972893746E-2</v>
      </c>
      <c r="L35" s="229"/>
      <c r="M35" s="326">
        <f>生産者価格評価表!AW35</f>
        <v>67305</v>
      </c>
      <c r="N35" s="272">
        <f>ABS(生産者価格評価表!BE35)</f>
        <v>3722.5</v>
      </c>
      <c r="O35" s="273">
        <f t="shared" si="5"/>
        <v>5.5307926602778397E-2</v>
      </c>
      <c r="P35" s="327">
        <f t="shared" si="6"/>
        <v>0.94469207339722161</v>
      </c>
      <c r="Q35" s="269"/>
      <c r="R35" s="336">
        <f>生産者価格評価表!BG35</f>
        <v>64976</v>
      </c>
      <c r="S35" s="274">
        <f>雇用表!D35</f>
        <v>2266028</v>
      </c>
      <c r="T35" s="274">
        <f>雇用表!I35</f>
        <v>1963988</v>
      </c>
      <c r="U35" s="275">
        <f t="shared" si="9"/>
        <v>34.874846097020438</v>
      </c>
      <c r="V35" s="337">
        <f t="shared" si="10"/>
        <v>30.226360502339325</v>
      </c>
      <c r="W35" s="270"/>
      <c r="X35" s="336">
        <f>生産者価格評価表!BG35</f>
        <v>64976</v>
      </c>
      <c r="Y35" s="276">
        <v>34537</v>
      </c>
      <c r="Z35" s="343">
        <f t="shared" si="11"/>
        <v>0.53153472051218909</v>
      </c>
      <c r="AA35" s="230"/>
      <c r="AB35" s="336">
        <f>生産者価格評価表!BG35</f>
        <v>64976</v>
      </c>
      <c r="AC35" s="277">
        <v>14885.8</v>
      </c>
      <c r="AD35" s="343">
        <f t="shared" si="12"/>
        <v>0.22909689731593202</v>
      </c>
      <c r="AE35" s="231"/>
      <c r="AF35" s="349">
        <f>生産者価格評価表!AQ35</f>
        <v>16505.5</v>
      </c>
      <c r="AG35" s="343">
        <f t="shared" si="7"/>
        <v>5.6262867972893746E-2</v>
      </c>
      <c r="AH35" s="222"/>
    </row>
    <row r="36" spans="1:34" ht="18" customHeight="1" x14ac:dyDescent="0.35">
      <c r="A36" s="130">
        <v>30</v>
      </c>
      <c r="B36" s="315" t="s">
        <v>197</v>
      </c>
      <c r="C36" s="268" t="s">
        <v>10</v>
      </c>
      <c r="D36" s="357">
        <v>0</v>
      </c>
      <c r="E36" s="267">
        <v>0</v>
      </c>
      <c r="F36" s="271">
        <f t="shared" si="8"/>
        <v>1</v>
      </c>
      <c r="G36" s="271">
        <f t="shared" si="0"/>
        <v>47.638480955642926</v>
      </c>
      <c r="H36" s="271">
        <f t="shared" si="1"/>
        <v>47.634164422382163</v>
      </c>
      <c r="I36" s="271">
        <f t="shared" si="2"/>
        <v>0.70989142980472375</v>
      </c>
      <c r="J36" s="271">
        <f t="shared" si="3"/>
        <v>0.33946953559732373</v>
      </c>
      <c r="K36" s="316">
        <f t="shared" si="4"/>
        <v>4.2033105629865966E-3</v>
      </c>
      <c r="L36" s="229"/>
      <c r="M36" s="326">
        <f>生産者価格評価表!AW36</f>
        <v>42626.8</v>
      </c>
      <c r="N36" s="272">
        <f>ABS(生産者価格評価表!BE36)</f>
        <v>0</v>
      </c>
      <c r="O36" s="273">
        <f t="shared" si="5"/>
        <v>0</v>
      </c>
      <c r="P36" s="327">
        <f t="shared" si="6"/>
        <v>1</v>
      </c>
      <c r="Q36" s="269"/>
      <c r="R36" s="336">
        <f>生産者価格評価表!BG36</f>
        <v>42626.8</v>
      </c>
      <c r="S36" s="274">
        <f>雇用表!D36</f>
        <v>2030676</v>
      </c>
      <c r="T36" s="274">
        <f>雇用表!I36</f>
        <v>2030492</v>
      </c>
      <c r="U36" s="275">
        <f t="shared" si="9"/>
        <v>47.638480955642926</v>
      </c>
      <c r="V36" s="337">
        <f t="shared" si="10"/>
        <v>47.634164422382163</v>
      </c>
      <c r="W36" s="270"/>
      <c r="X36" s="336">
        <f>生産者価格評価表!BG36</f>
        <v>42626.8</v>
      </c>
      <c r="Y36" s="276">
        <v>30260.400000000001</v>
      </c>
      <c r="Z36" s="343">
        <f t="shared" si="11"/>
        <v>0.70989142980472375</v>
      </c>
      <c r="AA36" s="230"/>
      <c r="AB36" s="336">
        <f>生産者価格評価表!BG36</f>
        <v>42626.8</v>
      </c>
      <c r="AC36" s="277">
        <v>14470.5</v>
      </c>
      <c r="AD36" s="343">
        <f t="shared" si="12"/>
        <v>0.33946953559732373</v>
      </c>
      <c r="AE36" s="231"/>
      <c r="AF36" s="349">
        <f>生産者価格評価表!AQ36</f>
        <v>1233.0999999999999</v>
      </c>
      <c r="AG36" s="343">
        <f t="shared" si="7"/>
        <v>4.2033105629865966E-3</v>
      </c>
      <c r="AH36" s="222"/>
    </row>
    <row r="37" spans="1:34" ht="18" customHeight="1" x14ac:dyDescent="0.35">
      <c r="A37" s="130">
        <v>31</v>
      </c>
      <c r="B37" s="315" t="s">
        <v>198</v>
      </c>
      <c r="C37" s="268" t="s">
        <v>238</v>
      </c>
      <c r="D37" s="357">
        <v>0</v>
      </c>
      <c r="E37" s="267">
        <v>1.4399715311367549E-5</v>
      </c>
      <c r="F37" s="271">
        <f t="shared" si="8"/>
        <v>0.95684345031647855</v>
      </c>
      <c r="G37" s="271">
        <f t="shared" si="0"/>
        <v>76.165849746206177</v>
      </c>
      <c r="H37" s="271">
        <f t="shared" si="1"/>
        <v>75.358308070186155</v>
      </c>
      <c r="I37" s="271">
        <f t="shared" si="2"/>
        <v>0.69152879998779526</v>
      </c>
      <c r="J37" s="271">
        <f t="shared" si="3"/>
        <v>0.48708364844160351</v>
      </c>
      <c r="K37" s="316">
        <f t="shared" si="4"/>
        <v>3.2951895938151919E-2</v>
      </c>
      <c r="L37" s="229"/>
      <c r="M37" s="326">
        <f>生産者価格評価表!AW37</f>
        <v>47112.2</v>
      </c>
      <c r="N37" s="272">
        <f>ABS(生産者価格評価表!BE37)</f>
        <v>2033.2</v>
      </c>
      <c r="O37" s="273">
        <f t="shared" si="5"/>
        <v>4.3156549683521471E-2</v>
      </c>
      <c r="P37" s="327">
        <f t="shared" si="6"/>
        <v>0.95684345031647855</v>
      </c>
      <c r="Q37" s="269"/>
      <c r="R37" s="336">
        <f>生産者価格評価表!BG37</f>
        <v>45883.7</v>
      </c>
      <c r="S37" s="274">
        <f>雇用表!D37</f>
        <v>3494771</v>
      </c>
      <c r="T37" s="274">
        <f>雇用表!I37</f>
        <v>3457718</v>
      </c>
      <c r="U37" s="275">
        <f t="shared" si="9"/>
        <v>76.165849746206177</v>
      </c>
      <c r="V37" s="337">
        <f t="shared" si="10"/>
        <v>75.358308070186155</v>
      </c>
      <c r="W37" s="270"/>
      <c r="X37" s="336">
        <f>生産者価格評価表!BG37</f>
        <v>45883.7</v>
      </c>
      <c r="Y37" s="276">
        <v>31729.9</v>
      </c>
      <c r="Z37" s="343">
        <f t="shared" si="11"/>
        <v>0.69152879998779526</v>
      </c>
      <c r="AA37" s="230"/>
      <c r="AB37" s="336">
        <f>生産者価格評価表!BG37</f>
        <v>45883.7</v>
      </c>
      <c r="AC37" s="277">
        <v>22349.200000000001</v>
      </c>
      <c r="AD37" s="343">
        <f t="shared" si="12"/>
        <v>0.48708364844160351</v>
      </c>
      <c r="AE37" s="231"/>
      <c r="AF37" s="349">
        <f>生産者価格評価表!AQ37</f>
        <v>9666.9</v>
      </c>
      <c r="AG37" s="343">
        <f t="shared" si="7"/>
        <v>3.2951895938151919E-2</v>
      </c>
      <c r="AH37" s="222"/>
    </row>
    <row r="38" spans="1:34" ht="18" customHeight="1" x14ac:dyDescent="0.35">
      <c r="A38" s="130">
        <v>32</v>
      </c>
      <c r="B38" s="315" t="s">
        <v>199</v>
      </c>
      <c r="C38" s="268" t="s">
        <v>239</v>
      </c>
      <c r="D38" s="357">
        <v>0</v>
      </c>
      <c r="E38" s="267">
        <v>0</v>
      </c>
      <c r="F38" s="271">
        <f t="shared" si="8"/>
        <v>0.99993051782287323</v>
      </c>
      <c r="G38" s="271">
        <f t="shared" si="0"/>
        <v>117.90445391616372</v>
      </c>
      <c r="H38" s="271">
        <f t="shared" si="1"/>
        <v>110.06287096859371</v>
      </c>
      <c r="I38" s="271">
        <f t="shared" si="2"/>
        <v>0.59308558317548421</v>
      </c>
      <c r="J38" s="271">
        <f t="shared" si="3"/>
        <v>0.51403548513068242</v>
      </c>
      <c r="K38" s="316">
        <f t="shared" si="4"/>
        <v>5.2516327838453253E-2</v>
      </c>
      <c r="L38" s="229"/>
      <c r="M38" s="326">
        <f>生産者価格評価表!AW38</f>
        <v>71960.899999999994</v>
      </c>
      <c r="N38" s="272">
        <f>ABS(生産者価格評価表!BE38)</f>
        <v>5</v>
      </c>
      <c r="O38" s="273">
        <f t="shared" si="5"/>
        <v>6.948217712674522E-5</v>
      </c>
      <c r="P38" s="327">
        <f t="shared" si="6"/>
        <v>0.99993051782287323</v>
      </c>
      <c r="Q38" s="269"/>
      <c r="R38" s="336">
        <f>生産者価格評価表!BG38</f>
        <v>71956.899999999994</v>
      </c>
      <c r="S38" s="274">
        <f>雇用表!D38</f>
        <v>8484039</v>
      </c>
      <c r="T38" s="274">
        <f>雇用表!I38</f>
        <v>7919783</v>
      </c>
      <c r="U38" s="275">
        <f t="shared" si="9"/>
        <v>117.90445391616372</v>
      </c>
      <c r="V38" s="337">
        <f t="shared" si="10"/>
        <v>110.06287096859371</v>
      </c>
      <c r="W38" s="270"/>
      <c r="X38" s="336">
        <f>生産者価格評価表!BG38</f>
        <v>71956.899999999994</v>
      </c>
      <c r="Y38" s="276">
        <v>42676.6</v>
      </c>
      <c r="Z38" s="343">
        <f t="shared" si="11"/>
        <v>0.59308558317548421</v>
      </c>
      <c r="AA38" s="230"/>
      <c r="AB38" s="336">
        <f>生産者価格評価表!BG38</f>
        <v>71956.899999999994</v>
      </c>
      <c r="AC38" s="277">
        <v>36988.400000000001</v>
      </c>
      <c r="AD38" s="343">
        <f t="shared" si="12"/>
        <v>0.51403548513068242</v>
      </c>
      <c r="AE38" s="231"/>
      <c r="AF38" s="349">
        <f>生産者価格評価表!AQ38</f>
        <v>15406.4</v>
      </c>
      <c r="AG38" s="343">
        <f t="shared" si="7"/>
        <v>5.2516327838453253E-2</v>
      </c>
      <c r="AH38" s="222"/>
    </row>
    <row r="39" spans="1:34" ht="18" customHeight="1" x14ac:dyDescent="0.35">
      <c r="A39" s="130">
        <v>33</v>
      </c>
      <c r="B39" s="315" t="s">
        <v>200</v>
      </c>
      <c r="C39" s="268" t="s">
        <v>259</v>
      </c>
      <c r="D39" s="357">
        <v>0</v>
      </c>
      <c r="E39" s="267">
        <v>0</v>
      </c>
      <c r="F39" s="271">
        <f t="shared" si="8"/>
        <v>0.97898268799275412</v>
      </c>
      <c r="G39" s="271">
        <f t="shared" si="0"/>
        <v>128.78044693907472</v>
      </c>
      <c r="H39" s="271">
        <f t="shared" si="1"/>
        <v>91.822732318260833</v>
      </c>
      <c r="I39" s="271">
        <f t="shared" si="2"/>
        <v>0.61725344000670201</v>
      </c>
      <c r="J39" s="271">
        <f t="shared" si="3"/>
        <v>0.5320543699080571</v>
      </c>
      <c r="K39" s="316">
        <f t="shared" si="4"/>
        <v>1.2641632920194707E-2</v>
      </c>
      <c r="L39" s="229"/>
      <c r="M39" s="326">
        <f>生産者価格評価表!AW39</f>
        <v>4857.8999999999996</v>
      </c>
      <c r="N39" s="272">
        <f>ABS(生産者価格評価表!BE39)</f>
        <v>102.1</v>
      </c>
      <c r="O39" s="273">
        <f t="shared" si="5"/>
        <v>2.1017312007245929E-2</v>
      </c>
      <c r="P39" s="327">
        <f t="shared" si="6"/>
        <v>0.97898268799275412</v>
      </c>
      <c r="Q39" s="269"/>
      <c r="R39" s="336">
        <f>生産者価格評価表!BG39</f>
        <v>4774.7</v>
      </c>
      <c r="S39" s="274">
        <f>雇用表!D39</f>
        <v>614888</v>
      </c>
      <c r="T39" s="274">
        <f>雇用表!I39</f>
        <v>438426</v>
      </c>
      <c r="U39" s="275">
        <f t="shared" si="9"/>
        <v>128.78044693907472</v>
      </c>
      <c r="V39" s="337">
        <f t="shared" si="10"/>
        <v>91.822732318260833</v>
      </c>
      <c r="W39" s="270"/>
      <c r="X39" s="336">
        <f>生産者価格評価表!BG39</f>
        <v>4774.7</v>
      </c>
      <c r="Y39" s="276">
        <v>2947.2</v>
      </c>
      <c r="Z39" s="343">
        <f t="shared" si="11"/>
        <v>0.61725344000670201</v>
      </c>
      <c r="AA39" s="230"/>
      <c r="AB39" s="336">
        <f>生産者価格評価表!BG39</f>
        <v>4774.7</v>
      </c>
      <c r="AC39" s="277">
        <v>2540.4</v>
      </c>
      <c r="AD39" s="343">
        <f t="shared" si="12"/>
        <v>0.5320543699080571</v>
      </c>
      <c r="AE39" s="231"/>
      <c r="AF39" s="349">
        <f>生産者価格評価表!AQ39</f>
        <v>3708.6</v>
      </c>
      <c r="AG39" s="343">
        <f t="shared" si="7"/>
        <v>1.2641632920194707E-2</v>
      </c>
      <c r="AH39" s="222"/>
    </row>
    <row r="40" spans="1:34" ht="18" customHeight="1" x14ac:dyDescent="0.35">
      <c r="A40" s="130">
        <v>34</v>
      </c>
      <c r="B40" s="315" t="s">
        <v>201</v>
      </c>
      <c r="C40" s="268" t="s">
        <v>240</v>
      </c>
      <c r="D40" s="357">
        <v>0</v>
      </c>
      <c r="E40" s="267">
        <v>0</v>
      </c>
      <c r="F40" s="271">
        <f t="shared" si="8"/>
        <v>0.95182201059920479</v>
      </c>
      <c r="G40" s="271">
        <f t="shared" si="0"/>
        <v>96.695109160288183</v>
      </c>
      <c r="H40" s="271">
        <f t="shared" si="1"/>
        <v>80.064196631598364</v>
      </c>
      <c r="I40" s="271">
        <f t="shared" si="2"/>
        <v>0.59603775882925403</v>
      </c>
      <c r="J40" s="271">
        <f t="shared" si="3"/>
        <v>0.3512167088613582</v>
      </c>
      <c r="K40" s="316">
        <f t="shared" si="4"/>
        <v>1.4256009598996469E-2</v>
      </c>
      <c r="L40" s="229"/>
      <c r="M40" s="326">
        <f>生産者価格評価表!AW40</f>
        <v>84930.9</v>
      </c>
      <c r="N40" s="272">
        <f>ABS(生産者価格評価表!BE40)</f>
        <v>4091.8</v>
      </c>
      <c r="O40" s="273">
        <f t="shared" si="5"/>
        <v>4.8177989400795242E-2</v>
      </c>
      <c r="P40" s="327">
        <f t="shared" si="6"/>
        <v>0.95182201059920479</v>
      </c>
      <c r="Q40" s="269"/>
      <c r="R40" s="336">
        <f>生産者価格評価表!BG40</f>
        <v>84568.3</v>
      </c>
      <c r="S40" s="274">
        <f>雇用表!D40</f>
        <v>8177341</v>
      </c>
      <c r="T40" s="274">
        <f>雇用表!I40</f>
        <v>6770893</v>
      </c>
      <c r="U40" s="275">
        <f t="shared" si="9"/>
        <v>96.695109160288183</v>
      </c>
      <c r="V40" s="337">
        <f t="shared" si="10"/>
        <v>80.064196631598364</v>
      </c>
      <c r="W40" s="270"/>
      <c r="X40" s="336">
        <f>生産者価格評価表!BG40</f>
        <v>84568.3</v>
      </c>
      <c r="Y40" s="276">
        <v>50405.9</v>
      </c>
      <c r="Z40" s="343">
        <f t="shared" si="11"/>
        <v>0.59603775882925403</v>
      </c>
      <c r="AA40" s="230"/>
      <c r="AB40" s="336">
        <f>生産者価格評価表!BG40</f>
        <v>84568.3</v>
      </c>
      <c r="AC40" s="277">
        <v>29701.8</v>
      </c>
      <c r="AD40" s="343">
        <f t="shared" si="12"/>
        <v>0.3512167088613582</v>
      </c>
      <c r="AE40" s="231"/>
      <c r="AF40" s="349">
        <f>生産者価格評価表!AQ40</f>
        <v>4182.2</v>
      </c>
      <c r="AG40" s="343">
        <f t="shared" si="7"/>
        <v>1.4256009598996469E-2</v>
      </c>
      <c r="AH40" s="222"/>
    </row>
    <row r="41" spans="1:34" ht="18" customHeight="1" x14ac:dyDescent="0.35">
      <c r="A41" s="130">
        <v>35</v>
      </c>
      <c r="B41" s="315" t="s">
        <v>202</v>
      </c>
      <c r="C41" s="268" t="s">
        <v>241</v>
      </c>
      <c r="D41" s="357">
        <v>2.4065710635694622E-5</v>
      </c>
      <c r="E41" s="267">
        <v>9.9211704282147083E-6</v>
      </c>
      <c r="F41" s="271">
        <f t="shared" si="8"/>
        <v>0.98892913730824683</v>
      </c>
      <c r="G41" s="271">
        <f t="shared" si="0"/>
        <v>185.85282785280259</v>
      </c>
      <c r="H41" s="271">
        <f t="shared" si="1"/>
        <v>143.54461274144444</v>
      </c>
      <c r="I41" s="271">
        <f t="shared" si="2"/>
        <v>0.55254866787099377</v>
      </c>
      <c r="J41" s="271">
        <f t="shared" si="3"/>
        <v>0.3125178438332975</v>
      </c>
      <c r="K41" s="316">
        <f t="shared" si="4"/>
        <v>0.10339578135013157</v>
      </c>
      <c r="L41" s="229"/>
      <c r="M41" s="326">
        <f>生産者価格評価表!AW41</f>
        <v>39256.199999999997</v>
      </c>
      <c r="N41" s="272">
        <f>ABS(生産者価格評価表!BE41)</f>
        <v>434.6</v>
      </c>
      <c r="O41" s="273">
        <f t="shared" si="5"/>
        <v>1.1070862691753152E-2</v>
      </c>
      <c r="P41" s="327">
        <f t="shared" si="6"/>
        <v>0.98892913730824683</v>
      </c>
      <c r="Q41" s="269"/>
      <c r="R41" s="336">
        <f>生産者価格評価表!BG41</f>
        <v>39579.5</v>
      </c>
      <c r="S41" s="274">
        <f>雇用表!D41</f>
        <v>7355962</v>
      </c>
      <c r="T41" s="274">
        <f>雇用表!I41</f>
        <v>5681424</v>
      </c>
      <c r="U41" s="275">
        <f t="shared" si="9"/>
        <v>185.85282785280259</v>
      </c>
      <c r="V41" s="337">
        <f t="shared" si="10"/>
        <v>143.54461274144444</v>
      </c>
      <c r="W41" s="270"/>
      <c r="X41" s="336">
        <f>生産者価格評価表!BG41</f>
        <v>39579.5</v>
      </c>
      <c r="Y41" s="276">
        <v>21869.599999999999</v>
      </c>
      <c r="Z41" s="343">
        <f t="shared" si="11"/>
        <v>0.55254866787099377</v>
      </c>
      <c r="AA41" s="230"/>
      <c r="AB41" s="336">
        <f>生産者価格評価表!BG41</f>
        <v>39579.5</v>
      </c>
      <c r="AC41" s="277">
        <v>12369.3</v>
      </c>
      <c r="AD41" s="343">
        <f t="shared" si="12"/>
        <v>0.3125178438332975</v>
      </c>
      <c r="AE41" s="231"/>
      <c r="AF41" s="349">
        <f>生産者価格評価表!AQ41</f>
        <v>30332.6</v>
      </c>
      <c r="AG41" s="343">
        <f t="shared" si="7"/>
        <v>0.10339578135013157</v>
      </c>
      <c r="AH41" s="222"/>
    </row>
    <row r="42" spans="1:34" ht="18" customHeight="1" x14ac:dyDescent="0.35">
      <c r="A42" s="130">
        <v>36</v>
      </c>
      <c r="B42" s="315" t="s">
        <v>203</v>
      </c>
      <c r="C42" s="268" t="s">
        <v>349</v>
      </c>
      <c r="D42" s="357">
        <v>0</v>
      </c>
      <c r="E42" s="267">
        <v>0</v>
      </c>
      <c r="F42" s="271">
        <f t="shared" si="8"/>
        <v>1</v>
      </c>
      <c r="G42" s="271">
        <f t="shared" si="0"/>
        <v>0</v>
      </c>
      <c r="H42" s="271">
        <f t="shared" si="1"/>
        <v>0</v>
      </c>
      <c r="I42" s="271">
        <f t="shared" si="2"/>
        <v>0</v>
      </c>
      <c r="J42" s="271">
        <f t="shared" si="3"/>
        <v>0</v>
      </c>
      <c r="K42" s="316">
        <f t="shared" si="4"/>
        <v>0</v>
      </c>
      <c r="L42" s="229"/>
      <c r="M42" s="326">
        <f>生産者価格評価表!AW42</f>
        <v>1482.1</v>
      </c>
      <c r="N42" s="272">
        <f>ABS(生産者価格評価表!BE42)</f>
        <v>0</v>
      </c>
      <c r="O42" s="273">
        <f t="shared" si="5"/>
        <v>0</v>
      </c>
      <c r="P42" s="327">
        <f t="shared" si="6"/>
        <v>1</v>
      </c>
      <c r="Q42" s="269"/>
      <c r="R42" s="336">
        <f>生産者価格評価表!BG42</f>
        <v>1482.1</v>
      </c>
      <c r="S42" s="274">
        <f>雇用表!D42</f>
        <v>0</v>
      </c>
      <c r="T42" s="274">
        <f>雇用表!I42</f>
        <v>0</v>
      </c>
      <c r="U42" s="275">
        <f t="shared" si="9"/>
        <v>0</v>
      </c>
      <c r="V42" s="337">
        <f t="shared" si="10"/>
        <v>0</v>
      </c>
      <c r="W42" s="270"/>
      <c r="X42" s="336">
        <f>生産者価格評価表!BG42</f>
        <v>1482.1</v>
      </c>
      <c r="Y42" s="276">
        <v>0</v>
      </c>
      <c r="Z42" s="343">
        <f t="shared" si="11"/>
        <v>0</v>
      </c>
      <c r="AA42" s="230"/>
      <c r="AB42" s="336">
        <f>生産者価格評価表!BG42</f>
        <v>1482.1</v>
      </c>
      <c r="AC42" s="277">
        <v>0</v>
      </c>
      <c r="AD42" s="343">
        <f t="shared" si="12"/>
        <v>0</v>
      </c>
      <c r="AE42" s="231"/>
      <c r="AF42" s="349">
        <f>生産者価格評価表!AQ42</f>
        <v>0</v>
      </c>
      <c r="AG42" s="343">
        <f t="shared" si="7"/>
        <v>0</v>
      </c>
      <c r="AH42" s="222"/>
    </row>
    <row r="43" spans="1:34" ht="18" customHeight="1" thickBot="1" x14ac:dyDescent="0.4">
      <c r="A43" s="130">
        <v>37</v>
      </c>
      <c r="B43" s="317" t="s">
        <v>204</v>
      </c>
      <c r="C43" s="318" t="s">
        <v>350</v>
      </c>
      <c r="D43" s="358">
        <v>1.5753233448746726E-2</v>
      </c>
      <c r="E43" s="319">
        <v>3.6043000647173973E-2</v>
      </c>
      <c r="F43" s="320">
        <f t="shared" si="8"/>
        <v>0.72952405246264052</v>
      </c>
      <c r="G43" s="320">
        <f t="shared" si="0"/>
        <v>1.7832533967654778</v>
      </c>
      <c r="H43" s="320">
        <f t="shared" si="1"/>
        <v>1.6917249492585937</v>
      </c>
      <c r="I43" s="320">
        <f t="shared" si="2"/>
        <v>0.65003296575439862</v>
      </c>
      <c r="J43" s="320">
        <f t="shared" si="3"/>
        <v>7.4205266764055689E-3</v>
      </c>
      <c r="K43" s="321">
        <f t="shared" si="4"/>
        <v>6.1357221744999389E-6</v>
      </c>
      <c r="L43" s="229"/>
      <c r="M43" s="328">
        <f>生産者価格評価表!AW43</f>
        <v>4704.3</v>
      </c>
      <c r="N43" s="329">
        <f>ABS(生産者価格評価表!BE43)</f>
        <v>1272.4000000000001</v>
      </c>
      <c r="O43" s="330">
        <f t="shared" si="5"/>
        <v>0.27047594753735943</v>
      </c>
      <c r="P43" s="331">
        <f>1-O43</f>
        <v>0.72952405246264052</v>
      </c>
      <c r="Q43" s="269"/>
      <c r="R43" s="338">
        <f>生産者価格評価表!BG43</f>
        <v>7735.3</v>
      </c>
      <c r="S43" s="339">
        <f>雇用表!D43</f>
        <v>13794</v>
      </c>
      <c r="T43" s="339">
        <f>雇用表!I43</f>
        <v>13086</v>
      </c>
      <c r="U43" s="340">
        <f t="shared" si="9"/>
        <v>1.7832533967654778</v>
      </c>
      <c r="V43" s="341">
        <f t="shared" si="10"/>
        <v>1.6917249492585937</v>
      </c>
      <c r="W43" s="270"/>
      <c r="X43" s="338">
        <f>生産者価格評価表!BG43</f>
        <v>7735.3</v>
      </c>
      <c r="Y43" s="344">
        <v>5028.2</v>
      </c>
      <c r="Z43" s="345">
        <f t="shared" si="11"/>
        <v>0.65003296575439862</v>
      </c>
      <c r="AA43" s="230"/>
      <c r="AB43" s="338">
        <f>生産者価格評価表!BG43</f>
        <v>7735.3</v>
      </c>
      <c r="AC43" s="347">
        <v>57.4</v>
      </c>
      <c r="AD43" s="345">
        <f t="shared" si="12"/>
        <v>7.4205266764055689E-3</v>
      </c>
      <c r="AE43" s="231"/>
      <c r="AF43" s="350">
        <f>生産者価格評価表!AQ43</f>
        <v>1.8</v>
      </c>
      <c r="AG43" s="345">
        <f t="shared" si="7"/>
        <v>6.1357221744999389E-6</v>
      </c>
      <c r="AH43" s="222"/>
    </row>
    <row r="44" spans="1:34" ht="19.5" customHeight="1" thickBot="1" x14ac:dyDescent="0.4">
      <c r="M44" s="270"/>
      <c r="N44" s="270"/>
      <c r="O44" s="270"/>
      <c r="P44" s="270"/>
      <c r="Q44" s="270"/>
      <c r="R44" s="270"/>
      <c r="S44" s="270"/>
      <c r="T44" s="270"/>
      <c r="U44" s="270"/>
      <c r="V44" s="270"/>
      <c r="W44" s="270"/>
      <c r="AF44" s="350">
        <f>生産者価格評価表!AQ44</f>
        <v>293364</v>
      </c>
      <c r="AG44" s="221" t="s">
        <v>267</v>
      </c>
    </row>
    <row r="45" spans="1:34" ht="18" customHeight="1" x14ac:dyDescent="0.35">
      <c r="C45" s="223" t="s">
        <v>25</v>
      </c>
      <c r="D45" s="223" t="s">
        <v>450</v>
      </c>
      <c r="M45" s="270"/>
      <c r="N45" s="270"/>
      <c r="O45" s="270"/>
      <c r="P45" s="270"/>
      <c r="Q45" s="270"/>
      <c r="R45" s="270"/>
      <c r="S45" s="270"/>
      <c r="T45" s="270"/>
      <c r="U45" s="270"/>
      <c r="V45" s="270"/>
      <c r="W45" s="270"/>
    </row>
    <row r="46" spans="1:34" ht="18" customHeight="1" x14ac:dyDescent="0.35">
      <c r="C46" s="223" t="s">
        <v>26</v>
      </c>
      <c r="D46" s="223" t="s">
        <v>451</v>
      </c>
      <c r="M46" s="270"/>
      <c r="N46" s="270"/>
      <c r="O46" s="270"/>
      <c r="P46" s="270"/>
      <c r="Q46" s="270"/>
      <c r="R46" s="270"/>
      <c r="S46" s="270"/>
      <c r="T46" s="270"/>
      <c r="U46" s="270"/>
      <c r="V46" s="270"/>
      <c r="W46" s="270"/>
    </row>
    <row r="47" spans="1:34" ht="18" customHeight="1" x14ac:dyDescent="0.35">
      <c r="C47" s="223" t="s">
        <v>449</v>
      </c>
      <c r="D47" s="223" t="s">
        <v>456</v>
      </c>
      <c r="M47" s="270"/>
      <c r="N47" s="270"/>
      <c r="O47" s="270"/>
      <c r="P47" s="270"/>
      <c r="Q47" s="270"/>
      <c r="R47" s="270"/>
      <c r="S47" s="270"/>
      <c r="T47" s="270"/>
      <c r="U47" s="270"/>
      <c r="V47" s="270"/>
      <c r="W47" s="270"/>
    </row>
    <row r="48" spans="1:34" ht="18" customHeight="1" x14ac:dyDescent="0.35">
      <c r="C48" s="223" t="s">
        <v>29</v>
      </c>
      <c r="D48" s="223" t="s">
        <v>452</v>
      </c>
      <c r="M48" s="270"/>
      <c r="N48" s="270"/>
      <c r="O48" s="270"/>
      <c r="P48" s="270"/>
      <c r="Q48" s="270"/>
      <c r="R48" s="270"/>
      <c r="S48" s="270"/>
      <c r="T48" s="270"/>
      <c r="U48" s="270"/>
      <c r="V48" s="270"/>
      <c r="W48" s="270"/>
    </row>
    <row r="49" spans="3:23" ht="18" customHeight="1" x14ac:dyDescent="0.35">
      <c r="C49" s="223" t="s">
        <v>27</v>
      </c>
      <c r="D49" s="223" t="s">
        <v>455</v>
      </c>
      <c r="M49" s="270"/>
      <c r="N49" s="270"/>
      <c r="O49" s="270"/>
      <c r="P49" s="270"/>
      <c r="Q49" s="270"/>
      <c r="R49" s="270"/>
      <c r="S49" s="270"/>
      <c r="T49" s="270"/>
      <c r="U49" s="270"/>
      <c r="V49" s="270"/>
      <c r="W49" s="270"/>
    </row>
    <row r="50" spans="3:23" ht="18" customHeight="1" x14ac:dyDescent="0.35">
      <c r="C50" s="223" t="s">
        <v>31</v>
      </c>
      <c r="D50" s="223" t="s">
        <v>453</v>
      </c>
      <c r="M50" s="270"/>
      <c r="N50" s="270"/>
      <c r="O50" s="270"/>
      <c r="P50" s="270"/>
      <c r="Q50" s="270"/>
      <c r="R50" s="270"/>
      <c r="S50" s="270"/>
      <c r="T50" s="270"/>
      <c r="U50" s="270"/>
      <c r="V50" s="270"/>
      <c r="W50" s="270"/>
    </row>
    <row r="51" spans="3:23" ht="18" customHeight="1" x14ac:dyDescent="0.35">
      <c r="C51" s="223" t="s">
        <v>33</v>
      </c>
      <c r="D51" s="223" t="s">
        <v>454</v>
      </c>
      <c r="M51" s="270"/>
      <c r="N51" s="270"/>
      <c r="O51" s="270"/>
      <c r="P51" s="270"/>
      <c r="Q51" s="270"/>
      <c r="R51" s="270"/>
      <c r="S51" s="270"/>
      <c r="T51" s="270"/>
      <c r="U51" s="270"/>
      <c r="V51" s="270"/>
      <c r="W51" s="270"/>
    </row>
    <row r="52" spans="3:23" ht="18" customHeight="1" x14ac:dyDescent="0.35">
      <c r="C52" s="223" t="s">
        <v>335</v>
      </c>
      <c r="D52" s="223" t="s">
        <v>334</v>
      </c>
      <c r="W52" s="270"/>
    </row>
    <row r="53" spans="3:23" ht="18" customHeight="1" x14ac:dyDescent="0.35">
      <c r="W53" s="270"/>
    </row>
    <row r="54" spans="3:23" x14ac:dyDescent="0.35">
      <c r="W54" s="270"/>
    </row>
    <row r="55" spans="3:23" x14ac:dyDescent="0.35">
      <c r="W55" s="270"/>
    </row>
    <row r="56" spans="3:23" x14ac:dyDescent="0.35">
      <c r="W56" s="270"/>
    </row>
    <row r="57" spans="3:23" x14ac:dyDescent="0.35">
      <c r="W57" s="270"/>
    </row>
    <row r="58" spans="3:23" x14ac:dyDescent="0.35">
      <c r="W58" s="270"/>
    </row>
    <row r="59" spans="3:23" x14ac:dyDescent="0.35">
      <c r="W59" s="270"/>
    </row>
    <row r="60" spans="3:23" x14ac:dyDescent="0.35">
      <c r="W60" s="270"/>
    </row>
    <row r="61" spans="3:23" x14ac:dyDescent="0.35">
      <c r="W61" s="270"/>
    </row>
    <row r="62" spans="3:23" x14ac:dyDescent="0.35">
      <c r="W62" s="270"/>
    </row>
    <row r="63" spans="3:23" x14ac:dyDescent="0.35">
      <c r="W63" s="270"/>
    </row>
    <row r="64" spans="3:23" x14ac:dyDescent="0.35">
      <c r="W64" s="270"/>
    </row>
    <row r="65" spans="23:23" x14ac:dyDescent="0.35">
      <c r="W65" s="270"/>
    </row>
    <row r="66" spans="23:23" x14ac:dyDescent="0.35">
      <c r="W66" s="270"/>
    </row>
    <row r="67" spans="23:23" x14ac:dyDescent="0.35">
      <c r="W67" s="270"/>
    </row>
    <row r="68" spans="23:23" x14ac:dyDescent="0.35">
      <c r="W68" s="270"/>
    </row>
    <row r="69" spans="23:23" x14ac:dyDescent="0.35">
      <c r="W69" s="270"/>
    </row>
    <row r="70" spans="23:23" x14ac:dyDescent="0.35">
      <c r="W70" s="270"/>
    </row>
    <row r="71" spans="23:23" x14ac:dyDescent="0.35">
      <c r="W71" s="270"/>
    </row>
    <row r="72" spans="23:23" x14ac:dyDescent="0.35">
      <c r="W72" s="270"/>
    </row>
    <row r="73" spans="23:23" x14ac:dyDescent="0.35">
      <c r="W73" s="270"/>
    </row>
    <row r="74" spans="23:23" x14ac:dyDescent="0.35">
      <c r="W74" s="270"/>
    </row>
    <row r="75" spans="23:23" x14ac:dyDescent="0.35">
      <c r="W75" s="270"/>
    </row>
    <row r="76" spans="23:23" x14ac:dyDescent="0.35">
      <c r="W76" s="270"/>
    </row>
    <row r="77" spans="23:23" x14ac:dyDescent="0.35">
      <c r="W77" s="270"/>
    </row>
    <row r="78" spans="23:23" x14ac:dyDescent="0.35">
      <c r="W78" s="270"/>
    </row>
    <row r="79" spans="23:23" x14ac:dyDescent="0.35">
      <c r="W79" s="270"/>
    </row>
    <row r="80" spans="23:23" x14ac:dyDescent="0.35">
      <c r="W80" s="270"/>
    </row>
    <row r="81" spans="23:23" x14ac:dyDescent="0.35">
      <c r="W81" s="270"/>
    </row>
    <row r="82" spans="23:23" x14ac:dyDescent="0.35">
      <c r="W82" s="270"/>
    </row>
    <row r="83" spans="23:23" x14ac:dyDescent="0.35">
      <c r="W83" s="270"/>
    </row>
    <row r="84" spans="23:23" x14ac:dyDescent="0.35">
      <c r="W84" s="270"/>
    </row>
    <row r="85" spans="23:23" x14ac:dyDescent="0.35">
      <c r="W85" s="270"/>
    </row>
    <row r="86" spans="23:23" x14ac:dyDescent="0.35">
      <c r="W86" s="270"/>
    </row>
    <row r="87" spans="23:23" x14ac:dyDescent="0.35">
      <c r="W87" s="270"/>
    </row>
    <row r="88" spans="23:23" x14ac:dyDescent="0.35">
      <c r="W88" s="270"/>
    </row>
    <row r="89" spans="23:23" x14ac:dyDescent="0.35">
      <c r="W89" s="270"/>
    </row>
    <row r="90" spans="23:23" x14ac:dyDescent="0.35">
      <c r="W90" s="270"/>
    </row>
    <row r="91" spans="23:23" x14ac:dyDescent="0.35">
      <c r="W91" s="270"/>
    </row>
    <row r="92" spans="23:23" x14ac:dyDescent="0.35">
      <c r="W92" s="270"/>
    </row>
    <row r="93" spans="23:23" x14ac:dyDescent="0.35">
      <c r="W93" s="270"/>
    </row>
    <row r="94" spans="23:23" x14ac:dyDescent="0.35">
      <c r="W94" s="270"/>
    </row>
    <row r="95" spans="23:23" x14ac:dyDescent="0.35">
      <c r="W95" s="270"/>
    </row>
    <row r="96" spans="23:23" x14ac:dyDescent="0.35">
      <c r="W96" s="270"/>
    </row>
    <row r="97" spans="23:23" x14ac:dyDescent="0.35">
      <c r="W97" s="270"/>
    </row>
    <row r="98" spans="23:23" x14ac:dyDescent="0.35">
      <c r="W98" s="270"/>
    </row>
    <row r="99" spans="23:23" x14ac:dyDescent="0.35">
      <c r="W99" s="270"/>
    </row>
    <row r="100" spans="23:23" x14ac:dyDescent="0.35">
      <c r="W100" s="270"/>
    </row>
    <row r="101" spans="23:23" x14ac:dyDescent="0.35">
      <c r="W101" s="270"/>
    </row>
    <row r="102" spans="23:23" x14ac:dyDescent="0.35">
      <c r="W102" s="270"/>
    </row>
    <row r="103" spans="23:23" x14ac:dyDescent="0.35">
      <c r="W103" s="270"/>
    </row>
    <row r="104" spans="23:23" x14ac:dyDescent="0.35">
      <c r="W104" s="270"/>
    </row>
    <row r="105" spans="23:23" x14ac:dyDescent="0.35">
      <c r="W105" s="270"/>
    </row>
    <row r="106" spans="23:23" x14ac:dyDescent="0.35">
      <c r="W106" s="270"/>
    </row>
    <row r="107" spans="23:23" x14ac:dyDescent="0.35">
      <c r="W107" s="270"/>
    </row>
    <row r="108" spans="23:23" x14ac:dyDescent="0.35">
      <c r="W108" s="270"/>
    </row>
    <row r="109" spans="23:23" x14ac:dyDescent="0.35">
      <c r="W109" s="270"/>
    </row>
    <row r="110" spans="23:23" x14ac:dyDescent="0.35">
      <c r="W110" s="270"/>
    </row>
    <row r="111" spans="23:23" x14ac:dyDescent="0.35">
      <c r="W111" s="270"/>
    </row>
    <row r="112" spans="23:23" x14ac:dyDescent="0.35">
      <c r="W112" s="270"/>
    </row>
    <row r="113" spans="23:23" x14ac:dyDescent="0.35">
      <c r="W113" s="270"/>
    </row>
    <row r="114" spans="23:23" x14ac:dyDescent="0.35">
      <c r="W114" s="270"/>
    </row>
    <row r="115" spans="23:23" x14ac:dyDescent="0.35">
      <c r="W115" s="270"/>
    </row>
    <row r="116" spans="23:23" x14ac:dyDescent="0.35">
      <c r="W116" s="270"/>
    </row>
    <row r="117" spans="23:23" x14ac:dyDescent="0.35">
      <c r="W117" s="270"/>
    </row>
    <row r="118" spans="23:23" x14ac:dyDescent="0.35">
      <c r="W118" s="270"/>
    </row>
    <row r="119" spans="23:23" x14ac:dyDescent="0.35">
      <c r="W119" s="270"/>
    </row>
    <row r="120" spans="23:23" x14ac:dyDescent="0.35">
      <c r="W120" s="270"/>
    </row>
    <row r="121" spans="23:23" x14ac:dyDescent="0.35">
      <c r="W121" s="270"/>
    </row>
    <row r="122" spans="23:23" x14ac:dyDescent="0.35">
      <c r="W122" s="270"/>
    </row>
    <row r="123" spans="23:23" x14ac:dyDescent="0.35">
      <c r="W123" s="270"/>
    </row>
    <row r="124" spans="23:23" x14ac:dyDescent="0.35">
      <c r="W124" s="270"/>
    </row>
    <row r="125" spans="23:23" x14ac:dyDescent="0.35">
      <c r="W125" s="270"/>
    </row>
    <row r="126" spans="23:23" x14ac:dyDescent="0.35">
      <c r="W126" s="270"/>
    </row>
    <row r="127" spans="23:23" x14ac:dyDescent="0.35">
      <c r="W127" s="270"/>
    </row>
    <row r="128" spans="23:23" x14ac:dyDescent="0.35">
      <c r="W128" s="270"/>
    </row>
    <row r="129" spans="23:23" x14ac:dyDescent="0.35">
      <c r="W129" s="270"/>
    </row>
    <row r="130" spans="23:23" x14ac:dyDescent="0.35">
      <c r="W130" s="270"/>
    </row>
    <row r="131" spans="23:23" x14ac:dyDescent="0.35">
      <c r="W131" s="270"/>
    </row>
    <row r="132" spans="23:23" x14ac:dyDescent="0.35">
      <c r="W132" s="270"/>
    </row>
    <row r="133" spans="23:23" x14ac:dyDescent="0.35">
      <c r="W133" s="270"/>
    </row>
    <row r="134" spans="23:23" x14ac:dyDescent="0.35">
      <c r="W134" s="270"/>
    </row>
    <row r="135" spans="23:23" x14ac:dyDescent="0.35">
      <c r="W135" s="270"/>
    </row>
    <row r="136" spans="23:23" x14ac:dyDescent="0.35">
      <c r="W136" s="270"/>
    </row>
    <row r="137" spans="23:23" x14ac:dyDescent="0.35">
      <c r="W137" s="270"/>
    </row>
    <row r="138" spans="23:23" x14ac:dyDescent="0.35">
      <c r="W138" s="270"/>
    </row>
    <row r="139" spans="23:23" x14ac:dyDescent="0.35">
      <c r="W139" s="270"/>
    </row>
    <row r="140" spans="23:23" x14ac:dyDescent="0.35">
      <c r="W140" s="270"/>
    </row>
  </sheetData>
  <mergeCells count="18">
    <mergeCell ref="F3:F5"/>
    <mergeCell ref="D3:E3"/>
    <mergeCell ref="G3:G5"/>
    <mergeCell ref="D4:D5"/>
    <mergeCell ref="E4:E5"/>
    <mergeCell ref="AD3:AD6"/>
    <mergeCell ref="AF3:AF6"/>
    <mergeCell ref="AG3:AG6"/>
    <mergeCell ref="H3:H5"/>
    <mergeCell ref="I3:I5"/>
    <mergeCell ref="J3:J5"/>
    <mergeCell ref="K3:K5"/>
    <mergeCell ref="X3:X6"/>
    <mergeCell ref="Y3:Y6"/>
    <mergeCell ref="Z3:Z6"/>
    <mergeCell ref="AB3:AB6"/>
    <mergeCell ref="AC3:AC6"/>
    <mergeCell ref="U3:V3"/>
  </mergeCells>
  <phoneticPr fontId="2"/>
  <pageMargins left="0.25" right="0.25" top="0.75" bottom="0.75" header="0.3" footer="0.3"/>
  <pageSetup paperSize="9" scale="39" orientation="landscape" r:id="rId1"/>
  <headerFooter>
    <oddHeader>&amp;L&amp;F&amp;R&amp;A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8" tint="0.79998168889431442"/>
    <pageSetUpPr fitToPage="1"/>
  </sheetPr>
  <dimension ref="A2:BH53"/>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3.5" x14ac:dyDescent="0.2"/>
  <cols>
    <col min="1" max="1" width="3.36328125" style="234" customWidth="1"/>
    <col min="2" max="2" width="4.7265625" style="232" customWidth="1"/>
    <col min="3" max="3" width="31.6328125" style="233" customWidth="1"/>
    <col min="4" max="40" width="11.6328125" style="234" customWidth="1"/>
    <col min="41" max="56" width="12.6328125" style="234" customWidth="1"/>
    <col min="57" max="57" width="14.453125" style="234" customWidth="1"/>
    <col min="58" max="59" width="12.6328125" style="234" customWidth="1"/>
    <col min="60" max="60" width="2.453125" style="234" customWidth="1"/>
    <col min="61" max="16384" width="12.6328125" style="234"/>
  </cols>
  <sheetData>
    <row r="2" spans="1:60" ht="11.25" customHeight="1" x14ac:dyDescent="0.2"/>
    <row r="3" spans="1:60" s="237" customFormat="1" ht="18.5" x14ac:dyDescent="0.2">
      <c r="B3" s="235"/>
      <c r="C3" s="415" t="s">
        <v>431</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row>
    <row r="4" spans="1:60" ht="22.5" customHeight="1" thickBot="1" x14ac:dyDescent="0.25">
      <c r="B4" s="238"/>
      <c r="C4" s="474" t="s">
        <v>315</v>
      </c>
      <c r="D4" s="239"/>
      <c r="E4" s="239"/>
      <c r="F4" s="239"/>
      <c r="G4" s="239"/>
      <c r="H4" s="239"/>
      <c r="I4" s="239"/>
      <c r="J4" s="239"/>
      <c r="K4" s="239"/>
      <c r="L4" s="239"/>
      <c r="M4" s="239"/>
      <c r="N4" s="239"/>
      <c r="O4" s="239"/>
      <c r="P4" s="239"/>
      <c r="Q4" s="239"/>
      <c r="R4" s="239"/>
      <c r="S4" s="239"/>
      <c r="T4" s="239"/>
      <c r="U4" s="239"/>
      <c r="V4" s="239"/>
      <c r="W4" s="239"/>
      <c r="X4" s="239"/>
      <c r="Y4" s="239"/>
      <c r="Z4" s="239"/>
      <c r="AA4" s="239"/>
      <c r="AB4" s="240"/>
      <c r="AC4" s="239"/>
      <c r="AD4" s="239"/>
      <c r="AE4" s="239"/>
      <c r="AF4" s="239"/>
      <c r="AG4" s="239"/>
      <c r="AH4" s="239"/>
      <c r="AI4" s="239"/>
      <c r="AJ4" s="239"/>
      <c r="AK4" s="239"/>
      <c r="AL4" s="239"/>
      <c r="AM4" s="239"/>
      <c r="AN4" s="239"/>
      <c r="AO4" s="239"/>
      <c r="AP4" s="239"/>
      <c r="AQ4" s="239"/>
      <c r="AR4" s="239"/>
      <c r="AS4" s="239"/>
      <c r="AT4" s="239"/>
      <c r="AU4" s="240"/>
      <c r="AV4" s="239"/>
      <c r="AW4" s="239"/>
      <c r="AX4" s="239"/>
      <c r="AY4" s="239"/>
      <c r="AZ4" s="239"/>
      <c r="BA4" s="239"/>
      <c r="BB4" s="239"/>
      <c r="BC4" s="239"/>
      <c r="BD4" s="239"/>
      <c r="BE4" s="239"/>
      <c r="BF4" s="239"/>
      <c r="BG4" s="499" t="s">
        <v>420</v>
      </c>
      <c r="BH4" s="239"/>
    </row>
    <row r="5" spans="1:60" s="242" customFormat="1" ht="15" customHeight="1" x14ac:dyDescent="0.2">
      <c r="B5" s="412"/>
      <c r="C5" s="413"/>
      <c r="D5" s="476" t="s">
        <v>168</v>
      </c>
      <c r="E5" s="476" t="s">
        <v>169</v>
      </c>
      <c r="F5" s="476" t="s">
        <v>170</v>
      </c>
      <c r="G5" s="476" t="s">
        <v>171</v>
      </c>
      <c r="H5" s="476" t="s">
        <v>172</v>
      </c>
      <c r="I5" s="476" t="s">
        <v>173</v>
      </c>
      <c r="J5" s="476" t="s">
        <v>174</v>
      </c>
      <c r="K5" s="476" t="s">
        <v>175</v>
      </c>
      <c r="L5" s="476" t="s">
        <v>176</v>
      </c>
      <c r="M5" s="476" t="s">
        <v>177</v>
      </c>
      <c r="N5" s="476" t="s">
        <v>178</v>
      </c>
      <c r="O5" s="476" t="s">
        <v>179</v>
      </c>
      <c r="P5" s="476" t="s">
        <v>180</v>
      </c>
      <c r="Q5" s="476" t="s">
        <v>181</v>
      </c>
      <c r="R5" s="476" t="s">
        <v>182</v>
      </c>
      <c r="S5" s="476" t="s">
        <v>183</v>
      </c>
      <c r="T5" s="476" t="s">
        <v>184</v>
      </c>
      <c r="U5" s="476" t="s">
        <v>185</v>
      </c>
      <c r="V5" s="476" t="s">
        <v>186</v>
      </c>
      <c r="W5" s="476" t="s">
        <v>187</v>
      </c>
      <c r="X5" s="476" t="s">
        <v>188</v>
      </c>
      <c r="Y5" s="476" t="s">
        <v>189</v>
      </c>
      <c r="Z5" s="476" t="s">
        <v>190</v>
      </c>
      <c r="AA5" s="476" t="s">
        <v>191</v>
      </c>
      <c r="AB5" s="476" t="s">
        <v>192</v>
      </c>
      <c r="AC5" s="476" t="s">
        <v>193</v>
      </c>
      <c r="AD5" s="476" t="s">
        <v>194</v>
      </c>
      <c r="AE5" s="476" t="s">
        <v>195</v>
      </c>
      <c r="AF5" s="476" t="s">
        <v>196</v>
      </c>
      <c r="AG5" s="476" t="s">
        <v>197</v>
      </c>
      <c r="AH5" s="476" t="s">
        <v>198</v>
      </c>
      <c r="AI5" s="476" t="s">
        <v>199</v>
      </c>
      <c r="AJ5" s="476" t="s">
        <v>200</v>
      </c>
      <c r="AK5" s="476" t="s">
        <v>201</v>
      </c>
      <c r="AL5" s="476" t="s">
        <v>202</v>
      </c>
      <c r="AM5" s="476" t="s">
        <v>203</v>
      </c>
      <c r="AN5" s="476" t="s">
        <v>204</v>
      </c>
      <c r="AO5" s="477" t="s">
        <v>205</v>
      </c>
      <c r="AP5" s="476" t="s">
        <v>206</v>
      </c>
      <c r="AQ5" s="476" t="s">
        <v>207</v>
      </c>
      <c r="AR5" s="476" t="s">
        <v>208</v>
      </c>
      <c r="AS5" s="476" t="s">
        <v>209</v>
      </c>
      <c r="AT5" s="476" t="s">
        <v>210</v>
      </c>
      <c r="AU5" s="476" t="s">
        <v>211</v>
      </c>
      <c r="AV5" s="477" t="s">
        <v>212</v>
      </c>
      <c r="AW5" s="477" t="s">
        <v>213</v>
      </c>
      <c r="AX5" s="478" t="s">
        <v>214</v>
      </c>
      <c r="AY5" s="477" t="s">
        <v>215</v>
      </c>
      <c r="AZ5" s="479" t="s">
        <v>216</v>
      </c>
      <c r="BA5" s="479" t="s">
        <v>217</v>
      </c>
      <c r="BB5" s="476" t="s">
        <v>218</v>
      </c>
      <c r="BC5" s="476" t="s">
        <v>219</v>
      </c>
      <c r="BD5" s="478" t="s">
        <v>351</v>
      </c>
      <c r="BE5" s="477" t="s">
        <v>352</v>
      </c>
      <c r="BF5" s="479" t="s">
        <v>220</v>
      </c>
      <c r="BG5" s="479" t="s">
        <v>221</v>
      </c>
      <c r="BH5" s="241"/>
    </row>
    <row r="6" spans="1:60" s="244" customFormat="1" ht="35.5" customHeight="1" thickBot="1" x14ac:dyDescent="0.25">
      <c r="B6" s="246"/>
      <c r="C6" s="463" t="s">
        <v>399</v>
      </c>
      <c r="D6" s="480" t="s">
        <v>344</v>
      </c>
      <c r="E6" s="480" t="s">
        <v>222</v>
      </c>
      <c r="F6" s="480" t="s">
        <v>223</v>
      </c>
      <c r="G6" s="480" t="s">
        <v>224</v>
      </c>
      <c r="H6" s="480" t="s">
        <v>225</v>
      </c>
      <c r="I6" s="480" t="s">
        <v>226</v>
      </c>
      <c r="J6" s="480" t="s">
        <v>227</v>
      </c>
      <c r="K6" s="480" t="s">
        <v>345</v>
      </c>
      <c r="L6" s="480" t="s">
        <v>346</v>
      </c>
      <c r="M6" s="480" t="s">
        <v>228</v>
      </c>
      <c r="N6" s="480" t="s">
        <v>229</v>
      </c>
      <c r="O6" s="480" t="s">
        <v>230</v>
      </c>
      <c r="P6" s="480" t="s">
        <v>3</v>
      </c>
      <c r="Q6" s="480" t="s">
        <v>4</v>
      </c>
      <c r="R6" s="480" t="s">
        <v>5</v>
      </c>
      <c r="S6" s="480" t="s">
        <v>231</v>
      </c>
      <c r="T6" s="480" t="s">
        <v>232</v>
      </c>
      <c r="U6" s="480" t="s">
        <v>258</v>
      </c>
      <c r="V6" s="480" t="s">
        <v>347</v>
      </c>
      <c r="W6" s="480" t="s">
        <v>6</v>
      </c>
      <c r="X6" s="480" t="s">
        <v>233</v>
      </c>
      <c r="Y6" s="480" t="s">
        <v>348</v>
      </c>
      <c r="Z6" s="480" t="s">
        <v>7</v>
      </c>
      <c r="AA6" s="480" t="s">
        <v>8</v>
      </c>
      <c r="AB6" s="480" t="s">
        <v>234</v>
      </c>
      <c r="AC6" s="480" t="s">
        <v>9</v>
      </c>
      <c r="AD6" s="480" t="s">
        <v>235</v>
      </c>
      <c r="AE6" s="480" t="s">
        <v>236</v>
      </c>
      <c r="AF6" s="480" t="s">
        <v>237</v>
      </c>
      <c r="AG6" s="480" t="s">
        <v>10</v>
      </c>
      <c r="AH6" s="480" t="s">
        <v>238</v>
      </c>
      <c r="AI6" s="480" t="s">
        <v>239</v>
      </c>
      <c r="AJ6" s="480" t="s">
        <v>259</v>
      </c>
      <c r="AK6" s="480" t="s">
        <v>240</v>
      </c>
      <c r="AL6" s="480" t="s">
        <v>241</v>
      </c>
      <c r="AM6" s="480" t="s">
        <v>349</v>
      </c>
      <c r="AN6" s="480" t="s">
        <v>350</v>
      </c>
      <c r="AO6" s="481" t="s">
        <v>39</v>
      </c>
      <c r="AP6" s="480" t="s">
        <v>353</v>
      </c>
      <c r="AQ6" s="480" t="s">
        <v>53</v>
      </c>
      <c r="AR6" s="480" t="s">
        <v>354</v>
      </c>
      <c r="AS6" s="480" t="s">
        <v>416</v>
      </c>
      <c r="AT6" s="480" t="s">
        <v>417</v>
      </c>
      <c r="AU6" s="480" t="s">
        <v>36</v>
      </c>
      <c r="AV6" s="481" t="s">
        <v>418</v>
      </c>
      <c r="AW6" s="481" t="s">
        <v>419</v>
      </c>
      <c r="AX6" s="482" t="s">
        <v>37</v>
      </c>
      <c r="AY6" s="481" t="s">
        <v>355</v>
      </c>
      <c r="AZ6" s="483" t="s">
        <v>38</v>
      </c>
      <c r="BA6" s="483" t="s">
        <v>47</v>
      </c>
      <c r="BB6" s="480" t="s">
        <v>264</v>
      </c>
      <c r="BC6" s="480" t="s">
        <v>356</v>
      </c>
      <c r="BD6" s="482" t="s">
        <v>357</v>
      </c>
      <c r="BE6" s="481" t="s">
        <v>358</v>
      </c>
      <c r="BF6" s="483" t="s">
        <v>359</v>
      </c>
      <c r="BG6" s="483" t="s">
        <v>360</v>
      </c>
      <c r="BH6" s="243"/>
    </row>
    <row r="7" spans="1:60" ht="17.149999999999999" customHeight="1" x14ac:dyDescent="0.2">
      <c r="A7" s="130">
        <v>1</v>
      </c>
      <c r="B7" s="484" t="s">
        <v>168</v>
      </c>
      <c r="C7" s="485" t="s">
        <v>344</v>
      </c>
      <c r="D7" s="490">
        <v>1602.8</v>
      </c>
      <c r="E7" s="490">
        <v>0.1</v>
      </c>
      <c r="F7" s="490">
        <v>7253.6</v>
      </c>
      <c r="G7" s="490">
        <v>16.600000000000001</v>
      </c>
      <c r="H7" s="490">
        <v>289.60000000000002</v>
      </c>
      <c r="I7" s="490">
        <v>41.8</v>
      </c>
      <c r="J7" s="490">
        <v>0</v>
      </c>
      <c r="K7" s="490">
        <v>103.6</v>
      </c>
      <c r="L7" s="490">
        <v>0.8</v>
      </c>
      <c r="M7" s="490">
        <v>0</v>
      </c>
      <c r="N7" s="490">
        <v>0</v>
      </c>
      <c r="O7" s="490">
        <v>0</v>
      </c>
      <c r="P7" s="490">
        <v>0</v>
      </c>
      <c r="Q7" s="490">
        <v>0</v>
      </c>
      <c r="R7" s="490">
        <v>0</v>
      </c>
      <c r="S7" s="490">
        <v>0</v>
      </c>
      <c r="T7" s="490">
        <v>0</v>
      </c>
      <c r="U7" s="490">
        <v>0</v>
      </c>
      <c r="V7" s="490">
        <v>0</v>
      </c>
      <c r="W7" s="490">
        <v>39.700000000000003</v>
      </c>
      <c r="X7" s="490">
        <v>63.4</v>
      </c>
      <c r="Y7" s="490">
        <v>0</v>
      </c>
      <c r="Z7" s="490">
        <v>0</v>
      </c>
      <c r="AA7" s="490">
        <v>0</v>
      </c>
      <c r="AB7" s="490">
        <v>11.5</v>
      </c>
      <c r="AC7" s="490">
        <v>0</v>
      </c>
      <c r="AD7" s="490">
        <v>0.4</v>
      </c>
      <c r="AE7" s="490">
        <v>2</v>
      </c>
      <c r="AF7" s="490">
        <v>0</v>
      </c>
      <c r="AG7" s="490">
        <v>1.3</v>
      </c>
      <c r="AH7" s="490">
        <v>63.4</v>
      </c>
      <c r="AI7" s="490">
        <v>140.69999999999999</v>
      </c>
      <c r="AJ7" s="490">
        <v>10.6</v>
      </c>
      <c r="AK7" s="490">
        <v>0.7</v>
      </c>
      <c r="AL7" s="490">
        <v>656.6</v>
      </c>
      <c r="AM7" s="490">
        <v>0</v>
      </c>
      <c r="AN7" s="490">
        <v>0</v>
      </c>
      <c r="AO7" s="491">
        <v>10299.299999999999</v>
      </c>
      <c r="AP7" s="490">
        <v>64.599999999999994</v>
      </c>
      <c r="AQ7" s="490">
        <v>3752.5</v>
      </c>
      <c r="AR7" s="490">
        <v>0</v>
      </c>
      <c r="AS7" s="490">
        <v>0</v>
      </c>
      <c r="AT7" s="490">
        <v>263.10000000000002</v>
      </c>
      <c r="AU7" s="490">
        <v>202.2</v>
      </c>
      <c r="AV7" s="491">
        <v>4282.3999999999996</v>
      </c>
      <c r="AW7" s="491">
        <v>14581.7</v>
      </c>
      <c r="AX7" s="490">
        <v>101.2</v>
      </c>
      <c r="AY7" s="491">
        <v>101.2</v>
      </c>
      <c r="AZ7" s="492">
        <v>4383.6000000000004</v>
      </c>
      <c r="BA7" s="492">
        <v>14682.9</v>
      </c>
      <c r="BB7" s="490">
        <v>-2101.9</v>
      </c>
      <c r="BC7" s="490">
        <v>-35.1</v>
      </c>
      <c r="BD7" s="490">
        <v>-180.1</v>
      </c>
      <c r="BE7" s="491">
        <v>-2317.1</v>
      </c>
      <c r="BF7" s="492">
        <v>2066.6</v>
      </c>
      <c r="BG7" s="492">
        <v>12365.8</v>
      </c>
      <c r="BH7" s="239"/>
    </row>
    <row r="8" spans="1:60" ht="17.149999999999999" customHeight="1" x14ac:dyDescent="0.2">
      <c r="A8" s="130">
        <v>2</v>
      </c>
      <c r="B8" s="484" t="s">
        <v>169</v>
      </c>
      <c r="C8" s="485" t="s">
        <v>222</v>
      </c>
      <c r="D8" s="490">
        <v>0.4</v>
      </c>
      <c r="E8" s="490">
        <v>1.3</v>
      </c>
      <c r="F8" s="490">
        <v>7.1</v>
      </c>
      <c r="G8" s="490">
        <v>0.6</v>
      </c>
      <c r="H8" s="490">
        <v>24.9</v>
      </c>
      <c r="I8" s="490">
        <v>121.3</v>
      </c>
      <c r="J8" s="490">
        <v>6363.8</v>
      </c>
      <c r="K8" s="490">
        <v>1.2</v>
      </c>
      <c r="L8" s="490">
        <v>290.60000000000002</v>
      </c>
      <c r="M8" s="490">
        <v>1234.5999999999999</v>
      </c>
      <c r="N8" s="490">
        <v>1423.7</v>
      </c>
      <c r="O8" s="490">
        <v>1.1000000000000001</v>
      </c>
      <c r="P8" s="490">
        <v>0.4</v>
      </c>
      <c r="Q8" s="490">
        <v>0.7</v>
      </c>
      <c r="R8" s="490">
        <v>0.5</v>
      </c>
      <c r="S8" s="490">
        <v>1.1000000000000001</v>
      </c>
      <c r="T8" s="490">
        <v>0.3</v>
      </c>
      <c r="U8" s="490">
        <v>0</v>
      </c>
      <c r="V8" s="490">
        <v>3.3</v>
      </c>
      <c r="W8" s="490">
        <v>3.9</v>
      </c>
      <c r="X8" s="490">
        <v>128.4</v>
      </c>
      <c r="Y8" s="490">
        <v>4815.7</v>
      </c>
      <c r="Z8" s="490">
        <v>0</v>
      </c>
      <c r="AA8" s="490">
        <v>0</v>
      </c>
      <c r="AB8" s="490">
        <v>0.2</v>
      </c>
      <c r="AC8" s="490">
        <v>0</v>
      </c>
      <c r="AD8" s="490">
        <v>0.1</v>
      </c>
      <c r="AE8" s="490">
        <v>0.2</v>
      </c>
      <c r="AF8" s="490">
        <v>0</v>
      </c>
      <c r="AG8" s="490">
        <v>0.3</v>
      </c>
      <c r="AH8" s="490">
        <v>1.9</v>
      </c>
      <c r="AI8" s="490">
        <v>0.4</v>
      </c>
      <c r="AJ8" s="490">
        <v>0.2</v>
      </c>
      <c r="AK8" s="490">
        <v>0.3</v>
      </c>
      <c r="AL8" s="490">
        <v>0.3</v>
      </c>
      <c r="AM8" s="490">
        <v>0</v>
      </c>
      <c r="AN8" s="490">
        <v>1</v>
      </c>
      <c r="AO8" s="491">
        <v>14429.8</v>
      </c>
      <c r="AP8" s="490">
        <v>-4.5</v>
      </c>
      <c r="AQ8" s="490">
        <v>-5.0999999999999996</v>
      </c>
      <c r="AR8" s="490">
        <v>0</v>
      </c>
      <c r="AS8" s="490">
        <v>0</v>
      </c>
      <c r="AT8" s="490">
        <v>-5</v>
      </c>
      <c r="AU8" s="490">
        <v>-7.4</v>
      </c>
      <c r="AV8" s="491">
        <v>-22</v>
      </c>
      <c r="AW8" s="491">
        <v>14407.8</v>
      </c>
      <c r="AX8" s="490">
        <v>17.2</v>
      </c>
      <c r="AY8" s="491">
        <v>17.2</v>
      </c>
      <c r="AZ8" s="492">
        <v>-4.8</v>
      </c>
      <c r="BA8" s="492">
        <v>14425</v>
      </c>
      <c r="BB8" s="490">
        <v>-12015.4</v>
      </c>
      <c r="BC8" s="490">
        <v>0</v>
      </c>
      <c r="BD8" s="490">
        <v>-1903.1</v>
      </c>
      <c r="BE8" s="491">
        <v>-13918.5</v>
      </c>
      <c r="BF8" s="492">
        <v>-13923.3</v>
      </c>
      <c r="BG8" s="492">
        <v>506.5</v>
      </c>
      <c r="BH8" s="239"/>
    </row>
    <row r="9" spans="1:60" ht="17.149999999999999" customHeight="1" x14ac:dyDescent="0.2">
      <c r="A9" s="130">
        <v>3</v>
      </c>
      <c r="B9" s="484" t="s">
        <v>170</v>
      </c>
      <c r="C9" s="485" t="s">
        <v>223</v>
      </c>
      <c r="D9" s="490">
        <v>1410.2</v>
      </c>
      <c r="E9" s="490">
        <v>0</v>
      </c>
      <c r="F9" s="490">
        <v>7720.6</v>
      </c>
      <c r="G9" s="490">
        <v>7.7</v>
      </c>
      <c r="H9" s="490">
        <v>17.3</v>
      </c>
      <c r="I9" s="490">
        <v>261.60000000000002</v>
      </c>
      <c r="J9" s="490">
        <v>0.1</v>
      </c>
      <c r="K9" s="490">
        <v>0.2</v>
      </c>
      <c r="L9" s="490">
        <v>3</v>
      </c>
      <c r="M9" s="490">
        <v>0</v>
      </c>
      <c r="N9" s="490">
        <v>0</v>
      </c>
      <c r="O9" s="490">
        <v>0</v>
      </c>
      <c r="P9" s="490">
        <v>0</v>
      </c>
      <c r="Q9" s="490">
        <v>0</v>
      </c>
      <c r="R9" s="490">
        <v>0</v>
      </c>
      <c r="S9" s="490">
        <v>0</v>
      </c>
      <c r="T9" s="490">
        <v>0</v>
      </c>
      <c r="U9" s="490">
        <v>0</v>
      </c>
      <c r="V9" s="490">
        <v>0</v>
      </c>
      <c r="W9" s="490">
        <v>15</v>
      </c>
      <c r="X9" s="490">
        <v>1.9</v>
      </c>
      <c r="Y9" s="490">
        <v>0</v>
      </c>
      <c r="Z9" s="490">
        <v>0</v>
      </c>
      <c r="AA9" s="490">
        <v>0</v>
      </c>
      <c r="AB9" s="490">
        <v>13.1</v>
      </c>
      <c r="AC9" s="490">
        <v>0</v>
      </c>
      <c r="AD9" s="490">
        <v>0</v>
      </c>
      <c r="AE9" s="490">
        <v>5.5</v>
      </c>
      <c r="AF9" s="490">
        <v>0</v>
      </c>
      <c r="AG9" s="490">
        <v>29.6</v>
      </c>
      <c r="AH9" s="490">
        <v>244</v>
      </c>
      <c r="AI9" s="490">
        <v>498.7</v>
      </c>
      <c r="AJ9" s="490">
        <v>7.8</v>
      </c>
      <c r="AK9" s="490">
        <v>0.3</v>
      </c>
      <c r="AL9" s="490">
        <v>4069.8</v>
      </c>
      <c r="AM9" s="490">
        <v>0</v>
      </c>
      <c r="AN9" s="490">
        <v>30</v>
      </c>
      <c r="AO9" s="491">
        <v>14336.2</v>
      </c>
      <c r="AP9" s="490">
        <v>839.1</v>
      </c>
      <c r="AQ9" s="490">
        <v>29965.4</v>
      </c>
      <c r="AR9" s="490">
        <v>0</v>
      </c>
      <c r="AS9" s="490">
        <v>0</v>
      </c>
      <c r="AT9" s="490">
        <v>0</v>
      </c>
      <c r="AU9" s="490">
        <v>-131.5</v>
      </c>
      <c r="AV9" s="491">
        <v>30673</v>
      </c>
      <c r="AW9" s="491">
        <v>45009.2</v>
      </c>
      <c r="AX9" s="490">
        <v>690.6</v>
      </c>
      <c r="AY9" s="491">
        <v>690.6</v>
      </c>
      <c r="AZ9" s="492">
        <v>31363.599999999999</v>
      </c>
      <c r="BA9" s="492">
        <v>45699.8</v>
      </c>
      <c r="BB9" s="490">
        <v>-5622</v>
      </c>
      <c r="BC9" s="490">
        <v>-343.7</v>
      </c>
      <c r="BD9" s="490">
        <v>-1670.2</v>
      </c>
      <c r="BE9" s="491">
        <v>-7635.9</v>
      </c>
      <c r="BF9" s="492">
        <v>23727.7</v>
      </c>
      <c r="BG9" s="492">
        <v>38063.9</v>
      </c>
      <c r="BH9" s="239"/>
    </row>
    <row r="10" spans="1:60" ht="17.149999999999999" customHeight="1" x14ac:dyDescent="0.2">
      <c r="A10" s="130">
        <v>4</v>
      </c>
      <c r="B10" s="484" t="s">
        <v>171</v>
      </c>
      <c r="C10" s="485" t="s">
        <v>224</v>
      </c>
      <c r="D10" s="490">
        <v>56.7</v>
      </c>
      <c r="E10" s="490">
        <v>1.4</v>
      </c>
      <c r="F10" s="490">
        <v>33.4</v>
      </c>
      <c r="G10" s="490">
        <v>599.20000000000005</v>
      </c>
      <c r="H10" s="490">
        <v>47.5</v>
      </c>
      <c r="I10" s="490">
        <v>34.5</v>
      </c>
      <c r="J10" s="490">
        <v>0.6</v>
      </c>
      <c r="K10" s="490">
        <v>52.6</v>
      </c>
      <c r="L10" s="490">
        <v>20.9</v>
      </c>
      <c r="M10" s="490">
        <v>7.1</v>
      </c>
      <c r="N10" s="490">
        <v>8.8000000000000007</v>
      </c>
      <c r="O10" s="490">
        <v>14</v>
      </c>
      <c r="P10" s="490">
        <v>11.6</v>
      </c>
      <c r="Q10" s="490">
        <v>25.5</v>
      </c>
      <c r="R10" s="490">
        <v>9.4</v>
      </c>
      <c r="S10" s="490">
        <v>43.2</v>
      </c>
      <c r="T10" s="490">
        <v>31.1</v>
      </c>
      <c r="U10" s="490">
        <v>6.9</v>
      </c>
      <c r="V10" s="490">
        <v>82.1</v>
      </c>
      <c r="W10" s="490">
        <v>54.8</v>
      </c>
      <c r="X10" s="490">
        <v>255.3</v>
      </c>
      <c r="Y10" s="490">
        <v>4</v>
      </c>
      <c r="Z10" s="490">
        <v>3.6</v>
      </c>
      <c r="AA10" s="490">
        <v>16.3</v>
      </c>
      <c r="AB10" s="490">
        <v>395.5</v>
      </c>
      <c r="AC10" s="490">
        <v>51.3</v>
      </c>
      <c r="AD10" s="490">
        <v>4.9000000000000004</v>
      </c>
      <c r="AE10" s="490">
        <v>83.8</v>
      </c>
      <c r="AF10" s="490">
        <v>59.7</v>
      </c>
      <c r="AG10" s="490">
        <v>175.8</v>
      </c>
      <c r="AH10" s="490">
        <v>23.4</v>
      </c>
      <c r="AI10" s="490">
        <v>251.2</v>
      </c>
      <c r="AJ10" s="490">
        <v>102.3</v>
      </c>
      <c r="AK10" s="490">
        <v>152.30000000000001</v>
      </c>
      <c r="AL10" s="490">
        <v>158.69999999999999</v>
      </c>
      <c r="AM10" s="490">
        <v>29.7</v>
      </c>
      <c r="AN10" s="490">
        <v>1.6</v>
      </c>
      <c r="AO10" s="491">
        <v>2911</v>
      </c>
      <c r="AP10" s="490">
        <v>115.5</v>
      </c>
      <c r="AQ10" s="490">
        <v>3797.2</v>
      </c>
      <c r="AR10" s="490">
        <v>0</v>
      </c>
      <c r="AS10" s="490">
        <v>0.8</v>
      </c>
      <c r="AT10" s="490">
        <v>262.39999999999998</v>
      </c>
      <c r="AU10" s="490">
        <v>-73.400000000000006</v>
      </c>
      <c r="AV10" s="491">
        <v>4102.5</v>
      </c>
      <c r="AW10" s="491">
        <v>7013.5</v>
      </c>
      <c r="AX10" s="490">
        <v>498.5</v>
      </c>
      <c r="AY10" s="491">
        <v>498.5</v>
      </c>
      <c r="AZ10" s="492">
        <v>4601</v>
      </c>
      <c r="BA10" s="492">
        <v>7512.1</v>
      </c>
      <c r="BB10" s="490">
        <v>-3988.7</v>
      </c>
      <c r="BC10" s="490">
        <v>-198.8</v>
      </c>
      <c r="BD10" s="490">
        <v>-413.7</v>
      </c>
      <c r="BE10" s="491">
        <v>-4601.2</v>
      </c>
      <c r="BF10" s="492">
        <v>-0.1</v>
      </c>
      <c r="BG10" s="492">
        <v>2910.9</v>
      </c>
      <c r="BH10" s="239"/>
    </row>
    <row r="11" spans="1:60" ht="17.149999999999999" customHeight="1" x14ac:dyDescent="0.2">
      <c r="A11" s="130">
        <v>5</v>
      </c>
      <c r="B11" s="484" t="s">
        <v>172</v>
      </c>
      <c r="C11" s="485" t="s">
        <v>225</v>
      </c>
      <c r="D11" s="490">
        <v>319.10000000000002</v>
      </c>
      <c r="E11" s="490">
        <v>0.7</v>
      </c>
      <c r="F11" s="490">
        <v>557</v>
      </c>
      <c r="G11" s="490">
        <v>14.5</v>
      </c>
      <c r="H11" s="490">
        <v>3136.2</v>
      </c>
      <c r="I11" s="490">
        <v>497.4</v>
      </c>
      <c r="J11" s="490">
        <v>0.6</v>
      </c>
      <c r="K11" s="490">
        <v>76.599999999999994</v>
      </c>
      <c r="L11" s="490">
        <v>107.9</v>
      </c>
      <c r="M11" s="490">
        <v>7</v>
      </c>
      <c r="N11" s="490">
        <v>19.100000000000001</v>
      </c>
      <c r="O11" s="490">
        <v>48.4</v>
      </c>
      <c r="P11" s="490">
        <v>16.399999999999999</v>
      </c>
      <c r="Q11" s="490">
        <v>18.7</v>
      </c>
      <c r="R11" s="490">
        <v>30.1</v>
      </c>
      <c r="S11" s="490">
        <v>53.3</v>
      </c>
      <c r="T11" s="490">
        <v>95.8</v>
      </c>
      <c r="U11" s="490">
        <v>26.1</v>
      </c>
      <c r="V11" s="490">
        <v>69.900000000000006</v>
      </c>
      <c r="W11" s="490">
        <v>590.6</v>
      </c>
      <c r="X11" s="490">
        <v>2828.7</v>
      </c>
      <c r="Y11" s="490">
        <v>90.9</v>
      </c>
      <c r="Z11" s="490">
        <v>14.7</v>
      </c>
      <c r="AA11" s="490">
        <v>27.3</v>
      </c>
      <c r="AB11" s="490">
        <v>700</v>
      </c>
      <c r="AC11" s="490">
        <v>164.7</v>
      </c>
      <c r="AD11" s="490">
        <v>51.9</v>
      </c>
      <c r="AE11" s="490">
        <v>296.5</v>
      </c>
      <c r="AF11" s="490">
        <v>548.6</v>
      </c>
      <c r="AG11" s="490">
        <v>49.4</v>
      </c>
      <c r="AH11" s="490">
        <v>385.1</v>
      </c>
      <c r="AI11" s="490">
        <v>445.9</v>
      </c>
      <c r="AJ11" s="490">
        <v>89.1</v>
      </c>
      <c r="AK11" s="490">
        <v>320.3</v>
      </c>
      <c r="AL11" s="490">
        <v>196.4</v>
      </c>
      <c r="AM11" s="490">
        <v>640.9</v>
      </c>
      <c r="AN11" s="490">
        <v>4.7</v>
      </c>
      <c r="AO11" s="491">
        <v>12540.7</v>
      </c>
      <c r="AP11" s="490">
        <v>89.6</v>
      </c>
      <c r="AQ11" s="490">
        <v>423.4</v>
      </c>
      <c r="AR11" s="490">
        <v>2.2000000000000002</v>
      </c>
      <c r="AS11" s="490">
        <v>9.6</v>
      </c>
      <c r="AT11" s="490">
        <v>309.89999999999998</v>
      </c>
      <c r="AU11" s="490">
        <v>-179</v>
      </c>
      <c r="AV11" s="491">
        <v>655.7</v>
      </c>
      <c r="AW11" s="491">
        <v>13196.5</v>
      </c>
      <c r="AX11" s="490">
        <v>418.3</v>
      </c>
      <c r="AY11" s="491">
        <v>418.3</v>
      </c>
      <c r="AZ11" s="492">
        <v>1074</v>
      </c>
      <c r="BA11" s="492">
        <v>13614.8</v>
      </c>
      <c r="BB11" s="490">
        <v>-1958.3</v>
      </c>
      <c r="BC11" s="490">
        <v>-18.899999999999999</v>
      </c>
      <c r="BD11" s="490">
        <v>-197.4</v>
      </c>
      <c r="BE11" s="491">
        <v>-2174.6</v>
      </c>
      <c r="BF11" s="492">
        <v>-1100.5999999999999</v>
      </c>
      <c r="BG11" s="492">
        <v>11440.2</v>
      </c>
      <c r="BH11" s="239"/>
    </row>
    <row r="12" spans="1:60" ht="17.149999999999999" customHeight="1" x14ac:dyDescent="0.2">
      <c r="A12" s="130">
        <v>6</v>
      </c>
      <c r="B12" s="484" t="s">
        <v>173</v>
      </c>
      <c r="C12" s="485" t="s">
        <v>226</v>
      </c>
      <c r="D12" s="490">
        <v>547.20000000000005</v>
      </c>
      <c r="E12" s="490">
        <v>4.4000000000000004</v>
      </c>
      <c r="F12" s="490">
        <v>370.7</v>
      </c>
      <c r="G12" s="490">
        <v>321.89999999999998</v>
      </c>
      <c r="H12" s="490">
        <v>416.8</v>
      </c>
      <c r="I12" s="490">
        <v>8965.2999999999993</v>
      </c>
      <c r="J12" s="490">
        <v>34.299999999999997</v>
      </c>
      <c r="K12" s="490">
        <v>2220.6</v>
      </c>
      <c r="L12" s="490">
        <v>194.6</v>
      </c>
      <c r="M12" s="490">
        <v>93.1</v>
      </c>
      <c r="N12" s="490">
        <v>69.2</v>
      </c>
      <c r="O12" s="490">
        <v>105.2</v>
      </c>
      <c r="P12" s="490">
        <v>44</v>
      </c>
      <c r="Q12" s="490">
        <v>63.2</v>
      </c>
      <c r="R12" s="490">
        <v>94.1</v>
      </c>
      <c r="S12" s="490">
        <v>203.8</v>
      </c>
      <c r="T12" s="490">
        <v>182.1</v>
      </c>
      <c r="U12" s="490">
        <v>49.8</v>
      </c>
      <c r="V12" s="490">
        <v>535.1</v>
      </c>
      <c r="W12" s="490">
        <v>308.39999999999998</v>
      </c>
      <c r="X12" s="490">
        <v>342.1</v>
      </c>
      <c r="Y12" s="490">
        <v>26.8</v>
      </c>
      <c r="Z12" s="490">
        <v>37.9</v>
      </c>
      <c r="AA12" s="490">
        <v>92.6</v>
      </c>
      <c r="AB12" s="490">
        <v>0.8</v>
      </c>
      <c r="AC12" s="490">
        <v>1</v>
      </c>
      <c r="AD12" s="490">
        <v>3</v>
      </c>
      <c r="AE12" s="490">
        <v>27.2</v>
      </c>
      <c r="AF12" s="490">
        <v>53.3</v>
      </c>
      <c r="AG12" s="490">
        <v>40.799999999999997</v>
      </c>
      <c r="AH12" s="490">
        <v>468.2</v>
      </c>
      <c r="AI12" s="490">
        <v>10858.9</v>
      </c>
      <c r="AJ12" s="490">
        <v>10.7</v>
      </c>
      <c r="AK12" s="490">
        <v>330.8</v>
      </c>
      <c r="AL12" s="490">
        <v>343.1</v>
      </c>
      <c r="AM12" s="490">
        <v>13.8</v>
      </c>
      <c r="AN12" s="490">
        <v>28.4</v>
      </c>
      <c r="AO12" s="491">
        <v>27503.200000000001</v>
      </c>
      <c r="AP12" s="490">
        <v>195.5</v>
      </c>
      <c r="AQ12" s="490">
        <v>2626.8</v>
      </c>
      <c r="AR12" s="490">
        <v>0</v>
      </c>
      <c r="AS12" s="490">
        <v>0</v>
      </c>
      <c r="AT12" s="490">
        <v>0</v>
      </c>
      <c r="AU12" s="490">
        <v>66.599999999999994</v>
      </c>
      <c r="AV12" s="491">
        <v>2888.8</v>
      </c>
      <c r="AW12" s="491">
        <v>30392</v>
      </c>
      <c r="AX12" s="490">
        <v>6256.8</v>
      </c>
      <c r="AY12" s="491">
        <v>6256.8</v>
      </c>
      <c r="AZ12" s="492">
        <v>9145.6</v>
      </c>
      <c r="BA12" s="492">
        <v>36648.800000000003</v>
      </c>
      <c r="BB12" s="490">
        <v>-7299.6</v>
      </c>
      <c r="BC12" s="490">
        <v>-53.1</v>
      </c>
      <c r="BD12" s="490">
        <v>-734</v>
      </c>
      <c r="BE12" s="491">
        <v>-8086.7</v>
      </c>
      <c r="BF12" s="492">
        <v>1058.9000000000001</v>
      </c>
      <c r="BG12" s="492">
        <v>28562.1</v>
      </c>
      <c r="BH12" s="239"/>
    </row>
    <row r="13" spans="1:60" ht="17.149999999999999" customHeight="1" x14ac:dyDescent="0.2">
      <c r="A13" s="130">
        <v>7</v>
      </c>
      <c r="B13" s="484" t="s">
        <v>174</v>
      </c>
      <c r="C13" s="485" t="s">
        <v>227</v>
      </c>
      <c r="D13" s="490">
        <v>132.80000000000001</v>
      </c>
      <c r="E13" s="490">
        <v>6.7</v>
      </c>
      <c r="F13" s="490">
        <v>103.7</v>
      </c>
      <c r="G13" s="490">
        <v>11</v>
      </c>
      <c r="H13" s="490">
        <v>41.3</v>
      </c>
      <c r="I13" s="490">
        <v>1437.4</v>
      </c>
      <c r="J13" s="490">
        <v>869.2</v>
      </c>
      <c r="K13" s="490">
        <v>17.100000000000001</v>
      </c>
      <c r="L13" s="490">
        <v>115.4</v>
      </c>
      <c r="M13" s="490">
        <v>592.29999999999995</v>
      </c>
      <c r="N13" s="490">
        <v>27.8</v>
      </c>
      <c r="O13" s="490">
        <v>42</v>
      </c>
      <c r="P13" s="490">
        <v>10.3</v>
      </c>
      <c r="Q13" s="490">
        <v>13.3</v>
      </c>
      <c r="R13" s="490">
        <v>5</v>
      </c>
      <c r="S13" s="490">
        <v>13</v>
      </c>
      <c r="T13" s="490">
        <v>12.4</v>
      </c>
      <c r="U13" s="490">
        <v>1.5</v>
      </c>
      <c r="V13" s="490">
        <v>76.8</v>
      </c>
      <c r="W13" s="490">
        <v>15.4</v>
      </c>
      <c r="X13" s="490">
        <v>734.5</v>
      </c>
      <c r="Y13" s="490">
        <v>746.2</v>
      </c>
      <c r="Z13" s="490">
        <v>47.9</v>
      </c>
      <c r="AA13" s="490">
        <v>72.7</v>
      </c>
      <c r="AB13" s="490">
        <v>121.1</v>
      </c>
      <c r="AC13" s="490">
        <v>13.7</v>
      </c>
      <c r="AD13" s="490">
        <v>38.4</v>
      </c>
      <c r="AE13" s="490">
        <v>4224</v>
      </c>
      <c r="AF13" s="490">
        <v>46.2</v>
      </c>
      <c r="AG13" s="490">
        <v>413.4</v>
      </c>
      <c r="AH13" s="490">
        <v>150</v>
      </c>
      <c r="AI13" s="490">
        <v>142.80000000000001</v>
      </c>
      <c r="AJ13" s="490">
        <v>15.1</v>
      </c>
      <c r="AK13" s="490">
        <v>159.6</v>
      </c>
      <c r="AL13" s="490">
        <v>145.4</v>
      </c>
      <c r="AM13" s="490">
        <v>0</v>
      </c>
      <c r="AN13" s="490">
        <v>69</v>
      </c>
      <c r="AO13" s="491">
        <v>10684.3</v>
      </c>
      <c r="AP13" s="490">
        <v>15</v>
      </c>
      <c r="AQ13" s="490">
        <v>4043</v>
      </c>
      <c r="AR13" s="490">
        <v>0</v>
      </c>
      <c r="AS13" s="490">
        <v>0</v>
      </c>
      <c r="AT13" s="490">
        <v>0</v>
      </c>
      <c r="AU13" s="490">
        <v>12.2</v>
      </c>
      <c r="AV13" s="491">
        <v>4070.2</v>
      </c>
      <c r="AW13" s="491">
        <v>14754.5</v>
      </c>
      <c r="AX13" s="490">
        <v>824.8</v>
      </c>
      <c r="AY13" s="491">
        <v>824.8</v>
      </c>
      <c r="AZ13" s="492">
        <v>4895</v>
      </c>
      <c r="BA13" s="492">
        <v>15579.3</v>
      </c>
      <c r="BB13" s="490">
        <v>-2032.3</v>
      </c>
      <c r="BC13" s="490">
        <v>-7.4</v>
      </c>
      <c r="BD13" s="490">
        <v>-287.8</v>
      </c>
      <c r="BE13" s="491">
        <v>-2327.5</v>
      </c>
      <c r="BF13" s="492">
        <v>2567.5</v>
      </c>
      <c r="BG13" s="492">
        <v>13251.8</v>
      </c>
      <c r="BH13" s="239"/>
    </row>
    <row r="14" spans="1:60" ht="17.149999999999999" customHeight="1" x14ac:dyDescent="0.2">
      <c r="A14" s="130">
        <v>8</v>
      </c>
      <c r="B14" s="484" t="s">
        <v>175</v>
      </c>
      <c r="C14" s="485" t="s">
        <v>345</v>
      </c>
      <c r="D14" s="490">
        <v>120.8</v>
      </c>
      <c r="E14" s="490">
        <v>2.5</v>
      </c>
      <c r="F14" s="490">
        <v>666.4</v>
      </c>
      <c r="G14" s="490">
        <v>23.2</v>
      </c>
      <c r="H14" s="490">
        <v>257.5</v>
      </c>
      <c r="I14" s="490">
        <v>896</v>
      </c>
      <c r="J14" s="490">
        <v>1.6</v>
      </c>
      <c r="K14" s="490">
        <v>2658.3</v>
      </c>
      <c r="L14" s="490">
        <v>48.4</v>
      </c>
      <c r="M14" s="490">
        <v>14.9</v>
      </c>
      <c r="N14" s="490">
        <v>51</v>
      </c>
      <c r="O14" s="490">
        <v>58.3</v>
      </c>
      <c r="P14" s="490">
        <v>130.4</v>
      </c>
      <c r="Q14" s="490">
        <v>330.9</v>
      </c>
      <c r="R14" s="490">
        <v>252.1</v>
      </c>
      <c r="S14" s="490">
        <v>210</v>
      </c>
      <c r="T14" s="490">
        <v>594.6</v>
      </c>
      <c r="U14" s="490">
        <v>208.2</v>
      </c>
      <c r="V14" s="490">
        <v>2112.6</v>
      </c>
      <c r="W14" s="490">
        <v>470.7</v>
      </c>
      <c r="X14" s="490">
        <v>975</v>
      </c>
      <c r="Y14" s="490">
        <v>0</v>
      </c>
      <c r="Z14" s="490">
        <v>166.5</v>
      </c>
      <c r="AA14" s="490">
        <v>122.6</v>
      </c>
      <c r="AB14" s="490">
        <v>453.5</v>
      </c>
      <c r="AC14" s="490">
        <v>92.2</v>
      </c>
      <c r="AD14" s="490">
        <v>66.8</v>
      </c>
      <c r="AE14" s="490">
        <v>175.4</v>
      </c>
      <c r="AF14" s="490">
        <v>254.8</v>
      </c>
      <c r="AG14" s="490">
        <v>77</v>
      </c>
      <c r="AH14" s="490">
        <v>206.4</v>
      </c>
      <c r="AI14" s="490">
        <v>162.6</v>
      </c>
      <c r="AJ14" s="490">
        <v>35.4</v>
      </c>
      <c r="AK14" s="490">
        <v>665.3</v>
      </c>
      <c r="AL14" s="490">
        <v>107.1</v>
      </c>
      <c r="AM14" s="490">
        <v>68.3</v>
      </c>
      <c r="AN14" s="490">
        <v>15.9</v>
      </c>
      <c r="AO14" s="491">
        <v>12753.1</v>
      </c>
      <c r="AP14" s="490">
        <v>23.5</v>
      </c>
      <c r="AQ14" s="490">
        <v>823.7</v>
      </c>
      <c r="AR14" s="490">
        <v>3.3</v>
      </c>
      <c r="AS14" s="490">
        <v>0</v>
      </c>
      <c r="AT14" s="490">
        <v>-0.6</v>
      </c>
      <c r="AU14" s="490">
        <v>-133.6</v>
      </c>
      <c r="AV14" s="491">
        <v>716.4</v>
      </c>
      <c r="AW14" s="491">
        <v>13469.5</v>
      </c>
      <c r="AX14" s="490">
        <v>2136.3000000000002</v>
      </c>
      <c r="AY14" s="491">
        <v>2136.3000000000002</v>
      </c>
      <c r="AZ14" s="492">
        <v>2852.7</v>
      </c>
      <c r="BA14" s="492">
        <v>15605.8</v>
      </c>
      <c r="BB14" s="490">
        <v>-1700.1</v>
      </c>
      <c r="BC14" s="490">
        <v>-45.3</v>
      </c>
      <c r="BD14" s="490">
        <v>-174.5</v>
      </c>
      <c r="BE14" s="491">
        <v>-1919.9</v>
      </c>
      <c r="BF14" s="492">
        <v>932.8</v>
      </c>
      <c r="BG14" s="492">
        <v>13685.9</v>
      </c>
      <c r="BH14" s="239"/>
    </row>
    <row r="15" spans="1:60" ht="17.149999999999999" customHeight="1" x14ac:dyDescent="0.2">
      <c r="A15" s="130">
        <v>9</v>
      </c>
      <c r="B15" s="484" t="s">
        <v>176</v>
      </c>
      <c r="C15" s="485" t="s">
        <v>346</v>
      </c>
      <c r="D15" s="490">
        <v>28.9</v>
      </c>
      <c r="E15" s="490">
        <v>0.4</v>
      </c>
      <c r="F15" s="490">
        <v>66.599999999999994</v>
      </c>
      <c r="G15" s="490">
        <v>1.3</v>
      </c>
      <c r="H15" s="490">
        <v>20.2</v>
      </c>
      <c r="I15" s="490">
        <v>227.6</v>
      </c>
      <c r="J15" s="490">
        <v>12.8</v>
      </c>
      <c r="K15" s="490">
        <v>36.700000000000003</v>
      </c>
      <c r="L15" s="490">
        <v>573.5</v>
      </c>
      <c r="M15" s="490">
        <v>80.7</v>
      </c>
      <c r="N15" s="490">
        <v>70.8</v>
      </c>
      <c r="O15" s="490">
        <v>68.3</v>
      </c>
      <c r="P15" s="490">
        <v>66.3</v>
      </c>
      <c r="Q15" s="490">
        <v>79.7</v>
      </c>
      <c r="R15" s="490">
        <v>79.2</v>
      </c>
      <c r="S15" s="490">
        <v>453.1</v>
      </c>
      <c r="T15" s="490">
        <v>115.3</v>
      </c>
      <c r="U15" s="490">
        <v>14.2</v>
      </c>
      <c r="V15" s="490">
        <v>397.8</v>
      </c>
      <c r="W15" s="490">
        <v>37.799999999999997</v>
      </c>
      <c r="X15" s="490">
        <v>3556.5</v>
      </c>
      <c r="Y15" s="490">
        <v>1.2</v>
      </c>
      <c r="Z15" s="490">
        <v>21.7</v>
      </c>
      <c r="AA15" s="490">
        <v>3</v>
      </c>
      <c r="AB15" s="490">
        <v>18.100000000000001</v>
      </c>
      <c r="AC15" s="490">
        <v>0.4</v>
      </c>
      <c r="AD15" s="490">
        <v>5.8</v>
      </c>
      <c r="AE15" s="490">
        <v>2.2000000000000002</v>
      </c>
      <c r="AF15" s="490">
        <v>0.6</v>
      </c>
      <c r="AG15" s="490">
        <v>8.3000000000000007</v>
      </c>
      <c r="AH15" s="490">
        <v>88.9</v>
      </c>
      <c r="AI15" s="490">
        <v>51.9</v>
      </c>
      <c r="AJ15" s="490">
        <v>2.1</v>
      </c>
      <c r="AK15" s="490">
        <v>59.9</v>
      </c>
      <c r="AL15" s="490">
        <v>41.1</v>
      </c>
      <c r="AM15" s="490">
        <v>8</v>
      </c>
      <c r="AN15" s="490">
        <v>21.3</v>
      </c>
      <c r="AO15" s="491">
        <v>6322.3</v>
      </c>
      <c r="AP15" s="490">
        <v>9.4</v>
      </c>
      <c r="AQ15" s="490">
        <v>106.5</v>
      </c>
      <c r="AR15" s="490">
        <v>0</v>
      </c>
      <c r="AS15" s="490">
        <v>0</v>
      </c>
      <c r="AT15" s="490">
        <v>0</v>
      </c>
      <c r="AU15" s="490">
        <v>-43</v>
      </c>
      <c r="AV15" s="491">
        <v>73</v>
      </c>
      <c r="AW15" s="491">
        <v>6395.3</v>
      </c>
      <c r="AX15" s="490">
        <v>783.8</v>
      </c>
      <c r="AY15" s="491">
        <v>783.8</v>
      </c>
      <c r="AZ15" s="492">
        <v>856.8</v>
      </c>
      <c r="BA15" s="492">
        <v>7179.1</v>
      </c>
      <c r="BB15" s="490">
        <v>-544.5</v>
      </c>
      <c r="BC15" s="490">
        <v>-2.9</v>
      </c>
      <c r="BD15" s="490">
        <v>-54.7</v>
      </c>
      <c r="BE15" s="491">
        <v>-602.20000000000005</v>
      </c>
      <c r="BF15" s="492">
        <v>254.7</v>
      </c>
      <c r="BG15" s="492">
        <v>6576.9</v>
      </c>
      <c r="BH15" s="239"/>
    </row>
    <row r="16" spans="1:60" ht="17.149999999999999" customHeight="1" x14ac:dyDescent="0.2">
      <c r="A16" s="130">
        <v>10</v>
      </c>
      <c r="B16" s="484" t="s">
        <v>177</v>
      </c>
      <c r="C16" s="485" t="s">
        <v>228</v>
      </c>
      <c r="D16" s="490">
        <v>0.6</v>
      </c>
      <c r="E16" s="490">
        <v>2</v>
      </c>
      <c r="F16" s="490">
        <v>0</v>
      </c>
      <c r="G16" s="490">
        <v>0.5</v>
      </c>
      <c r="H16" s="490">
        <v>103.6</v>
      </c>
      <c r="I16" s="490">
        <v>0.8</v>
      </c>
      <c r="J16" s="490">
        <v>0</v>
      </c>
      <c r="K16" s="490">
        <v>25.2</v>
      </c>
      <c r="L16" s="490">
        <v>47.9</v>
      </c>
      <c r="M16" s="490">
        <v>10414.1</v>
      </c>
      <c r="N16" s="490">
        <v>8.4</v>
      </c>
      <c r="O16" s="490">
        <v>2339.6999999999998</v>
      </c>
      <c r="P16" s="490">
        <v>1002.8</v>
      </c>
      <c r="Q16" s="490">
        <v>1280.5999999999999</v>
      </c>
      <c r="R16" s="490">
        <v>117.9</v>
      </c>
      <c r="S16" s="490">
        <v>82.2</v>
      </c>
      <c r="T16" s="490">
        <v>668.9</v>
      </c>
      <c r="U16" s="490">
        <v>43.6</v>
      </c>
      <c r="V16" s="490">
        <v>2438</v>
      </c>
      <c r="W16" s="490">
        <v>29.7</v>
      </c>
      <c r="X16" s="490">
        <v>1330.9</v>
      </c>
      <c r="Y16" s="490">
        <v>0</v>
      </c>
      <c r="Z16" s="490">
        <v>0.1</v>
      </c>
      <c r="AA16" s="490">
        <v>0</v>
      </c>
      <c r="AB16" s="490">
        <v>0</v>
      </c>
      <c r="AC16" s="490">
        <v>0</v>
      </c>
      <c r="AD16" s="490">
        <v>0</v>
      </c>
      <c r="AE16" s="490">
        <v>13.5</v>
      </c>
      <c r="AF16" s="490">
        <v>0</v>
      </c>
      <c r="AG16" s="490">
        <v>1.7</v>
      </c>
      <c r="AH16" s="490">
        <v>0</v>
      </c>
      <c r="AI16" s="490">
        <v>0.2</v>
      </c>
      <c r="AJ16" s="490">
        <v>0</v>
      </c>
      <c r="AK16" s="490">
        <v>11.9</v>
      </c>
      <c r="AL16" s="490">
        <v>1.8</v>
      </c>
      <c r="AM16" s="490">
        <v>0</v>
      </c>
      <c r="AN16" s="490">
        <v>19.399999999999999</v>
      </c>
      <c r="AO16" s="491">
        <v>19986.099999999999</v>
      </c>
      <c r="AP16" s="490">
        <v>0</v>
      </c>
      <c r="AQ16" s="490">
        <v>-33.200000000000003</v>
      </c>
      <c r="AR16" s="490">
        <v>0</v>
      </c>
      <c r="AS16" s="490">
        <v>-27</v>
      </c>
      <c r="AT16" s="490">
        <v>-161.9</v>
      </c>
      <c r="AU16" s="490">
        <v>-362.2</v>
      </c>
      <c r="AV16" s="491">
        <v>-584.29999999999995</v>
      </c>
      <c r="AW16" s="491">
        <v>19401.8</v>
      </c>
      <c r="AX16" s="490">
        <v>2524.6999999999998</v>
      </c>
      <c r="AY16" s="491">
        <v>2524.6999999999998</v>
      </c>
      <c r="AZ16" s="492">
        <v>1940.5</v>
      </c>
      <c r="BA16" s="492">
        <v>21926.5</v>
      </c>
      <c r="BB16" s="490">
        <v>-801.3</v>
      </c>
      <c r="BC16" s="490">
        <v>-1.1000000000000001</v>
      </c>
      <c r="BD16" s="490">
        <v>-80.2</v>
      </c>
      <c r="BE16" s="491">
        <v>-882.7</v>
      </c>
      <c r="BF16" s="492">
        <v>1057.8</v>
      </c>
      <c r="BG16" s="492">
        <v>21043.8</v>
      </c>
      <c r="BH16" s="239"/>
    </row>
    <row r="17" spans="1:60" ht="17.149999999999999" customHeight="1" x14ac:dyDescent="0.2">
      <c r="A17" s="130">
        <v>11</v>
      </c>
      <c r="B17" s="484" t="s">
        <v>178</v>
      </c>
      <c r="C17" s="485" t="s">
        <v>229</v>
      </c>
      <c r="D17" s="490">
        <v>0</v>
      </c>
      <c r="E17" s="490">
        <v>0.5</v>
      </c>
      <c r="F17" s="490">
        <v>46.5</v>
      </c>
      <c r="G17" s="490">
        <v>0</v>
      </c>
      <c r="H17" s="490">
        <v>26.6</v>
      </c>
      <c r="I17" s="490">
        <v>145.80000000000001</v>
      </c>
      <c r="J17" s="490">
        <v>0.2</v>
      </c>
      <c r="K17" s="490">
        <v>34.200000000000003</v>
      </c>
      <c r="L17" s="490">
        <v>55.3</v>
      </c>
      <c r="M17" s="490">
        <v>202.5</v>
      </c>
      <c r="N17" s="490">
        <v>3399.1</v>
      </c>
      <c r="O17" s="490">
        <v>640</v>
      </c>
      <c r="P17" s="490">
        <v>328.9</v>
      </c>
      <c r="Q17" s="490">
        <v>296.3</v>
      </c>
      <c r="R17" s="490">
        <v>254.9</v>
      </c>
      <c r="S17" s="490">
        <v>638.1</v>
      </c>
      <c r="T17" s="490">
        <v>1005.9</v>
      </c>
      <c r="U17" s="490">
        <v>194.5</v>
      </c>
      <c r="V17" s="490">
        <v>1085.8</v>
      </c>
      <c r="W17" s="490">
        <v>105.6</v>
      </c>
      <c r="X17" s="490">
        <v>613.6</v>
      </c>
      <c r="Y17" s="490">
        <v>13.7</v>
      </c>
      <c r="Z17" s="490">
        <v>1</v>
      </c>
      <c r="AA17" s="490">
        <v>0</v>
      </c>
      <c r="AB17" s="490">
        <v>1.3</v>
      </c>
      <c r="AC17" s="490">
        <v>0</v>
      </c>
      <c r="AD17" s="490">
        <v>0</v>
      </c>
      <c r="AE17" s="490">
        <v>0.8</v>
      </c>
      <c r="AF17" s="490">
        <v>3.4</v>
      </c>
      <c r="AG17" s="490">
        <v>10.1</v>
      </c>
      <c r="AH17" s="490">
        <v>4.4000000000000004</v>
      </c>
      <c r="AI17" s="490">
        <v>115.2</v>
      </c>
      <c r="AJ17" s="490">
        <v>1</v>
      </c>
      <c r="AK17" s="490">
        <v>27.7</v>
      </c>
      <c r="AL17" s="490">
        <v>13.8</v>
      </c>
      <c r="AM17" s="490">
        <v>1.4</v>
      </c>
      <c r="AN17" s="490">
        <v>16.899999999999999</v>
      </c>
      <c r="AO17" s="491">
        <v>9285</v>
      </c>
      <c r="AP17" s="490">
        <v>1.3</v>
      </c>
      <c r="AQ17" s="490">
        <v>187.4</v>
      </c>
      <c r="AR17" s="490">
        <v>0</v>
      </c>
      <c r="AS17" s="490">
        <v>0</v>
      </c>
      <c r="AT17" s="490">
        <v>-68.900000000000006</v>
      </c>
      <c r="AU17" s="490">
        <v>-11.4</v>
      </c>
      <c r="AV17" s="491">
        <v>108.4</v>
      </c>
      <c r="AW17" s="491">
        <v>9393.4</v>
      </c>
      <c r="AX17" s="490">
        <v>2721.3</v>
      </c>
      <c r="AY17" s="491">
        <v>2721.3</v>
      </c>
      <c r="AZ17" s="492">
        <v>2829.7</v>
      </c>
      <c r="BA17" s="492">
        <v>12114.7</v>
      </c>
      <c r="BB17" s="490">
        <v>-3535.6</v>
      </c>
      <c r="BC17" s="490">
        <v>-7.8</v>
      </c>
      <c r="BD17" s="490">
        <v>-354.3</v>
      </c>
      <c r="BE17" s="491">
        <v>-3897.7</v>
      </c>
      <c r="BF17" s="492">
        <v>-1068</v>
      </c>
      <c r="BG17" s="492">
        <v>8217</v>
      </c>
      <c r="BH17" s="239"/>
    </row>
    <row r="18" spans="1:60" ht="17.149999999999999" customHeight="1" x14ac:dyDescent="0.2">
      <c r="A18" s="130">
        <v>12</v>
      </c>
      <c r="B18" s="484" t="s">
        <v>179</v>
      </c>
      <c r="C18" s="485" t="s">
        <v>230</v>
      </c>
      <c r="D18" s="490">
        <v>29.4</v>
      </c>
      <c r="E18" s="490">
        <v>5.7</v>
      </c>
      <c r="F18" s="490">
        <v>414.9</v>
      </c>
      <c r="G18" s="490">
        <v>3.8</v>
      </c>
      <c r="H18" s="490">
        <v>137.1</v>
      </c>
      <c r="I18" s="490">
        <v>358.4</v>
      </c>
      <c r="J18" s="490">
        <v>6.2</v>
      </c>
      <c r="K18" s="490">
        <v>88.1</v>
      </c>
      <c r="L18" s="490">
        <v>62.5</v>
      </c>
      <c r="M18" s="490">
        <v>21.6</v>
      </c>
      <c r="N18" s="490">
        <v>17.3</v>
      </c>
      <c r="O18" s="490">
        <v>878</v>
      </c>
      <c r="P18" s="490">
        <v>332.4</v>
      </c>
      <c r="Q18" s="490">
        <v>498.4</v>
      </c>
      <c r="R18" s="490">
        <v>198.9</v>
      </c>
      <c r="S18" s="490">
        <v>263.3</v>
      </c>
      <c r="T18" s="490">
        <v>451.7</v>
      </c>
      <c r="U18" s="490">
        <v>148.69999999999999</v>
      </c>
      <c r="V18" s="490">
        <v>491.8</v>
      </c>
      <c r="W18" s="490">
        <v>100.6</v>
      </c>
      <c r="X18" s="490">
        <v>6462.6</v>
      </c>
      <c r="Y18" s="490">
        <v>13.1</v>
      </c>
      <c r="Z18" s="490">
        <v>3.3</v>
      </c>
      <c r="AA18" s="490">
        <v>0.9</v>
      </c>
      <c r="AB18" s="490">
        <v>270.10000000000002</v>
      </c>
      <c r="AC18" s="490">
        <v>4.2</v>
      </c>
      <c r="AD18" s="490">
        <v>25.5</v>
      </c>
      <c r="AE18" s="490">
        <v>77.2</v>
      </c>
      <c r="AF18" s="490">
        <v>24.2</v>
      </c>
      <c r="AG18" s="490">
        <v>175.3</v>
      </c>
      <c r="AH18" s="490">
        <v>9.9</v>
      </c>
      <c r="AI18" s="490">
        <v>27.7</v>
      </c>
      <c r="AJ18" s="490">
        <v>10.7</v>
      </c>
      <c r="AK18" s="490">
        <v>95.7</v>
      </c>
      <c r="AL18" s="490">
        <v>99.8</v>
      </c>
      <c r="AM18" s="490">
        <v>0.6</v>
      </c>
      <c r="AN18" s="490">
        <v>23.5</v>
      </c>
      <c r="AO18" s="491">
        <v>11833</v>
      </c>
      <c r="AP18" s="490">
        <v>30.3</v>
      </c>
      <c r="AQ18" s="490">
        <v>273.39999999999998</v>
      </c>
      <c r="AR18" s="490">
        <v>0.5</v>
      </c>
      <c r="AS18" s="490">
        <v>27.7</v>
      </c>
      <c r="AT18" s="490">
        <v>417.2</v>
      </c>
      <c r="AU18" s="490">
        <v>-141.4</v>
      </c>
      <c r="AV18" s="491">
        <v>607.70000000000005</v>
      </c>
      <c r="AW18" s="491">
        <v>12440.8</v>
      </c>
      <c r="AX18" s="490">
        <v>736.8</v>
      </c>
      <c r="AY18" s="491">
        <v>736.8</v>
      </c>
      <c r="AZ18" s="492">
        <v>1344.6</v>
      </c>
      <c r="BA18" s="492">
        <v>13177.6</v>
      </c>
      <c r="BB18" s="490">
        <v>-1020.7</v>
      </c>
      <c r="BC18" s="490">
        <v>-7.7</v>
      </c>
      <c r="BD18" s="490">
        <v>-102.7</v>
      </c>
      <c r="BE18" s="491">
        <v>-1131.2</v>
      </c>
      <c r="BF18" s="492">
        <v>213.4</v>
      </c>
      <c r="BG18" s="492">
        <v>12046.4</v>
      </c>
      <c r="BH18" s="239"/>
    </row>
    <row r="19" spans="1:60" ht="17.149999999999999" customHeight="1" x14ac:dyDescent="0.2">
      <c r="A19" s="130">
        <v>13</v>
      </c>
      <c r="B19" s="484" t="s">
        <v>180</v>
      </c>
      <c r="C19" s="485" t="s">
        <v>3</v>
      </c>
      <c r="D19" s="490">
        <v>0</v>
      </c>
      <c r="E19" s="490">
        <v>1.2</v>
      </c>
      <c r="F19" s="490">
        <v>0</v>
      </c>
      <c r="G19" s="490">
        <v>0</v>
      </c>
      <c r="H19" s="490">
        <v>1.2</v>
      </c>
      <c r="I19" s="490">
        <v>0.5</v>
      </c>
      <c r="J19" s="490">
        <v>0</v>
      </c>
      <c r="K19" s="490">
        <v>4.8</v>
      </c>
      <c r="L19" s="490">
        <v>10.3</v>
      </c>
      <c r="M19" s="490">
        <v>2.2999999999999998</v>
      </c>
      <c r="N19" s="490">
        <v>0.1</v>
      </c>
      <c r="O19" s="490">
        <v>10.6</v>
      </c>
      <c r="P19" s="490">
        <v>1666.2</v>
      </c>
      <c r="Q19" s="490">
        <v>618.6</v>
      </c>
      <c r="R19" s="490">
        <v>73.5</v>
      </c>
      <c r="S19" s="490">
        <v>26.6</v>
      </c>
      <c r="T19" s="490">
        <v>221.6</v>
      </c>
      <c r="U19" s="490">
        <v>8.8000000000000007</v>
      </c>
      <c r="V19" s="490">
        <v>367.3</v>
      </c>
      <c r="W19" s="490">
        <v>2.7</v>
      </c>
      <c r="X19" s="490">
        <v>453.8</v>
      </c>
      <c r="Y19" s="490">
        <v>0</v>
      </c>
      <c r="Z19" s="490">
        <v>46.8</v>
      </c>
      <c r="AA19" s="490">
        <v>0</v>
      </c>
      <c r="AB19" s="490">
        <v>0.4</v>
      </c>
      <c r="AC19" s="490">
        <v>0</v>
      </c>
      <c r="AD19" s="490">
        <v>0</v>
      </c>
      <c r="AE19" s="490">
        <v>4</v>
      </c>
      <c r="AF19" s="490">
        <v>0.2</v>
      </c>
      <c r="AG19" s="490">
        <v>14.8</v>
      </c>
      <c r="AH19" s="490">
        <v>0</v>
      </c>
      <c r="AI19" s="490">
        <v>0</v>
      </c>
      <c r="AJ19" s="490">
        <v>0</v>
      </c>
      <c r="AK19" s="490">
        <v>618.1</v>
      </c>
      <c r="AL19" s="490">
        <v>0.9</v>
      </c>
      <c r="AM19" s="490">
        <v>0</v>
      </c>
      <c r="AN19" s="490">
        <v>0</v>
      </c>
      <c r="AO19" s="491">
        <v>4155.2</v>
      </c>
      <c r="AP19" s="490">
        <v>0</v>
      </c>
      <c r="AQ19" s="490">
        <v>13.8</v>
      </c>
      <c r="AR19" s="490">
        <v>0</v>
      </c>
      <c r="AS19" s="490">
        <v>323</v>
      </c>
      <c r="AT19" s="490">
        <v>4617.8999999999996</v>
      </c>
      <c r="AU19" s="490">
        <v>-39.1</v>
      </c>
      <c r="AV19" s="491">
        <v>4915.5</v>
      </c>
      <c r="AW19" s="491">
        <v>9070.7000000000007</v>
      </c>
      <c r="AX19" s="490">
        <v>2808.5</v>
      </c>
      <c r="AY19" s="491">
        <v>2808.5</v>
      </c>
      <c r="AZ19" s="492">
        <v>7724</v>
      </c>
      <c r="BA19" s="492">
        <v>11879.2</v>
      </c>
      <c r="BB19" s="490">
        <v>-1350.6</v>
      </c>
      <c r="BC19" s="490">
        <v>0</v>
      </c>
      <c r="BD19" s="490">
        <v>-135.1</v>
      </c>
      <c r="BE19" s="491">
        <v>-1485.7</v>
      </c>
      <c r="BF19" s="492">
        <v>6238.4</v>
      </c>
      <c r="BG19" s="492">
        <v>10393.6</v>
      </c>
      <c r="BH19" s="239"/>
    </row>
    <row r="20" spans="1:60" ht="17.149999999999999" customHeight="1" x14ac:dyDescent="0.2">
      <c r="A20" s="130">
        <v>14</v>
      </c>
      <c r="B20" s="484" t="s">
        <v>181</v>
      </c>
      <c r="C20" s="485" t="s">
        <v>4</v>
      </c>
      <c r="D20" s="490">
        <v>0.1</v>
      </c>
      <c r="E20" s="490">
        <v>0.5</v>
      </c>
      <c r="F20" s="490">
        <v>0</v>
      </c>
      <c r="G20" s="490">
        <v>0</v>
      </c>
      <c r="H20" s="490">
        <v>1.1000000000000001</v>
      </c>
      <c r="I20" s="490">
        <v>0</v>
      </c>
      <c r="J20" s="490">
        <v>0.2</v>
      </c>
      <c r="K20" s="490">
        <v>37.200000000000003</v>
      </c>
      <c r="L20" s="490">
        <v>8.3000000000000007</v>
      </c>
      <c r="M20" s="490">
        <v>3.2</v>
      </c>
      <c r="N20" s="490">
        <v>0.9</v>
      </c>
      <c r="O20" s="490">
        <v>5.8</v>
      </c>
      <c r="P20" s="490">
        <v>45.8</v>
      </c>
      <c r="Q20" s="490">
        <v>2458.6</v>
      </c>
      <c r="R20" s="490">
        <v>9.3000000000000007</v>
      </c>
      <c r="S20" s="490">
        <v>37.5</v>
      </c>
      <c r="T20" s="490">
        <v>34.5</v>
      </c>
      <c r="U20" s="490">
        <v>4.0999999999999996</v>
      </c>
      <c r="V20" s="490">
        <v>41.5</v>
      </c>
      <c r="W20" s="490">
        <v>0.8</v>
      </c>
      <c r="X20" s="490">
        <v>4.2</v>
      </c>
      <c r="Y20" s="490">
        <v>0.1</v>
      </c>
      <c r="Z20" s="490">
        <v>1.3</v>
      </c>
      <c r="AA20" s="490">
        <v>0</v>
      </c>
      <c r="AB20" s="490">
        <v>0.3</v>
      </c>
      <c r="AC20" s="490">
        <v>0</v>
      </c>
      <c r="AD20" s="490">
        <v>0</v>
      </c>
      <c r="AE20" s="490">
        <v>2.6</v>
      </c>
      <c r="AF20" s="490">
        <v>0.2</v>
      </c>
      <c r="AG20" s="490">
        <v>0.9</v>
      </c>
      <c r="AH20" s="490">
        <v>0</v>
      </c>
      <c r="AI20" s="490">
        <v>0</v>
      </c>
      <c r="AJ20" s="490">
        <v>0</v>
      </c>
      <c r="AK20" s="490">
        <v>966.9</v>
      </c>
      <c r="AL20" s="490">
        <v>0.4</v>
      </c>
      <c r="AM20" s="490">
        <v>0</v>
      </c>
      <c r="AN20" s="490">
        <v>0</v>
      </c>
      <c r="AO20" s="491">
        <v>3666.2</v>
      </c>
      <c r="AP20" s="490">
        <v>0</v>
      </c>
      <c r="AQ20" s="490">
        <v>6.2</v>
      </c>
      <c r="AR20" s="490">
        <v>0</v>
      </c>
      <c r="AS20" s="490">
        <v>57.8</v>
      </c>
      <c r="AT20" s="490">
        <v>8637.4</v>
      </c>
      <c r="AU20" s="490">
        <v>-102.4</v>
      </c>
      <c r="AV20" s="491">
        <v>8598.9</v>
      </c>
      <c r="AW20" s="491">
        <v>12265.2</v>
      </c>
      <c r="AX20" s="490">
        <v>6353.9</v>
      </c>
      <c r="AY20" s="491">
        <v>6353.9</v>
      </c>
      <c r="AZ20" s="492">
        <v>14952.8</v>
      </c>
      <c r="BA20" s="492">
        <v>18619</v>
      </c>
      <c r="BB20" s="490">
        <v>-1895.4</v>
      </c>
      <c r="BC20" s="490">
        <v>0</v>
      </c>
      <c r="BD20" s="490">
        <v>-189.5</v>
      </c>
      <c r="BE20" s="491">
        <v>-2084.9</v>
      </c>
      <c r="BF20" s="492">
        <v>12867.9</v>
      </c>
      <c r="BG20" s="492">
        <v>16534.099999999999</v>
      </c>
      <c r="BH20" s="239"/>
    </row>
    <row r="21" spans="1:60" ht="17.149999999999999" customHeight="1" x14ac:dyDescent="0.2">
      <c r="A21" s="130">
        <v>15</v>
      </c>
      <c r="B21" s="484" t="s">
        <v>182</v>
      </c>
      <c r="C21" s="485" t="s">
        <v>5</v>
      </c>
      <c r="D21" s="490">
        <v>0.2</v>
      </c>
      <c r="E21" s="490">
        <v>0</v>
      </c>
      <c r="F21" s="490">
        <v>0</v>
      </c>
      <c r="G21" s="490">
        <v>0</v>
      </c>
      <c r="H21" s="490">
        <v>0</v>
      </c>
      <c r="I21" s="490">
        <v>0</v>
      </c>
      <c r="J21" s="490">
        <v>0</v>
      </c>
      <c r="K21" s="490">
        <v>0</v>
      </c>
      <c r="L21" s="490">
        <v>0</v>
      </c>
      <c r="M21" s="490">
        <v>0</v>
      </c>
      <c r="N21" s="490">
        <v>0</v>
      </c>
      <c r="O21" s="490">
        <v>0.2</v>
      </c>
      <c r="P21" s="490">
        <v>24.2</v>
      </c>
      <c r="Q21" s="490">
        <v>72.900000000000006</v>
      </c>
      <c r="R21" s="490">
        <v>486.8</v>
      </c>
      <c r="S21" s="490">
        <v>0.5</v>
      </c>
      <c r="T21" s="490">
        <v>10.8</v>
      </c>
      <c r="U21" s="490">
        <v>2.9</v>
      </c>
      <c r="V21" s="490">
        <v>14.5</v>
      </c>
      <c r="W21" s="490">
        <v>0.8</v>
      </c>
      <c r="X21" s="490">
        <v>12.1</v>
      </c>
      <c r="Y21" s="490">
        <v>0</v>
      </c>
      <c r="Z21" s="490">
        <v>0.4</v>
      </c>
      <c r="AA21" s="490">
        <v>0.1</v>
      </c>
      <c r="AB21" s="490">
        <v>97.5</v>
      </c>
      <c r="AC21" s="490">
        <v>0.5</v>
      </c>
      <c r="AD21" s="490">
        <v>0</v>
      </c>
      <c r="AE21" s="490">
        <v>1.5</v>
      </c>
      <c r="AF21" s="490">
        <v>10.4</v>
      </c>
      <c r="AG21" s="490">
        <v>173.8</v>
      </c>
      <c r="AH21" s="490">
        <v>0</v>
      </c>
      <c r="AI21" s="490">
        <v>828.9</v>
      </c>
      <c r="AJ21" s="490">
        <v>0</v>
      </c>
      <c r="AK21" s="490">
        <v>302.2</v>
      </c>
      <c r="AL21" s="490">
        <v>37.1</v>
      </c>
      <c r="AM21" s="490">
        <v>34.799999999999997</v>
      </c>
      <c r="AN21" s="490">
        <v>0</v>
      </c>
      <c r="AO21" s="491">
        <v>2113.1</v>
      </c>
      <c r="AP21" s="490">
        <v>2.2000000000000002</v>
      </c>
      <c r="AQ21" s="490">
        <v>71.5</v>
      </c>
      <c r="AR21" s="490">
        <v>0.2</v>
      </c>
      <c r="AS21" s="490">
        <v>506.2</v>
      </c>
      <c r="AT21" s="490">
        <v>3118.7</v>
      </c>
      <c r="AU21" s="490">
        <v>-73</v>
      </c>
      <c r="AV21" s="491">
        <v>3625.9</v>
      </c>
      <c r="AW21" s="491">
        <v>5739</v>
      </c>
      <c r="AX21" s="490">
        <v>2126</v>
      </c>
      <c r="AY21" s="491">
        <v>2126</v>
      </c>
      <c r="AZ21" s="492">
        <v>5751.9</v>
      </c>
      <c r="BA21" s="492">
        <v>7864.9</v>
      </c>
      <c r="BB21" s="490">
        <v>-1960.8</v>
      </c>
      <c r="BC21" s="490">
        <v>-0.6</v>
      </c>
      <c r="BD21" s="490">
        <v>-196.1</v>
      </c>
      <c r="BE21" s="491">
        <v>-2157.5</v>
      </c>
      <c r="BF21" s="492">
        <v>3594.4</v>
      </c>
      <c r="BG21" s="492">
        <v>5707.4</v>
      </c>
      <c r="BH21" s="239"/>
    </row>
    <row r="22" spans="1:60" ht="17.149999999999999" customHeight="1" x14ac:dyDescent="0.2">
      <c r="A22" s="130">
        <v>16</v>
      </c>
      <c r="B22" s="484" t="s">
        <v>183</v>
      </c>
      <c r="C22" s="485" t="s">
        <v>231</v>
      </c>
      <c r="D22" s="490">
        <v>0</v>
      </c>
      <c r="E22" s="490">
        <v>0</v>
      </c>
      <c r="F22" s="490">
        <v>0</v>
      </c>
      <c r="G22" s="490">
        <v>0</v>
      </c>
      <c r="H22" s="490">
        <v>0.1</v>
      </c>
      <c r="I22" s="490">
        <v>0.1</v>
      </c>
      <c r="J22" s="490">
        <v>0</v>
      </c>
      <c r="K22" s="490">
        <v>0</v>
      </c>
      <c r="L22" s="490">
        <v>0</v>
      </c>
      <c r="M22" s="490">
        <v>0</v>
      </c>
      <c r="N22" s="490">
        <v>1.3</v>
      </c>
      <c r="O22" s="490">
        <v>29.6</v>
      </c>
      <c r="P22" s="490">
        <v>90.4</v>
      </c>
      <c r="Q22" s="490">
        <v>177.1</v>
      </c>
      <c r="R22" s="490">
        <v>694.8</v>
      </c>
      <c r="S22" s="490">
        <v>3924.9</v>
      </c>
      <c r="T22" s="490">
        <v>2125.6999999999998</v>
      </c>
      <c r="U22" s="490">
        <v>1497.5</v>
      </c>
      <c r="V22" s="490">
        <v>476.1</v>
      </c>
      <c r="W22" s="490">
        <v>44.2</v>
      </c>
      <c r="X22" s="490">
        <v>23.6</v>
      </c>
      <c r="Y22" s="490">
        <v>0.1</v>
      </c>
      <c r="Z22" s="490">
        <v>0.1</v>
      </c>
      <c r="AA22" s="490">
        <v>0</v>
      </c>
      <c r="AB22" s="490">
        <v>2.2999999999999998</v>
      </c>
      <c r="AC22" s="490">
        <v>1.7</v>
      </c>
      <c r="AD22" s="490">
        <v>0</v>
      </c>
      <c r="AE22" s="490">
        <v>0.3</v>
      </c>
      <c r="AF22" s="490">
        <v>53.3</v>
      </c>
      <c r="AG22" s="490">
        <v>86.2</v>
      </c>
      <c r="AH22" s="490">
        <v>48.2</v>
      </c>
      <c r="AI22" s="490">
        <v>0.2</v>
      </c>
      <c r="AJ22" s="490">
        <v>0</v>
      </c>
      <c r="AK22" s="490">
        <v>986.8</v>
      </c>
      <c r="AL22" s="490">
        <v>1</v>
      </c>
      <c r="AM22" s="490">
        <v>47.5</v>
      </c>
      <c r="AN22" s="490">
        <v>0</v>
      </c>
      <c r="AO22" s="491">
        <v>10313</v>
      </c>
      <c r="AP22" s="490">
        <v>0.4</v>
      </c>
      <c r="AQ22" s="490">
        <v>35</v>
      </c>
      <c r="AR22" s="490">
        <v>0</v>
      </c>
      <c r="AS22" s="490">
        <v>0</v>
      </c>
      <c r="AT22" s="490">
        <v>0</v>
      </c>
      <c r="AU22" s="490">
        <v>107.1</v>
      </c>
      <c r="AV22" s="491">
        <v>142.5</v>
      </c>
      <c r="AW22" s="491">
        <v>10455.5</v>
      </c>
      <c r="AX22" s="490">
        <v>6226.5</v>
      </c>
      <c r="AY22" s="491">
        <v>6226.5</v>
      </c>
      <c r="AZ22" s="492">
        <v>6369</v>
      </c>
      <c r="BA22" s="492">
        <v>16682</v>
      </c>
      <c r="BB22" s="490">
        <v>-3360.6</v>
      </c>
      <c r="BC22" s="490">
        <v>0</v>
      </c>
      <c r="BD22" s="490">
        <v>-336.1</v>
      </c>
      <c r="BE22" s="491">
        <v>-3696.6</v>
      </c>
      <c r="BF22" s="492">
        <v>2672.3</v>
      </c>
      <c r="BG22" s="492">
        <v>12985.4</v>
      </c>
      <c r="BH22" s="239"/>
    </row>
    <row r="23" spans="1:60" ht="17.149999999999999" customHeight="1" x14ac:dyDescent="0.2">
      <c r="A23" s="130">
        <v>17</v>
      </c>
      <c r="B23" s="484" t="s">
        <v>184</v>
      </c>
      <c r="C23" s="485" t="s">
        <v>232</v>
      </c>
      <c r="D23" s="490">
        <v>1.9</v>
      </c>
      <c r="E23" s="490">
        <v>0.3</v>
      </c>
      <c r="F23" s="490">
        <v>0</v>
      </c>
      <c r="G23" s="490">
        <v>0</v>
      </c>
      <c r="H23" s="490">
        <v>1</v>
      </c>
      <c r="I23" s="490">
        <v>0.1</v>
      </c>
      <c r="J23" s="490">
        <v>0</v>
      </c>
      <c r="K23" s="490">
        <v>0.4</v>
      </c>
      <c r="L23" s="490">
        <v>0.2</v>
      </c>
      <c r="M23" s="490">
        <v>0</v>
      </c>
      <c r="N23" s="490">
        <v>0.3</v>
      </c>
      <c r="O23" s="490">
        <v>5.9</v>
      </c>
      <c r="P23" s="490">
        <v>242</v>
      </c>
      <c r="Q23" s="490">
        <v>331.1</v>
      </c>
      <c r="R23" s="490">
        <v>100.7</v>
      </c>
      <c r="S23" s="490">
        <v>113.6</v>
      </c>
      <c r="T23" s="490">
        <v>1999.4</v>
      </c>
      <c r="U23" s="490">
        <v>88.5</v>
      </c>
      <c r="V23" s="490">
        <v>2074.6</v>
      </c>
      <c r="W23" s="490">
        <v>8.6999999999999993</v>
      </c>
      <c r="X23" s="490">
        <v>544.4</v>
      </c>
      <c r="Y23" s="490">
        <v>0.1</v>
      </c>
      <c r="Z23" s="490">
        <v>1</v>
      </c>
      <c r="AA23" s="490">
        <v>0</v>
      </c>
      <c r="AB23" s="490">
        <v>19</v>
      </c>
      <c r="AC23" s="490">
        <v>0.1</v>
      </c>
      <c r="AD23" s="490">
        <v>2.1</v>
      </c>
      <c r="AE23" s="490">
        <v>8.8000000000000007</v>
      </c>
      <c r="AF23" s="490">
        <v>11.6</v>
      </c>
      <c r="AG23" s="490">
        <v>77.8</v>
      </c>
      <c r="AH23" s="490">
        <v>30.7</v>
      </c>
      <c r="AI23" s="490">
        <v>4.4000000000000004</v>
      </c>
      <c r="AJ23" s="490">
        <v>0</v>
      </c>
      <c r="AK23" s="490">
        <v>457.4</v>
      </c>
      <c r="AL23" s="490">
        <v>5.5</v>
      </c>
      <c r="AM23" s="490">
        <v>0</v>
      </c>
      <c r="AN23" s="490">
        <v>1.8</v>
      </c>
      <c r="AO23" s="491">
        <v>6133.3</v>
      </c>
      <c r="AP23" s="490">
        <v>68.900000000000006</v>
      </c>
      <c r="AQ23" s="490">
        <v>3096.7</v>
      </c>
      <c r="AR23" s="490">
        <v>0</v>
      </c>
      <c r="AS23" s="490">
        <v>512.9</v>
      </c>
      <c r="AT23" s="490">
        <v>4771.7</v>
      </c>
      <c r="AU23" s="490">
        <v>-63</v>
      </c>
      <c r="AV23" s="491">
        <v>8387.2000000000007</v>
      </c>
      <c r="AW23" s="491">
        <v>14520.6</v>
      </c>
      <c r="AX23" s="490">
        <v>5480.7</v>
      </c>
      <c r="AY23" s="491">
        <v>5480.7</v>
      </c>
      <c r="AZ23" s="492">
        <v>13868</v>
      </c>
      <c r="BA23" s="492">
        <v>20001.3</v>
      </c>
      <c r="BB23" s="490">
        <v>-3996.3</v>
      </c>
      <c r="BC23" s="490">
        <v>-0.1</v>
      </c>
      <c r="BD23" s="490">
        <v>-399.5</v>
      </c>
      <c r="BE23" s="491">
        <v>-4395.8999999999996</v>
      </c>
      <c r="BF23" s="492">
        <v>9472.1</v>
      </c>
      <c r="BG23" s="492">
        <v>15605.4</v>
      </c>
      <c r="BH23" s="239"/>
    </row>
    <row r="24" spans="1:60" ht="17.149999999999999" customHeight="1" x14ac:dyDescent="0.2">
      <c r="A24" s="130">
        <v>18</v>
      </c>
      <c r="B24" s="484" t="s">
        <v>185</v>
      </c>
      <c r="C24" s="485" t="s">
        <v>258</v>
      </c>
      <c r="D24" s="490">
        <v>0.1</v>
      </c>
      <c r="E24" s="490">
        <v>0</v>
      </c>
      <c r="F24" s="490">
        <v>0.6</v>
      </c>
      <c r="G24" s="490">
        <v>0</v>
      </c>
      <c r="H24" s="490">
        <v>0.1</v>
      </c>
      <c r="I24" s="490">
        <v>1.1000000000000001</v>
      </c>
      <c r="J24" s="490">
        <v>0.2</v>
      </c>
      <c r="K24" s="490">
        <v>0.1</v>
      </c>
      <c r="L24" s="490">
        <v>0.2</v>
      </c>
      <c r="M24" s="490">
        <v>0.1</v>
      </c>
      <c r="N24" s="490">
        <v>0</v>
      </c>
      <c r="O24" s="490">
        <v>0.5</v>
      </c>
      <c r="P24" s="490">
        <v>9.6999999999999993</v>
      </c>
      <c r="Q24" s="490">
        <v>2.8</v>
      </c>
      <c r="R24" s="490">
        <v>0.2</v>
      </c>
      <c r="S24" s="490">
        <v>0.6</v>
      </c>
      <c r="T24" s="490">
        <v>0.5</v>
      </c>
      <c r="U24" s="490">
        <v>117.8</v>
      </c>
      <c r="V24" s="490">
        <v>296.2</v>
      </c>
      <c r="W24" s="490">
        <v>0.2</v>
      </c>
      <c r="X24" s="490">
        <v>121.2</v>
      </c>
      <c r="Y24" s="490">
        <v>0.3</v>
      </c>
      <c r="Z24" s="490">
        <v>0</v>
      </c>
      <c r="AA24" s="490">
        <v>0.2</v>
      </c>
      <c r="AB24" s="490">
        <v>21</v>
      </c>
      <c r="AC24" s="490">
        <v>4</v>
      </c>
      <c r="AD24" s="490">
        <v>5.8</v>
      </c>
      <c r="AE24" s="490">
        <v>4.4000000000000004</v>
      </c>
      <c r="AF24" s="490">
        <v>10.9</v>
      </c>
      <c r="AG24" s="490">
        <v>92.5</v>
      </c>
      <c r="AH24" s="490">
        <v>4.9000000000000004</v>
      </c>
      <c r="AI24" s="490">
        <v>1.3</v>
      </c>
      <c r="AJ24" s="490">
        <v>0.2</v>
      </c>
      <c r="AK24" s="490">
        <v>99</v>
      </c>
      <c r="AL24" s="490">
        <v>3.6</v>
      </c>
      <c r="AM24" s="490">
        <v>0</v>
      </c>
      <c r="AN24" s="490">
        <v>0</v>
      </c>
      <c r="AO24" s="491">
        <v>800.2</v>
      </c>
      <c r="AP24" s="490">
        <v>34.700000000000003</v>
      </c>
      <c r="AQ24" s="490">
        <v>3534</v>
      </c>
      <c r="AR24" s="490">
        <v>0</v>
      </c>
      <c r="AS24" s="490">
        <v>1534.4</v>
      </c>
      <c r="AT24" s="490">
        <v>4956.8999999999996</v>
      </c>
      <c r="AU24" s="490">
        <v>-32.9</v>
      </c>
      <c r="AV24" s="491">
        <v>10027</v>
      </c>
      <c r="AW24" s="491">
        <v>10827.2</v>
      </c>
      <c r="AX24" s="490">
        <v>1027.2</v>
      </c>
      <c r="AY24" s="491">
        <v>1027.2</v>
      </c>
      <c r="AZ24" s="492">
        <v>11054.2</v>
      </c>
      <c r="BA24" s="492">
        <v>11854.4</v>
      </c>
      <c r="BB24" s="490">
        <v>-6423.4</v>
      </c>
      <c r="BC24" s="490">
        <v>0</v>
      </c>
      <c r="BD24" s="490">
        <v>-641.5</v>
      </c>
      <c r="BE24" s="491">
        <v>-7064.9</v>
      </c>
      <c r="BF24" s="492">
        <v>3989.2</v>
      </c>
      <c r="BG24" s="492">
        <v>4789.5</v>
      </c>
      <c r="BH24" s="239"/>
    </row>
    <row r="25" spans="1:60" ht="17.149999999999999" customHeight="1" x14ac:dyDescent="0.2">
      <c r="A25" s="130">
        <v>19</v>
      </c>
      <c r="B25" s="484" t="s">
        <v>186</v>
      </c>
      <c r="C25" s="485" t="s">
        <v>347</v>
      </c>
      <c r="D25" s="490">
        <v>52.8</v>
      </c>
      <c r="E25" s="490">
        <v>0</v>
      </c>
      <c r="F25" s="490">
        <v>0</v>
      </c>
      <c r="G25" s="490">
        <v>0</v>
      </c>
      <c r="H25" s="490">
        <v>0</v>
      </c>
      <c r="I25" s="490">
        <v>0</v>
      </c>
      <c r="J25" s="490">
        <v>0</v>
      </c>
      <c r="K25" s="490">
        <v>0</v>
      </c>
      <c r="L25" s="490">
        <v>0</v>
      </c>
      <c r="M25" s="490">
        <v>0</v>
      </c>
      <c r="N25" s="490">
        <v>0</v>
      </c>
      <c r="O25" s="490">
        <v>0</v>
      </c>
      <c r="P25" s="490">
        <v>0</v>
      </c>
      <c r="Q25" s="490">
        <v>7.8</v>
      </c>
      <c r="R25" s="490">
        <v>0</v>
      </c>
      <c r="S25" s="490">
        <v>0</v>
      </c>
      <c r="T25" s="490">
        <v>0</v>
      </c>
      <c r="U25" s="490">
        <v>0</v>
      </c>
      <c r="V25" s="490">
        <v>20478.7</v>
      </c>
      <c r="W25" s="490">
        <v>0</v>
      </c>
      <c r="X25" s="490">
        <v>0</v>
      </c>
      <c r="Y25" s="490">
        <v>0</v>
      </c>
      <c r="Z25" s="490">
        <v>0</v>
      </c>
      <c r="AA25" s="490">
        <v>0</v>
      </c>
      <c r="AB25" s="490">
        <v>0</v>
      </c>
      <c r="AC25" s="490">
        <v>0</v>
      </c>
      <c r="AD25" s="490">
        <v>0</v>
      </c>
      <c r="AE25" s="490">
        <v>768.6</v>
      </c>
      <c r="AF25" s="490">
        <v>0</v>
      </c>
      <c r="AG25" s="490">
        <v>380.8</v>
      </c>
      <c r="AH25" s="490">
        <v>6.2</v>
      </c>
      <c r="AI25" s="490">
        <v>0</v>
      </c>
      <c r="AJ25" s="490">
        <v>0</v>
      </c>
      <c r="AK25" s="490">
        <v>1660.6</v>
      </c>
      <c r="AL25" s="490">
        <v>3.3</v>
      </c>
      <c r="AM25" s="490">
        <v>0</v>
      </c>
      <c r="AN25" s="490">
        <v>0</v>
      </c>
      <c r="AO25" s="491">
        <v>23358.9</v>
      </c>
      <c r="AP25" s="490">
        <v>0</v>
      </c>
      <c r="AQ25" s="490">
        <v>5695</v>
      </c>
      <c r="AR25" s="490">
        <v>0</v>
      </c>
      <c r="AS25" s="490">
        <v>836.4</v>
      </c>
      <c r="AT25" s="490">
        <v>6892.5</v>
      </c>
      <c r="AU25" s="490">
        <v>-67.8</v>
      </c>
      <c r="AV25" s="491">
        <v>13356</v>
      </c>
      <c r="AW25" s="491">
        <v>36714.9</v>
      </c>
      <c r="AX25" s="490">
        <v>14563.6</v>
      </c>
      <c r="AY25" s="491">
        <v>14563.6</v>
      </c>
      <c r="AZ25" s="492">
        <v>27919.7</v>
      </c>
      <c r="BA25" s="492">
        <v>51278.6</v>
      </c>
      <c r="BB25" s="490">
        <v>-3656.4</v>
      </c>
      <c r="BC25" s="490">
        <v>0</v>
      </c>
      <c r="BD25" s="490">
        <v>-336.8</v>
      </c>
      <c r="BE25" s="491">
        <v>-3993.2</v>
      </c>
      <c r="BF25" s="492">
        <v>23926.400000000001</v>
      </c>
      <c r="BG25" s="492">
        <v>47285.3</v>
      </c>
      <c r="BH25" s="239"/>
    </row>
    <row r="26" spans="1:60" ht="17.149999999999999" customHeight="1" x14ac:dyDescent="0.2">
      <c r="A26" s="130">
        <v>20</v>
      </c>
      <c r="B26" s="484" t="s">
        <v>187</v>
      </c>
      <c r="C26" s="485" t="s">
        <v>6</v>
      </c>
      <c r="D26" s="490">
        <v>22.3</v>
      </c>
      <c r="E26" s="490">
        <v>1.4</v>
      </c>
      <c r="F26" s="490">
        <v>248.6</v>
      </c>
      <c r="G26" s="490">
        <v>45.3</v>
      </c>
      <c r="H26" s="490">
        <v>138</v>
      </c>
      <c r="I26" s="490">
        <v>114.5</v>
      </c>
      <c r="J26" s="490">
        <v>16.3</v>
      </c>
      <c r="K26" s="490">
        <v>65.3</v>
      </c>
      <c r="L26" s="490">
        <v>50.5</v>
      </c>
      <c r="M26" s="490">
        <v>176.9</v>
      </c>
      <c r="N26" s="490">
        <v>297.8</v>
      </c>
      <c r="O26" s="490">
        <v>22.6</v>
      </c>
      <c r="P26" s="490">
        <v>10.3</v>
      </c>
      <c r="Q26" s="490">
        <v>40.1</v>
      </c>
      <c r="R26" s="490">
        <v>32.1</v>
      </c>
      <c r="S26" s="490">
        <v>31.9</v>
      </c>
      <c r="T26" s="490">
        <v>54.6</v>
      </c>
      <c r="U26" s="490">
        <v>23.9</v>
      </c>
      <c r="V26" s="490">
        <v>60</v>
      </c>
      <c r="W26" s="490">
        <v>347.6</v>
      </c>
      <c r="X26" s="490">
        <v>214.9</v>
      </c>
      <c r="Y26" s="490">
        <v>181.6</v>
      </c>
      <c r="Z26" s="490">
        <v>14.4</v>
      </c>
      <c r="AA26" s="490">
        <v>32.6</v>
      </c>
      <c r="AB26" s="490">
        <v>463</v>
      </c>
      <c r="AC26" s="490">
        <v>512.70000000000005</v>
      </c>
      <c r="AD26" s="490">
        <v>6</v>
      </c>
      <c r="AE26" s="490">
        <v>84.1</v>
      </c>
      <c r="AF26" s="490">
        <v>1304.0999999999999</v>
      </c>
      <c r="AG26" s="490">
        <v>288.10000000000002</v>
      </c>
      <c r="AH26" s="490">
        <v>779.6</v>
      </c>
      <c r="AI26" s="490">
        <v>256.2</v>
      </c>
      <c r="AJ26" s="490">
        <v>185.7</v>
      </c>
      <c r="AK26" s="490">
        <v>615.1</v>
      </c>
      <c r="AL26" s="490">
        <v>219.2</v>
      </c>
      <c r="AM26" s="490">
        <v>191.1</v>
      </c>
      <c r="AN26" s="490">
        <v>5.8</v>
      </c>
      <c r="AO26" s="491">
        <v>7154.4</v>
      </c>
      <c r="AP26" s="490">
        <v>200.9</v>
      </c>
      <c r="AQ26" s="490">
        <v>2394.6999999999998</v>
      </c>
      <c r="AR26" s="490">
        <v>0</v>
      </c>
      <c r="AS26" s="490">
        <v>98.5</v>
      </c>
      <c r="AT26" s="490">
        <v>1116</v>
      </c>
      <c r="AU26" s="490">
        <v>-89.6</v>
      </c>
      <c r="AV26" s="491">
        <v>3720.5</v>
      </c>
      <c r="AW26" s="491">
        <v>10874.9</v>
      </c>
      <c r="AX26" s="490">
        <v>523.70000000000005</v>
      </c>
      <c r="AY26" s="491">
        <v>523.70000000000005</v>
      </c>
      <c r="AZ26" s="492">
        <v>4244.2</v>
      </c>
      <c r="BA26" s="492">
        <v>11398.6</v>
      </c>
      <c r="BB26" s="490">
        <v>-2324.6999999999998</v>
      </c>
      <c r="BC26" s="490">
        <v>-75.3</v>
      </c>
      <c r="BD26" s="490">
        <v>-231.2</v>
      </c>
      <c r="BE26" s="491">
        <v>-2631.1</v>
      </c>
      <c r="BF26" s="492">
        <v>1613.1</v>
      </c>
      <c r="BG26" s="492">
        <v>8767.5</v>
      </c>
      <c r="BH26" s="239"/>
    </row>
    <row r="27" spans="1:60" ht="17.149999999999999" customHeight="1" x14ac:dyDescent="0.2">
      <c r="A27" s="130">
        <v>21</v>
      </c>
      <c r="B27" s="484" t="s">
        <v>188</v>
      </c>
      <c r="C27" s="485" t="s">
        <v>233</v>
      </c>
      <c r="D27" s="490">
        <v>41.2</v>
      </c>
      <c r="E27" s="490">
        <v>1.5</v>
      </c>
      <c r="F27" s="490">
        <v>25.8</v>
      </c>
      <c r="G27" s="490">
        <v>9.4</v>
      </c>
      <c r="H27" s="490">
        <v>62.6</v>
      </c>
      <c r="I27" s="490">
        <v>108.8</v>
      </c>
      <c r="J27" s="490">
        <v>8.1999999999999993</v>
      </c>
      <c r="K27" s="490">
        <v>67.2</v>
      </c>
      <c r="L27" s="490">
        <v>42.9</v>
      </c>
      <c r="M27" s="490">
        <v>99.1</v>
      </c>
      <c r="N27" s="490">
        <v>32.700000000000003</v>
      </c>
      <c r="O27" s="490">
        <v>60.2</v>
      </c>
      <c r="P27" s="490">
        <v>23.2</v>
      </c>
      <c r="Q27" s="490">
        <v>34.200000000000003</v>
      </c>
      <c r="R27" s="490">
        <v>10.5</v>
      </c>
      <c r="S27" s="490">
        <v>55.6</v>
      </c>
      <c r="T27" s="490">
        <v>38.700000000000003</v>
      </c>
      <c r="U27" s="490">
        <v>12.5</v>
      </c>
      <c r="V27" s="490">
        <v>41</v>
      </c>
      <c r="W27" s="490">
        <v>17.600000000000001</v>
      </c>
      <c r="X27" s="490">
        <v>59.4</v>
      </c>
      <c r="Y27" s="490">
        <v>514.70000000000005</v>
      </c>
      <c r="Z27" s="490">
        <v>220.4</v>
      </c>
      <c r="AA27" s="490">
        <v>18</v>
      </c>
      <c r="AB27" s="490">
        <v>347.2</v>
      </c>
      <c r="AC27" s="490">
        <v>126.5</v>
      </c>
      <c r="AD27" s="490">
        <v>1204.2</v>
      </c>
      <c r="AE27" s="490">
        <v>473.9</v>
      </c>
      <c r="AF27" s="490">
        <v>271.5</v>
      </c>
      <c r="AG27" s="490">
        <v>344.1</v>
      </c>
      <c r="AH27" s="490">
        <v>366.6</v>
      </c>
      <c r="AI27" s="490">
        <v>210.1</v>
      </c>
      <c r="AJ27" s="490">
        <v>7.4</v>
      </c>
      <c r="AK27" s="490">
        <v>124</v>
      </c>
      <c r="AL27" s="490">
        <v>124</v>
      </c>
      <c r="AM27" s="490">
        <v>0</v>
      </c>
      <c r="AN27" s="490">
        <v>112.9</v>
      </c>
      <c r="AO27" s="491">
        <v>5317.8</v>
      </c>
      <c r="AP27" s="490">
        <v>0</v>
      </c>
      <c r="AQ27" s="490">
        <v>0</v>
      </c>
      <c r="AR27" s="490">
        <v>0</v>
      </c>
      <c r="AS27" s="490">
        <v>22773.3</v>
      </c>
      <c r="AT27" s="490">
        <v>40795.4</v>
      </c>
      <c r="AU27" s="490">
        <v>0</v>
      </c>
      <c r="AV27" s="491">
        <v>63568.7</v>
      </c>
      <c r="AW27" s="491">
        <v>68886.5</v>
      </c>
      <c r="AX27" s="490">
        <v>0</v>
      </c>
      <c r="AY27" s="491">
        <v>0</v>
      </c>
      <c r="AZ27" s="492">
        <v>63568.7</v>
      </c>
      <c r="BA27" s="492">
        <v>68886.5</v>
      </c>
      <c r="BB27" s="490">
        <v>0</v>
      </c>
      <c r="BC27" s="490">
        <v>0</v>
      </c>
      <c r="BD27" s="490">
        <v>0</v>
      </c>
      <c r="BE27" s="491">
        <v>0</v>
      </c>
      <c r="BF27" s="492">
        <v>63568.7</v>
      </c>
      <c r="BG27" s="492">
        <v>68886.5</v>
      </c>
      <c r="BH27" s="239"/>
    </row>
    <row r="28" spans="1:60" ht="17.149999999999999" customHeight="1" x14ac:dyDescent="0.2">
      <c r="A28" s="130">
        <v>22</v>
      </c>
      <c r="B28" s="484" t="s">
        <v>189</v>
      </c>
      <c r="C28" s="485" t="s">
        <v>348</v>
      </c>
      <c r="D28" s="490">
        <v>139.4</v>
      </c>
      <c r="E28" s="490">
        <v>20.6</v>
      </c>
      <c r="F28" s="490">
        <v>495</v>
      </c>
      <c r="G28" s="490">
        <v>76.3</v>
      </c>
      <c r="H28" s="490">
        <v>489</v>
      </c>
      <c r="I28" s="490">
        <v>801.7</v>
      </c>
      <c r="J28" s="490">
        <v>86.9</v>
      </c>
      <c r="K28" s="490">
        <v>378.3</v>
      </c>
      <c r="L28" s="490">
        <v>330.8</v>
      </c>
      <c r="M28" s="490">
        <v>926.2</v>
      </c>
      <c r="N28" s="490">
        <v>292.3</v>
      </c>
      <c r="O28" s="490">
        <v>230.2</v>
      </c>
      <c r="P28" s="490">
        <v>134.80000000000001</v>
      </c>
      <c r="Q28" s="490">
        <v>167.5</v>
      </c>
      <c r="R28" s="490">
        <v>63</v>
      </c>
      <c r="S28" s="490">
        <v>391.8</v>
      </c>
      <c r="T28" s="490">
        <v>134.6</v>
      </c>
      <c r="U28" s="490">
        <v>26.8</v>
      </c>
      <c r="V28" s="490">
        <v>553.20000000000005</v>
      </c>
      <c r="W28" s="490">
        <v>172</v>
      </c>
      <c r="X28" s="490">
        <v>192.5</v>
      </c>
      <c r="Y28" s="490">
        <v>2406.6</v>
      </c>
      <c r="Z28" s="490">
        <v>237.7</v>
      </c>
      <c r="AA28" s="490">
        <v>414.2</v>
      </c>
      <c r="AB28" s="490">
        <v>2011.9</v>
      </c>
      <c r="AC28" s="490">
        <v>183.7</v>
      </c>
      <c r="AD28" s="490">
        <v>443.1</v>
      </c>
      <c r="AE28" s="490">
        <v>550.20000000000005</v>
      </c>
      <c r="AF28" s="490">
        <v>349</v>
      </c>
      <c r="AG28" s="490">
        <v>458.8</v>
      </c>
      <c r="AH28" s="490">
        <v>641.5</v>
      </c>
      <c r="AI28" s="490">
        <v>895.8</v>
      </c>
      <c r="AJ28" s="490">
        <v>19</v>
      </c>
      <c r="AK28" s="490">
        <v>434.3</v>
      </c>
      <c r="AL28" s="490">
        <v>1139.7</v>
      </c>
      <c r="AM28" s="490">
        <v>0</v>
      </c>
      <c r="AN28" s="490">
        <v>21.3</v>
      </c>
      <c r="AO28" s="491">
        <v>16309.7</v>
      </c>
      <c r="AP28" s="490">
        <v>5.7</v>
      </c>
      <c r="AQ28" s="490">
        <v>6898</v>
      </c>
      <c r="AR28" s="490">
        <v>0</v>
      </c>
      <c r="AS28" s="490">
        <v>0</v>
      </c>
      <c r="AT28" s="490">
        <v>0</v>
      </c>
      <c r="AU28" s="490">
        <v>0</v>
      </c>
      <c r="AV28" s="491">
        <v>6903.7</v>
      </c>
      <c r="AW28" s="491">
        <v>23213.4</v>
      </c>
      <c r="AX28" s="490">
        <v>42.8</v>
      </c>
      <c r="AY28" s="491">
        <v>42.8</v>
      </c>
      <c r="AZ28" s="492">
        <v>6946.5</v>
      </c>
      <c r="BA28" s="492">
        <v>23256.2</v>
      </c>
      <c r="BB28" s="490">
        <v>-3.6</v>
      </c>
      <c r="BC28" s="490">
        <v>0</v>
      </c>
      <c r="BD28" s="490">
        <v>0</v>
      </c>
      <c r="BE28" s="491">
        <v>-3.6</v>
      </c>
      <c r="BF28" s="492">
        <v>6942.9</v>
      </c>
      <c r="BG28" s="492">
        <v>23252.6</v>
      </c>
      <c r="BH28" s="239"/>
    </row>
    <row r="29" spans="1:60" ht="17.149999999999999" customHeight="1" x14ac:dyDescent="0.2">
      <c r="A29" s="130">
        <v>23</v>
      </c>
      <c r="B29" s="484" t="s">
        <v>190</v>
      </c>
      <c r="C29" s="485" t="s">
        <v>7</v>
      </c>
      <c r="D29" s="490">
        <v>7.3</v>
      </c>
      <c r="E29" s="490">
        <v>1.2</v>
      </c>
      <c r="F29" s="490">
        <v>63.4</v>
      </c>
      <c r="G29" s="490">
        <v>5.2</v>
      </c>
      <c r="H29" s="490">
        <v>27.4</v>
      </c>
      <c r="I29" s="490">
        <v>79.599999999999994</v>
      </c>
      <c r="J29" s="490">
        <v>8.9</v>
      </c>
      <c r="K29" s="490">
        <v>9</v>
      </c>
      <c r="L29" s="490">
        <v>6</v>
      </c>
      <c r="M29" s="490">
        <v>38.1</v>
      </c>
      <c r="N29" s="490">
        <v>5.3</v>
      </c>
      <c r="O29" s="490">
        <v>6.3</v>
      </c>
      <c r="P29" s="490">
        <v>5.0999999999999996</v>
      </c>
      <c r="Q29" s="490">
        <v>7.7</v>
      </c>
      <c r="R29" s="490">
        <v>3.1</v>
      </c>
      <c r="S29" s="490">
        <v>16.399999999999999</v>
      </c>
      <c r="T29" s="490">
        <v>6.7</v>
      </c>
      <c r="U29" s="490">
        <v>1.3</v>
      </c>
      <c r="V29" s="490">
        <v>18</v>
      </c>
      <c r="W29" s="490">
        <v>4.2</v>
      </c>
      <c r="X29" s="490">
        <v>61.5</v>
      </c>
      <c r="Y29" s="490">
        <v>20.100000000000001</v>
      </c>
      <c r="Z29" s="490">
        <v>381</v>
      </c>
      <c r="AA29" s="490">
        <v>49.5</v>
      </c>
      <c r="AB29" s="490">
        <v>208.9</v>
      </c>
      <c r="AC29" s="490">
        <v>42.8</v>
      </c>
      <c r="AD29" s="490">
        <v>49.2</v>
      </c>
      <c r="AE29" s="490">
        <v>213.4</v>
      </c>
      <c r="AF29" s="490">
        <v>104.3</v>
      </c>
      <c r="AG29" s="490">
        <v>158.4</v>
      </c>
      <c r="AH29" s="490">
        <v>380.3</v>
      </c>
      <c r="AI29" s="490">
        <v>319.8</v>
      </c>
      <c r="AJ29" s="490">
        <v>10.199999999999999</v>
      </c>
      <c r="AK29" s="490">
        <v>64</v>
      </c>
      <c r="AL29" s="490">
        <v>315.3</v>
      </c>
      <c r="AM29" s="490">
        <v>0</v>
      </c>
      <c r="AN29" s="490">
        <v>6.2</v>
      </c>
      <c r="AO29" s="491">
        <v>2705</v>
      </c>
      <c r="AP29" s="490">
        <v>2.6</v>
      </c>
      <c r="AQ29" s="490">
        <v>1945</v>
      </c>
      <c r="AR29" s="490">
        <v>-136.30000000000001</v>
      </c>
      <c r="AS29" s="490">
        <v>0</v>
      </c>
      <c r="AT29" s="490">
        <v>0</v>
      </c>
      <c r="AU29" s="490">
        <v>0</v>
      </c>
      <c r="AV29" s="491">
        <v>1811.3</v>
      </c>
      <c r="AW29" s="491">
        <v>4516.3999999999996</v>
      </c>
      <c r="AX29" s="490">
        <v>14.9</v>
      </c>
      <c r="AY29" s="491">
        <v>14.9</v>
      </c>
      <c r="AZ29" s="492">
        <v>1826.3</v>
      </c>
      <c r="BA29" s="492">
        <v>4531.3</v>
      </c>
      <c r="BB29" s="490">
        <v>-0.9</v>
      </c>
      <c r="BC29" s="490">
        <v>0</v>
      </c>
      <c r="BD29" s="490">
        <v>0</v>
      </c>
      <c r="BE29" s="491">
        <v>-0.9</v>
      </c>
      <c r="BF29" s="492">
        <v>1825.4</v>
      </c>
      <c r="BG29" s="492">
        <v>4530.3999999999996</v>
      </c>
      <c r="BH29" s="239"/>
    </row>
    <row r="30" spans="1:60" ht="17.149999999999999" customHeight="1" x14ac:dyDescent="0.2">
      <c r="A30" s="130">
        <v>24</v>
      </c>
      <c r="B30" s="484" t="s">
        <v>191</v>
      </c>
      <c r="C30" s="485" t="s">
        <v>8</v>
      </c>
      <c r="D30" s="490">
        <v>2.9</v>
      </c>
      <c r="E30" s="490">
        <v>1.2</v>
      </c>
      <c r="F30" s="490">
        <v>48.6</v>
      </c>
      <c r="G30" s="490">
        <v>1.1000000000000001</v>
      </c>
      <c r="H30" s="490">
        <v>13.3</v>
      </c>
      <c r="I30" s="490">
        <v>94.4</v>
      </c>
      <c r="J30" s="490">
        <v>0.3</v>
      </c>
      <c r="K30" s="490">
        <v>1.5</v>
      </c>
      <c r="L30" s="490">
        <v>20.8</v>
      </c>
      <c r="M30" s="490">
        <v>3.8</v>
      </c>
      <c r="N30" s="490">
        <v>1.6</v>
      </c>
      <c r="O30" s="490">
        <v>1.4</v>
      </c>
      <c r="P30" s="490">
        <v>3.9</v>
      </c>
      <c r="Q30" s="490">
        <v>0.5</v>
      </c>
      <c r="R30" s="490">
        <v>3.6</v>
      </c>
      <c r="S30" s="490">
        <v>15.1</v>
      </c>
      <c r="T30" s="490">
        <v>4.5</v>
      </c>
      <c r="U30" s="490">
        <v>1.4</v>
      </c>
      <c r="V30" s="490">
        <v>24.1</v>
      </c>
      <c r="W30" s="490">
        <v>3.7</v>
      </c>
      <c r="X30" s="490">
        <v>168</v>
      </c>
      <c r="Y30" s="490">
        <v>375.1</v>
      </c>
      <c r="Z30" s="490">
        <v>13.3</v>
      </c>
      <c r="AA30" s="490">
        <v>0</v>
      </c>
      <c r="AB30" s="490">
        <v>139.1</v>
      </c>
      <c r="AC30" s="490">
        <v>167.9</v>
      </c>
      <c r="AD30" s="490">
        <v>2.2000000000000002</v>
      </c>
      <c r="AE30" s="490">
        <v>419</v>
      </c>
      <c r="AF30" s="490">
        <v>316.39999999999998</v>
      </c>
      <c r="AG30" s="490">
        <v>1224.4000000000001</v>
      </c>
      <c r="AH30" s="490">
        <v>338.2</v>
      </c>
      <c r="AI30" s="490">
        <v>362.9</v>
      </c>
      <c r="AJ30" s="490">
        <v>0.3</v>
      </c>
      <c r="AK30" s="490">
        <v>121.7</v>
      </c>
      <c r="AL30" s="490">
        <v>817</v>
      </c>
      <c r="AM30" s="490">
        <v>0</v>
      </c>
      <c r="AN30" s="490">
        <v>97.2</v>
      </c>
      <c r="AO30" s="491">
        <v>4810.2</v>
      </c>
      <c r="AP30" s="490">
        <v>0</v>
      </c>
      <c r="AQ30" s="490">
        <v>517.29999999999995</v>
      </c>
      <c r="AR30" s="490">
        <v>657.3</v>
      </c>
      <c r="AS30" s="490">
        <v>0</v>
      </c>
      <c r="AT30" s="490">
        <v>0</v>
      </c>
      <c r="AU30" s="490">
        <v>0</v>
      </c>
      <c r="AV30" s="491">
        <v>1174.5</v>
      </c>
      <c r="AW30" s="491">
        <v>5984.8</v>
      </c>
      <c r="AX30" s="490">
        <v>7.9</v>
      </c>
      <c r="AY30" s="491">
        <v>7.9</v>
      </c>
      <c r="AZ30" s="492">
        <v>1182.4000000000001</v>
      </c>
      <c r="BA30" s="492">
        <v>5992.6</v>
      </c>
      <c r="BB30" s="490">
        <v>-0.3</v>
      </c>
      <c r="BC30" s="490">
        <v>0</v>
      </c>
      <c r="BD30" s="490">
        <v>0</v>
      </c>
      <c r="BE30" s="491">
        <v>-0.3</v>
      </c>
      <c r="BF30" s="492">
        <v>1182.0999999999999</v>
      </c>
      <c r="BG30" s="492">
        <v>5992.3</v>
      </c>
      <c r="BH30" s="239"/>
    </row>
    <row r="31" spans="1:60" ht="17.149999999999999" customHeight="1" x14ac:dyDescent="0.2">
      <c r="A31" s="130">
        <v>25</v>
      </c>
      <c r="B31" s="484" t="s">
        <v>192</v>
      </c>
      <c r="C31" s="485" t="s">
        <v>234</v>
      </c>
      <c r="D31" s="490">
        <v>689.6</v>
      </c>
      <c r="E31" s="490">
        <v>6.2</v>
      </c>
      <c r="F31" s="490">
        <v>2424.4</v>
      </c>
      <c r="G31" s="490">
        <v>229.6</v>
      </c>
      <c r="H31" s="490">
        <v>812.4</v>
      </c>
      <c r="I31" s="490">
        <v>1259.8</v>
      </c>
      <c r="J31" s="490">
        <v>94.6</v>
      </c>
      <c r="K31" s="490">
        <v>769.6</v>
      </c>
      <c r="L31" s="490">
        <v>212.3</v>
      </c>
      <c r="M31" s="490">
        <v>359.5</v>
      </c>
      <c r="N31" s="490">
        <v>202.8</v>
      </c>
      <c r="O31" s="490">
        <v>347.1</v>
      </c>
      <c r="P31" s="490">
        <v>414.6</v>
      </c>
      <c r="Q31" s="490">
        <v>610.1</v>
      </c>
      <c r="R31" s="490">
        <v>300.89999999999998</v>
      </c>
      <c r="S31" s="490">
        <v>589.1</v>
      </c>
      <c r="T31" s="490">
        <v>806.6</v>
      </c>
      <c r="U31" s="490">
        <v>231</v>
      </c>
      <c r="V31" s="490">
        <v>1735</v>
      </c>
      <c r="W31" s="490">
        <v>499.7</v>
      </c>
      <c r="X31" s="490">
        <v>3413.2</v>
      </c>
      <c r="Y31" s="490">
        <v>116.1</v>
      </c>
      <c r="Z31" s="490">
        <v>80.900000000000006</v>
      </c>
      <c r="AA31" s="490">
        <v>106.1</v>
      </c>
      <c r="AB31" s="490">
        <v>891.9</v>
      </c>
      <c r="AC31" s="490">
        <v>190.8</v>
      </c>
      <c r="AD31" s="490">
        <v>137</v>
      </c>
      <c r="AE31" s="490">
        <v>1183.4000000000001</v>
      </c>
      <c r="AF31" s="490">
        <v>586.5</v>
      </c>
      <c r="AG31" s="490">
        <v>390</v>
      </c>
      <c r="AH31" s="490">
        <v>850</v>
      </c>
      <c r="AI31" s="490">
        <v>3008.7</v>
      </c>
      <c r="AJ31" s="490">
        <v>169</v>
      </c>
      <c r="AK31" s="490">
        <v>1498.9</v>
      </c>
      <c r="AL31" s="490">
        <v>2401.6</v>
      </c>
      <c r="AM31" s="490">
        <v>354</v>
      </c>
      <c r="AN31" s="490">
        <v>31.5</v>
      </c>
      <c r="AO31" s="491">
        <v>28004.5</v>
      </c>
      <c r="AP31" s="490">
        <v>1637.7</v>
      </c>
      <c r="AQ31" s="490">
        <v>47700.4</v>
      </c>
      <c r="AR31" s="490">
        <v>9.6999999999999993</v>
      </c>
      <c r="AS31" s="490">
        <v>614.5</v>
      </c>
      <c r="AT31" s="490">
        <v>7885.5</v>
      </c>
      <c r="AU31" s="490">
        <v>163.9</v>
      </c>
      <c r="AV31" s="491">
        <v>58011.6</v>
      </c>
      <c r="AW31" s="491">
        <v>86016.1</v>
      </c>
      <c r="AX31" s="490">
        <v>6818.8</v>
      </c>
      <c r="AY31" s="491">
        <v>6818.8</v>
      </c>
      <c r="AZ31" s="492">
        <v>64830.5</v>
      </c>
      <c r="BA31" s="492">
        <v>92834.9</v>
      </c>
      <c r="BB31" s="490">
        <v>-116.6</v>
      </c>
      <c r="BC31" s="490">
        <v>0</v>
      </c>
      <c r="BD31" s="490">
        <v>0</v>
      </c>
      <c r="BE31" s="491">
        <v>-116.6</v>
      </c>
      <c r="BF31" s="492">
        <v>64713.8</v>
      </c>
      <c r="BG31" s="492">
        <v>92718.3</v>
      </c>
      <c r="BH31" s="239"/>
    </row>
    <row r="32" spans="1:60" ht="17.149999999999999" customHeight="1" x14ac:dyDescent="0.2">
      <c r="A32" s="130">
        <v>26</v>
      </c>
      <c r="B32" s="484" t="s">
        <v>193</v>
      </c>
      <c r="C32" s="485" t="s">
        <v>9</v>
      </c>
      <c r="D32" s="490">
        <v>86.3</v>
      </c>
      <c r="E32" s="490">
        <v>22.4</v>
      </c>
      <c r="F32" s="490">
        <v>267.10000000000002</v>
      </c>
      <c r="G32" s="490">
        <v>57.3</v>
      </c>
      <c r="H32" s="490">
        <v>116.8</v>
      </c>
      <c r="I32" s="490">
        <v>238.6</v>
      </c>
      <c r="J32" s="490">
        <v>52.7</v>
      </c>
      <c r="K32" s="490">
        <v>66.900000000000006</v>
      </c>
      <c r="L32" s="490">
        <v>77.3</v>
      </c>
      <c r="M32" s="490">
        <v>107.8</v>
      </c>
      <c r="N32" s="490">
        <v>70.3</v>
      </c>
      <c r="O32" s="490">
        <v>142.19999999999999</v>
      </c>
      <c r="P32" s="490">
        <v>68.900000000000006</v>
      </c>
      <c r="Q32" s="490">
        <v>118.6</v>
      </c>
      <c r="R32" s="490">
        <v>72.400000000000006</v>
      </c>
      <c r="S32" s="490">
        <v>98</v>
      </c>
      <c r="T32" s="490">
        <v>117</v>
      </c>
      <c r="U32" s="490">
        <v>38.4</v>
      </c>
      <c r="V32" s="490">
        <v>267.10000000000002</v>
      </c>
      <c r="W32" s="490">
        <v>176</v>
      </c>
      <c r="X32" s="490">
        <v>736.4</v>
      </c>
      <c r="Y32" s="490">
        <v>474.8</v>
      </c>
      <c r="Z32" s="490">
        <v>79.7</v>
      </c>
      <c r="AA32" s="490">
        <v>162.4</v>
      </c>
      <c r="AB32" s="490">
        <v>1799</v>
      </c>
      <c r="AC32" s="490">
        <v>2805.2</v>
      </c>
      <c r="AD32" s="490">
        <v>7182.2</v>
      </c>
      <c r="AE32" s="490">
        <v>1342.9</v>
      </c>
      <c r="AF32" s="490">
        <v>341</v>
      </c>
      <c r="AG32" s="490">
        <v>773.4</v>
      </c>
      <c r="AH32" s="490">
        <v>385.7</v>
      </c>
      <c r="AI32" s="490">
        <v>567.1</v>
      </c>
      <c r="AJ32" s="490">
        <v>121.2</v>
      </c>
      <c r="AK32" s="490">
        <v>894.6</v>
      </c>
      <c r="AL32" s="490">
        <v>481</v>
      </c>
      <c r="AM32" s="490">
        <v>0</v>
      </c>
      <c r="AN32" s="490">
        <v>267.7</v>
      </c>
      <c r="AO32" s="491">
        <v>20676.5</v>
      </c>
      <c r="AP32" s="490">
        <v>0.3</v>
      </c>
      <c r="AQ32" s="490">
        <v>16124.1</v>
      </c>
      <c r="AR32" s="490">
        <v>0</v>
      </c>
      <c r="AS32" s="490">
        <v>0</v>
      </c>
      <c r="AT32" s="490">
        <v>0</v>
      </c>
      <c r="AU32" s="490">
        <v>0</v>
      </c>
      <c r="AV32" s="491">
        <v>16124.4</v>
      </c>
      <c r="AW32" s="491">
        <v>36800.9</v>
      </c>
      <c r="AX32" s="490">
        <v>1958.5</v>
      </c>
      <c r="AY32" s="491">
        <v>1958.5</v>
      </c>
      <c r="AZ32" s="492">
        <v>18082.900000000001</v>
      </c>
      <c r="BA32" s="492">
        <v>38759.4</v>
      </c>
      <c r="BB32" s="490">
        <v>-2425.8000000000002</v>
      </c>
      <c r="BC32" s="490">
        <v>0</v>
      </c>
      <c r="BD32" s="490">
        <v>0</v>
      </c>
      <c r="BE32" s="491">
        <v>-2425.8000000000002</v>
      </c>
      <c r="BF32" s="492">
        <v>15657.1</v>
      </c>
      <c r="BG32" s="492">
        <v>36333.599999999999</v>
      </c>
      <c r="BH32" s="239"/>
    </row>
    <row r="33" spans="1:60" ht="17.149999999999999" customHeight="1" x14ac:dyDescent="0.2">
      <c r="A33" s="130">
        <v>27</v>
      </c>
      <c r="B33" s="484" t="s">
        <v>194</v>
      </c>
      <c r="C33" s="485" t="s">
        <v>235</v>
      </c>
      <c r="D33" s="490">
        <v>6.4</v>
      </c>
      <c r="E33" s="490">
        <v>5.5</v>
      </c>
      <c r="F33" s="490">
        <v>130.9</v>
      </c>
      <c r="G33" s="490">
        <v>14.5</v>
      </c>
      <c r="H33" s="490">
        <v>31.2</v>
      </c>
      <c r="I33" s="490">
        <v>100.8</v>
      </c>
      <c r="J33" s="490">
        <v>7.4</v>
      </c>
      <c r="K33" s="490">
        <v>57.9</v>
      </c>
      <c r="L33" s="490">
        <v>28</v>
      </c>
      <c r="M33" s="490">
        <v>28.1</v>
      </c>
      <c r="N33" s="490">
        <v>10.199999999999999</v>
      </c>
      <c r="O33" s="490">
        <v>53.6</v>
      </c>
      <c r="P33" s="490">
        <v>36.200000000000003</v>
      </c>
      <c r="Q33" s="490">
        <v>47.5</v>
      </c>
      <c r="R33" s="490">
        <v>14.8</v>
      </c>
      <c r="S33" s="490">
        <v>23.8</v>
      </c>
      <c r="T33" s="490">
        <v>39.799999999999997</v>
      </c>
      <c r="U33" s="490">
        <v>13.6</v>
      </c>
      <c r="V33" s="490">
        <v>44.6</v>
      </c>
      <c r="W33" s="490">
        <v>32.9</v>
      </c>
      <c r="X33" s="490">
        <v>358.6</v>
      </c>
      <c r="Y33" s="490">
        <v>182.6</v>
      </c>
      <c r="Z33" s="490">
        <v>5.6</v>
      </c>
      <c r="AA33" s="490">
        <v>9.4</v>
      </c>
      <c r="AB33" s="490">
        <v>3266</v>
      </c>
      <c r="AC33" s="490">
        <v>651.9</v>
      </c>
      <c r="AD33" s="490">
        <v>4731.8999999999996</v>
      </c>
      <c r="AE33" s="490">
        <v>1337.9</v>
      </c>
      <c r="AF33" s="490">
        <v>1947.6</v>
      </c>
      <c r="AG33" s="490">
        <v>154.1</v>
      </c>
      <c r="AH33" s="490">
        <v>422.1</v>
      </c>
      <c r="AI33" s="490">
        <v>1341.3</v>
      </c>
      <c r="AJ33" s="490">
        <v>81.5</v>
      </c>
      <c r="AK33" s="490">
        <v>892.2</v>
      </c>
      <c r="AL33" s="490">
        <v>1337.3</v>
      </c>
      <c r="AM33" s="490">
        <v>0</v>
      </c>
      <c r="AN33" s="490">
        <v>147.80000000000001</v>
      </c>
      <c r="AO33" s="491">
        <v>17595.5</v>
      </c>
      <c r="AP33" s="490">
        <v>0</v>
      </c>
      <c r="AQ33" s="490">
        <v>67579</v>
      </c>
      <c r="AR33" s="490">
        <v>4.0999999999999996</v>
      </c>
      <c r="AS33" s="490">
        <v>0</v>
      </c>
      <c r="AT33" s="490">
        <v>5334.6</v>
      </c>
      <c r="AU33" s="490">
        <v>0</v>
      </c>
      <c r="AV33" s="491">
        <v>72917.7</v>
      </c>
      <c r="AW33" s="491">
        <v>90513.2</v>
      </c>
      <c r="AX33" s="490">
        <v>36.9</v>
      </c>
      <c r="AY33" s="491">
        <v>36.9</v>
      </c>
      <c r="AZ33" s="492">
        <v>72954.600000000006</v>
      </c>
      <c r="BA33" s="492">
        <v>90550.1</v>
      </c>
      <c r="BB33" s="490">
        <v>-1.5</v>
      </c>
      <c r="BC33" s="490">
        <v>0</v>
      </c>
      <c r="BD33" s="490">
        <v>0</v>
      </c>
      <c r="BE33" s="491">
        <v>-1.5</v>
      </c>
      <c r="BF33" s="492">
        <v>72953.100000000006</v>
      </c>
      <c r="BG33" s="492">
        <v>90548.6</v>
      </c>
      <c r="BH33" s="239"/>
    </row>
    <row r="34" spans="1:60" ht="17.149999999999999" customHeight="1" x14ac:dyDescent="0.2">
      <c r="A34" s="130">
        <v>28</v>
      </c>
      <c r="B34" s="484" t="s">
        <v>195</v>
      </c>
      <c r="C34" s="485" t="s">
        <v>236</v>
      </c>
      <c r="D34" s="490">
        <v>815.5</v>
      </c>
      <c r="E34" s="490">
        <v>95.3</v>
      </c>
      <c r="F34" s="490">
        <v>1493.9</v>
      </c>
      <c r="G34" s="490">
        <v>80.8</v>
      </c>
      <c r="H34" s="490">
        <v>500.4</v>
      </c>
      <c r="I34" s="490">
        <v>721.1</v>
      </c>
      <c r="J34" s="490">
        <v>284.2</v>
      </c>
      <c r="K34" s="490">
        <v>253.8</v>
      </c>
      <c r="L34" s="490">
        <v>473.4</v>
      </c>
      <c r="M34" s="490">
        <v>497.3</v>
      </c>
      <c r="N34" s="490">
        <v>283.7</v>
      </c>
      <c r="O34" s="490">
        <v>332.7</v>
      </c>
      <c r="P34" s="490">
        <v>216.3</v>
      </c>
      <c r="Q34" s="490">
        <v>296.8</v>
      </c>
      <c r="R34" s="490">
        <v>145.6</v>
      </c>
      <c r="S34" s="490">
        <v>216</v>
      </c>
      <c r="T34" s="490">
        <v>324.89999999999998</v>
      </c>
      <c r="U34" s="490">
        <v>96.6</v>
      </c>
      <c r="V34" s="490">
        <v>876.8</v>
      </c>
      <c r="W34" s="490">
        <v>958.1</v>
      </c>
      <c r="X34" s="490">
        <v>2926.5</v>
      </c>
      <c r="Y34" s="490">
        <v>707.7</v>
      </c>
      <c r="Z34" s="490">
        <v>99.2</v>
      </c>
      <c r="AA34" s="490">
        <v>458</v>
      </c>
      <c r="AB34" s="490">
        <v>4759.8</v>
      </c>
      <c r="AC34" s="490">
        <v>1237.5999999999999</v>
      </c>
      <c r="AD34" s="490">
        <v>258.60000000000002</v>
      </c>
      <c r="AE34" s="490">
        <v>5683.7</v>
      </c>
      <c r="AF34" s="490">
        <v>1440.3</v>
      </c>
      <c r="AG34" s="490">
        <v>1440.3</v>
      </c>
      <c r="AH34" s="490">
        <v>1328.7</v>
      </c>
      <c r="AI34" s="490">
        <v>1202.7</v>
      </c>
      <c r="AJ34" s="490">
        <v>187.5</v>
      </c>
      <c r="AK34" s="490">
        <v>1223.2</v>
      </c>
      <c r="AL34" s="490">
        <v>1435.3</v>
      </c>
      <c r="AM34" s="490">
        <v>91.2</v>
      </c>
      <c r="AN34" s="490">
        <v>394.3</v>
      </c>
      <c r="AO34" s="491">
        <v>33837.5</v>
      </c>
      <c r="AP34" s="490">
        <v>367.7</v>
      </c>
      <c r="AQ34" s="490">
        <v>10755.2</v>
      </c>
      <c r="AR34" s="490">
        <v>85.6</v>
      </c>
      <c r="AS34" s="490">
        <v>77.7</v>
      </c>
      <c r="AT34" s="490">
        <v>834.5</v>
      </c>
      <c r="AU34" s="490">
        <v>68.5</v>
      </c>
      <c r="AV34" s="491">
        <v>12189.2</v>
      </c>
      <c r="AW34" s="491">
        <v>46026.6</v>
      </c>
      <c r="AX34" s="490">
        <v>5764</v>
      </c>
      <c r="AY34" s="491">
        <v>5764</v>
      </c>
      <c r="AZ34" s="492">
        <v>17953.2</v>
      </c>
      <c r="BA34" s="492">
        <v>51790.7</v>
      </c>
      <c r="BB34" s="490">
        <v>-1983.8</v>
      </c>
      <c r="BC34" s="490">
        <v>0</v>
      </c>
      <c r="BD34" s="490">
        <v>0</v>
      </c>
      <c r="BE34" s="491">
        <v>-1983.8</v>
      </c>
      <c r="BF34" s="492">
        <v>15969.4</v>
      </c>
      <c r="BG34" s="492">
        <v>49806.9</v>
      </c>
      <c r="BH34" s="239"/>
    </row>
    <row r="35" spans="1:60" ht="17.149999999999999" customHeight="1" x14ac:dyDescent="0.2">
      <c r="A35" s="130">
        <v>29</v>
      </c>
      <c r="B35" s="484" t="s">
        <v>196</v>
      </c>
      <c r="C35" s="485" t="s">
        <v>237</v>
      </c>
      <c r="D35" s="490">
        <v>48.6</v>
      </c>
      <c r="E35" s="490">
        <v>4.8</v>
      </c>
      <c r="F35" s="490">
        <v>171.6</v>
      </c>
      <c r="G35" s="490">
        <v>13.2</v>
      </c>
      <c r="H35" s="490">
        <v>49.6</v>
      </c>
      <c r="I35" s="490">
        <v>308.60000000000002</v>
      </c>
      <c r="J35" s="490">
        <v>10.6</v>
      </c>
      <c r="K35" s="490">
        <v>50.6</v>
      </c>
      <c r="L35" s="490">
        <v>37.200000000000003</v>
      </c>
      <c r="M35" s="490">
        <v>50.6</v>
      </c>
      <c r="N35" s="490">
        <v>16.100000000000001</v>
      </c>
      <c r="O35" s="490">
        <v>84.5</v>
      </c>
      <c r="P35" s="490">
        <v>75.400000000000006</v>
      </c>
      <c r="Q35" s="490">
        <v>145.5</v>
      </c>
      <c r="R35" s="490">
        <v>35.4</v>
      </c>
      <c r="S35" s="490">
        <v>73</v>
      </c>
      <c r="T35" s="490">
        <v>148.4</v>
      </c>
      <c r="U35" s="490">
        <v>102.7</v>
      </c>
      <c r="V35" s="490">
        <v>127.1</v>
      </c>
      <c r="W35" s="490">
        <v>49</v>
      </c>
      <c r="X35" s="490">
        <v>579.20000000000005</v>
      </c>
      <c r="Y35" s="490">
        <v>280.2</v>
      </c>
      <c r="Z35" s="490">
        <v>154.30000000000001</v>
      </c>
      <c r="AA35" s="490">
        <v>58.8</v>
      </c>
      <c r="AB35" s="490">
        <v>3641.5</v>
      </c>
      <c r="AC35" s="490">
        <v>2036.8</v>
      </c>
      <c r="AD35" s="490">
        <v>303.3</v>
      </c>
      <c r="AE35" s="490">
        <v>465.6</v>
      </c>
      <c r="AF35" s="490">
        <v>10685.7</v>
      </c>
      <c r="AG35" s="490">
        <v>1251.3</v>
      </c>
      <c r="AH35" s="490">
        <v>1479.9</v>
      </c>
      <c r="AI35" s="490">
        <v>975.2</v>
      </c>
      <c r="AJ35" s="490">
        <v>303</v>
      </c>
      <c r="AK35" s="490">
        <v>7752</v>
      </c>
      <c r="AL35" s="490">
        <v>948.6</v>
      </c>
      <c r="AM35" s="490">
        <v>0</v>
      </c>
      <c r="AN35" s="490">
        <v>336.1</v>
      </c>
      <c r="AO35" s="491">
        <v>32854.1</v>
      </c>
      <c r="AP35" s="490">
        <v>181.3</v>
      </c>
      <c r="AQ35" s="490">
        <v>16505.5</v>
      </c>
      <c r="AR35" s="490">
        <v>41.2</v>
      </c>
      <c r="AS35" s="490">
        <v>1540.1</v>
      </c>
      <c r="AT35" s="490">
        <v>16220.6</v>
      </c>
      <c r="AU35" s="490">
        <v>-37.700000000000003</v>
      </c>
      <c r="AV35" s="491">
        <v>34450.9</v>
      </c>
      <c r="AW35" s="491">
        <v>67305</v>
      </c>
      <c r="AX35" s="490">
        <v>1393.4</v>
      </c>
      <c r="AY35" s="491">
        <v>1393.4</v>
      </c>
      <c r="AZ35" s="492">
        <v>35844.400000000001</v>
      </c>
      <c r="BA35" s="492">
        <v>68698.5</v>
      </c>
      <c r="BB35" s="490">
        <v>-3716.3</v>
      </c>
      <c r="BC35" s="490">
        <v>0</v>
      </c>
      <c r="BD35" s="490">
        <v>-6.2</v>
      </c>
      <c r="BE35" s="491">
        <v>-3722.5</v>
      </c>
      <c r="BF35" s="492">
        <v>32121.9</v>
      </c>
      <c r="BG35" s="492">
        <v>64976</v>
      </c>
      <c r="BH35" s="239"/>
    </row>
    <row r="36" spans="1:60" ht="17.149999999999999" customHeight="1" x14ac:dyDescent="0.2">
      <c r="A36" s="130">
        <v>30</v>
      </c>
      <c r="B36" s="484" t="s">
        <v>197</v>
      </c>
      <c r="C36" s="485" t="s">
        <v>10</v>
      </c>
      <c r="D36" s="490">
        <v>0</v>
      </c>
      <c r="E36" s="490">
        <v>0</v>
      </c>
      <c r="F36" s="490">
        <v>0</v>
      </c>
      <c r="G36" s="490">
        <v>0</v>
      </c>
      <c r="H36" s="490">
        <v>0</v>
      </c>
      <c r="I36" s="490">
        <v>0</v>
      </c>
      <c r="J36" s="490">
        <v>0</v>
      </c>
      <c r="K36" s="490">
        <v>0</v>
      </c>
      <c r="L36" s="490">
        <v>0</v>
      </c>
      <c r="M36" s="490">
        <v>0</v>
      </c>
      <c r="N36" s="490">
        <v>0</v>
      </c>
      <c r="O36" s="490">
        <v>0</v>
      </c>
      <c r="P36" s="490">
        <v>0</v>
      </c>
      <c r="Q36" s="490">
        <v>0</v>
      </c>
      <c r="R36" s="490">
        <v>0</v>
      </c>
      <c r="S36" s="490">
        <v>0</v>
      </c>
      <c r="T36" s="490">
        <v>0</v>
      </c>
      <c r="U36" s="490">
        <v>0</v>
      </c>
      <c r="V36" s="490">
        <v>0</v>
      </c>
      <c r="W36" s="490">
        <v>0</v>
      </c>
      <c r="X36" s="490">
        <v>0</v>
      </c>
      <c r="Y36" s="490">
        <v>0</v>
      </c>
      <c r="Z36" s="490">
        <v>0</v>
      </c>
      <c r="AA36" s="490">
        <v>0</v>
      </c>
      <c r="AB36" s="490">
        <v>0</v>
      </c>
      <c r="AC36" s="490">
        <v>0</v>
      </c>
      <c r="AD36" s="490">
        <v>0</v>
      </c>
      <c r="AE36" s="490">
        <v>0</v>
      </c>
      <c r="AF36" s="490">
        <v>0</v>
      </c>
      <c r="AG36" s="490">
        <v>0</v>
      </c>
      <c r="AH36" s="490">
        <v>0</v>
      </c>
      <c r="AI36" s="490">
        <v>0</v>
      </c>
      <c r="AJ36" s="490">
        <v>0</v>
      </c>
      <c r="AK36" s="490">
        <v>0</v>
      </c>
      <c r="AL36" s="490">
        <v>0</v>
      </c>
      <c r="AM36" s="490">
        <v>0</v>
      </c>
      <c r="AN36" s="490">
        <v>785.1</v>
      </c>
      <c r="AO36" s="491">
        <v>785.1</v>
      </c>
      <c r="AP36" s="490">
        <v>0</v>
      </c>
      <c r="AQ36" s="490">
        <v>1233.0999999999999</v>
      </c>
      <c r="AR36" s="490">
        <v>40608.6</v>
      </c>
      <c r="AS36" s="490">
        <v>0</v>
      </c>
      <c r="AT36" s="490">
        <v>0</v>
      </c>
      <c r="AU36" s="490">
        <v>0</v>
      </c>
      <c r="AV36" s="491">
        <v>41841.699999999997</v>
      </c>
      <c r="AW36" s="491">
        <v>42626.8</v>
      </c>
      <c r="AX36" s="490">
        <v>0</v>
      </c>
      <c r="AY36" s="491">
        <v>0</v>
      </c>
      <c r="AZ36" s="492">
        <v>41841.699999999997</v>
      </c>
      <c r="BA36" s="492">
        <v>42626.8</v>
      </c>
      <c r="BB36" s="490">
        <v>0</v>
      </c>
      <c r="BC36" s="490">
        <v>0</v>
      </c>
      <c r="BD36" s="490">
        <v>0</v>
      </c>
      <c r="BE36" s="491">
        <v>0</v>
      </c>
      <c r="BF36" s="492">
        <v>41841.699999999997</v>
      </c>
      <c r="BG36" s="492">
        <v>42626.8</v>
      </c>
      <c r="BH36" s="239"/>
    </row>
    <row r="37" spans="1:60" ht="17.149999999999999" customHeight="1" x14ac:dyDescent="0.2">
      <c r="A37" s="130">
        <v>31</v>
      </c>
      <c r="B37" s="484" t="s">
        <v>198</v>
      </c>
      <c r="C37" s="485" t="s">
        <v>238</v>
      </c>
      <c r="D37" s="490">
        <v>0.4</v>
      </c>
      <c r="E37" s="490">
        <v>0.2</v>
      </c>
      <c r="F37" s="490">
        <v>8.5</v>
      </c>
      <c r="G37" s="490">
        <v>0.1</v>
      </c>
      <c r="H37" s="490">
        <v>2</v>
      </c>
      <c r="I37" s="490">
        <v>9.5</v>
      </c>
      <c r="J37" s="490">
        <v>0.2</v>
      </c>
      <c r="K37" s="490">
        <v>2.2000000000000002</v>
      </c>
      <c r="L37" s="490">
        <v>2.7</v>
      </c>
      <c r="M37" s="490">
        <v>1.6</v>
      </c>
      <c r="N37" s="490">
        <v>0.2</v>
      </c>
      <c r="O37" s="490">
        <v>5.5</v>
      </c>
      <c r="P37" s="490">
        <v>7.3</v>
      </c>
      <c r="Q37" s="490">
        <v>7.1</v>
      </c>
      <c r="R37" s="490">
        <v>2.1</v>
      </c>
      <c r="S37" s="490">
        <v>17.7</v>
      </c>
      <c r="T37" s="490">
        <v>19.8</v>
      </c>
      <c r="U37" s="490">
        <v>9.6</v>
      </c>
      <c r="V37" s="490">
        <v>9.9</v>
      </c>
      <c r="W37" s="490">
        <v>0.5</v>
      </c>
      <c r="X37" s="490">
        <v>11.3</v>
      </c>
      <c r="Y37" s="490">
        <v>16.2</v>
      </c>
      <c r="Z37" s="490">
        <v>0.5</v>
      </c>
      <c r="AA37" s="490">
        <v>1.5</v>
      </c>
      <c r="AB37" s="490">
        <v>20</v>
      </c>
      <c r="AC37" s="490">
        <v>7.7</v>
      </c>
      <c r="AD37" s="490">
        <v>0.1</v>
      </c>
      <c r="AE37" s="490">
        <v>44.3</v>
      </c>
      <c r="AF37" s="490">
        <v>327.8</v>
      </c>
      <c r="AG37" s="490">
        <v>6.8</v>
      </c>
      <c r="AH37" s="490">
        <v>0.1</v>
      </c>
      <c r="AI37" s="490">
        <v>7.5</v>
      </c>
      <c r="AJ37" s="490">
        <v>0</v>
      </c>
      <c r="AK37" s="490">
        <v>44</v>
      </c>
      <c r="AL37" s="490">
        <v>21.2</v>
      </c>
      <c r="AM37" s="490">
        <v>0</v>
      </c>
      <c r="AN37" s="490">
        <v>19</v>
      </c>
      <c r="AO37" s="491">
        <v>635.20000000000005</v>
      </c>
      <c r="AP37" s="490">
        <v>0</v>
      </c>
      <c r="AQ37" s="490">
        <v>9666.9</v>
      </c>
      <c r="AR37" s="490">
        <v>18081.900000000001</v>
      </c>
      <c r="AS37" s="490">
        <v>2676.7</v>
      </c>
      <c r="AT37" s="490">
        <v>16051.4</v>
      </c>
      <c r="AU37" s="490">
        <v>0</v>
      </c>
      <c r="AV37" s="491">
        <v>46476.9</v>
      </c>
      <c r="AW37" s="491">
        <v>47112.2</v>
      </c>
      <c r="AX37" s="490">
        <v>804.8</v>
      </c>
      <c r="AY37" s="491">
        <v>804.8</v>
      </c>
      <c r="AZ37" s="492">
        <v>47281.7</v>
      </c>
      <c r="BA37" s="492">
        <v>47916.9</v>
      </c>
      <c r="BB37" s="490">
        <v>-2033.2</v>
      </c>
      <c r="BC37" s="490">
        <v>0</v>
      </c>
      <c r="BD37" s="490">
        <v>0</v>
      </c>
      <c r="BE37" s="491">
        <v>-2033.2</v>
      </c>
      <c r="BF37" s="492">
        <v>45248.5</v>
      </c>
      <c r="BG37" s="492">
        <v>45883.7</v>
      </c>
      <c r="BH37" s="239"/>
    </row>
    <row r="38" spans="1:60" ht="17.149999999999999" customHeight="1" x14ac:dyDescent="0.2">
      <c r="A38" s="130">
        <v>32</v>
      </c>
      <c r="B38" s="484" t="s">
        <v>199</v>
      </c>
      <c r="C38" s="485" t="s">
        <v>239</v>
      </c>
      <c r="D38" s="490">
        <v>0</v>
      </c>
      <c r="E38" s="490">
        <v>0</v>
      </c>
      <c r="F38" s="490">
        <v>0</v>
      </c>
      <c r="G38" s="490">
        <v>0</v>
      </c>
      <c r="H38" s="490">
        <v>0</v>
      </c>
      <c r="I38" s="490">
        <v>0.2</v>
      </c>
      <c r="J38" s="490">
        <v>0</v>
      </c>
      <c r="K38" s="490">
        <v>0</v>
      </c>
      <c r="L38" s="490">
        <v>0</v>
      </c>
      <c r="M38" s="490">
        <v>0</v>
      </c>
      <c r="N38" s="490">
        <v>0</v>
      </c>
      <c r="O38" s="490">
        <v>0</v>
      </c>
      <c r="P38" s="490">
        <v>0</v>
      </c>
      <c r="Q38" s="490">
        <v>0</v>
      </c>
      <c r="R38" s="490">
        <v>0</v>
      </c>
      <c r="S38" s="490">
        <v>0</v>
      </c>
      <c r="T38" s="490">
        <v>0</v>
      </c>
      <c r="U38" s="490">
        <v>0</v>
      </c>
      <c r="V38" s="490">
        <v>0</v>
      </c>
      <c r="W38" s="490">
        <v>0</v>
      </c>
      <c r="X38" s="490">
        <v>0.1</v>
      </c>
      <c r="Y38" s="490">
        <v>0.5</v>
      </c>
      <c r="Z38" s="490">
        <v>0.6</v>
      </c>
      <c r="AA38" s="490">
        <v>0</v>
      </c>
      <c r="AB38" s="490">
        <v>1.8</v>
      </c>
      <c r="AC38" s="490">
        <v>3.9</v>
      </c>
      <c r="AD38" s="490">
        <v>1.1000000000000001</v>
      </c>
      <c r="AE38" s="490">
        <v>39.200000000000003</v>
      </c>
      <c r="AF38" s="490">
        <v>17.8</v>
      </c>
      <c r="AG38" s="490">
        <v>0.8</v>
      </c>
      <c r="AH38" s="490">
        <v>0.6</v>
      </c>
      <c r="AI38" s="490">
        <v>1036.9000000000001</v>
      </c>
      <c r="AJ38" s="490">
        <v>0</v>
      </c>
      <c r="AK38" s="490">
        <v>2</v>
      </c>
      <c r="AL38" s="490">
        <v>10.5</v>
      </c>
      <c r="AM38" s="490">
        <v>0</v>
      </c>
      <c r="AN38" s="490">
        <v>1</v>
      </c>
      <c r="AO38" s="491">
        <v>1116.9000000000001</v>
      </c>
      <c r="AP38" s="490">
        <v>629.4</v>
      </c>
      <c r="AQ38" s="490">
        <v>15406.4</v>
      </c>
      <c r="AR38" s="490">
        <v>54808.2</v>
      </c>
      <c r="AS38" s="490">
        <v>0</v>
      </c>
      <c r="AT38" s="490">
        <v>0</v>
      </c>
      <c r="AU38" s="490">
        <v>0</v>
      </c>
      <c r="AV38" s="491">
        <v>70844</v>
      </c>
      <c r="AW38" s="491">
        <v>71960.899999999994</v>
      </c>
      <c r="AX38" s="490">
        <v>1</v>
      </c>
      <c r="AY38" s="491">
        <v>1</v>
      </c>
      <c r="AZ38" s="492">
        <v>70845</v>
      </c>
      <c r="BA38" s="492">
        <v>71961.899999999994</v>
      </c>
      <c r="BB38" s="490">
        <v>-5</v>
      </c>
      <c r="BC38" s="490">
        <v>0</v>
      </c>
      <c r="BD38" s="490">
        <v>0</v>
      </c>
      <c r="BE38" s="491">
        <v>-5</v>
      </c>
      <c r="BF38" s="492">
        <v>70840</v>
      </c>
      <c r="BG38" s="492">
        <v>71956.899999999994</v>
      </c>
      <c r="BH38" s="239"/>
    </row>
    <row r="39" spans="1:60" ht="17.149999999999999" customHeight="1" x14ac:dyDescent="0.2">
      <c r="A39" s="130">
        <v>33</v>
      </c>
      <c r="B39" s="484" t="s">
        <v>200</v>
      </c>
      <c r="C39" s="485" t="s">
        <v>259</v>
      </c>
      <c r="D39" s="490">
        <v>39.299999999999997</v>
      </c>
      <c r="E39" s="490">
        <v>1.6</v>
      </c>
      <c r="F39" s="490">
        <v>46.7</v>
      </c>
      <c r="G39" s="490">
        <v>3.2</v>
      </c>
      <c r="H39" s="490">
        <v>7.1</v>
      </c>
      <c r="I39" s="490">
        <v>31</v>
      </c>
      <c r="J39" s="490">
        <v>2.5</v>
      </c>
      <c r="K39" s="490">
        <v>6.3</v>
      </c>
      <c r="L39" s="490">
        <v>5.6</v>
      </c>
      <c r="M39" s="490">
        <v>13.5</v>
      </c>
      <c r="N39" s="490">
        <v>8.6999999999999993</v>
      </c>
      <c r="O39" s="490">
        <v>2.9</v>
      </c>
      <c r="P39" s="490">
        <v>20.7</v>
      </c>
      <c r="Q39" s="490">
        <v>8</v>
      </c>
      <c r="R39" s="490">
        <v>3.2</v>
      </c>
      <c r="S39" s="490">
        <v>4.7</v>
      </c>
      <c r="T39" s="490">
        <v>5.5</v>
      </c>
      <c r="U39" s="490">
        <v>1.3</v>
      </c>
      <c r="V39" s="490">
        <v>5.4</v>
      </c>
      <c r="W39" s="490">
        <v>7.1</v>
      </c>
      <c r="X39" s="490">
        <v>65.400000000000006</v>
      </c>
      <c r="Y39" s="490">
        <v>42.5</v>
      </c>
      <c r="Z39" s="490">
        <v>38.799999999999997</v>
      </c>
      <c r="AA39" s="490">
        <v>11.3</v>
      </c>
      <c r="AB39" s="490">
        <v>52.4</v>
      </c>
      <c r="AC39" s="490">
        <v>110.6</v>
      </c>
      <c r="AD39" s="490">
        <v>21.9</v>
      </c>
      <c r="AE39" s="490">
        <v>64</v>
      </c>
      <c r="AF39" s="490">
        <v>58.8</v>
      </c>
      <c r="AG39" s="490">
        <v>0.1</v>
      </c>
      <c r="AH39" s="490">
        <v>112.9</v>
      </c>
      <c r="AI39" s="490">
        <v>75.900000000000006</v>
      </c>
      <c r="AJ39" s="490">
        <v>0</v>
      </c>
      <c r="AK39" s="490">
        <v>151.4</v>
      </c>
      <c r="AL39" s="490">
        <v>116.9</v>
      </c>
      <c r="AM39" s="490">
        <v>0</v>
      </c>
      <c r="AN39" s="490">
        <v>1.8</v>
      </c>
      <c r="AO39" s="491">
        <v>1149.2</v>
      </c>
      <c r="AP39" s="490">
        <v>0</v>
      </c>
      <c r="AQ39" s="490">
        <v>3708.6</v>
      </c>
      <c r="AR39" s="490">
        <v>0</v>
      </c>
      <c r="AS39" s="490">
        <v>0</v>
      </c>
      <c r="AT39" s="490">
        <v>0</v>
      </c>
      <c r="AU39" s="490">
        <v>0</v>
      </c>
      <c r="AV39" s="491">
        <v>3708.6</v>
      </c>
      <c r="AW39" s="491">
        <v>4857.8999999999996</v>
      </c>
      <c r="AX39" s="490">
        <v>18.899999999999999</v>
      </c>
      <c r="AY39" s="491">
        <v>18.899999999999999</v>
      </c>
      <c r="AZ39" s="492">
        <v>3727.5</v>
      </c>
      <c r="BA39" s="492">
        <v>4876.7</v>
      </c>
      <c r="BB39" s="490">
        <v>-102.1</v>
      </c>
      <c r="BC39" s="490">
        <v>0</v>
      </c>
      <c r="BD39" s="490">
        <v>0</v>
      </c>
      <c r="BE39" s="491">
        <v>-102.1</v>
      </c>
      <c r="BF39" s="492">
        <v>3625.5</v>
      </c>
      <c r="BG39" s="492">
        <v>4774.7</v>
      </c>
      <c r="BH39" s="239"/>
    </row>
    <row r="40" spans="1:60" ht="17.149999999999999" customHeight="1" x14ac:dyDescent="0.2">
      <c r="A40" s="130">
        <v>34</v>
      </c>
      <c r="B40" s="484" t="s">
        <v>201</v>
      </c>
      <c r="C40" s="485" t="s">
        <v>240</v>
      </c>
      <c r="D40" s="490">
        <v>304.3</v>
      </c>
      <c r="E40" s="490">
        <v>25.9</v>
      </c>
      <c r="F40" s="490">
        <v>1574.5</v>
      </c>
      <c r="G40" s="490">
        <v>105.6</v>
      </c>
      <c r="H40" s="490">
        <v>274.7</v>
      </c>
      <c r="I40" s="490">
        <v>1650.3</v>
      </c>
      <c r="J40" s="490">
        <v>80.400000000000006</v>
      </c>
      <c r="K40" s="490">
        <v>598.5</v>
      </c>
      <c r="L40" s="490">
        <v>383.9</v>
      </c>
      <c r="M40" s="490">
        <v>250.1</v>
      </c>
      <c r="N40" s="490">
        <v>141.9</v>
      </c>
      <c r="O40" s="490">
        <v>376.9</v>
      </c>
      <c r="P40" s="490">
        <v>451.6</v>
      </c>
      <c r="Q40" s="490">
        <v>640.5</v>
      </c>
      <c r="R40" s="490">
        <v>221.6</v>
      </c>
      <c r="S40" s="490">
        <v>641.20000000000005</v>
      </c>
      <c r="T40" s="490">
        <v>666</v>
      </c>
      <c r="U40" s="490">
        <v>197.6</v>
      </c>
      <c r="V40" s="490">
        <v>1429.5</v>
      </c>
      <c r="W40" s="490">
        <v>360.1</v>
      </c>
      <c r="X40" s="490">
        <v>7009.1</v>
      </c>
      <c r="Y40" s="490">
        <v>1937.1</v>
      </c>
      <c r="Z40" s="490">
        <v>660.4</v>
      </c>
      <c r="AA40" s="490">
        <v>377.8</v>
      </c>
      <c r="AB40" s="490">
        <v>7074.1</v>
      </c>
      <c r="AC40" s="490">
        <v>4396.3999999999996</v>
      </c>
      <c r="AD40" s="490">
        <v>2558.8000000000002</v>
      </c>
      <c r="AE40" s="490">
        <v>6654.2</v>
      </c>
      <c r="AF40" s="490">
        <v>10609.7</v>
      </c>
      <c r="AG40" s="490">
        <v>3919.2</v>
      </c>
      <c r="AH40" s="490">
        <v>4472.3</v>
      </c>
      <c r="AI40" s="490">
        <v>3439.1</v>
      </c>
      <c r="AJ40" s="490">
        <v>363.7</v>
      </c>
      <c r="AK40" s="490">
        <v>12776.7</v>
      </c>
      <c r="AL40" s="490">
        <v>1520.7</v>
      </c>
      <c r="AM40" s="490">
        <v>0</v>
      </c>
      <c r="AN40" s="490">
        <v>218.8</v>
      </c>
      <c r="AO40" s="491">
        <v>78363</v>
      </c>
      <c r="AP40" s="490">
        <v>78.8</v>
      </c>
      <c r="AQ40" s="490">
        <v>4182.2</v>
      </c>
      <c r="AR40" s="490">
        <v>12.9</v>
      </c>
      <c r="AS40" s="490">
        <v>202.8</v>
      </c>
      <c r="AT40" s="490">
        <v>2091.1999999999998</v>
      </c>
      <c r="AU40" s="490">
        <v>0</v>
      </c>
      <c r="AV40" s="491">
        <v>6567.8</v>
      </c>
      <c r="AW40" s="491">
        <v>84930.9</v>
      </c>
      <c r="AX40" s="490">
        <v>3729.2</v>
      </c>
      <c r="AY40" s="491">
        <v>3729.2</v>
      </c>
      <c r="AZ40" s="492">
        <v>10297.1</v>
      </c>
      <c r="BA40" s="492">
        <v>88660.1</v>
      </c>
      <c r="BB40" s="490">
        <v>-4091.8</v>
      </c>
      <c r="BC40" s="490">
        <v>0</v>
      </c>
      <c r="BD40" s="490">
        <v>0</v>
      </c>
      <c r="BE40" s="491">
        <v>-4091.8</v>
      </c>
      <c r="BF40" s="492">
        <v>6205.3</v>
      </c>
      <c r="BG40" s="492">
        <v>84568.3</v>
      </c>
      <c r="BH40" s="239"/>
    </row>
    <row r="41" spans="1:60" ht="17.149999999999999" customHeight="1" x14ac:dyDescent="0.2">
      <c r="A41" s="130">
        <v>35</v>
      </c>
      <c r="B41" s="484" t="s">
        <v>202</v>
      </c>
      <c r="C41" s="485" t="s">
        <v>241</v>
      </c>
      <c r="D41" s="490">
        <v>24.9</v>
      </c>
      <c r="E41" s="490">
        <v>0.1</v>
      </c>
      <c r="F41" s="490">
        <v>11</v>
      </c>
      <c r="G41" s="490">
        <v>0.6</v>
      </c>
      <c r="H41" s="490">
        <v>1.3</v>
      </c>
      <c r="I41" s="490">
        <v>6.1</v>
      </c>
      <c r="J41" s="490">
        <v>0.7</v>
      </c>
      <c r="K41" s="490">
        <v>1.3</v>
      </c>
      <c r="L41" s="490">
        <v>2.2999999999999998</v>
      </c>
      <c r="M41" s="490">
        <v>1.3</v>
      </c>
      <c r="N41" s="490">
        <v>0.5</v>
      </c>
      <c r="O41" s="490">
        <v>1.2</v>
      </c>
      <c r="P41" s="490">
        <v>1.5</v>
      </c>
      <c r="Q41" s="490">
        <v>2.4</v>
      </c>
      <c r="R41" s="490">
        <v>0.8</v>
      </c>
      <c r="S41" s="490">
        <v>3.8</v>
      </c>
      <c r="T41" s="490">
        <v>2.2999999999999998</v>
      </c>
      <c r="U41" s="490">
        <v>0.9</v>
      </c>
      <c r="V41" s="490">
        <v>5.3</v>
      </c>
      <c r="W41" s="490">
        <v>9.5</v>
      </c>
      <c r="X41" s="490">
        <v>21.5</v>
      </c>
      <c r="Y41" s="490">
        <v>2.5</v>
      </c>
      <c r="Z41" s="490">
        <v>1.7</v>
      </c>
      <c r="AA41" s="490">
        <v>0.4</v>
      </c>
      <c r="AB41" s="490">
        <v>62.9</v>
      </c>
      <c r="AC41" s="490">
        <v>9.6999999999999993</v>
      </c>
      <c r="AD41" s="490">
        <v>73.5</v>
      </c>
      <c r="AE41" s="490">
        <v>28.9</v>
      </c>
      <c r="AF41" s="490">
        <v>610.20000000000005</v>
      </c>
      <c r="AG41" s="490">
        <v>19.5</v>
      </c>
      <c r="AH41" s="490">
        <v>427.9</v>
      </c>
      <c r="AI41" s="490">
        <v>1662.5</v>
      </c>
      <c r="AJ41" s="490">
        <v>11.3</v>
      </c>
      <c r="AK41" s="490">
        <v>235.6</v>
      </c>
      <c r="AL41" s="490">
        <v>695.7</v>
      </c>
      <c r="AM41" s="490">
        <v>0</v>
      </c>
      <c r="AN41" s="490">
        <v>26.4</v>
      </c>
      <c r="AO41" s="491">
        <v>3967.9</v>
      </c>
      <c r="AP41" s="490">
        <v>4738.8999999999996</v>
      </c>
      <c r="AQ41" s="490">
        <v>30332.6</v>
      </c>
      <c r="AR41" s="490">
        <v>0</v>
      </c>
      <c r="AS41" s="490">
        <v>0</v>
      </c>
      <c r="AT41" s="490">
        <v>216.7</v>
      </c>
      <c r="AU41" s="490">
        <v>0</v>
      </c>
      <c r="AV41" s="491">
        <v>35288.300000000003</v>
      </c>
      <c r="AW41" s="491">
        <v>39256.199999999997</v>
      </c>
      <c r="AX41" s="490">
        <v>757.9</v>
      </c>
      <c r="AY41" s="491">
        <v>757.9</v>
      </c>
      <c r="AZ41" s="492">
        <v>36046.199999999997</v>
      </c>
      <c r="BA41" s="492">
        <v>40014.1</v>
      </c>
      <c r="BB41" s="490">
        <v>-433.6</v>
      </c>
      <c r="BC41" s="490">
        <v>0</v>
      </c>
      <c r="BD41" s="490">
        <v>-1</v>
      </c>
      <c r="BE41" s="491">
        <v>-434.6</v>
      </c>
      <c r="BF41" s="492">
        <v>35611.599999999999</v>
      </c>
      <c r="BG41" s="492">
        <v>39579.5</v>
      </c>
      <c r="BH41" s="239"/>
    </row>
    <row r="42" spans="1:60" ht="17.149999999999999" customHeight="1" x14ac:dyDescent="0.2">
      <c r="A42" s="130">
        <v>36</v>
      </c>
      <c r="B42" s="484" t="s">
        <v>203</v>
      </c>
      <c r="C42" s="485" t="s">
        <v>349</v>
      </c>
      <c r="D42" s="490">
        <v>7.2</v>
      </c>
      <c r="E42" s="490">
        <v>0.5</v>
      </c>
      <c r="F42" s="490">
        <v>27.3</v>
      </c>
      <c r="G42" s="490">
        <v>3.4</v>
      </c>
      <c r="H42" s="490">
        <v>8.1999999999999993</v>
      </c>
      <c r="I42" s="490">
        <v>17.3</v>
      </c>
      <c r="J42" s="490">
        <v>0.3</v>
      </c>
      <c r="K42" s="490">
        <v>2.2999999999999998</v>
      </c>
      <c r="L42" s="490">
        <v>6.6</v>
      </c>
      <c r="M42" s="490">
        <v>3.2</v>
      </c>
      <c r="N42" s="490">
        <v>2.7</v>
      </c>
      <c r="O42" s="490">
        <v>7</v>
      </c>
      <c r="P42" s="490">
        <v>8.3000000000000007</v>
      </c>
      <c r="Q42" s="490">
        <v>15.7</v>
      </c>
      <c r="R42" s="490">
        <v>5.0999999999999996</v>
      </c>
      <c r="S42" s="490">
        <v>16.8</v>
      </c>
      <c r="T42" s="490">
        <v>13.2</v>
      </c>
      <c r="U42" s="490">
        <v>4.3</v>
      </c>
      <c r="V42" s="490">
        <v>15.7</v>
      </c>
      <c r="W42" s="490">
        <v>9.8000000000000007</v>
      </c>
      <c r="X42" s="490">
        <v>50</v>
      </c>
      <c r="Y42" s="490">
        <v>1.3</v>
      </c>
      <c r="Z42" s="490">
        <v>4</v>
      </c>
      <c r="AA42" s="490">
        <v>17.2</v>
      </c>
      <c r="AB42" s="490">
        <v>179.8</v>
      </c>
      <c r="AC42" s="490">
        <v>124.3</v>
      </c>
      <c r="AD42" s="490">
        <v>34.1</v>
      </c>
      <c r="AE42" s="490">
        <v>104</v>
      </c>
      <c r="AF42" s="490">
        <v>105.9</v>
      </c>
      <c r="AG42" s="490">
        <v>111.2</v>
      </c>
      <c r="AH42" s="490">
        <v>183.2</v>
      </c>
      <c r="AI42" s="490">
        <v>173.7</v>
      </c>
      <c r="AJ42" s="490">
        <v>21.6</v>
      </c>
      <c r="AK42" s="490">
        <v>126.4</v>
      </c>
      <c r="AL42" s="490">
        <v>69.7</v>
      </c>
      <c r="AM42" s="490">
        <v>0</v>
      </c>
      <c r="AN42" s="490">
        <v>0.9</v>
      </c>
      <c r="AO42" s="491">
        <v>1482.1</v>
      </c>
      <c r="AP42" s="490">
        <v>0</v>
      </c>
      <c r="AQ42" s="490">
        <v>0</v>
      </c>
      <c r="AR42" s="490">
        <v>0</v>
      </c>
      <c r="AS42" s="490">
        <v>0</v>
      </c>
      <c r="AT42" s="490">
        <v>0</v>
      </c>
      <c r="AU42" s="490">
        <v>0</v>
      </c>
      <c r="AV42" s="491">
        <v>0</v>
      </c>
      <c r="AW42" s="491">
        <v>1482.1</v>
      </c>
      <c r="AX42" s="490">
        <v>0</v>
      </c>
      <c r="AY42" s="491">
        <v>0</v>
      </c>
      <c r="AZ42" s="492">
        <v>0</v>
      </c>
      <c r="BA42" s="492">
        <v>1482.1</v>
      </c>
      <c r="BB42" s="490">
        <v>0</v>
      </c>
      <c r="BC42" s="490">
        <v>0</v>
      </c>
      <c r="BD42" s="490">
        <v>0</v>
      </c>
      <c r="BE42" s="491">
        <v>0</v>
      </c>
      <c r="BF42" s="492">
        <v>0</v>
      </c>
      <c r="BG42" s="492">
        <v>1482.1</v>
      </c>
      <c r="BH42" s="239"/>
    </row>
    <row r="43" spans="1:60" ht="17.149999999999999" customHeight="1" thickBot="1" x14ac:dyDescent="0.25">
      <c r="A43" s="130">
        <v>37</v>
      </c>
      <c r="B43" s="484" t="s">
        <v>204</v>
      </c>
      <c r="C43" s="485" t="s">
        <v>350</v>
      </c>
      <c r="D43" s="490">
        <v>68.8</v>
      </c>
      <c r="E43" s="490">
        <v>4.7</v>
      </c>
      <c r="F43" s="490">
        <v>178.5</v>
      </c>
      <c r="G43" s="490">
        <v>8.5</v>
      </c>
      <c r="H43" s="490">
        <v>38.9</v>
      </c>
      <c r="I43" s="490">
        <v>23.8</v>
      </c>
      <c r="J43" s="490">
        <v>12.6</v>
      </c>
      <c r="K43" s="490">
        <v>30.2</v>
      </c>
      <c r="L43" s="490">
        <v>65</v>
      </c>
      <c r="M43" s="490">
        <v>116.6</v>
      </c>
      <c r="N43" s="490">
        <v>40.4</v>
      </c>
      <c r="O43" s="490">
        <v>60.9</v>
      </c>
      <c r="P43" s="490">
        <v>76.400000000000006</v>
      </c>
      <c r="Q43" s="490">
        <v>91.8</v>
      </c>
      <c r="R43" s="490">
        <v>14</v>
      </c>
      <c r="S43" s="490">
        <v>8.9</v>
      </c>
      <c r="T43" s="490">
        <v>41.5</v>
      </c>
      <c r="U43" s="490">
        <v>13.5</v>
      </c>
      <c r="V43" s="490">
        <v>58.4</v>
      </c>
      <c r="W43" s="490">
        <v>18</v>
      </c>
      <c r="X43" s="490">
        <v>1013.3</v>
      </c>
      <c r="Y43" s="490">
        <v>76.400000000000006</v>
      </c>
      <c r="Z43" s="490">
        <v>31.5</v>
      </c>
      <c r="AA43" s="490">
        <v>45.7</v>
      </c>
      <c r="AB43" s="490">
        <v>418.6</v>
      </c>
      <c r="AC43" s="490">
        <v>351.4</v>
      </c>
      <c r="AD43" s="490">
        <v>343.6</v>
      </c>
      <c r="AE43" s="490">
        <v>164.6</v>
      </c>
      <c r="AF43" s="490">
        <v>285</v>
      </c>
      <c r="AG43" s="490">
        <v>16.100000000000001</v>
      </c>
      <c r="AH43" s="490">
        <v>248.7</v>
      </c>
      <c r="AI43" s="490">
        <v>213.9</v>
      </c>
      <c r="AJ43" s="490">
        <v>60.6</v>
      </c>
      <c r="AK43" s="490">
        <v>290.39999999999998</v>
      </c>
      <c r="AL43" s="490">
        <v>170.9</v>
      </c>
      <c r="AM43" s="490">
        <v>0.7</v>
      </c>
      <c r="AN43" s="490">
        <v>0</v>
      </c>
      <c r="AO43" s="491">
        <v>4702.5</v>
      </c>
      <c r="AP43" s="490">
        <v>0</v>
      </c>
      <c r="AQ43" s="490">
        <v>1.8</v>
      </c>
      <c r="AR43" s="490">
        <v>0</v>
      </c>
      <c r="AS43" s="490">
        <v>0</v>
      </c>
      <c r="AT43" s="490">
        <v>0</v>
      </c>
      <c r="AU43" s="490">
        <v>0</v>
      </c>
      <c r="AV43" s="491">
        <v>1.8</v>
      </c>
      <c r="AW43" s="491">
        <v>4704.3</v>
      </c>
      <c r="AX43" s="490">
        <v>4303.3999999999996</v>
      </c>
      <c r="AY43" s="491">
        <v>4303.3999999999996</v>
      </c>
      <c r="AZ43" s="492">
        <v>4305.3</v>
      </c>
      <c r="BA43" s="492">
        <v>9007.7000000000007</v>
      </c>
      <c r="BB43" s="490">
        <v>-1158.9000000000001</v>
      </c>
      <c r="BC43" s="490">
        <v>-1.4</v>
      </c>
      <c r="BD43" s="490">
        <v>-112.1</v>
      </c>
      <c r="BE43" s="491">
        <v>-1272.4000000000001</v>
      </c>
      <c r="BF43" s="492">
        <v>3032.9</v>
      </c>
      <c r="BG43" s="492">
        <v>7735.3</v>
      </c>
      <c r="BH43" s="239"/>
    </row>
    <row r="44" spans="1:60" ht="17.149999999999999" customHeight="1" thickBot="1" x14ac:dyDescent="0.25">
      <c r="B44" s="486" t="s">
        <v>205</v>
      </c>
      <c r="C44" s="487" t="s">
        <v>39</v>
      </c>
      <c r="D44" s="493">
        <v>6608.2</v>
      </c>
      <c r="E44" s="493">
        <v>220.8</v>
      </c>
      <c r="F44" s="493">
        <v>24457</v>
      </c>
      <c r="G44" s="493">
        <v>1654.2</v>
      </c>
      <c r="H44" s="493">
        <v>7095</v>
      </c>
      <c r="I44" s="493">
        <v>18555.900000000001</v>
      </c>
      <c r="J44" s="493">
        <v>7956.5</v>
      </c>
      <c r="K44" s="493">
        <v>7717.7</v>
      </c>
      <c r="L44" s="493">
        <v>3285.3</v>
      </c>
      <c r="M44" s="493">
        <v>15347.1</v>
      </c>
      <c r="N44" s="493">
        <v>6505</v>
      </c>
      <c r="O44" s="493">
        <v>5982.8</v>
      </c>
      <c r="P44" s="493">
        <v>5576.4</v>
      </c>
      <c r="Q44" s="493">
        <v>8510.2999999999993</v>
      </c>
      <c r="R44" s="493">
        <v>3335.6</v>
      </c>
      <c r="S44" s="493">
        <v>8268.6</v>
      </c>
      <c r="T44" s="493">
        <v>9974.9</v>
      </c>
      <c r="U44" s="493">
        <v>3188.6</v>
      </c>
      <c r="V44" s="493">
        <v>36313.199999999997</v>
      </c>
      <c r="W44" s="493">
        <v>4495.3</v>
      </c>
      <c r="X44" s="493">
        <v>35333</v>
      </c>
      <c r="Y44" s="493">
        <v>13048.2</v>
      </c>
      <c r="Z44" s="493">
        <v>2370.4</v>
      </c>
      <c r="AA44" s="493">
        <v>2098.5</v>
      </c>
      <c r="AB44" s="493">
        <v>27463.3</v>
      </c>
      <c r="AC44" s="493">
        <v>13293.6</v>
      </c>
      <c r="AD44" s="493">
        <v>17555.5</v>
      </c>
      <c r="AE44" s="493">
        <v>24551.7</v>
      </c>
      <c r="AF44" s="493">
        <v>30439</v>
      </c>
      <c r="AG44" s="493">
        <v>12366.4</v>
      </c>
      <c r="AH44" s="493">
        <v>14153.8</v>
      </c>
      <c r="AI44" s="493">
        <v>29280.3</v>
      </c>
      <c r="AJ44" s="493">
        <v>1827.5</v>
      </c>
      <c r="AK44" s="493">
        <v>34162.400000000001</v>
      </c>
      <c r="AL44" s="493">
        <v>17709.900000000001</v>
      </c>
      <c r="AM44" s="493">
        <v>1482.1</v>
      </c>
      <c r="AN44" s="493">
        <v>2707.2</v>
      </c>
      <c r="AO44" s="494">
        <v>464891</v>
      </c>
      <c r="AP44" s="493">
        <v>9328.9</v>
      </c>
      <c r="AQ44" s="493">
        <v>293364</v>
      </c>
      <c r="AR44" s="493">
        <v>114179.4</v>
      </c>
      <c r="AS44" s="493">
        <v>31765.200000000001</v>
      </c>
      <c r="AT44" s="493">
        <v>124557.2</v>
      </c>
      <c r="AU44" s="493">
        <v>-967.8</v>
      </c>
      <c r="AV44" s="494">
        <v>572226.9</v>
      </c>
      <c r="AW44" s="494">
        <v>1037117.9</v>
      </c>
      <c r="AX44" s="493">
        <v>82473.100000000006</v>
      </c>
      <c r="AY44" s="494">
        <v>82473.100000000006</v>
      </c>
      <c r="AZ44" s="495">
        <v>654699.9</v>
      </c>
      <c r="BA44" s="495">
        <v>1119590.8999999999</v>
      </c>
      <c r="BB44" s="493">
        <v>-83661.899999999994</v>
      </c>
      <c r="BC44" s="493">
        <v>-799.1</v>
      </c>
      <c r="BD44" s="493">
        <v>-8737.9</v>
      </c>
      <c r="BE44" s="494">
        <v>-93198.9</v>
      </c>
      <c r="BF44" s="495">
        <v>561501</v>
      </c>
      <c r="BG44" s="495">
        <v>1026392.1</v>
      </c>
      <c r="BH44" s="239"/>
    </row>
    <row r="45" spans="1:60" ht="17.149999999999999" customHeight="1" x14ac:dyDescent="0.2">
      <c r="B45" s="484" t="s">
        <v>206</v>
      </c>
      <c r="C45" s="485" t="s">
        <v>40</v>
      </c>
      <c r="D45" s="490">
        <v>67.7</v>
      </c>
      <c r="E45" s="490">
        <v>11.2</v>
      </c>
      <c r="F45" s="490">
        <v>199</v>
      </c>
      <c r="G45" s="490">
        <v>25.5</v>
      </c>
      <c r="H45" s="490">
        <v>116</v>
      </c>
      <c r="I45" s="490">
        <v>234</v>
      </c>
      <c r="J45" s="490">
        <v>26.9</v>
      </c>
      <c r="K45" s="490">
        <v>182.3</v>
      </c>
      <c r="L45" s="490">
        <v>78.5</v>
      </c>
      <c r="M45" s="490">
        <v>101.3</v>
      </c>
      <c r="N45" s="490">
        <v>52.2</v>
      </c>
      <c r="O45" s="490">
        <v>125.8</v>
      </c>
      <c r="P45" s="490">
        <v>109.6</v>
      </c>
      <c r="Q45" s="490">
        <v>171.8</v>
      </c>
      <c r="R45" s="490">
        <v>69.2</v>
      </c>
      <c r="S45" s="490">
        <v>140.19999999999999</v>
      </c>
      <c r="T45" s="490">
        <v>163.6</v>
      </c>
      <c r="U45" s="490">
        <v>61.6</v>
      </c>
      <c r="V45" s="490">
        <v>248.6</v>
      </c>
      <c r="W45" s="490">
        <v>111.8</v>
      </c>
      <c r="X45" s="490">
        <v>835.6</v>
      </c>
      <c r="Y45" s="490">
        <v>124.3</v>
      </c>
      <c r="Z45" s="490">
        <v>39.4</v>
      </c>
      <c r="AA45" s="490">
        <v>103.5</v>
      </c>
      <c r="AB45" s="490">
        <v>1318.1</v>
      </c>
      <c r="AC45" s="490">
        <v>876.4</v>
      </c>
      <c r="AD45" s="490">
        <v>174</v>
      </c>
      <c r="AE45" s="490">
        <v>390.8</v>
      </c>
      <c r="AF45" s="490">
        <v>465.3</v>
      </c>
      <c r="AG45" s="490">
        <v>419.4</v>
      </c>
      <c r="AH45" s="490">
        <v>170.6</v>
      </c>
      <c r="AI45" s="490">
        <v>615.1</v>
      </c>
      <c r="AJ45" s="490">
        <v>167.3</v>
      </c>
      <c r="AK45" s="490">
        <v>746.2</v>
      </c>
      <c r="AL45" s="490">
        <v>570.6</v>
      </c>
      <c r="AM45" s="490">
        <v>0</v>
      </c>
      <c r="AN45" s="490">
        <v>15.5</v>
      </c>
      <c r="AO45" s="491">
        <v>9328.9</v>
      </c>
      <c r="AP45" s="496"/>
      <c r="AQ45" s="496"/>
      <c r="AR45" s="496"/>
      <c r="AS45" s="496"/>
      <c r="AT45" s="496"/>
      <c r="AU45" s="496"/>
      <c r="AV45" s="496"/>
      <c r="AW45" s="496"/>
      <c r="AX45" s="496"/>
      <c r="AY45" s="496"/>
      <c r="AZ45" s="496"/>
      <c r="BA45" s="496"/>
      <c r="BB45" s="496"/>
      <c r="BC45" s="496"/>
      <c r="BD45" s="496"/>
      <c r="BE45" s="496"/>
      <c r="BF45" s="496"/>
      <c r="BG45" s="496"/>
      <c r="BH45" s="239"/>
    </row>
    <row r="46" spans="1:60" ht="17.149999999999999" customHeight="1" x14ac:dyDescent="0.2">
      <c r="B46" s="484" t="s">
        <v>242</v>
      </c>
      <c r="C46" s="485" t="s">
        <v>41</v>
      </c>
      <c r="D46" s="490">
        <v>2064.5</v>
      </c>
      <c r="E46" s="490">
        <v>99.9</v>
      </c>
      <c r="F46" s="490">
        <v>4938</v>
      </c>
      <c r="G46" s="490">
        <v>831</v>
      </c>
      <c r="H46" s="490">
        <v>1961.9</v>
      </c>
      <c r="I46" s="490">
        <v>2971.7</v>
      </c>
      <c r="J46" s="490">
        <v>202.5</v>
      </c>
      <c r="K46" s="490">
        <v>3190.3</v>
      </c>
      <c r="L46" s="490">
        <v>1493.2</v>
      </c>
      <c r="M46" s="490">
        <v>1568.8</v>
      </c>
      <c r="N46" s="490">
        <v>868.4</v>
      </c>
      <c r="O46" s="490">
        <v>3654.8</v>
      </c>
      <c r="P46" s="490">
        <v>2478.8000000000002</v>
      </c>
      <c r="Q46" s="490">
        <v>4568.8</v>
      </c>
      <c r="R46" s="490">
        <v>1540.7</v>
      </c>
      <c r="S46" s="490">
        <v>2765</v>
      </c>
      <c r="T46" s="490">
        <v>3093.2</v>
      </c>
      <c r="U46" s="490">
        <v>872.8</v>
      </c>
      <c r="V46" s="490">
        <v>6945</v>
      </c>
      <c r="W46" s="490">
        <v>2418.6999999999998</v>
      </c>
      <c r="X46" s="490">
        <v>23677.200000000001</v>
      </c>
      <c r="Y46" s="490">
        <v>1813</v>
      </c>
      <c r="Z46" s="490">
        <v>542.9</v>
      </c>
      <c r="AA46" s="490">
        <v>2725.3</v>
      </c>
      <c r="AB46" s="490">
        <v>40308.1</v>
      </c>
      <c r="AC46" s="490">
        <v>11035.7</v>
      </c>
      <c r="AD46" s="490">
        <v>5858.3</v>
      </c>
      <c r="AE46" s="490">
        <v>16028</v>
      </c>
      <c r="AF46" s="490">
        <v>14885.8</v>
      </c>
      <c r="AG46" s="490">
        <v>14470.5</v>
      </c>
      <c r="AH46" s="490">
        <v>22349.200000000001</v>
      </c>
      <c r="AI46" s="490">
        <v>36988.400000000001</v>
      </c>
      <c r="AJ46" s="490">
        <v>2540.4</v>
      </c>
      <c r="AK46" s="490">
        <v>29701.8</v>
      </c>
      <c r="AL46" s="490">
        <v>12369.3</v>
      </c>
      <c r="AM46" s="490">
        <v>0</v>
      </c>
      <c r="AN46" s="490">
        <v>57.4</v>
      </c>
      <c r="AO46" s="491">
        <v>283879.40000000002</v>
      </c>
      <c r="AP46" s="496"/>
      <c r="AQ46" s="490"/>
      <c r="AR46" s="496"/>
      <c r="AS46" s="496"/>
      <c r="AT46" s="496"/>
      <c r="AU46" s="496"/>
      <c r="AV46" s="496"/>
      <c r="AW46" s="496"/>
      <c r="AX46" s="496"/>
      <c r="AY46" s="496"/>
      <c r="AZ46" s="496"/>
      <c r="BA46" s="496"/>
      <c r="BB46" s="496"/>
      <c r="BC46" s="496"/>
      <c r="BD46" s="496"/>
      <c r="BE46" s="496"/>
      <c r="BF46" s="496"/>
      <c r="BG46" s="496"/>
      <c r="BH46" s="239"/>
    </row>
    <row r="47" spans="1:60" ht="17.149999999999999" customHeight="1" x14ac:dyDescent="0.2">
      <c r="B47" s="484" t="s">
        <v>243</v>
      </c>
      <c r="C47" s="485" t="s">
        <v>42</v>
      </c>
      <c r="D47" s="490">
        <v>2067.1</v>
      </c>
      <c r="E47" s="490">
        <v>66.8</v>
      </c>
      <c r="F47" s="490">
        <v>3233.1</v>
      </c>
      <c r="G47" s="490">
        <v>-2.1</v>
      </c>
      <c r="H47" s="490">
        <v>1050.3</v>
      </c>
      <c r="I47" s="490">
        <v>1923.4</v>
      </c>
      <c r="J47" s="490">
        <v>1164.3</v>
      </c>
      <c r="K47" s="490">
        <v>854.8</v>
      </c>
      <c r="L47" s="490">
        <v>702.2</v>
      </c>
      <c r="M47" s="490">
        <v>2505.9</v>
      </c>
      <c r="N47" s="490">
        <v>356</v>
      </c>
      <c r="O47" s="490">
        <v>732.7</v>
      </c>
      <c r="P47" s="490">
        <v>1067.8</v>
      </c>
      <c r="Q47" s="490">
        <v>1247.4000000000001</v>
      </c>
      <c r="R47" s="490">
        <v>16.3</v>
      </c>
      <c r="S47" s="490">
        <v>-311.89999999999998</v>
      </c>
      <c r="T47" s="490">
        <v>-143.9</v>
      </c>
      <c r="U47" s="490">
        <v>-33.700000000000003</v>
      </c>
      <c r="V47" s="490">
        <v>-92.2</v>
      </c>
      <c r="W47" s="490">
        <v>517.29999999999995</v>
      </c>
      <c r="X47" s="490">
        <v>2676.4</v>
      </c>
      <c r="Y47" s="490">
        <v>1843.4</v>
      </c>
      <c r="Z47" s="490">
        <v>595.5</v>
      </c>
      <c r="AA47" s="490">
        <v>342.5</v>
      </c>
      <c r="AB47" s="490">
        <v>9451.7999999999993</v>
      </c>
      <c r="AC47" s="490">
        <v>8196.5</v>
      </c>
      <c r="AD47" s="490">
        <v>30543.4</v>
      </c>
      <c r="AE47" s="490">
        <v>54.5</v>
      </c>
      <c r="AF47" s="490">
        <v>8630.2999999999993</v>
      </c>
      <c r="AG47" s="490">
        <v>0</v>
      </c>
      <c r="AH47" s="490">
        <v>832.7</v>
      </c>
      <c r="AI47" s="490">
        <v>996.6</v>
      </c>
      <c r="AJ47" s="490">
        <v>-42.1</v>
      </c>
      <c r="AK47" s="490">
        <v>6002.1</v>
      </c>
      <c r="AL47" s="490">
        <v>1300.8</v>
      </c>
      <c r="AM47" s="490">
        <v>0</v>
      </c>
      <c r="AN47" s="490">
        <v>4451.8999999999996</v>
      </c>
      <c r="AO47" s="491">
        <v>92798.2</v>
      </c>
      <c r="AP47" s="496"/>
      <c r="AQ47" s="496"/>
      <c r="AR47" s="496"/>
      <c r="AS47" s="496"/>
      <c r="AT47" s="496"/>
      <c r="AU47" s="496"/>
      <c r="AV47" s="496"/>
      <c r="AW47" s="496"/>
      <c r="AX47" s="496"/>
      <c r="AY47" s="496"/>
      <c r="AZ47" s="496"/>
      <c r="BA47" s="496"/>
      <c r="BB47" s="496"/>
      <c r="BC47" s="496"/>
      <c r="BD47" s="496"/>
      <c r="BE47" s="496"/>
      <c r="BF47" s="496"/>
      <c r="BG47" s="496"/>
      <c r="BH47" s="239"/>
    </row>
    <row r="48" spans="1:60" ht="17.149999999999999" customHeight="1" x14ac:dyDescent="0.2">
      <c r="B48" s="484" t="s">
        <v>244</v>
      </c>
      <c r="C48" s="485" t="s">
        <v>43</v>
      </c>
      <c r="D48" s="490">
        <v>1958.7</v>
      </c>
      <c r="E48" s="490">
        <v>75.5</v>
      </c>
      <c r="F48" s="490">
        <v>2391.8000000000002</v>
      </c>
      <c r="G48" s="490">
        <v>373.3</v>
      </c>
      <c r="H48" s="490">
        <v>797.3</v>
      </c>
      <c r="I48" s="490">
        <v>4815.7</v>
      </c>
      <c r="J48" s="490">
        <v>405.2</v>
      </c>
      <c r="K48" s="490">
        <v>1421.7</v>
      </c>
      <c r="L48" s="490">
        <v>759.9</v>
      </c>
      <c r="M48" s="490">
        <v>1149.3</v>
      </c>
      <c r="N48" s="490">
        <v>410.2</v>
      </c>
      <c r="O48" s="490">
        <v>1069.5</v>
      </c>
      <c r="P48" s="490">
        <v>1080.5999999999999</v>
      </c>
      <c r="Q48" s="490">
        <v>1962.2</v>
      </c>
      <c r="R48" s="490">
        <v>912.6</v>
      </c>
      <c r="S48" s="490">
        <v>2561.9</v>
      </c>
      <c r="T48" s="490">
        <v>2767.5</v>
      </c>
      <c r="U48" s="490">
        <v>947.8</v>
      </c>
      <c r="V48" s="490">
        <v>4718.6000000000004</v>
      </c>
      <c r="W48" s="490">
        <v>979.2</v>
      </c>
      <c r="X48" s="490">
        <v>3304.5</v>
      </c>
      <c r="Y48" s="490">
        <v>5516.9</v>
      </c>
      <c r="Z48" s="490">
        <v>995.1</v>
      </c>
      <c r="AA48" s="490">
        <v>461</v>
      </c>
      <c r="AB48" s="490">
        <v>8898.2999999999993</v>
      </c>
      <c r="AC48" s="490">
        <v>2703</v>
      </c>
      <c r="AD48" s="490">
        <v>29974.400000000001</v>
      </c>
      <c r="AE48" s="490">
        <v>7134</v>
      </c>
      <c r="AF48" s="490">
        <v>8210.5</v>
      </c>
      <c r="AG48" s="490">
        <v>15295.8</v>
      </c>
      <c r="AH48" s="490">
        <v>8056.7</v>
      </c>
      <c r="AI48" s="490">
        <v>4184.1000000000004</v>
      </c>
      <c r="AJ48" s="490">
        <v>210.2</v>
      </c>
      <c r="AK48" s="490">
        <v>9596.6</v>
      </c>
      <c r="AL48" s="490">
        <v>5087.6000000000004</v>
      </c>
      <c r="AM48" s="490">
        <v>0</v>
      </c>
      <c r="AN48" s="490">
        <v>272</v>
      </c>
      <c r="AO48" s="491">
        <v>141459</v>
      </c>
      <c r="AP48" s="496"/>
      <c r="AQ48" s="496"/>
      <c r="AR48" s="496"/>
      <c r="AS48" s="496"/>
      <c r="AT48" s="496"/>
      <c r="AU48" s="496"/>
      <c r="AV48" s="496"/>
      <c r="AW48" s="496"/>
      <c r="AX48" s="496"/>
      <c r="AY48" s="496"/>
      <c r="AZ48" s="496"/>
      <c r="BA48" s="496"/>
      <c r="BB48" s="496"/>
      <c r="BC48" s="496"/>
      <c r="BD48" s="496"/>
      <c r="BE48" s="496"/>
      <c r="BF48" s="496"/>
      <c r="BG48" s="496"/>
      <c r="BH48" s="239"/>
    </row>
    <row r="49" spans="2:60" ht="17.149999999999999" customHeight="1" x14ac:dyDescent="0.2">
      <c r="B49" s="484" t="s">
        <v>245</v>
      </c>
      <c r="C49" s="485" t="s">
        <v>361</v>
      </c>
      <c r="D49" s="490">
        <v>323.89999999999998</v>
      </c>
      <c r="E49" s="490">
        <v>32.6</v>
      </c>
      <c r="F49" s="490">
        <v>2926.3</v>
      </c>
      <c r="G49" s="490">
        <v>29</v>
      </c>
      <c r="H49" s="490">
        <v>419.8</v>
      </c>
      <c r="I49" s="490">
        <v>61.4</v>
      </c>
      <c r="J49" s="490">
        <v>3562</v>
      </c>
      <c r="K49" s="490">
        <v>319.10000000000002</v>
      </c>
      <c r="L49" s="490">
        <v>257.8</v>
      </c>
      <c r="M49" s="490">
        <v>371.4</v>
      </c>
      <c r="N49" s="490">
        <v>25.3</v>
      </c>
      <c r="O49" s="490">
        <v>480.9</v>
      </c>
      <c r="P49" s="490">
        <v>80.400000000000006</v>
      </c>
      <c r="Q49" s="490">
        <v>73.7</v>
      </c>
      <c r="R49" s="490">
        <v>-166.8</v>
      </c>
      <c r="S49" s="490">
        <v>-438.4</v>
      </c>
      <c r="T49" s="490">
        <v>-249.8</v>
      </c>
      <c r="U49" s="490">
        <v>-247.6</v>
      </c>
      <c r="V49" s="490">
        <v>-847.6</v>
      </c>
      <c r="W49" s="490">
        <v>245.2</v>
      </c>
      <c r="X49" s="490">
        <v>3318.9</v>
      </c>
      <c r="Y49" s="490">
        <v>910</v>
      </c>
      <c r="Z49" s="490">
        <v>165.6</v>
      </c>
      <c r="AA49" s="490">
        <v>261.60000000000002</v>
      </c>
      <c r="AB49" s="490">
        <v>5343.7</v>
      </c>
      <c r="AC49" s="490">
        <v>638.79999999999995</v>
      </c>
      <c r="AD49" s="490">
        <v>6465.3</v>
      </c>
      <c r="AE49" s="490">
        <v>1800.7</v>
      </c>
      <c r="AF49" s="490">
        <v>2345.5</v>
      </c>
      <c r="AG49" s="490">
        <v>74.7</v>
      </c>
      <c r="AH49" s="490">
        <v>468.2</v>
      </c>
      <c r="AI49" s="490">
        <v>796.4</v>
      </c>
      <c r="AJ49" s="490">
        <v>153.30000000000001</v>
      </c>
      <c r="AK49" s="490">
        <v>4362.3</v>
      </c>
      <c r="AL49" s="490">
        <v>2541.5</v>
      </c>
      <c r="AM49" s="490">
        <v>0</v>
      </c>
      <c r="AN49" s="490">
        <v>254.4</v>
      </c>
      <c r="AO49" s="491">
        <v>37159.599999999999</v>
      </c>
      <c r="AP49" s="496"/>
      <c r="AQ49" s="496"/>
      <c r="AR49" s="496"/>
      <c r="AS49" s="496"/>
      <c r="AT49" s="496"/>
      <c r="AU49" s="496"/>
      <c r="AV49" s="496"/>
      <c r="AW49" s="496"/>
      <c r="AX49" s="496"/>
      <c r="AY49" s="496"/>
      <c r="AZ49" s="496"/>
      <c r="BA49" s="496"/>
      <c r="BB49" s="496"/>
      <c r="BC49" s="496"/>
      <c r="BD49" s="496"/>
      <c r="BE49" s="496"/>
      <c r="BF49" s="496"/>
      <c r="BG49" s="496"/>
      <c r="BH49" s="239"/>
    </row>
    <row r="50" spans="2:60" ht="17.149999999999999" customHeight="1" thickBot="1" x14ac:dyDescent="0.25">
      <c r="B50" s="484" t="s">
        <v>246</v>
      </c>
      <c r="C50" s="485" t="s">
        <v>44</v>
      </c>
      <c r="D50" s="490">
        <v>-724.3</v>
      </c>
      <c r="E50" s="490">
        <v>-0.2</v>
      </c>
      <c r="F50" s="490">
        <v>-81.2</v>
      </c>
      <c r="G50" s="490">
        <v>0</v>
      </c>
      <c r="H50" s="490">
        <v>0</v>
      </c>
      <c r="I50" s="490">
        <v>-0.1</v>
      </c>
      <c r="J50" s="490">
        <v>-65.599999999999994</v>
      </c>
      <c r="K50" s="490">
        <v>0</v>
      </c>
      <c r="L50" s="490">
        <v>0</v>
      </c>
      <c r="M50" s="490">
        <v>-0.1</v>
      </c>
      <c r="N50" s="490">
        <v>0</v>
      </c>
      <c r="O50" s="490">
        <v>-0.1</v>
      </c>
      <c r="P50" s="490">
        <v>-0.1</v>
      </c>
      <c r="Q50" s="490">
        <v>-0.1</v>
      </c>
      <c r="R50" s="490">
        <v>0</v>
      </c>
      <c r="S50" s="490">
        <v>-0.1</v>
      </c>
      <c r="T50" s="490">
        <v>-0.1</v>
      </c>
      <c r="U50" s="490">
        <v>0</v>
      </c>
      <c r="V50" s="490">
        <v>-0.3</v>
      </c>
      <c r="W50" s="490">
        <v>0</v>
      </c>
      <c r="X50" s="490">
        <v>-259.2</v>
      </c>
      <c r="Y50" s="490">
        <v>-3.2</v>
      </c>
      <c r="Z50" s="490">
        <v>-178.5</v>
      </c>
      <c r="AA50" s="490">
        <v>0</v>
      </c>
      <c r="AB50" s="490">
        <v>-65.099999999999994</v>
      </c>
      <c r="AC50" s="490">
        <v>-410.4</v>
      </c>
      <c r="AD50" s="490">
        <v>-22.3</v>
      </c>
      <c r="AE50" s="490">
        <v>-152.9</v>
      </c>
      <c r="AF50" s="490">
        <v>-0.4</v>
      </c>
      <c r="AG50" s="490">
        <v>0</v>
      </c>
      <c r="AH50" s="490">
        <v>-147.5</v>
      </c>
      <c r="AI50" s="490">
        <v>-904</v>
      </c>
      <c r="AJ50" s="490">
        <v>-82</v>
      </c>
      <c r="AK50" s="490">
        <v>-3.1</v>
      </c>
      <c r="AL50" s="490">
        <v>-0.2</v>
      </c>
      <c r="AM50" s="490">
        <v>0</v>
      </c>
      <c r="AN50" s="490">
        <v>-22.9</v>
      </c>
      <c r="AO50" s="491">
        <v>-3124</v>
      </c>
      <c r="AP50" s="496"/>
      <c r="AQ50" s="496"/>
      <c r="AR50" s="496"/>
      <c r="AS50" s="496"/>
      <c r="AT50" s="496"/>
      <c r="AU50" s="496"/>
      <c r="AV50" s="496"/>
      <c r="AW50" s="496"/>
      <c r="AX50" s="496"/>
      <c r="AY50" s="496"/>
      <c r="AZ50" s="496"/>
      <c r="BA50" s="496"/>
      <c r="BB50" s="496"/>
      <c r="BC50" s="496"/>
      <c r="BD50" s="496"/>
      <c r="BE50" s="496"/>
      <c r="BF50" s="496"/>
      <c r="BG50" s="496"/>
      <c r="BH50" s="239"/>
    </row>
    <row r="51" spans="2:60" ht="17.149999999999999" customHeight="1" thickBot="1" x14ac:dyDescent="0.25">
      <c r="B51" s="486" t="s">
        <v>247</v>
      </c>
      <c r="C51" s="487" t="s">
        <v>433</v>
      </c>
      <c r="D51" s="493">
        <v>5757.6</v>
      </c>
      <c r="E51" s="493">
        <v>285.8</v>
      </c>
      <c r="F51" s="493">
        <v>13606.9</v>
      </c>
      <c r="G51" s="493">
        <v>1256.7</v>
      </c>
      <c r="H51" s="493">
        <v>4345.2</v>
      </c>
      <c r="I51" s="493">
        <v>10006.200000000001</v>
      </c>
      <c r="J51" s="493">
        <v>5295.3</v>
      </c>
      <c r="K51" s="493">
        <v>5968.2</v>
      </c>
      <c r="L51" s="493">
        <v>3291.6</v>
      </c>
      <c r="M51" s="493">
        <v>5696.7</v>
      </c>
      <c r="N51" s="493">
        <v>1712.1</v>
      </c>
      <c r="O51" s="493">
        <v>6063.7</v>
      </c>
      <c r="P51" s="493">
        <v>4817.2</v>
      </c>
      <c r="Q51" s="493">
        <v>8023.8</v>
      </c>
      <c r="R51" s="493">
        <v>2371.8000000000002</v>
      </c>
      <c r="S51" s="493">
        <v>4716.8</v>
      </c>
      <c r="T51" s="493">
        <v>5630.5</v>
      </c>
      <c r="U51" s="493">
        <v>1600.8</v>
      </c>
      <c r="V51" s="493">
        <v>10972.2</v>
      </c>
      <c r="W51" s="493">
        <v>4272.2</v>
      </c>
      <c r="X51" s="493">
        <v>33553.5</v>
      </c>
      <c r="Y51" s="493">
        <v>10204.4</v>
      </c>
      <c r="Z51" s="493">
        <v>2160</v>
      </c>
      <c r="AA51" s="493">
        <v>3893.8</v>
      </c>
      <c r="AB51" s="493">
        <v>65255</v>
      </c>
      <c r="AC51" s="493">
        <v>23039.9</v>
      </c>
      <c r="AD51" s="493">
        <v>72993.100000000006</v>
      </c>
      <c r="AE51" s="493">
        <v>25255.200000000001</v>
      </c>
      <c r="AF51" s="493">
        <v>34537</v>
      </c>
      <c r="AG51" s="493">
        <v>30260.400000000001</v>
      </c>
      <c r="AH51" s="493">
        <v>31729.9</v>
      </c>
      <c r="AI51" s="493">
        <v>42676.6</v>
      </c>
      <c r="AJ51" s="493">
        <v>2947.2</v>
      </c>
      <c r="AK51" s="493">
        <v>50405.9</v>
      </c>
      <c r="AL51" s="493">
        <v>21869.599999999999</v>
      </c>
      <c r="AM51" s="493">
        <v>0</v>
      </c>
      <c r="AN51" s="493">
        <v>5028.2</v>
      </c>
      <c r="AO51" s="494">
        <v>561501</v>
      </c>
      <c r="AP51" s="496"/>
      <c r="AQ51" s="496"/>
      <c r="AR51" s="496"/>
      <c r="AS51" s="496"/>
      <c r="AT51" s="496"/>
      <c r="AU51" s="496"/>
      <c r="AV51" s="496"/>
      <c r="AW51" s="496"/>
      <c r="AX51" s="496"/>
      <c r="AY51" s="496"/>
      <c r="AZ51" s="496"/>
      <c r="BA51" s="496"/>
      <c r="BB51" s="496"/>
      <c r="BC51" s="496"/>
      <c r="BD51" s="496"/>
      <c r="BE51" s="496"/>
      <c r="BF51" s="496"/>
      <c r="BG51" s="496"/>
      <c r="BH51" s="239"/>
    </row>
    <row r="52" spans="2:60" ht="17.149999999999999" customHeight="1" thickBot="1" x14ac:dyDescent="0.25">
      <c r="B52" s="488" t="s">
        <v>221</v>
      </c>
      <c r="C52" s="489" t="s">
        <v>360</v>
      </c>
      <c r="D52" s="497">
        <v>12365.8</v>
      </c>
      <c r="E52" s="497">
        <v>506.5</v>
      </c>
      <c r="F52" s="497">
        <v>38063.9</v>
      </c>
      <c r="G52" s="497">
        <v>2910.9</v>
      </c>
      <c r="H52" s="497">
        <v>11440.2</v>
      </c>
      <c r="I52" s="497">
        <v>28562.1</v>
      </c>
      <c r="J52" s="497">
        <v>13251.8</v>
      </c>
      <c r="K52" s="497">
        <v>13685.9</v>
      </c>
      <c r="L52" s="497">
        <v>6576.9</v>
      </c>
      <c r="M52" s="497">
        <v>21043.8</v>
      </c>
      <c r="N52" s="497">
        <v>8217</v>
      </c>
      <c r="O52" s="497">
        <v>12046.4</v>
      </c>
      <c r="P52" s="497">
        <v>10393.6</v>
      </c>
      <c r="Q52" s="497">
        <v>16534.099999999999</v>
      </c>
      <c r="R52" s="497">
        <v>5707.4</v>
      </c>
      <c r="S52" s="497">
        <v>12985.4</v>
      </c>
      <c r="T52" s="497">
        <v>15605.4</v>
      </c>
      <c r="U52" s="497">
        <v>4789.5</v>
      </c>
      <c r="V52" s="497">
        <v>47285.3</v>
      </c>
      <c r="W52" s="497">
        <v>8767.5</v>
      </c>
      <c r="X52" s="497">
        <v>68886.5</v>
      </c>
      <c r="Y52" s="497">
        <v>23252.6</v>
      </c>
      <c r="Z52" s="497">
        <v>4530.3999999999996</v>
      </c>
      <c r="AA52" s="497">
        <v>5992.3</v>
      </c>
      <c r="AB52" s="497">
        <v>92718.3</v>
      </c>
      <c r="AC52" s="497">
        <v>36333.599999999999</v>
      </c>
      <c r="AD52" s="497">
        <v>90548.6</v>
      </c>
      <c r="AE52" s="497">
        <v>49806.9</v>
      </c>
      <c r="AF52" s="497">
        <v>64976</v>
      </c>
      <c r="AG52" s="497">
        <v>42626.8</v>
      </c>
      <c r="AH52" s="497">
        <v>45883.7</v>
      </c>
      <c r="AI52" s="497">
        <v>71956.899999999994</v>
      </c>
      <c r="AJ52" s="497">
        <v>4774.7</v>
      </c>
      <c r="AK52" s="497">
        <v>84568.3</v>
      </c>
      <c r="AL52" s="497">
        <v>39579.5</v>
      </c>
      <c r="AM52" s="497">
        <v>1482.1</v>
      </c>
      <c r="AN52" s="497">
        <v>7735.3</v>
      </c>
      <c r="AO52" s="498">
        <v>1026392.1</v>
      </c>
      <c r="AP52" s="496"/>
      <c r="AQ52" s="496"/>
      <c r="AR52" s="496"/>
      <c r="AS52" s="496"/>
      <c r="AT52" s="496"/>
      <c r="AU52" s="496"/>
      <c r="AV52" s="496"/>
      <c r="AW52" s="496"/>
      <c r="AX52" s="496"/>
      <c r="AY52" s="496"/>
      <c r="AZ52" s="496"/>
      <c r="BA52" s="496"/>
      <c r="BB52" s="496"/>
      <c r="BC52" s="496"/>
      <c r="BD52" s="496"/>
      <c r="BE52" s="496"/>
      <c r="BF52" s="496"/>
      <c r="BG52" s="496"/>
      <c r="BH52" s="239"/>
    </row>
    <row r="53" spans="2:60" ht="16" customHeight="1" x14ac:dyDescent="0.2">
      <c r="B53" s="238"/>
      <c r="C53" s="247"/>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row>
  </sheetData>
  <phoneticPr fontId="6"/>
  <pageMargins left="0.7" right="0.7" top="0.75" bottom="0.75" header="0.3" footer="0.3"/>
  <pageSetup paperSize="9" scale="52" fitToWidth="0" orientation="landscape" r:id="rId1"/>
  <headerFooter>
    <oddHeader>&amp;L&amp;F&amp;R&amp;A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8" tint="0.79998168889431442"/>
    <pageSetUpPr fitToPage="1"/>
  </sheetPr>
  <dimension ref="A3:AO53"/>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3.5" x14ac:dyDescent="0.2"/>
  <cols>
    <col min="1" max="1" width="3.26953125" style="234" customWidth="1"/>
    <col min="2" max="2" width="4.81640625" style="234" customWidth="1"/>
    <col min="3" max="3" width="28.6328125" style="233" customWidth="1"/>
    <col min="4" max="38" width="11.6328125" style="234" customWidth="1"/>
    <col min="39" max="39" width="12.453125" style="234" customWidth="1"/>
    <col min="40" max="40" width="11.6328125" style="234" customWidth="1"/>
    <col min="41" max="41" width="13.453125" style="263" customWidth="1"/>
    <col min="42" max="16384" width="12.6328125" style="234"/>
  </cols>
  <sheetData>
    <row r="3" spans="1:41" s="237" customFormat="1" ht="16" x14ac:dyDescent="0.2">
      <c r="B3" s="236"/>
      <c r="C3" s="248" t="s">
        <v>432</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1" ht="23" customHeight="1" x14ac:dyDescent="0.2">
      <c r="B4" s="239"/>
      <c r="C4" s="474" t="s">
        <v>410</v>
      </c>
      <c r="D4" s="239"/>
      <c r="E4" s="239"/>
      <c r="F4" s="239"/>
      <c r="G4" s="239"/>
      <c r="H4" s="239"/>
      <c r="I4" s="239"/>
      <c r="J4" s="239"/>
      <c r="K4" s="239"/>
      <c r="L4" s="239"/>
      <c r="M4" s="239"/>
      <c r="N4" s="239"/>
      <c r="O4" s="239"/>
      <c r="P4" s="239"/>
      <c r="Q4" s="239"/>
      <c r="R4" s="239"/>
      <c r="S4" s="239"/>
      <c r="T4" s="239"/>
      <c r="U4" s="239"/>
      <c r="V4" s="239"/>
      <c r="W4" s="239"/>
      <c r="X4" s="239"/>
      <c r="Y4" s="240"/>
      <c r="Z4" s="239"/>
      <c r="AA4" s="239"/>
      <c r="AB4" s="239"/>
      <c r="AC4" s="239"/>
      <c r="AD4" s="239"/>
      <c r="AE4" s="239"/>
      <c r="AF4" s="239"/>
      <c r="AG4" s="239"/>
      <c r="AH4" s="239"/>
      <c r="AI4" s="239"/>
      <c r="AJ4" s="239"/>
      <c r="AK4" s="239"/>
      <c r="AL4" s="239"/>
      <c r="AM4" s="239"/>
      <c r="AN4" s="239"/>
    </row>
    <row r="5" spans="1:41" s="242" customFormat="1" ht="15" customHeight="1" x14ac:dyDescent="0.2">
      <c r="B5" s="454"/>
      <c r="C5" s="455"/>
      <c r="D5" s="523" t="s">
        <v>168</v>
      </c>
      <c r="E5" s="523" t="s">
        <v>169</v>
      </c>
      <c r="F5" s="523" t="s">
        <v>170</v>
      </c>
      <c r="G5" s="523" t="s">
        <v>171</v>
      </c>
      <c r="H5" s="523" t="s">
        <v>172</v>
      </c>
      <c r="I5" s="523" t="s">
        <v>173</v>
      </c>
      <c r="J5" s="523" t="s">
        <v>174</v>
      </c>
      <c r="K5" s="523" t="s">
        <v>175</v>
      </c>
      <c r="L5" s="523" t="s">
        <v>176</v>
      </c>
      <c r="M5" s="523" t="s">
        <v>177</v>
      </c>
      <c r="N5" s="523" t="s">
        <v>178</v>
      </c>
      <c r="O5" s="523" t="s">
        <v>179</v>
      </c>
      <c r="P5" s="523" t="s">
        <v>180</v>
      </c>
      <c r="Q5" s="523" t="s">
        <v>181</v>
      </c>
      <c r="R5" s="523" t="s">
        <v>182</v>
      </c>
      <c r="S5" s="523" t="s">
        <v>183</v>
      </c>
      <c r="T5" s="523" t="s">
        <v>184</v>
      </c>
      <c r="U5" s="523" t="s">
        <v>185</v>
      </c>
      <c r="V5" s="523" t="s">
        <v>186</v>
      </c>
      <c r="W5" s="523" t="s">
        <v>187</v>
      </c>
      <c r="X5" s="523" t="s">
        <v>188</v>
      </c>
      <c r="Y5" s="523" t="s">
        <v>189</v>
      </c>
      <c r="Z5" s="523" t="s">
        <v>190</v>
      </c>
      <c r="AA5" s="523" t="s">
        <v>191</v>
      </c>
      <c r="AB5" s="523" t="s">
        <v>192</v>
      </c>
      <c r="AC5" s="523" t="s">
        <v>193</v>
      </c>
      <c r="AD5" s="523" t="s">
        <v>194</v>
      </c>
      <c r="AE5" s="523" t="s">
        <v>195</v>
      </c>
      <c r="AF5" s="523" t="s">
        <v>196</v>
      </c>
      <c r="AG5" s="523" t="s">
        <v>197</v>
      </c>
      <c r="AH5" s="523" t="s">
        <v>198</v>
      </c>
      <c r="AI5" s="523" t="s">
        <v>199</v>
      </c>
      <c r="AJ5" s="523" t="s">
        <v>200</v>
      </c>
      <c r="AK5" s="523" t="s">
        <v>201</v>
      </c>
      <c r="AL5" s="523" t="s">
        <v>202</v>
      </c>
      <c r="AM5" s="523" t="s">
        <v>203</v>
      </c>
      <c r="AN5" s="523" t="s">
        <v>204</v>
      </c>
      <c r="AO5" s="524"/>
    </row>
    <row r="6" spans="1:41" s="244" customFormat="1" ht="39" customHeight="1" thickBot="1" x14ac:dyDescent="0.25">
      <c r="B6" s="456"/>
      <c r="C6" s="464" t="s">
        <v>400</v>
      </c>
      <c r="D6" s="520" t="s">
        <v>344</v>
      </c>
      <c r="E6" s="520" t="s">
        <v>222</v>
      </c>
      <c r="F6" s="520" t="s">
        <v>223</v>
      </c>
      <c r="G6" s="520" t="s">
        <v>224</v>
      </c>
      <c r="H6" s="520" t="s">
        <v>225</v>
      </c>
      <c r="I6" s="520" t="s">
        <v>226</v>
      </c>
      <c r="J6" s="520" t="s">
        <v>227</v>
      </c>
      <c r="K6" s="520" t="s">
        <v>345</v>
      </c>
      <c r="L6" s="520" t="s">
        <v>346</v>
      </c>
      <c r="M6" s="520" t="s">
        <v>228</v>
      </c>
      <c r="N6" s="520" t="s">
        <v>229</v>
      </c>
      <c r="O6" s="520" t="s">
        <v>230</v>
      </c>
      <c r="P6" s="520" t="s">
        <v>3</v>
      </c>
      <c r="Q6" s="520" t="s">
        <v>4</v>
      </c>
      <c r="R6" s="520" t="s">
        <v>5</v>
      </c>
      <c r="S6" s="520" t="s">
        <v>231</v>
      </c>
      <c r="T6" s="520" t="s">
        <v>232</v>
      </c>
      <c r="U6" s="520" t="s">
        <v>258</v>
      </c>
      <c r="V6" s="520" t="s">
        <v>347</v>
      </c>
      <c r="W6" s="520" t="s">
        <v>6</v>
      </c>
      <c r="X6" s="520" t="s">
        <v>233</v>
      </c>
      <c r="Y6" s="520" t="s">
        <v>348</v>
      </c>
      <c r="Z6" s="520" t="s">
        <v>7</v>
      </c>
      <c r="AA6" s="520" t="s">
        <v>8</v>
      </c>
      <c r="AB6" s="520" t="s">
        <v>234</v>
      </c>
      <c r="AC6" s="520" t="s">
        <v>9</v>
      </c>
      <c r="AD6" s="520" t="s">
        <v>235</v>
      </c>
      <c r="AE6" s="520" t="s">
        <v>236</v>
      </c>
      <c r="AF6" s="520" t="s">
        <v>237</v>
      </c>
      <c r="AG6" s="520" t="s">
        <v>10</v>
      </c>
      <c r="AH6" s="520" t="s">
        <v>238</v>
      </c>
      <c r="AI6" s="520" t="s">
        <v>239</v>
      </c>
      <c r="AJ6" s="520" t="s">
        <v>259</v>
      </c>
      <c r="AK6" s="520" t="s">
        <v>240</v>
      </c>
      <c r="AL6" s="520" t="s">
        <v>241</v>
      </c>
      <c r="AM6" s="520" t="s">
        <v>349</v>
      </c>
      <c r="AN6" s="520" t="s">
        <v>350</v>
      </c>
      <c r="AO6" s="525" t="s">
        <v>421</v>
      </c>
    </row>
    <row r="7" spans="1:41" ht="17.149999999999999" customHeight="1" x14ac:dyDescent="0.2">
      <c r="A7" s="130">
        <v>1</v>
      </c>
      <c r="B7" s="519" t="s">
        <v>168</v>
      </c>
      <c r="C7" s="520" t="s">
        <v>344</v>
      </c>
      <c r="D7" s="500">
        <v>0.12961204000000001</v>
      </c>
      <c r="E7" s="501">
        <v>1.0068000000000001E-4</v>
      </c>
      <c r="F7" s="501">
        <v>0.19056281</v>
      </c>
      <c r="G7" s="501">
        <v>5.7116099999999998E-3</v>
      </c>
      <c r="H7" s="501">
        <v>2.5314340000000001E-2</v>
      </c>
      <c r="I7" s="501">
        <v>1.4619399999999999E-3</v>
      </c>
      <c r="J7" s="501">
        <v>0</v>
      </c>
      <c r="K7" s="501">
        <v>7.5688099999999996E-3</v>
      </c>
      <c r="L7" s="501">
        <v>1.2818000000000001E-4</v>
      </c>
      <c r="M7" s="501">
        <v>4.9999999999999998E-8</v>
      </c>
      <c r="N7" s="501">
        <v>4.6199999999999998E-6</v>
      </c>
      <c r="O7" s="501">
        <v>0</v>
      </c>
      <c r="P7" s="501">
        <v>0</v>
      </c>
      <c r="Q7" s="501">
        <v>0</v>
      </c>
      <c r="R7" s="501">
        <v>0</v>
      </c>
      <c r="S7" s="501">
        <v>0</v>
      </c>
      <c r="T7" s="501">
        <v>0</v>
      </c>
      <c r="U7" s="501">
        <v>0</v>
      </c>
      <c r="V7" s="501">
        <v>2.2999999999999999E-7</v>
      </c>
      <c r="W7" s="501">
        <v>4.5325399999999998E-3</v>
      </c>
      <c r="X7" s="501">
        <v>9.2007999999999999E-4</v>
      </c>
      <c r="Y7" s="501">
        <v>0</v>
      </c>
      <c r="Z7" s="501">
        <v>0</v>
      </c>
      <c r="AA7" s="501">
        <v>0</v>
      </c>
      <c r="AB7" s="501">
        <v>1.2362000000000001E-4</v>
      </c>
      <c r="AC7" s="501">
        <v>0</v>
      </c>
      <c r="AD7" s="501">
        <v>4.4499999999999997E-6</v>
      </c>
      <c r="AE7" s="501">
        <v>4.1140000000000003E-5</v>
      </c>
      <c r="AF7" s="501">
        <v>0</v>
      </c>
      <c r="AG7" s="501">
        <v>3.057E-5</v>
      </c>
      <c r="AH7" s="501">
        <v>1.38247E-3</v>
      </c>
      <c r="AI7" s="501">
        <v>1.9559500000000001E-3</v>
      </c>
      <c r="AJ7" s="501">
        <v>2.2238100000000001E-3</v>
      </c>
      <c r="AK7" s="501">
        <v>7.96E-6</v>
      </c>
      <c r="AL7" s="501">
        <v>1.658975E-2</v>
      </c>
      <c r="AM7" s="501">
        <v>0</v>
      </c>
      <c r="AN7" s="502">
        <v>0</v>
      </c>
      <c r="AO7" s="518">
        <v>1.003443E-2</v>
      </c>
    </row>
    <row r="8" spans="1:41" ht="17.149999999999999" customHeight="1" x14ac:dyDescent="0.2">
      <c r="A8" s="130">
        <v>2</v>
      </c>
      <c r="B8" s="519" t="s">
        <v>169</v>
      </c>
      <c r="C8" s="520" t="s">
        <v>222</v>
      </c>
      <c r="D8" s="503">
        <v>3.0970000000000003E-5</v>
      </c>
      <c r="E8" s="504">
        <v>2.51906E-3</v>
      </c>
      <c r="F8" s="504">
        <v>1.8521E-4</v>
      </c>
      <c r="G8" s="504">
        <v>2.0474999999999999E-4</v>
      </c>
      <c r="H8" s="504">
        <v>2.1790799999999999E-3</v>
      </c>
      <c r="I8" s="504">
        <v>4.2466099999999996E-3</v>
      </c>
      <c r="J8" s="504">
        <v>0.48022319000000002</v>
      </c>
      <c r="K8" s="504">
        <v>9.009E-5</v>
      </c>
      <c r="L8" s="504">
        <v>4.418134E-2</v>
      </c>
      <c r="M8" s="504">
        <v>5.8670100000000003E-2</v>
      </c>
      <c r="N8" s="504">
        <v>0.17325992000000001</v>
      </c>
      <c r="O8" s="504">
        <v>9.3059999999999993E-5</v>
      </c>
      <c r="P8" s="504">
        <v>3.8869999999999999E-5</v>
      </c>
      <c r="Q8" s="504">
        <v>4.3059999999999998E-5</v>
      </c>
      <c r="R8" s="504">
        <v>8.3049999999999999E-5</v>
      </c>
      <c r="S8" s="504">
        <v>8.6479999999999999E-5</v>
      </c>
      <c r="T8" s="504">
        <v>2.0440000000000001E-5</v>
      </c>
      <c r="U8" s="504">
        <v>1.6700000000000001E-6</v>
      </c>
      <c r="V8" s="504">
        <v>7.0610000000000003E-5</v>
      </c>
      <c r="W8" s="504">
        <v>4.4288999999999998E-4</v>
      </c>
      <c r="X8" s="504">
        <v>1.8639100000000001E-3</v>
      </c>
      <c r="Y8" s="504">
        <v>0.20710477999999999</v>
      </c>
      <c r="Z8" s="504">
        <v>0</v>
      </c>
      <c r="AA8" s="504">
        <v>1.3400000000000001E-6</v>
      </c>
      <c r="AB8" s="504">
        <v>1.75E-6</v>
      </c>
      <c r="AC8" s="504">
        <v>8.8000000000000004E-7</v>
      </c>
      <c r="AD8" s="504">
        <v>7.5000000000000002E-7</v>
      </c>
      <c r="AE8" s="504">
        <v>3.63E-6</v>
      </c>
      <c r="AF8" s="504">
        <v>1.6999999999999999E-7</v>
      </c>
      <c r="AG8" s="504">
        <v>7.6000000000000001E-6</v>
      </c>
      <c r="AH8" s="504">
        <v>4.1430000000000001E-5</v>
      </c>
      <c r="AI8" s="504">
        <v>5.2800000000000003E-6</v>
      </c>
      <c r="AJ8" s="504">
        <v>3.4980000000000001E-5</v>
      </c>
      <c r="AK8" s="504">
        <v>3.4999999999999999E-6</v>
      </c>
      <c r="AL8" s="504">
        <v>7.0700000000000001E-6</v>
      </c>
      <c r="AM8" s="504">
        <v>0</v>
      </c>
      <c r="AN8" s="505">
        <v>1.3238E-4</v>
      </c>
      <c r="AO8" s="518">
        <v>1.40588E-2</v>
      </c>
    </row>
    <row r="9" spans="1:41" ht="17.149999999999999" customHeight="1" x14ac:dyDescent="0.2">
      <c r="A9" s="130">
        <v>3</v>
      </c>
      <c r="B9" s="519" t="s">
        <v>170</v>
      </c>
      <c r="C9" s="520" t="s">
        <v>223</v>
      </c>
      <c r="D9" s="503">
        <v>0.11404185</v>
      </c>
      <c r="E9" s="504">
        <v>0</v>
      </c>
      <c r="F9" s="504">
        <v>0.20283213999999999</v>
      </c>
      <c r="G9" s="504">
        <v>2.65621E-3</v>
      </c>
      <c r="H9" s="504">
        <v>1.5143999999999999E-3</v>
      </c>
      <c r="I9" s="504">
        <v>9.1584700000000002E-3</v>
      </c>
      <c r="J9" s="504">
        <v>5.4299999999999997E-6</v>
      </c>
      <c r="K9" s="504">
        <v>1.6949999999999999E-5</v>
      </c>
      <c r="L9" s="504">
        <v>4.4869000000000002E-4</v>
      </c>
      <c r="M9" s="504">
        <v>8.6000000000000002E-7</v>
      </c>
      <c r="N9" s="504">
        <v>0</v>
      </c>
      <c r="O9" s="504">
        <v>0</v>
      </c>
      <c r="P9" s="504">
        <v>0</v>
      </c>
      <c r="Q9" s="504">
        <v>0</v>
      </c>
      <c r="R9" s="504">
        <v>0</v>
      </c>
      <c r="S9" s="504">
        <v>0</v>
      </c>
      <c r="T9" s="504">
        <v>0</v>
      </c>
      <c r="U9" s="504">
        <v>0</v>
      </c>
      <c r="V9" s="504">
        <v>0</v>
      </c>
      <c r="W9" s="504">
        <v>1.7128E-3</v>
      </c>
      <c r="X9" s="504">
        <v>2.709E-5</v>
      </c>
      <c r="Y9" s="504">
        <v>0</v>
      </c>
      <c r="Z9" s="504">
        <v>0</v>
      </c>
      <c r="AA9" s="504">
        <v>0</v>
      </c>
      <c r="AB9" s="504">
        <v>1.4076E-4</v>
      </c>
      <c r="AC9" s="504">
        <v>0</v>
      </c>
      <c r="AD9" s="504">
        <v>0</v>
      </c>
      <c r="AE9" s="504">
        <v>1.1035E-4</v>
      </c>
      <c r="AF9" s="504">
        <v>1.9999999999999999E-7</v>
      </c>
      <c r="AG9" s="504">
        <v>6.9413999999999999E-4</v>
      </c>
      <c r="AH9" s="504">
        <v>5.3171099999999999E-3</v>
      </c>
      <c r="AI9" s="504">
        <v>6.9306100000000002E-3</v>
      </c>
      <c r="AJ9" s="504">
        <v>1.6415799999999999E-3</v>
      </c>
      <c r="AK9" s="504">
        <v>3.1999999999999999E-6</v>
      </c>
      <c r="AL9" s="504">
        <v>0.10282477</v>
      </c>
      <c r="AM9" s="504">
        <v>0</v>
      </c>
      <c r="AN9" s="505">
        <v>3.8726099999999999E-3</v>
      </c>
      <c r="AO9" s="518">
        <v>1.396761E-2</v>
      </c>
    </row>
    <row r="10" spans="1:41" ht="17.149999999999999" customHeight="1" x14ac:dyDescent="0.2">
      <c r="A10" s="130">
        <v>4</v>
      </c>
      <c r="B10" s="519" t="s">
        <v>171</v>
      </c>
      <c r="C10" s="520" t="s">
        <v>224</v>
      </c>
      <c r="D10" s="503">
        <v>4.5859500000000001E-3</v>
      </c>
      <c r="E10" s="504">
        <v>2.8033400000000001E-3</v>
      </c>
      <c r="F10" s="504">
        <v>8.7710000000000002E-4</v>
      </c>
      <c r="G10" s="504">
        <v>0.20583087999999999</v>
      </c>
      <c r="H10" s="504">
        <v>4.1519499999999997E-3</v>
      </c>
      <c r="I10" s="504">
        <v>1.2096100000000001E-3</v>
      </c>
      <c r="J10" s="504">
        <v>4.7769999999999998E-5</v>
      </c>
      <c r="K10" s="504">
        <v>3.84607E-3</v>
      </c>
      <c r="L10" s="504">
        <v>3.18264E-3</v>
      </c>
      <c r="M10" s="504">
        <v>3.3900999999999999E-4</v>
      </c>
      <c r="N10" s="504">
        <v>1.0733800000000001E-3</v>
      </c>
      <c r="O10" s="504">
        <v>1.16267E-3</v>
      </c>
      <c r="P10" s="504">
        <v>1.1172300000000001E-3</v>
      </c>
      <c r="Q10" s="504">
        <v>1.54021E-3</v>
      </c>
      <c r="R10" s="504">
        <v>1.6513599999999999E-3</v>
      </c>
      <c r="S10" s="504">
        <v>3.3305100000000001E-3</v>
      </c>
      <c r="T10" s="504">
        <v>1.9955300000000001E-3</v>
      </c>
      <c r="U10" s="504">
        <v>1.4467200000000001E-3</v>
      </c>
      <c r="V10" s="504">
        <v>1.73595E-3</v>
      </c>
      <c r="W10" s="504">
        <v>6.2452300000000001E-3</v>
      </c>
      <c r="X10" s="504">
        <v>3.7060000000000001E-3</v>
      </c>
      <c r="Y10" s="504">
        <v>1.7121000000000001E-4</v>
      </c>
      <c r="Z10" s="504">
        <v>8.0212999999999997E-4</v>
      </c>
      <c r="AA10" s="504">
        <v>2.7236500000000002E-3</v>
      </c>
      <c r="AB10" s="504">
        <v>4.2651399999999997E-3</v>
      </c>
      <c r="AC10" s="504">
        <v>1.41183E-3</v>
      </c>
      <c r="AD10" s="504">
        <v>5.3720000000000001E-5</v>
      </c>
      <c r="AE10" s="504">
        <v>1.6825200000000001E-3</v>
      </c>
      <c r="AF10" s="504">
        <v>9.1914999999999998E-4</v>
      </c>
      <c r="AG10" s="504">
        <v>4.1246800000000004E-3</v>
      </c>
      <c r="AH10" s="504">
        <v>5.1031000000000004E-4</v>
      </c>
      <c r="AI10" s="504">
        <v>3.49044E-3</v>
      </c>
      <c r="AJ10" s="504">
        <v>2.1424260000000001E-2</v>
      </c>
      <c r="AK10" s="504">
        <v>1.80142E-3</v>
      </c>
      <c r="AL10" s="504">
        <v>4.0099999999999997E-3</v>
      </c>
      <c r="AM10" s="504">
        <v>2.0060939999999999E-2</v>
      </c>
      <c r="AN10" s="505">
        <v>2.1227E-4</v>
      </c>
      <c r="AO10" s="518">
        <v>2.8361800000000002E-3</v>
      </c>
    </row>
    <row r="11" spans="1:41" ht="17.149999999999999" customHeight="1" x14ac:dyDescent="0.2">
      <c r="A11" s="130">
        <v>5</v>
      </c>
      <c r="B11" s="519" t="s">
        <v>172</v>
      </c>
      <c r="C11" s="520" t="s">
        <v>225</v>
      </c>
      <c r="D11" s="503">
        <v>2.5801790000000002E-2</v>
      </c>
      <c r="E11" s="504">
        <v>1.4589200000000001E-3</v>
      </c>
      <c r="F11" s="504">
        <v>1.4633729999999999E-2</v>
      </c>
      <c r="G11" s="504">
        <v>4.9980900000000002E-3</v>
      </c>
      <c r="H11" s="504">
        <v>0.27413586000000001</v>
      </c>
      <c r="I11" s="504">
        <v>1.7415469999999999E-2</v>
      </c>
      <c r="J11" s="504">
        <v>4.6260000000000001E-5</v>
      </c>
      <c r="K11" s="504">
        <v>5.5955400000000004E-3</v>
      </c>
      <c r="L11" s="504">
        <v>1.6410370000000001E-2</v>
      </c>
      <c r="M11" s="504">
        <v>3.3139999999999998E-4</v>
      </c>
      <c r="N11" s="504">
        <v>2.3302900000000001E-3</v>
      </c>
      <c r="O11" s="504">
        <v>4.01521E-3</v>
      </c>
      <c r="P11" s="504">
        <v>1.58011E-3</v>
      </c>
      <c r="Q11" s="504">
        <v>1.13317E-3</v>
      </c>
      <c r="R11" s="504">
        <v>5.2694600000000001E-3</v>
      </c>
      <c r="S11" s="504">
        <v>4.10692E-3</v>
      </c>
      <c r="T11" s="504">
        <v>6.1401800000000003E-3</v>
      </c>
      <c r="U11" s="504">
        <v>5.4559400000000003E-3</v>
      </c>
      <c r="V11" s="504">
        <v>1.4789099999999999E-3</v>
      </c>
      <c r="W11" s="504">
        <v>6.7359130000000003E-2</v>
      </c>
      <c r="X11" s="504">
        <v>4.1063410000000002E-2</v>
      </c>
      <c r="Y11" s="504">
        <v>3.90829E-3</v>
      </c>
      <c r="Z11" s="504">
        <v>3.2542299999999999E-3</v>
      </c>
      <c r="AA11" s="504">
        <v>4.5615100000000004E-3</v>
      </c>
      <c r="AB11" s="504">
        <v>7.5494899999999998E-3</v>
      </c>
      <c r="AC11" s="504">
        <v>4.5339300000000003E-3</v>
      </c>
      <c r="AD11" s="504">
        <v>5.7304999999999997E-4</v>
      </c>
      <c r="AE11" s="504">
        <v>5.9531100000000002E-3</v>
      </c>
      <c r="AF11" s="504">
        <v>8.4429699999999993E-3</v>
      </c>
      <c r="AG11" s="504">
        <v>1.1589899999999999E-3</v>
      </c>
      <c r="AH11" s="504">
        <v>8.3923399999999999E-3</v>
      </c>
      <c r="AI11" s="504">
        <v>6.1967899999999998E-3</v>
      </c>
      <c r="AJ11" s="504">
        <v>1.8664710000000001E-2</v>
      </c>
      <c r="AK11" s="504">
        <v>3.78765E-3</v>
      </c>
      <c r="AL11" s="504">
        <v>4.9620599999999999E-3</v>
      </c>
      <c r="AM11" s="504">
        <v>0.43243028</v>
      </c>
      <c r="AN11" s="505">
        <v>6.0358999999999999E-4</v>
      </c>
      <c r="AO11" s="518">
        <v>1.221825E-2</v>
      </c>
    </row>
    <row r="12" spans="1:41" ht="17.149999999999999" customHeight="1" x14ac:dyDescent="0.2">
      <c r="A12" s="130">
        <v>6</v>
      </c>
      <c r="B12" s="519" t="s">
        <v>173</v>
      </c>
      <c r="C12" s="520" t="s">
        <v>226</v>
      </c>
      <c r="D12" s="503">
        <v>4.4250640000000001E-2</v>
      </c>
      <c r="E12" s="504">
        <v>8.6133500000000005E-3</v>
      </c>
      <c r="F12" s="504">
        <v>9.7401199999999997E-3</v>
      </c>
      <c r="G12" s="504">
        <v>0.11057454999999999</v>
      </c>
      <c r="H12" s="504">
        <v>3.6433590000000002E-2</v>
      </c>
      <c r="I12" s="504">
        <v>0.31388760999999998</v>
      </c>
      <c r="J12" s="504">
        <v>2.58523E-3</v>
      </c>
      <c r="K12" s="504">
        <v>0.16225497999999999</v>
      </c>
      <c r="L12" s="504">
        <v>2.959173E-2</v>
      </c>
      <c r="M12" s="504">
        <v>4.4219200000000002E-3</v>
      </c>
      <c r="N12" s="504">
        <v>8.4214300000000006E-3</v>
      </c>
      <c r="O12" s="504">
        <v>8.7359399999999993E-3</v>
      </c>
      <c r="P12" s="504">
        <v>4.2341499999999999E-3</v>
      </c>
      <c r="Q12" s="504">
        <v>3.8250100000000002E-3</v>
      </c>
      <c r="R12" s="504">
        <v>1.648575E-2</v>
      </c>
      <c r="S12" s="504">
        <v>1.569765E-2</v>
      </c>
      <c r="T12" s="504">
        <v>1.1666910000000001E-2</v>
      </c>
      <c r="U12" s="504">
        <v>1.0405559999999999E-2</v>
      </c>
      <c r="V12" s="504">
        <v>1.1316339999999999E-2</v>
      </c>
      <c r="W12" s="504">
        <v>3.5175949999999997E-2</v>
      </c>
      <c r="X12" s="504">
        <v>4.9659099999999996E-3</v>
      </c>
      <c r="Y12" s="504">
        <v>1.15277E-3</v>
      </c>
      <c r="Z12" s="504">
        <v>8.3601700000000001E-3</v>
      </c>
      <c r="AA12" s="504">
        <v>1.544544E-2</v>
      </c>
      <c r="AB12" s="504">
        <v>8.8000000000000004E-6</v>
      </c>
      <c r="AC12" s="504">
        <v>2.7520000000000001E-5</v>
      </c>
      <c r="AD12" s="504">
        <v>3.3250000000000002E-5</v>
      </c>
      <c r="AE12" s="504">
        <v>5.4682999999999999E-4</v>
      </c>
      <c r="AF12" s="504">
        <v>8.1961000000000002E-4</v>
      </c>
      <c r="AG12" s="504">
        <v>9.5679000000000001E-4</v>
      </c>
      <c r="AH12" s="504">
        <v>1.020427E-2</v>
      </c>
      <c r="AI12" s="504">
        <v>0.15090871</v>
      </c>
      <c r="AJ12" s="504">
        <v>2.2432900000000002E-3</v>
      </c>
      <c r="AK12" s="504">
        <v>3.9110400000000002E-3</v>
      </c>
      <c r="AL12" s="504">
        <v>8.6680200000000002E-3</v>
      </c>
      <c r="AM12" s="504">
        <v>9.3294299999999997E-3</v>
      </c>
      <c r="AN12" s="505">
        <v>3.67469E-3</v>
      </c>
      <c r="AO12" s="518">
        <v>2.6795969999999999E-2</v>
      </c>
    </row>
    <row r="13" spans="1:41" ht="17.149999999999999" customHeight="1" x14ac:dyDescent="0.2">
      <c r="A13" s="130">
        <v>7</v>
      </c>
      <c r="B13" s="519" t="s">
        <v>174</v>
      </c>
      <c r="C13" s="520" t="s">
        <v>227</v>
      </c>
      <c r="D13" s="503">
        <v>1.073581E-2</v>
      </c>
      <c r="E13" s="504">
        <v>1.3252679999999999E-2</v>
      </c>
      <c r="F13" s="504">
        <v>2.72405E-3</v>
      </c>
      <c r="G13" s="504">
        <v>3.7733900000000002E-3</v>
      </c>
      <c r="H13" s="504">
        <v>3.6135899999999999E-3</v>
      </c>
      <c r="I13" s="504">
        <v>5.0325870000000002E-2</v>
      </c>
      <c r="J13" s="504">
        <v>6.5592429999999993E-2</v>
      </c>
      <c r="K13" s="504">
        <v>1.24844E-3</v>
      </c>
      <c r="L13" s="504">
        <v>1.7540380000000001E-2</v>
      </c>
      <c r="M13" s="504">
        <v>2.8146649999999999E-2</v>
      </c>
      <c r="N13" s="504">
        <v>3.3857800000000001E-3</v>
      </c>
      <c r="O13" s="504">
        <v>3.4844300000000002E-3</v>
      </c>
      <c r="P13" s="504">
        <v>9.9329999999999991E-4</v>
      </c>
      <c r="Q13" s="504">
        <v>8.0433999999999996E-4</v>
      </c>
      <c r="R13" s="504">
        <v>8.7604999999999996E-4</v>
      </c>
      <c r="S13" s="504">
        <v>9.9982000000000001E-4</v>
      </c>
      <c r="T13" s="504">
        <v>7.9177999999999996E-4</v>
      </c>
      <c r="U13" s="504">
        <v>3.1485999999999998E-4</v>
      </c>
      <c r="V13" s="504">
        <v>1.6232900000000001E-3</v>
      </c>
      <c r="W13" s="504">
        <v>1.75717E-3</v>
      </c>
      <c r="X13" s="504">
        <v>1.0662110000000001E-2</v>
      </c>
      <c r="Y13" s="504">
        <v>3.208892E-2</v>
      </c>
      <c r="Z13" s="504">
        <v>1.057255E-2</v>
      </c>
      <c r="AA13" s="504">
        <v>1.213704E-2</v>
      </c>
      <c r="AB13" s="504">
        <v>1.30579E-3</v>
      </c>
      <c r="AC13" s="504">
        <v>3.7659E-4</v>
      </c>
      <c r="AD13" s="504">
        <v>4.2382999999999999E-4</v>
      </c>
      <c r="AE13" s="504">
        <v>8.4807469999999996E-2</v>
      </c>
      <c r="AF13" s="504">
        <v>7.1148000000000001E-4</v>
      </c>
      <c r="AG13" s="504">
        <v>9.6982600000000002E-3</v>
      </c>
      <c r="AH13" s="504">
        <v>3.2693499999999999E-3</v>
      </c>
      <c r="AI13" s="504">
        <v>1.9850200000000001E-3</v>
      </c>
      <c r="AJ13" s="504">
        <v>3.16629E-3</v>
      </c>
      <c r="AK13" s="504">
        <v>1.88729E-3</v>
      </c>
      <c r="AL13" s="504">
        <v>3.6734200000000002E-3</v>
      </c>
      <c r="AM13" s="504">
        <v>0</v>
      </c>
      <c r="AN13" s="505">
        <v>8.9211299999999993E-3</v>
      </c>
      <c r="AO13" s="518">
        <v>1.040956E-2</v>
      </c>
    </row>
    <row r="14" spans="1:41" ht="17.149999999999999" customHeight="1" x14ac:dyDescent="0.2">
      <c r="A14" s="130">
        <v>8</v>
      </c>
      <c r="B14" s="519" t="s">
        <v>175</v>
      </c>
      <c r="C14" s="520" t="s">
        <v>345</v>
      </c>
      <c r="D14" s="503">
        <v>9.7677400000000004E-3</v>
      </c>
      <c r="E14" s="504">
        <v>5.0262700000000002E-3</v>
      </c>
      <c r="F14" s="504">
        <v>1.7506290000000001E-2</v>
      </c>
      <c r="G14" s="504">
        <v>7.9772200000000001E-3</v>
      </c>
      <c r="H14" s="504">
        <v>2.2508960000000001E-2</v>
      </c>
      <c r="I14" s="504">
        <v>3.1368979999999998E-2</v>
      </c>
      <c r="J14" s="504">
        <v>1.1696000000000001E-4</v>
      </c>
      <c r="K14" s="504">
        <v>0.19423539000000001</v>
      </c>
      <c r="L14" s="504">
        <v>7.3628499999999998E-3</v>
      </c>
      <c r="M14" s="504">
        <v>7.0861999999999997E-4</v>
      </c>
      <c r="N14" s="504">
        <v>6.2010399999999997E-3</v>
      </c>
      <c r="O14" s="504">
        <v>4.8355400000000002E-3</v>
      </c>
      <c r="P14" s="504">
        <v>1.2550520000000001E-2</v>
      </c>
      <c r="Q14" s="504">
        <v>2.0013380000000001E-2</v>
      </c>
      <c r="R14" s="504">
        <v>4.4170790000000001E-2</v>
      </c>
      <c r="S14" s="504">
        <v>1.6172869999999999E-2</v>
      </c>
      <c r="T14" s="504">
        <v>3.8102669999999998E-2</v>
      </c>
      <c r="U14" s="504">
        <v>4.3464410000000002E-2</v>
      </c>
      <c r="V14" s="504">
        <v>4.467724E-2</v>
      </c>
      <c r="W14" s="504">
        <v>5.3685900000000002E-2</v>
      </c>
      <c r="X14" s="504">
        <v>1.4154069999999999E-2</v>
      </c>
      <c r="Y14" s="504">
        <v>0</v>
      </c>
      <c r="Z14" s="504">
        <v>3.6743690000000002E-2</v>
      </c>
      <c r="AA14" s="504">
        <v>2.0451520000000001E-2</v>
      </c>
      <c r="AB14" s="504">
        <v>4.89078E-3</v>
      </c>
      <c r="AC14" s="504">
        <v>2.5373800000000001E-3</v>
      </c>
      <c r="AD14" s="504">
        <v>7.3811000000000005E-4</v>
      </c>
      <c r="AE14" s="504">
        <v>3.52214E-3</v>
      </c>
      <c r="AF14" s="504">
        <v>3.9215099999999996E-3</v>
      </c>
      <c r="AG14" s="504">
        <v>1.8053399999999999E-3</v>
      </c>
      <c r="AH14" s="504">
        <v>4.4985700000000003E-3</v>
      </c>
      <c r="AI14" s="504">
        <v>2.25932E-3</v>
      </c>
      <c r="AJ14" s="504">
        <v>7.4235300000000002E-3</v>
      </c>
      <c r="AK14" s="504">
        <v>7.8673800000000002E-3</v>
      </c>
      <c r="AL14" s="504">
        <v>2.7063199999999999E-3</v>
      </c>
      <c r="AM14" s="504">
        <v>4.6101980000000001E-2</v>
      </c>
      <c r="AN14" s="505">
        <v>2.0580899999999998E-3</v>
      </c>
      <c r="AO14" s="518">
        <v>1.2425179999999999E-2</v>
      </c>
    </row>
    <row r="15" spans="1:41" ht="17.149999999999999" customHeight="1" x14ac:dyDescent="0.2">
      <c r="A15" s="130">
        <v>9</v>
      </c>
      <c r="B15" s="519" t="s">
        <v>176</v>
      </c>
      <c r="C15" s="520" t="s">
        <v>346</v>
      </c>
      <c r="D15" s="503">
        <v>2.3344199999999998E-3</v>
      </c>
      <c r="E15" s="504">
        <v>7.4624000000000001E-4</v>
      </c>
      <c r="F15" s="504">
        <v>1.74953E-3</v>
      </c>
      <c r="G15" s="504">
        <v>4.3835E-4</v>
      </c>
      <c r="H15" s="504">
        <v>1.7656200000000001E-3</v>
      </c>
      <c r="I15" s="504">
        <v>7.9700799999999992E-3</v>
      </c>
      <c r="J15" s="504">
        <v>9.6296000000000001E-4</v>
      </c>
      <c r="K15" s="504">
        <v>2.6814400000000002E-3</v>
      </c>
      <c r="L15" s="504">
        <v>8.7202260000000004E-2</v>
      </c>
      <c r="M15" s="504">
        <v>3.8329499999999999E-3</v>
      </c>
      <c r="N15" s="504">
        <v>8.6188299999999992E-3</v>
      </c>
      <c r="O15" s="504">
        <v>5.6680699999999999E-3</v>
      </c>
      <c r="P15" s="504">
        <v>6.3803699999999998E-3</v>
      </c>
      <c r="Q15" s="504">
        <v>4.8200400000000003E-3</v>
      </c>
      <c r="R15" s="504">
        <v>1.388229E-2</v>
      </c>
      <c r="S15" s="504">
        <v>3.489631E-2</v>
      </c>
      <c r="T15" s="504">
        <v>7.3903199999999997E-3</v>
      </c>
      <c r="U15" s="504">
        <v>2.9750800000000002E-3</v>
      </c>
      <c r="V15" s="504">
        <v>8.4131799999999993E-3</v>
      </c>
      <c r="W15" s="504">
        <v>4.3116099999999996E-3</v>
      </c>
      <c r="X15" s="504">
        <v>5.1627949999999999E-2</v>
      </c>
      <c r="Y15" s="504">
        <v>5.3279999999999998E-5</v>
      </c>
      <c r="Z15" s="504">
        <v>4.8006699999999999E-3</v>
      </c>
      <c r="AA15" s="504">
        <v>4.9680000000000004E-4</v>
      </c>
      <c r="AB15" s="504">
        <v>1.9497000000000001E-4</v>
      </c>
      <c r="AC15" s="504">
        <v>1.2140000000000001E-5</v>
      </c>
      <c r="AD15" s="504">
        <v>6.4120000000000003E-5</v>
      </c>
      <c r="AE15" s="504">
        <v>4.3250000000000001E-5</v>
      </c>
      <c r="AF15" s="504">
        <v>8.5399999999999996E-6</v>
      </c>
      <c r="AG15" s="504">
        <v>1.9510999999999999E-4</v>
      </c>
      <c r="AH15" s="504">
        <v>1.93783E-3</v>
      </c>
      <c r="AI15" s="504">
        <v>7.2073999999999999E-4</v>
      </c>
      <c r="AJ15" s="504">
        <v>4.4568E-4</v>
      </c>
      <c r="AK15" s="504">
        <v>7.0887000000000001E-4</v>
      </c>
      <c r="AL15" s="504">
        <v>1.03758E-3</v>
      </c>
      <c r="AM15" s="504">
        <v>5.3910599999999996E-3</v>
      </c>
      <c r="AN15" s="505">
        <v>2.7534600000000001E-3</v>
      </c>
      <c r="AO15" s="518">
        <v>6.1597099999999997E-3</v>
      </c>
    </row>
    <row r="16" spans="1:41" ht="17.149999999999999" customHeight="1" x14ac:dyDescent="0.2">
      <c r="A16" s="130">
        <v>10</v>
      </c>
      <c r="B16" s="519" t="s">
        <v>177</v>
      </c>
      <c r="C16" s="520" t="s">
        <v>228</v>
      </c>
      <c r="D16" s="503">
        <v>5.2240000000000001E-5</v>
      </c>
      <c r="E16" s="504">
        <v>3.9542900000000001E-3</v>
      </c>
      <c r="F16" s="504">
        <v>0</v>
      </c>
      <c r="G16" s="504">
        <v>1.7244999999999999E-4</v>
      </c>
      <c r="H16" s="504">
        <v>9.0550300000000004E-3</v>
      </c>
      <c r="I16" s="504">
        <v>2.6820000000000001E-5</v>
      </c>
      <c r="J16" s="504">
        <v>-4.4999999999999998E-7</v>
      </c>
      <c r="K16" s="504">
        <v>1.8435000000000001E-3</v>
      </c>
      <c r="L16" s="504">
        <v>7.2886499999999998E-3</v>
      </c>
      <c r="M16" s="504">
        <v>0.4948784</v>
      </c>
      <c r="N16" s="504">
        <v>1.01643E-3</v>
      </c>
      <c r="O16" s="504">
        <v>0.19422407</v>
      </c>
      <c r="P16" s="504">
        <v>9.6478739999999993E-2</v>
      </c>
      <c r="Q16" s="504">
        <v>7.7454640000000005E-2</v>
      </c>
      <c r="R16" s="504">
        <v>2.0657869999999998E-2</v>
      </c>
      <c r="S16" s="504">
        <v>6.3306600000000001E-3</v>
      </c>
      <c r="T16" s="504">
        <v>4.2865060000000003E-2</v>
      </c>
      <c r="U16" s="504">
        <v>9.1058300000000005E-3</v>
      </c>
      <c r="V16" s="504">
        <v>5.155912E-2</v>
      </c>
      <c r="W16" s="504">
        <v>3.3846599999999998E-3</v>
      </c>
      <c r="X16" s="504">
        <v>1.932031E-2</v>
      </c>
      <c r="Y16" s="504">
        <v>0</v>
      </c>
      <c r="Z16" s="504">
        <v>2.936E-5</v>
      </c>
      <c r="AA16" s="504">
        <v>0</v>
      </c>
      <c r="AB16" s="504">
        <v>0</v>
      </c>
      <c r="AC16" s="504">
        <v>0</v>
      </c>
      <c r="AD16" s="504">
        <v>0</v>
      </c>
      <c r="AE16" s="504">
        <v>2.7050000000000002E-4</v>
      </c>
      <c r="AF16" s="504">
        <v>0</v>
      </c>
      <c r="AG16" s="504">
        <v>3.9339999999999999E-5</v>
      </c>
      <c r="AH16" s="504">
        <v>0</v>
      </c>
      <c r="AI16" s="504">
        <v>2.9699999999999999E-6</v>
      </c>
      <c r="AJ16" s="504">
        <v>4.8199999999999996E-6</v>
      </c>
      <c r="AK16" s="504">
        <v>1.4069000000000001E-4</v>
      </c>
      <c r="AL16" s="504">
        <v>4.4440000000000001E-5</v>
      </c>
      <c r="AM16" s="504">
        <v>2.429E-5</v>
      </c>
      <c r="AN16" s="505">
        <v>2.50293E-3</v>
      </c>
      <c r="AO16" s="518">
        <v>1.9472150000000001E-2</v>
      </c>
    </row>
    <row r="17" spans="1:41" ht="17.149999999999999" customHeight="1" x14ac:dyDescent="0.2">
      <c r="A17" s="130">
        <v>11</v>
      </c>
      <c r="B17" s="519" t="s">
        <v>178</v>
      </c>
      <c r="C17" s="520" t="s">
        <v>229</v>
      </c>
      <c r="D17" s="503">
        <v>0</v>
      </c>
      <c r="E17" s="504">
        <v>9.3181000000000004E-4</v>
      </c>
      <c r="F17" s="504">
        <v>1.22236E-3</v>
      </c>
      <c r="G17" s="504">
        <v>8.2400000000000007E-6</v>
      </c>
      <c r="H17" s="504">
        <v>2.3217300000000001E-3</v>
      </c>
      <c r="I17" s="504">
        <v>5.1060400000000001E-3</v>
      </c>
      <c r="J17" s="504">
        <v>1.7050000000000001E-5</v>
      </c>
      <c r="K17" s="504">
        <v>2.49541E-3</v>
      </c>
      <c r="L17" s="504">
        <v>8.4066499999999999E-3</v>
      </c>
      <c r="M17" s="504">
        <v>9.6244399999999997E-3</v>
      </c>
      <c r="N17" s="504">
        <v>0.41366831999999998</v>
      </c>
      <c r="O17" s="504">
        <v>5.3128069999999999E-2</v>
      </c>
      <c r="P17" s="504">
        <v>3.1645840000000001E-2</v>
      </c>
      <c r="Q17" s="504">
        <v>1.7920430000000001E-2</v>
      </c>
      <c r="R17" s="504">
        <v>4.4668390000000002E-2</v>
      </c>
      <c r="S17" s="504">
        <v>4.9140940000000001E-2</v>
      </c>
      <c r="T17" s="504">
        <v>6.4459680000000005E-2</v>
      </c>
      <c r="U17" s="504">
        <v>4.0615650000000003E-2</v>
      </c>
      <c r="V17" s="504">
        <v>2.296227E-2</v>
      </c>
      <c r="W17" s="504">
        <v>1.2044259999999999E-2</v>
      </c>
      <c r="X17" s="504">
        <v>8.90758E-3</v>
      </c>
      <c r="Y17" s="504">
        <v>5.8763000000000001E-4</v>
      </c>
      <c r="Z17" s="504">
        <v>2.2294E-4</v>
      </c>
      <c r="AA17" s="504">
        <v>3.67E-6</v>
      </c>
      <c r="AB17" s="504">
        <v>1.3540000000000001E-5</v>
      </c>
      <c r="AC17" s="504">
        <v>0</v>
      </c>
      <c r="AD17" s="504">
        <v>0</v>
      </c>
      <c r="AE17" s="504">
        <v>1.5319999999999999E-5</v>
      </c>
      <c r="AF17" s="504">
        <v>5.2129999999999997E-5</v>
      </c>
      <c r="AG17" s="504">
        <v>2.3588E-4</v>
      </c>
      <c r="AH17" s="504">
        <v>9.611E-5</v>
      </c>
      <c r="AI17" s="504">
        <v>1.6007899999999999E-3</v>
      </c>
      <c r="AJ17" s="504">
        <v>2.1132E-4</v>
      </c>
      <c r="AK17" s="504">
        <v>3.2788000000000001E-4</v>
      </c>
      <c r="AL17" s="504">
        <v>3.4745000000000002E-4</v>
      </c>
      <c r="AM17" s="504">
        <v>9.6553000000000003E-4</v>
      </c>
      <c r="AN17" s="505">
        <v>2.1801199999999998E-3</v>
      </c>
      <c r="AO17" s="518">
        <v>9.0462400000000005E-3</v>
      </c>
    </row>
    <row r="18" spans="1:41" ht="17.149999999999999" customHeight="1" x14ac:dyDescent="0.2">
      <c r="A18" s="130">
        <v>12</v>
      </c>
      <c r="B18" s="519" t="s">
        <v>179</v>
      </c>
      <c r="C18" s="520" t="s">
        <v>230</v>
      </c>
      <c r="D18" s="503">
        <v>2.37469E-3</v>
      </c>
      <c r="E18" s="504">
        <v>1.1248889999999999E-2</v>
      </c>
      <c r="F18" s="504">
        <v>1.08988E-2</v>
      </c>
      <c r="G18" s="504">
        <v>1.3143600000000001E-3</v>
      </c>
      <c r="H18" s="504">
        <v>1.198428E-2</v>
      </c>
      <c r="I18" s="504">
        <v>1.2549090000000001E-2</v>
      </c>
      <c r="J18" s="504">
        <v>4.7027000000000001E-4</v>
      </c>
      <c r="K18" s="504">
        <v>6.4406400000000001E-3</v>
      </c>
      <c r="L18" s="504">
        <v>9.5071600000000006E-3</v>
      </c>
      <c r="M18" s="504">
        <v>1.0254299999999999E-3</v>
      </c>
      <c r="N18" s="504">
        <v>2.1008899999999998E-3</v>
      </c>
      <c r="O18" s="504">
        <v>7.2884790000000005E-2</v>
      </c>
      <c r="P18" s="504">
        <v>3.1985760000000002E-2</v>
      </c>
      <c r="Q18" s="504">
        <v>3.014408E-2</v>
      </c>
      <c r="R18" s="504">
        <v>3.4856239999999997E-2</v>
      </c>
      <c r="S18" s="504">
        <v>2.027472E-2</v>
      </c>
      <c r="T18" s="504">
        <v>2.8946940000000001E-2</v>
      </c>
      <c r="U18" s="504">
        <v>3.1040040000000001E-2</v>
      </c>
      <c r="V18" s="504">
        <v>1.040016E-2</v>
      </c>
      <c r="W18" s="504">
        <v>1.1475910000000001E-2</v>
      </c>
      <c r="X18" s="504">
        <v>9.381536E-2</v>
      </c>
      <c r="Y18" s="504">
        <v>5.6282000000000001E-4</v>
      </c>
      <c r="Z18" s="504">
        <v>7.2532E-4</v>
      </c>
      <c r="AA18" s="504">
        <v>1.5253E-4</v>
      </c>
      <c r="AB18" s="504">
        <v>2.9131600000000001E-3</v>
      </c>
      <c r="AC18" s="504">
        <v>1.1441E-4</v>
      </c>
      <c r="AD18" s="504">
        <v>2.8169000000000002E-4</v>
      </c>
      <c r="AE18" s="504">
        <v>1.5493E-3</v>
      </c>
      <c r="AF18" s="504">
        <v>3.7268000000000002E-4</v>
      </c>
      <c r="AG18" s="504">
        <v>4.1123699999999997E-3</v>
      </c>
      <c r="AH18" s="504">
        <v>2.1546E-4</v>
      </c>
      <c r="AI18" s="504">
        <v>3.8429000000000002E-4</v>
      </c>
      <c r="AJ18" s="504">
        <v>2.2434999999999998E-3</v>
      </c>
      <c r="AK18" s="504">
        <v>1.1315100000000001E-3</v>
      </c>
      <c r="AL18" s="504">
        <v>2.5226200000000002E-3</v>
      </c>
      <c r="AM18" s="504">
        <v>3.8932000000000002E-4</v>
      </c>
      <c r="AN18" s="505">
        <v>3.0328299999999998E-3</v>
      </c>
      <c r="AO18" s="518">
        <v>1.1528770000000001E-2</v>
      </c>
    </row>
    <row r="19" spans="1:41" ht="17.149999999999999" customHeight="1" x14ac:dyDescent="0.2">
      <c r="A19" s="130">
        <v>13</v>
      </c>
      <c r="B19" s="519" t="s">
        <v>180</v>
      </c>
      <c r="C19" s="520" t="s">
        <v>3</v>
      </c>
      <c r="D19" s="503">
        <v>1.86E-6</v>
      </c>
      <c r="E19" s="504">
        <v>2.3374300000000001E-3</v>
      </c>
      <c r="F19" s="504">
        <v>0</v>
      </c>
      <c r="G19" s="504">
        <v>0</v>
      </c>
      <c r="H19" s="504">
        <v>1.0052000000000001E-4</v>
      </c>
      <c r="I19" s="504">
        <v>1.7609999999999999E-5</v>
      </c>
      <c r="J19" s="504">
        <v>0</v>
      </c>
      <c r="K19" s="504">
        <v>3.4728999999999999E-4</v>
      </c>
      <c r="L19" s="504">
        <v>1.5707900000000001E-3</v>
      </c>
      <c r="M19" s="504">
        <v>1.0882000000000001E-4</v>
      </c>
      <c r="N19" s="504">
        <v>1.314E-5</v>
      </c>
      <c r="O19" s="504">
        <v>8.7885000000000003E-4</v>
      </c>
      <c r="P19" s="504">
        <v>0.16030748</v>
      </c>
      <c r="Q19" s="504">
        <v>3.7414820000000001E-2</v>
      </c>
      <c r="R19" s="504">
        <v>1.2877990000000001E-2</v>
      </c>
      <c r="S19" s="504">
        <v>2.05208E-3</v>
      </c>
      <c r="T19" s="504">
        <v>1.4197059999999999E-2</v>
      </c>
      <c r="U19" s="504">
        <v>1.8404999999999999E-3</v>
      </c>
      <c r="V19" s="504">
        <v>7.7670400000000002E-3</v>
      </c>
      <c r="W19" s="504">
        <v>3.0419000000000003E-4</v>
      </c>
      <c r="X19" s="504">
        <v>6.58801E-3</v>
      </c>
      <c r="Y19" s="504">
        <v>0</v>
      </c>
      <c r="Z19" s="504">
        <v>1.0322899999999999E-2</v>
      </c>
      <c r="AA19" s="504">
        <v>0</v>
      </c>
      <c r="AB19" s="504">
        <v>3.8500000000000004E-6</v>
      </c>
      <c r="AC19" s="504">
        <v>2.9999999999999997E-8</v>
      </c>
      <c r="AD19" s="504">
        <v>0</v>
      </c>
      <c r="AE19" s="504">
        <v>8.1030000000000002E-5</v>
      </c>
      <c r="AF19" s="504">
        <v>3.8199999999999998E-6</v>
      </c>
      <c r="AG19" s="504">
        <v>3.4771999999999998E-4</v>
      </c>
      <c r="AH19" s="504">
        <v>0</v>
      </c>
      <c r="AI19" s="504">
        <v>1.4000000000000001E-7</v>
      </c>
      <c r="AJ19" s="504">
        <v>0</v>
      </c>
      <c r="AK19" s="504">
        <v>7.3084600000000001E-3</v>
      </c>
      <c r="AL19" s="504">
        <v>2.3139999999999999E-5</v>
      </c>
      <c r="AM19" s="504">
        <v>0</v>
      </c>
      <c r="AN19" s="505">
        <v>0</v>
      </c>
      <c r="AO19" s="518">
        <v>4.0483699999999999E-3</v>
      </c>
    </row>
    <row r="20" spans="1:41" ht="17.149999999999999" customHeight="1" x14ac:dyDescent="0.2">
      <c r="A20" s="130">
        <v>14</v>
      </c>
      <c r="B20" s="519" t="s">
        <v>181</v>
      </c>
      <c r="C20" s="520" t="s">
        <v>4</v>
      </c>
      <c r="D20" s="503">
        <v>1.027E-5</v>
      </c>
      <c r="E20" s="504">
        <v>9.930099999999999E-4</v>
      </c>
      <c r="F20" s="504">
        <v>0</v>
      </c>
      <c r="G20" s="504">
        <v>0</v>
      </c>
      <c r="H20" s="504">
        <v>9.7549999999999999E-5</v>
      </c>
      <c r="I20" s="504">
        <v>0</v>
      </c>
      <c r="J20" s="504">
        <v>1.449E-5</v>
      </c>
      <c r="K20" s="504">
        <v>2.7164400000000001E-3</v>
      </c>
      <c r="L20" s="504">
        <v>1.2663900000000001E-3</v>
      </c>
      <c r="M20" s="504">
        <v>1.5002E-4</v>
      </c>
      <c r="N20" s="504">
        <v>1.1233E-4</v>
      </c>
      <c r="O20" s="504">
        <v>4.8106000000000001E-4</v>
      </c>
      <c r="P20" s="504">
        <v>4.40194E-3</v>
      </c>
      <c r="Q20" s="504">
        <v>0.14869768999999999</v>
      </c>
      <c r="R20" s="504">
        <v>1.6226299999999999E-3</v>
      </c>
      <c r="S20" s="504">
        <v>2.8857800000000001E-3</v>
      </c>
      <c r="T20" s="504">
        <v>2.2093600000000001E-3</v>
      </c>
      <c r="U20" s="504">
        <v>8.4811000000000001E-4</v>
      </c>
      <c r="V20" s="504">
        <v>8.7783999999999996E-4</v>
      </c>
      <c r="W20" s="504">
        <v>9.1470000000000003E-5</v>
      </c>
      <c r="X20" s="504">
        <v>6.0319999999999998E-5</v>
      </c>
      <c r="Y20" s="504">
        <v>6.2400000000000004E-6</v>
      </c>
      <c r="Z20" s="504">
        <v>2.7922E-4</v>
      </c>
      <c r="AA20" s="504">
        <v>0</v>
      </c>
      <c r="AB20" s="504">
        <v>3.0599999999999999E-6</v>
      </c>
      <c r="AC20" s="504">
        <v>0</v>
      </c>
      <c r="AD20" s="504">
        <v>0</v>
      </c>
      <c r="AE20" s="504">
        <v>5.3109999999999998E-5</v>
      </c>
      <c r="AF20" s="504">
        <v>3.8199999999999998E-6</v>
      </c>
      <c r="AG20" s="504">
        <v>2.179E-5</v>
      </c>
      <c r="AH20" s="504">
        <v>0</v>
      </c>
      <c r="AI20" s="504">
        <v>0</v>
      </c>
      <c r="AJ20" s="504">
        <v>0</v>
      </c>
      <c r="AK20" s="504">
        <v>1.1433749999999999E-2</v>
      </c>
      <c r="AL20" s="504">
        <v>9.4700000000000008E-6</v>
      </c>
      <c r="AM20" s="504">
        <v>0</v>
      </c>
      <c r="AN20" s="505">
        <v>0</v>
      </c>
      <c r="AO20" s="518">
        <v>3.57195E-3</v>
      </c>
    </row>
    <row r="21" spans="1:41" ht="17.149999999999999" customHeight="1" x14ac:dyDescent="0.2">
      <c r="A21" s="130">
        <v>15</v>
      </c>
      <c r="B21" s="519" t="s">
        <v>182</v>
      </c>
      <c r="C21" s="520" t="s">
        <v>5</v>
      </c>
      <c r="D21" s="503">
        <v>1.383E-5</v>
      </c>
      <c r="E21" s="504">
        <v>0</v>
      </c>
      <c r="F21" s="504">
        <v>1.3E-7</v>
      </c>
      <c r="G21" s="504">
        <v>0</v>
      </c>
      <c r="H21" s="504">
        <v>0</v>
      </c>
      <c r="I21" s="504">
        <v>6.7000000000000004E-7</v>
      </c>
      <c r="J21" s="504">
        <v>0</v>
      </c>
      <c r="K21" s="504">
        <v>0</v>
      </c>
      <c r="L21" s="504">
        <v>0</v>
      </c>
      <c r="M21" s="504">
        <v>0</v>
      </c>
      <c r="N21" s="504">
        <v>0</v>
      </c>
      <c r="O21" s="504">
        <v>1.685E-5</v>
      </c>
      <c r="P21" s="504">
        <v>2.33124E-3</v>
      </c>
      <c r="Q21" s="504">
        <v>4.4077400000000003E-3</v>
      </c>
      <c r="R21" s="504">
        <v>8.5296250000000004E-2</v>
      </c>
      <c r="S21" s="504">
        <v>3.5120000000000003E-5</v>
      </c>
      <c r="T21" s="504">
        <v>6.9162E-4</v>
      </c>
      <c r="U21" s="504">
        <v>6.0256999999999997E-4</v>
      </c>
      <c r="V21" s="504">
        <v>3.0732999999999997E-4</v>
      </c>
      <c r="W21" s="504">
        <v>8.988E-5</v>
      </c>
      <c r="X21" s="504">
        <v>1.75E-4</v>
      </c>
      <c r="Y21" s="504">
        <v>0</v>
      </c>
      <c r="Z21" s="504">
        <v>9.823E-5</v>
      </c>
      <c r="AA21" s="504">
        <v>2.3030000000000001E-5</v>
      </c>
      <c r="AB21" s="504">
        <v>1.0520600000000001E-3</v>
      </c>
      <c r="AC21" s="504">
        <v>1.313E-5</v>
      </c>
      <c r="AD21" s="504">
        <v>0</v>
      </c>
      <c r="AE21" s="504">
        <v>2.9839999999999999E-5</v>
      </c>
      <c r="AF21" s="504">
        <v>1.6055E-4</v>
      </c>
      <c r="AG21" s="504">
        <v>4.0764499999999997E-3</v>
      </c>
      <c r="AH21" s="504">
        <v>0</v>
      </c>
      <c r="AI21" s="504">
        <v>1.151979E-2</v>
      </c>
      <c r="AJ21" s="504">
        <v>0</v>
      </c>
      <c r="AK21" s="504">
        <v>3.5732400000000001E-3</v>
      </c>
      <c r="AL21" s="504">
        <v>9.3676999999999996E-4</v>
      </c>
      <c r="AM21" s="504">
        <v>2.3446709999999999E-2</v>
      </c>
      <c r="AN21" s="505">
        <v>0</v>
      </c>
      <c r="AO21" s="518">
        <v>2.0587299999999999E-3</v>
      </c>
    </row>
    <row r="22" spans="1:41" ht="17.149999999999999" customHeight="1" x14ac:dyDescent="0.2">
      <c r="A22" s="130">
        <v>16</v>
      </c>
      <c r="B22" s="519" t="s">
        <v>183</v>
      </c>
      <c r="C22" s="520" t="s">
        <v>231</v>
      </c>
      <c r="D22" s="503">
        <v>8.0999999999999997E-7</v>
      </c>
      <c r="E22" s="504">
        <v>3.7509999999999998E-5</v>
      </c>
      <c r="F22" s="504">
        <v>8.0999999999999997E-7</v>
      </c>
      <c r="G22" s="504">
        <v>0</v>
      </c>
      <c r="H22" s="504">
        <v>9.4399999999999994E-6</v>
      </c>
      <c r="I22" s="504">
        <v>5.1100000000000002E-6</v>
      </c>
      <c r="J22" s="504">
        <v>3.8000000000000001E-7</v>
      </c>
      <c r="K22" s="504">
        <v>0</v>
      </c>
      <c r="L22" s="504">
        <v>1.4999999999999999E-7</v>
      </c>
      <c r="M22" s="504">
        <v>9.9999999999999995E-7</v>
      </c>
      <c r="N22" s="504">
        <v>1.5406999999999999E-4</v>
      </c>
      <c r="O22" s="504">
        <v>2.4532600000000001E-3</v>
      </c>
      <c r="P22" s="504">
        <v>8.6976599999999994E-3</v>
      </c>
      <c r="Q22" s="504">
        <v>1.071362E-2</v>
      </c>
      <c r="R22" s="504">
        <v>0.12173149</v>
      </c>
      <c r="S22" s="504">
        <v>0.30225141999999999</v>
      </c>
      <c r="T22" s="504">
        <v>0.13621773000000001</v>
      </c>
      <c r="U22" s="504">
        <v>0.31266851000000001</v>
      </c>
      <c r="V22" s="504">
        <v>1.006866E-2</v>
      </c>
      <c r="W22" s="504">
        <v>5.0427199999999997E-3</v>
      </c>
      <c r="X22" s="504">
        <v>3.4267E-4</v>
      </c>
      <c r="Y22" s="504">
        <v>3.5700000000000001E-6</v>
      </c>
      <c r="Z22" s="504">
        <v>2.0970000000000001E-5</v>
      </c>
      <c r="AA22" s="504">
        <v>0</v>
      </c>
      <c r="AB22" s="504">
        <v>2.442E-5</v>
      </c>
      <c r="AC22" s="504">
        <v>4.6239999999999998E-5</v>
      </c>
      <c r="AD22" s="504">
        <v>0</v>
      </c>
      <c r="AE22" s="504">
        <v>5.3000000000000001E-6</v>
      </c>
      <c r="AF22" s="504">
        <v>8.1957999999999998E-4</v>
      </c>
      <c r="AG22" s="504">
        <v>2.0228799999999999E-3</v>
      </c>
      <c r="AH22" s="504">
        <v>1.05137E-3</v>
      </c>
      <c r="AI22" s="504">
        <v>2.52E-6</v>
      </c>
      <c r="AJ22" s="504">
        <v>0</v>
      </c>
      <c r="AK22" s="504">
        <v>1.1668420000000001E-2</v>
      </c>
      <c r="AL22" s="504">
        <v>2.4709999999999999E-5</v>
      </c>
      <c r="AM22" s="504">
        <v>3.2057559999999999E-2</v>
      </c>
      <c r="AN22" s="505">
        <v>0</v>
      </c>
      <c r="AO22" s="518">
        <v>1.004786E-2</v>
      </c>
    </row>
    <row r="23" spans="1:41" ht="17.149999999999999" customHeight="1" x14ac:dyDescent="0.2">
      <c r="A23" s="130">
        <v>17</v>
      </c>
      <c r="B23" s="519" t="s">
        <v>184</v>
      </c>
      <c r="C23" s="520" t="s">
        <v>232</v>
      </c>
      <c r="D23" s="503">
        <v>1.5422E-4</v>
      </c>
      <c r="E23" s="504">
        <v>5.4487000000000003E-4</v>
      </c>
      <c r="F23" s="504">
        <v>2.8999999999999998E-7</v>
      </c>
      <c r="G23" s="504">
        <v>0</v>
      </c>
      <c r="H23" s="504">
        <v>8.8109999999999995E-5</v>
      </c>
      <c r="I23" s="504">
        <v>3.8500000000000004E-6</v>
      </c>
      <c r="J23" s="504">
        <v>0</v>
      </c>
      <c r="K23" s="504">
        <v>2.8419999999999999E-5</v>
      </c>
      <c r="L23" s="504">
        <v>2.3110000000000001E-5</v>
      </c>
      <c r="M23" s="504">
        <v>0</v>
      </c>
      <c r="N23" s="504">
        <v>4.0399999999999999E-5</v>
      </c>
      <c r="O23" s="504">
        <v>4.9167999999999998E-4</v>
      </c>
      <c r="P23" s="504">
        <v>2.3281840000000002E-2</v>
      </c>
      <c r="Q23" s="504">
        <v>2.002729E-2</v>
      </c>
      <c r="R23" s="504">
        <v>1.7644239999999999E-2</v>
      </c>
      <c r="S23" s="504">
        <v>8.7485299999999992E-3</v>
      </c>
      <c r="T23" s="504">
        <v>0.12811964000000001</v>
      </c>
      <c r="U23" s="504">
        <v>1.8481629999999999E-2</v>
      </c>
      <c r="V23" s="504">
        <v>4.3873170000000003E-2</v>
      </c>
      <c r="W23" s="504">
        <v>9.8922000000000007E-4</v>
      </c>
      <c r="X23" s="504">
        <v>7.9021500000000001E-3</v>
      </c>
      <c r="Y23" s="504">
        <v>3.9999999999999998E-6</v>
      </c>
      <c r="Z23" s="504">
        <v>2.2028999999999999E-4</v>
      </c>
      <c r="AA23" s="504">
        <v>0</v>
      </c>
      <c r="AB23" s="504">
        <v>2.0463E-4</v>
      </c>
      <c r="AC23" s="504">
        <v>3.1099999999999999E-6</v>
      </c>
      <c r="AD23" s="504">
        <v>2.315E-5</v>
      </c>
      <c r="AE23" s="504">
        <v>1.7660000000000001E-4</v>
      </c>
      <c r="AF23" s="504">
        <v>1.7876E-4</v>
      </c>
      <c r="AG23" s="504">
        <v>1.8255400000000001E-3</v>
      </c>
      <c r="AH23" s="504">
        <v>6.6982000000000001E-4</v>
      </c>
      <c r="AI23" s="504">
        <v>6.1080000000000005E-5</v>
      </c>
      <c r="AJ23" s="504">
        <v>0</v>
      </c>
      <c r="AK23" s="504">
        <v>5.4088199999999999E-3</v>
      </c>
      <c r="AL23" s="504">
        <v>1.3909E-4</v>
      </c>
      <c r="AM23" s="504">
        <v>0</v>
      </c>
      <c r="AN23" s="505">
        <v>2.3037000000000001E-4</v>
      </c>
      <c r="AO23" s="518">
        <v>5.9756100000000001E-3</v>
      </c>
    </row>
    <row r="24" spans="1:41" ht="17.149999999999999" customHeight="1" x14ac:dyDescent="0.2">
      <c r="A24" s="130">
        <v>18</v>
      </c>
      <c r="B24" s="519" t="s">
        <v>185</v>
      </c>
      <c r="C24" s="520" t="s">
        <v>258</v>
      </c>
      <c r="D24" s="503">
        <v>9.9499999999999996E-6</v>
      </c>
      <c r="E24" s="504">
        <v>5.9200000000000001E-6</v>
      </c>
      <c r="F24" s="504">
        <v>1.5109999999999999E-5</v>
      </c>
      <c r="G24" s="504">
        <v>5.84E-6</v>
      </c>
      <c r="H24" s="504">
        <v>4.8099999999999997E-6</v>
      </c>
      <c r="I24" s="504">
        <v>3.9350000000000001E-5</v>
      </c>
      <c r="J24" s="504">
        <v>1.2449999999999999E-5</v>
      </c>
      <c r="K24" s="504">
        <v>5.48E-6</v>
      </c>
      <c r="L24" s="504">
        <v>3.6949999999999997E-5</v>
      </c>
      <c r="M24" s="504">
        <v>3.0400000000000001E-6</v>
      </c>
      <c r="N24" s="504">
        <v>2.5600000000000001E-6</v>
      </c>
      <c r="O24" s="504">
        <v>3.752E-5</v>
      </c>
      <c r="P24" s="504">
        <v>9.3413000000000003E-4</v>
      </c>
      <c r="Q24" s="504">
        <v>1.6892E-4</v>
      </c>
      <c r="R24" s="504">
        <v>3.0139999999999999E-5</v>
      </c>
      <c r="S24" s="504">
        <v>4.3739999999999998E-5</v>
      </c>
      <c r="T24" s="504">
        <v>3.3130000000000003E-5</v>
      </c>
      <c r="U24" s="504">
        <v>2.459213E-2</v>
      </c>
      <c r="V24" s="504">
        <v>6.2651299999999998E-3</v>
      </c>
      <c r="W24" s="504">
        <v>1.825E-5</v>
      </c>
      <c r="X24" s="504">
        <v>1.7593000000000001E-3</v>
      </c>
      <c r="Y24" s="504">
        <v>1.217E-5</v>
      </c>
      <c r="Z24" s="504">
        <v>7.7300000000000005E-6</v>
      </c>
      <c r="AA24" s="504">
        <v>2.6529999999999998E-5</v>
      </c>
      <c r="AB24" s="504">
        <v>2.2673999999999999E-4</v>
      </c>
      <c r="AC24" s="504">
        <v>1.1144E-4</v>
      </c>
      <c r="AD24" s="504">
        <v>6.4270000000000006E-5</v>
      </c>
      <c r="AE24" s="504">
        <v>8.8079999999999997E-5</v>
      </c>
      <c r="AF24" s="504">
        <v>1.6780000000000001E-4</v>
      </c>
      <c r="AG24" s="504">
        <v>2.1699499999999999E-3</v>
      </c>
      <c r="AH24" s="504">
        <v>1.0572E-4</v>
      </c>
      <c r="AI24" s="504">
        <v>1.8110000000000001E-5</v>
      </c>
      <c r="AJ24" s="504">
        <v>5.1730000000000001E-5</v>
      </c>
      <c r="AK24" s="504">
        <v>1.1709800000000001E-3</v>
      </c>
      <c r="AL24" s="504">
        <v>9.0249999999999998E-5</v>
      </c>
      <c r="AM24" s="504">
        <v>0</v>
      </c>
      <c r="AN24" s="505">
        <v>0</v>
      </c>
      <c r="AO24" s="518">
        <v>7.7963999999999996E-4</v>
      </c>
    </row>
    <row r="25" spans="1:41" ht="17.149999999999999" customHeight="1" x14ac:dyDescent="0.2">
      <c r="A25" s="130">
        <v>19</v>
      </c>
      <c r="B25" s="519" t="s">
        <v>186</v>
      </c>
      <c r="C25" s="520" t="s">
        <v>347</v>
      </c>
      <c r="D25" s="503">
        <v>4.2710500000000002E-3</v>
      </c>
      <c r="E25" s="504">
        <v>9.0810000000000006E-5</v>
      </c>
      <c r="F25" s="504">
        <v>0</v>
      </c>
      <c r="G25" s="504">
        <v>0</v>
      </c>
      <c r="H25" s="504">
        <v>0</v>
      </c>
      <c r="I25" s="504">
        <v>0</v>
      </c>
      <c r="J25" s="504">
        <v>0</v>
      </c>
      <c r="K25" s="504">
        <v>0</v>
      </c>
      <c r="L25" s="504">
        <v>0</v>
      </c>
      <c r="M25" s="504">
        <v>0</v>
      </c>
      <c r="N25" s="504">
        <v>0</v>
      </c>
      <c r="O25" s="504">
        <v>0</v>
      </c>
      <c r="P25" s="504">
        <v>0</v>
      </c>
      <c r="Q25" s="504">
        <v>4.6969999999999998E-4</v>
      </c>
      <c r="R25" s="504">
        <v>0</v>
      </c>
      <c r="S25" s="504">
        <v>0</v>
      </c>
      <c r="T25" s="504">
        <v>0</v>
      </c>
      <c r="U25" s="504">
        <v>0</v>
      </c>
      <c r="V25" s="504">
        <v>0.43308777999999998</v>
      </c>
      <c r="W25" s="504">
        <v>0</v>
      </c>
      <c r="X25" s="504">
        <v>0</v>
      </c>
      <c r="Y25" s="504">
        <v>0</v>
      </c>
      <c r="Z25" s="504">
        <v>0</v>
      </c>
      <c r="AA25" s="504">
        <v>0</v>
      </c>
      <c r="AB25" s="504">
        <v>0</v>
      </c>
      <c r="AC25" s="504">
        <v>0</v>
      </c>
      <c r="AD25" s="504">
        <v>0</v>
      </c>
      <c r="AE25" s="504">
        <v>1.543228E-2</v>
      </c>
      <c r="AF25" s="504">
        <v>0</v>
      </c>
      <c r="AG25" s="504">
        <v>8.9337500000000007E-3</v>
      </c>
      <c r="AH25" s="504">
        <v>1.3559999999999999E-4</v>
      </c>
      <c r="AI25" s="504">
        <v>0</v>
      </c>
      <c r="AJ25" s="504">
        <v>0</v>
      </c>
      <c r="AK25" s="504">
        <v>1.9635920000000001E-2</v>
      </c>
      <c r="AL25" s="504">
        <v>8.3830000000000002E-5</v>
      </c>
      <c r="AM25" s="504">
        <v>0</v>
      </c>
      <c r="AN25" s="505">
        <v>0</v>
      </c>
      <c r="AO25" s="518">
        <v>2.2758259999999999E-2</v>
      </c>
    </row>
    <row r="26" spans="1:41" ht="17.149999999999999" customHeight="1" x14ac:dyDescent="0.2">
      <c r="A26" s="130">
        <v>20</v>
      </c>
      <c r="B26" s="519" t="s">
        <v>187</v>
      </c>
      <c r="C26" s="520" t="s">
        <v>6</v>
      </c>
      <c r="D26" s="503">
        <v>1.80506E-3</v>
      </c>
      <c r="E26" s="504">
        <v>2.76188E-3</v>
      </c>
      <c r="F26" s="504">
        <v>6.5309599999999997E-3</v>
      </c>
      <c r="G26" s="504">
        <v>1.554941E-2</v>
      </c>
      <c r="H26" s="504">
        <v>1.2064E-2</v>
      </c>
      <c r="I26" s="504">
        <v>4.0087400000000002E-3</v>
      </c>
      <c r="J26" s="504">
        <v>1.23296E-3</v>
      </c>
      <c r="K26" s="504">
        <v>4.7712600000000003E-3</v>
      </c>
      <c r="L26" s="504">
        <v>7.6850299999999998E-3</v>
      </c>
      <c r="M26" s="504">
        <v>8.4076900000000006E-3</v>
      </c>
      <c r="N26" s="504">
        <v>3.6239929999999997E-2</v>
      </c>
      <c r="O26" s="504">
        <v>1.88014E-3</v>
      </c>
      <c r="P26" s="504">
        <v>9.9186000000000001E-4</v>
      </c>
      <c r="Q26" s="504">
        <v>2.4225700000000002E-3</v>
      </c>
      <c r="R26" s="504">
        <v>5.6195300000000002E-3</v>
      </c>
      <c r="S26" s="504">
        <v>2.4573799999999999E-3</v>
      </c>
      <c r="T26" s="504">
        <v>3.5011600000000001E-3</v>
      </c>
      <c r="U26" s="504">
        <v>5.0003599999999997E-3</v>
      </c>
      <c r="V26" s="504">
        <v>1.2698200000000001E-3</v>
      </c>
      <c r="W26" s="504">
        <v>3.9647010000000003E-2</v>
      </c>
      <c r="X26" s="504">
        <v>3.11933E-3</v>
      </c>
      <c r="Y26" s="504">
        <v>7.8094899999999997E-3</v>
      </c>
      <c r="Z26" s="504">
        <v>3.1846999999999999E-3</v>
      </c>
      <c r="AA26" s="504">
        <v>5.4406300000000001E-3</v>
      </c>
      <c r="AB26" s="504">
        <v>4.9939900000000002E-3</v>
      </c>
      <c r="AC26" s="504">
        <v>1.410965E-2</v>
      </c>
      <c r="AD26" s="504">
        <v>6.635E-5</v>
      </c>
      <c r="AE26" s="504">
        <v>1.6890200000000001E-3</v>
      </c>
      <c r="AF26" s="504">
        <v>2.0071180000000001E-2</v>
      </c>
      <c r="AG26" s="504">
        <v>6.7595700000000003E-3</v>
      </c>
      <c r="AH26" s="504">
        <v>1.6991470000000002E-2</v>
      </c>
      <c r="AI26" s="504">
        <v>3.5599400000000002E-3</v>
      </c>
      <c r="AJ26" s="504">
        <v>3.8890769999999998E-2</v>
      </c>
      <c r="AK26" s="504">
        <v>7.2728599999999999E-3</v>
      </c>
      <c r="AL26" s="504">
        <v>5.5375399999999997E-3</v>
      </c>
      <c r="AM26" s="504">
        <v>0.12892387</v>
      </c>
      <c r="AN26" s="505">
        <v>7.5303999999999996E-4</v>
      </c>
      <c r="AO26" s="518">
        <v>6.9704700000000003E-3</v>
      </c>
    </row>
    <row r="27" spans="1:41" ht="17.149999999999999" customHeight="1" x14ac:dyDescent="0.2">
      <c r="A27" s="130">
        <v>21</v>
      </c>
      <c r="B27" s="519" t="s">
        <v>188</v>
      </c>
      <c r="C27" s="520" t="s">
        <v>233</v>
      </c>
      <c r="D27" s="503">
        <v>3.33476E-3</v>
      </c>
      <c r="E27" s="504">
        <v>2.8980999999999998E-3</v>
      </c>
      <c r="F27" s="504">
        <v>6.7816999999999997E-4</v>
      </c>
      <c r="G27" s="504">
        <v>3.22339E-3</v>
      </c>
      <c r="H27" s="504">
        <v>5.4716900000000004E-3</v>
      </c>
      <c r="I27" s="504">
        <v>3.8100199999999999E-3</v>
      </c>
      <c r="J27" s="504">
        <v>6.2074000000000005E-4</v>
      </c>
      <c r="K27" s="504">
        <v>4.9068000000000002E-3</v>
      </c>
      <c r="L27" s="504">
        <v>6.5191399999999997E-3</v>
      </c>
      <c r="M27" s="504">
        <v>4.7096500000000001E-3</v>
      </c>
      <c r="N27" s="504">
        <v>3.9779699999999999E-3</v>
      </c>
      <c r="O27" s="504">
        <v>5.0009800000000004E-3</v>
      </c>
      <c r="P27" s="504">
        <v>2.2311800000000001E-3</v>
      </c>
      <c r="Q27" s="504">
        <v>2.0701500000000002E-3</v>
      </c>
      <c r="R27" s="504">
        <v>1.84217E-3</v>
      </c>
      <c r="S27" s="504">
        <v>4.2788899999999996E-3</v>
      </c>
      <c r="T27" s="504">
        <v>2.4809300000000001E-3</v>
      </c>
      <c r="U27" s="504">
        <v>2.60217E-3</v>
      </c>
      <c r="V27" s="504">
        <v>8.6799000000000002E-4</v>
      </c>
      <c r="W27" s="504">
        <v>2.0042200000000001E-3</v>
      </c>
      <c r="X27" s="504">
        <v>8.6244999999999996E-4</v>
      </c>
      <c r="Y27" s="504">
        <v>2.2136960000000001E-2</v>
      </c>
      <c r="Z27" s="504">
        <v>4.8655629999999998E-2</v>
      </c>
      <c r="AA27" s="504">
        <v>2.9965E-3</v>
      </c>
      <c r="AB27" s="504">
        <v>3.7445400000000002E-3</v>
      </c>
      <c r="AC27" s="504">
        <v>3.4829800000000001E-3</v>
      </c>
      <c r="AD27" s="504">
        <v>1.329875E-2</v>
      </c>
      <c r="AE27" s="504">
        <v>9.5149099999999997E-3</v>
      </c>
      <c r="AF27" s="504">
        <v>4.1781300000000004E-3</v>
      </c>
      <c r="AG27" s="504">
        <v>8.0712400000000004E-3</v>
      </c>
      <c r="AH27" s="504">
        <v>7.9890399999999993E-3</v>
      </c>
      <c r="AI27" s="504">
        <v>2.9198499999999999E-3</v>
      </c>
      <c r="AJ27" s="504">
        <v>1.5431399999999999E-3</v>
      </c>
      <c r="AK27" s="504">
        <v>1.46674E-3</v>
      </c>
      <c r="AL27" s="504">
        <v>3.1331900000000001E-3</v>
      </c>
      <c r="AM27" s="504">
        <v>0</v>
      </c>
      <c r="AN27" s="505">
        <v>1.459211E-2</v>
      </c>
      <c r="AO27" s="518">
        <v>5.1810299999999997E-3</v>
      </c>
    </row>
    <row r="28" spans="1:41" ht="17.149999999999999" customHeight="1" x14ac:dyDescent="0.2">
      <c r="A28" s="130">
        <v>22</v>
      </c>
      <c r="B28" s="519" t="s">
        <v>189</v>
      </c>
      <c r="C28" s="520" t="s">
        <v>348</v>
      </c>
      <c r="D28" s="503">
        <v>1.1273180000000001E-2</v>
      </c>
      <c r="E28" s="504">
        <v>4.0719470000000001E-2</v>
      </c>
      <c r="F28" s="504">
        <v>1.3005360000000001E-2</v>
      </c>
      <c r="G28" s="504">
        <v>2.6201740000000001E-2</v>
      </c>
      <c r="H28" s="504">
        <v>4.2747060000000003E-2</v>
      </c>
      <c r="I28" s="504">
        <v>2.8067430000000001E-2</v>
      </c>
      <c r="J28" s="504">
        <v>6.5578099999999999E-3</v>
      </c>
      <c r="K28" s="504">
        <v>2.7642010000000002E-2</v>
      </c>
      <c r="L28" s="504">
        <v>5.0302720000000002E-2</v>
      </c>
      <c r="M28" s="504">
        <v>4.4012259999999997E-2</v>
      </c>
      <c r="N28" s="504">
        <v>3.5569980000000001E-2</v>
      </c>
      <c r="O28" s="504">
        <v>1.910806E-2</v>
      </c>
      <c r="P28" s="504">
        <v>1.296837E-2</v>
      </c>
      <c r="Q28" s="504">
        <v>1.012829E-2</v>
      </c>
      <c r="R28" s="504">
        <v>1.103354E-2</v>
      </c>
      <c r="S28" s="504">
        <v>3.017485E-2</v>
      </c>
      <c r="T28" s="504">
        <v>8.6260399999999997E-3</v>
      </c>
      <c r="U28" s="504">
        <v>5.6054299999999998E-3</v>
      </c>
      <c r="V28" s="504">
        <v>1.1698129999999999E-2</v>
      </c>
      <c r="W28" s="504">
        <v>1.9615179999999999E-2</v>
      </c>
      <c r="X28" s="504">
        <v>2.7948999999999999E-3</v>
      </c>
      <c r="Y28" s="504">
        <v>0.10349814</v>
      </c>
      <c r="Z28" s="504">
        <v>5.245727E-2</v>
      </c>
      <c r="AA28" s="504">
        <v>6.9120340000000002E-2</v>
      </c>
      <c r="AB28" s="504">
        <v>2.1699179999999998E-2</v>
      </c>
      <c r="AC28" s="504">
        <v>5.0549599999999998E-3</v>
      </c>
      <c r="AD28" s="504">
        <v>4.8939999999999999E-3</v>
      </c>
      <c r="AE28" s="504">
        <v>1.1045879999999999E-2</v>
      </c>
      <c r="AF28" s="504">
        <v>5.3715500000000001E-3</v>
      </c>
      <c r="AG28" s="504">
        <v>1.0763129999999999E-2</v>
      </c>
      <c r="AH28" s="504">
        <v>1.398136E-2</v>
      </c>
      <c r="AI28" s="504">
        <v>1.2449440000000001E-2</v>
      </c>
      <c r="AJ28" s="504">
        <v>3.9818400000000004E-3</v>
      </c>
      <c r="AK28" s="504">
        <v>5.1354499999999997E-3</v>
      </c>
      <c r="AL28" s="504">
        <v>2.8795299999999999E-2</v>
      </c>
      <c r="AM28" s="504">
        <v>0</v>
      </c>
      <c r="AN28" s="505">
        <v>2.74946E-3</v>
      </c>
      <c r="AO28" s="518">
        <v>1.5890290000000001E-2</v>
      </c>
    </row>
    <row r="29" spans="1:41" ht="17.149999999999999" customHeight="1" x14ac:dyDescent="0.2">
      <c r="A29" s="130">
        <v>23</v>
      </c>
      <c r="B29" s="519" t="s">
        <v>190</v>
      </c>
      <c r="C29" s="520" t="s">
        <v>7</v>
      </c>
      <c r="D29" s="503">
        <v>5.8807E-4</v>
      </c>
      <c r="E29" s="504">
        <v>2.3769099999999999E-3</v>
      </c>
      <c r="F29" s="504">
        <v>1.66523E-3</v>
      </c>
      <c r="G29" s="504">
        <v>1.7716100000000001E-3</v>
      </c>
      <c r="H29" s="504">
        <v>2.3916599999999999E-3</v>
      </c>
      <c r="I29" s="504">
        <v>2.7874000000000002E-3</v>
      </c>
      <c r="J29" s="504">
        <v>6.7274000000000001E-4</v>
      </c>
      <c r="K29" s="504">
        <v>6.5483000000000002E-4</v>
      </c>
      <c r="L29" s="504">
        <v>9.1622999999999997E-4</v>
      </c>
      <c r="M29" s="504">
        <v>1.81127E-3</v>
      </c>
      <c r="N29" s="504">
        <v>6.4378999999999999E-4</v>
      </c>
      <c r="O29" s="504">
        <v>5.1966000000000002E-4</v>
      </c>
      <c r="P29" s="504">
        <v>4.8769999999999998E-4</v>
      </c>
      <c r="Q29" s="504">
        <v>4.6365000000000002E-4</v>
      </c>
      <c r="R29" s="504">
        <v>5.4770999999999997E-4</v>
      </c>
      <c r="S29" s="504">
        <v>1.2621100000000001E-3</v>
      </c>
      <c r="T29" s="504">
        <v>4.3176999999999999E-4</v>
      </c>
      <c r="U29" s="504">
        <v>2.7226000000000003E-4</v>
      </c>
      <c r="V29" s="504">
        <v>3.8107000000000001E-4</v>
      </c>
      <c r="W29" s="504">
        <v>4.8223999999999999E-4</v>
      </c>
      <c r="X29" s="504">
        <v>8.9273E-4</v>
      </c>
      <c r="Y29" s="504">
        <v>8.6355999999999998E-4</v>
      </c>
      <c r="Z29" s="504">
        <v>8.4108929999999998E-2</v>
      </c>
      <c r="AA29" s="504">
        <v>8.2615799999999993E-3</v>
      </c>
      <c r="AB29" s="504">
        <v>2.2534299999999998E-3</v>
      </c>
      <c r="AC29" s="504">
        <v>1.17869E-3</v>
      </c>
      <c r="AD29" s="504">
        <v>5.4339000000000004E-4</v>
      </c>
      <c r="AE29" s="504">
        <v>4.2850900000000001E-3</v>
      </c>
      <c r="AF29" s="504">
        <v>1.6046999999999999E-3</v>
      </c>
      <c r="AG29" s="504">
        <v>3.7162800000000002E-3</v>
      </c>
      <c r="AH29" s="504">
        <v>8.2877100000000002E-3</v>
      </c>
      <c r="AI29" s="504">
        <v>4.4447899999999997E-3</v>
      </c>
      <c r="AJ29" s="504">
        <v>2.1356399999999998E-3</v>
      </c>
      <c r="AK29" s="504">
        <v>7.5635999999999998E-4</v>
      </c>
      <c r="AL29" s="504">
        <v>7.9653799999999993E-3</v>
      </c>
      <c r="AM29" s="504">
        <v>0</v>
      </c>
      <c r="AN29" s="505">
        <v>8.0190000000000003E-4</v>
      </c>
      <c r="AO29" s="518">
        <v>2.6354799999999999E-3</v>
      </c>
    </row>
    <row r="30" spans="1:41" ht="17.149999999999999" customHeight="1" x14ac:dyDescent="0.2">
      <c r="A30" s="130">
        <v>24</v>
      </c>
      <c r="B30" s="519" t="s">
        <v>191</v>
      </c>
      <c r="C30" s="520" t="s">
        <v>8</v>
      </c>
      <c r="D30" s="503">
        <v>2.3047000000000001E-4</v>
      </c>
      <c r="E30" s="504">
        <v>2.3630999999999999E-3</v>
      </c>
      <c r="F30" s="504">
        <v>1.27688E-3</v>
      </c>
      <c r="G30" s="504">
        <v>3.7205000000000002E-4</v>
      </c>
      <c r="H30" s="504">
        <v>1.16607E-3</v>
      </c>
      <c r="I30" s="504">
        <v>3.30554E-3</v>
      </c>
      <c r="J30" s="504">
        <v>2.2410000000000001E-5</v>
      </c>
      <c r="K30" s="504">
        <v>1.0734E-4</v>
      </c>
      <c r="L30" s="504">
        <v>3.1657600000000001E-3</v>
      </c>
      <c r="M30" s="504">
        <v>1.7919999999999999E-4</v>
      </c>
      <c r="N30" s="504">
        <v>1.9886E-4</v>
      </c>
      <c r="O30" s="504">
        <v>1.1547E-4</v>
      </c>
      <c r="P30" s="504">
        <v>3.7648E-4</v>
      </c>
      <c r="Q30" s="504">
        <v>3.1210000000000001E-5</v>
      </c>
      <c r="R30" s="504">
        <v>6.3374000000000004E-4</v>
      </c>
      <c r="S30" s="504">
        <v>1.1662300000000001E-3</v>
      </c>
      <c r="T30" s="504">
        <v>2.8548000000000001E-4</v>
      </c>
      <c r="U30" s="504">
        <v>2.8249999999999998E-4</v>
      </c>
      <c r="V30" s="504">
        <v>5.0971000000000002E-4</v>
      </c>
      <c r="W30" s="504">
        <v>4.2737E-4</v>
      </c>
      <c r="X30" s="504">
        <v>2.4389300000000002E-3</v>
      </c>
      <c r="Y30" s="504">
        <v>1.6129890000000001E-2</v>
      </c>
      <c r="Z30" s="504">
        <v>2.9326299999999999E-3</v>
      </c>
      <c r="AA30" s="504">
        <v>0</v>
      </c>
      <c r="AB30" s="504">
        <v>1.5007499999999999E-3</v>
      </c>
      <c r="AC30" s="504">
        <v>4.6208200000000003E-3</v>
      </c>
      <c r="AD30" s="504">
        <v>2.4000000000000001E-5</v>
      </c>
      <c r="AE30" s="504">
        <v>8.4120299999999992E-3</v>
      </c>
      <c r="AF30" s="504">
        <v>4.8692600000000003E-3</v>
      </c>
      <c r="AG30" s="504">
        <v>2.872446E-2</v>
      </c>
      <c r="AH30" s="504">
        <v>7.3714999999999996E-3</v>
      </c>
      <c r="AI30" s="504">
        <v>5.0429799999999999E-3</v>
      </c>
      <c r="AJ30" s="504">
        <v>5.2989999999999999E-5</v>
      </c>
      <c r="AK30" s="504">
        <v>1.4388999999999999E-3</v>
      </c>
      <c r="AL30" s="504">
        <v>2.0640780000000001E-2</v>
      </c>
      <c r="AM30" s="504">
        <v>0</v>
      </c>
      <c r="AN30" s="505">
        <v>1.2560780000000001E-2</v>
      </c>
      <c r="AO30" s="518">
        <v>4.6865500000000003E-3</v>
      </c>
    </row>
    <row r="31" spans="1:41" ht="17.149999999999999" customHeight="1" x14ac:dyDescent="0.2">
      <c r="A31" s="130">
        <v>25</v>
      </c>
      <c r="B31" s="519" t="s">
        <v>192</v>
      </c>
      <c r="C31" s="520" t="s">
        <v>234</v>
      </c>
      <c r="D31" s="503">
        <v>5.5769979999999997E-2</v>
      </c>
      <c r="E31" s="504">
        <v>1.215898E-2</v>
      </c>
      <c r="F31" s="504">
        <v>6.3694120000000007E-2</v>
      </c>
      <c r="G31" s="504">
        <v>7.8885880000000005E-2</v>
      </c>
      <c r="H31" s="504">
        <v>7.100882E-2</v>
      </c>
      <c r="I31" s="504">
        <v>4.4106779999999998E-2</v>
      </c>
      <c r="J31" s="504">
        <v>7.1349400000000002E-3</v>
      </c>
      <c r="K31" s="504">
        <v>5.6232499999999998E-2</v>
      </c>
      <c r="L31" s="504">
        <v>3.2285380000000002E-2</v>
      </c>
      <c r="M31" s="504">
        <v>1.7081550000000001E-2</v>
      </c>
      <c r="N31" s="504">
        <v>2.4675760000000001E-2</v>
      </c>
      <c r="O31" s="504">
        <v>2.8813330000000002E-2</v>
      </c>
      <c r="P31" s="504">
        <v>3.989322E-2</v>
      </c>
      <c r="Q31" s="504">
        <v>3.6896739999999997E-2</v>
      </c>
      <c r="R31" s="504">
        <v>5.2720719999999999E-2</v>
      </c>
      <c r="S31" s="504">
        <v>4.5365620000000002E-2</v>
      </c>
      <c r="T31" s="504">
        <v>5.1685080000000001E-2</v>
      </c>
      <c r="U31" s="504">
        <v>4.8236550000000003E-2</v>
      </c>
      <c r="V31" s="504">
        <v>3.6692460000000003E-2</v>
      </c>
      <c r="W31" s="504">
        <v>5.699597E-2</v>
      </c>
      <c r="X31" s="504">
        <v>4.9548309999999998E-2</v>
      </c>
      <c r="Y31" s="504">
        <v>4.9940599999999998E-3</v>
      </c>
      <c r="Z31" s="504">
        <v>1.785467E-2</v>
      </c>
      <c r="AA31" s="504">
        <v>1.770818E-2</v>
      </c>
      <c r="AB31" s="504">
        <v>9.6196100000000007E-3</v>
      </c>
      <c r="AC31" s="504">
        <v>5.2516400000000001E-3</v>
      </c>
      <c r="AD31" s="504">
        <v>1.5130199999999999E-3</v>
      </c>
      <c r="AE31" s="504">
        <v>2.375884E-2</v>
      </c>
      <c r="AF31" s="504">
        <v>9.0268899999999992E-3</v>
      </c>
      <c r="AG31" s="504">
        <v>9.1501599999999992E-3</v>
      </c>
      <c r="AH31" s="504">
        <v>1.8524909999999999E-2</v>
      </c>
      <c r="AI31" s="504">
        <v>4.1812189999999999E-2</v>
      </c>
      <c r="AJ31" s="504">
        <v>3.5394620000000002E-2</v>
      </c>
      <c r="AK31" s="504">
        <v>1.7724360000000002E-2</v>
      </c>
      <c r="AL31" s="504">
        <v>6.0678419999999997E-2</v>
      </c>
      <c r="AM31" s="504">
        <v>0.23884274</v>
      </c>
      <c r="AN31" s="505">
        <v>4.0669199999999999E-3</v>
      </c>
      <c r="AO31" s="518">
        <v>2.7284360000000001E-2</v>
      </c>
    </row>
    <row r="32" spans="1:41" ht="17.149999999999999" customHeight="1" x14ac:dyDescent="0.2">
      <c r="A32" s="130">
        <v>26</v>
      </c>
      <c r="B32" s="519" t="s">
        <v>193</v>
      </c>
      <c r="C32" s="520" t="s">
        <v>9</v>
      </c>
      <c r="D32" s="503">
        <v>6.9787599999999997E-3</v>
      </c>
      <c r="E32" s="504">
        <v>4.4278919999999999E-2</v>
      </c>
      <c r="F32" s="504">
        <v>7.0168299999999999E-3</v>
      </c>
      <c r="G32" s="504">
        <v>1.96945E-2</v>
      </c>
      <c r="H32" s="504">
        <v>1.020712E-2</v>
      </c>
      <c r="I32" s="504">
        <v>8.3532499999999996E-3</v>
      </c>
      <c r="J32" s="504">
        <v>3.9756799999999997E-3</v>
      </c>
      <c r="K32" s="504">
        <v>4.8871399999999999E-3</v>
      </c>
      <c r="L32" s="504">
        <v>1.17503E-2</v>
      </c>
      <c r="M32" s="504">
        <v>5.1239299999999996E-3</v>
      </c>
      <c r="N32" s="504">
        <v>8.5600399999999997E-3</v>
      </c>
      <c r="O32" s="504">
        <v>1.18064E-2</v>
      </c>
      <c r="P32" s="504">
        <v>6.6335999999999999E-3</v>
      </c>
      <c r="Q32" s="504">
        <v>7.1722699999999997E-3</v>
      </c>
      <c r="R32" s="504">
        <v>1.268525E-2</v>
      </c>
      <c r="S32" s="504">
        <v>7.5445599999999996E-3</v>
      </c>
      <c r="T32" s="504">
        <v>7.4983599999999999E-3</v>
      </c>
      <c r="U32" s="504">
        <v>8.0211599999999994E-3</v>
      </c>
      <c r="V32" s="504">
        <v>5.6490000000000004E-3</v>
      </c>
      <c r="W32" s="504">
        <v>2.0071410000000001E-2</v>
      </c>
      <c r="X32" s="504">
        <v>1.0689499999999999E-2</v>
      </c>
      <c r="Y32" s="504">
        <v>2.042128E-2</v>
      </c>
      <c r="Z32" s="504">
        <v>1.7593549999999999E-2</v>
      </c>
      <c r="AA32" s="504">
        <v>2.70992E-2</v>
      </c>
      <c r="AB32" s="504">
        <v>1.9403199999999999E-2</v>
      </c>
      <c r="AC32" s="504">
        <v>7.7207250000000005E-2</v>
      </c>
      <c r="AD32" s="504">
        <v>7.9318760000000002E-2</v>
      </c>
      <c r="AE32" s="504">
        <v>2.69626E-2</v>
      </c>
      <c r="AF32" s="504">
        <v>5.2483199999999999E-3</v>
      </c>
      <c r="AG32" s="504">
        <v>1.814377E-2</v>
      </c>
      <c r="AH32" s="504">
        <v>8.4053500000000007E-3</v>
      </c>
      <c r="AI32" s="504">
        <v>7.8808699999999999E-3</v>
      </c>
      <c r="AJ32" s="504">
        <v>2.5375100000000001E-2</v>
      </c>
      <c r="AK32" s="504">
        <v>1.0578600000000001E-2</v>
      </c>
      <c r="AL32" s="504">
        <v>1.2151820000000001E-2</v>
      </c>
      <c r="AM32" s="504">
        <v>0</v>
      </c>
      <c r="AN32" s="505">
        <v>3.4609189999999998E-2</v>
      </c>
      <c r="AO32" s="518">
        <v>2.0144809999999999E-2</v>
      </c>
    </row>
    <row r="33" spans="1:41" ht="17.149999999999999" customHeight="1" x14ac:dyDescent="0.2">
      <c r="A33" s="130">
        <v>27</v>
      </c>
      <c r="B33" s="519" t="s">
        <v>194</v>
      </c>
      <c r="C33" s="520" t="s">
        <v>235</v>
      </c>
      <c r="D33" s="503">
        <v>5.1707000000000001E-4</v>
      </c>
      <c r="E33" s="504">
        <v>1.0911300000000001E-2</v>
      </c>
      <c r="F33" s="504">
        <v>3.43919E-3</v>
      </c>
      <c r="G33" s="504">
        <v>4.9654499999999997E-3</v>
      </c>
      <c r="H33" s="504">
        <v>2.7247899999999999E-3</v>
      </c>
      <c r="I33" s="504">
        <v>3.5308000000000002E-3</v>
      </c>
      <c r="J33" s="504">
        <v>5.597E-4</v>
      </c>
      <c r="K33" s="504">
        <v>4.23399E-3</v>
      </c>
      <c r="L33" s="504">
        <v>4.2632299999999998E-3</v>
      </c>
      <c r="M33" s="504">
        <v>1.3367800000000001E-3</v>
      </c>
      <c r="N33" s="504">
        <v>1.2381600000000001E-3</v>
      </c>
      <c r="O33" s="504">
        <v>4.4518600000000002E-3</v>
      </c>
      <c r="P33" s="504">
        <v>3.4789700000000001E-3</v>
      </c>
      <c r="Q33" s="504">
        <v>2.8747899999999999E-3</v>
      </c>
      <c r="R33" s="504">
        <v>2.6002999999999998E-3</v>
      </c>
      <c r="S33" s="504">
        <v>1.8296E-3</v>
      </c>
      <c r="T33" s="504">
        <v>2.5496300000000002E-3</v>
      </c>
      <c r="U33" s="504">
        <v>2.83665E-3</v>
      </c>
      <c r="V33" s="504">
        <v>9.4359000000000001E-4</v>
      </c>
      <c r="W33" s="504">
        <v>3.7504399999999999E-3</v>
      </c>
      <c r="X33" s="504">
        <v>5.2059000000000003E-3</v>
      </c>
      <c r="Y33" s="504">
        <v>7.8538700000000006E-3</v>
      </c>
      <c r="Z33" s="504">
        <v>1.2294700000000001E-3</v>
      </c>
      <c r="AA33" s="504">
        <v>1.57452E-3</v>
      </c>
      <c r="AB33" s="504">
        <v>3.5224770000000002E-2</v>
      </c>
      <c r="AC33" s="504">
        <v>1.7940870000000001E-2</v>
      </c>
      <c r="AD33" s="504">
        <v>5.2257739999999997E-2</v>
      </c>
      <c r="AE33" s="504">
        <v>2.686173E-2</v>
      </c>
      <c r="AF33" s="504">
        <v>2.9974290000000001E-2</v>
      </c>
      <c r="AG33" s="504">
        <v>3.6150700000000002E-3</v>
      </c>
      <c r="AH33" s="504">
        <v>9.1988999999999994E-3</v>
      </c>
      <c r="AI33" s="504">
        <v>1.8640489999999999E-2</v>
      </c>
      <c r="AJ33" s="504">
        <v>1.706355E-2</v>
      </c>
      <c r="AK33" s="504">
        <v>1.054998E-2</v>
      </c>
      <c r="AL33" s="504">
        <v>3.378685E-2</v>
      </c>
      <c r="AM33" s="504">
        <v>0</v>
      </c>
      <c r="AN33" s="505">
        <v>1.9108389999999999E-2</v>
      </c>
      <c r="AO33" s="518">
        <v>1.714305E-2</v>
      </c>
    </row>
    <row r="34" spans="1:41" ht="17.149999999999999" customHeight="1" x14ac:dyDescent="0.2">
      <c r="A34" s="130">
        <v>28</v>
      </c>
      <c r="B34" s="519" t="s">
        <v>195</v>
      </c>
      <c r="C34" s="520" t="s">
        <v>236</v>
      </c>
      <c r="D34" s="503">
        <v>6.595144E-2</v>
      </c>
      <c r="E34" s="504">
        <v>0.18815135999999999</v>
      </c>
      <c r="F34" s="504">
        <v>3.9246429999999999E-2</v>
      </c>
      <c r="G34" s="504">
        <v>2.774215E-2</v>
      </c>
      <c r="H34" s="504">
        <v>4.3740569999999999E-2</v>
      </c>
      <c r="I34" s="504">
        <v>2.5245299999999998E-2</v>
      </c>
      <c r="J34" s="504">
        <v>2.1442389999999999E-2</v>
      </c>
      <c r="K34" s="504">
        <v>1.854718E-2</v>
      </c>
      <c r="L34" s="504">
        <v>7.1978909999999993E-2</v>
      </c>
      <c r="M34" s="504">
        <v>2.3630789999999999E-2</v>
      </c>
      <c r="N34" s="504">
        <v>3.4528360000000001E-2</v>
      </c>
      <c r="O34" s="504">
        <v>2.761854E-2</v>
      </c>
      <c r="P34" s="504">
        <v>2.0806470000000001E-2</v>
      </c>
      <c r="Q34" s="504">
        <v>1.7953750000000001E-2</v>
      </c>
      <c r="R34" s="504">
        <v>2.5505420000000001E-2</v>
      </c>
      <c r="S34" s="504">
        <v>1.6633849999999999E-2</v>
      </c>
      <c r="T34" s="504">
        <v>2.0820020000000002E-2</v>
      </c>
      <c r="U34" s="504">
        <v>2.0160109999999998E-2</v>
      </c>
      <c r="V34" s="504">
        <v>1.854192E-2</v>
      </c>
      <c r="W34" s="504">
        <v>0.10927713999999999</v>
      </c>
      <c r="X34" s="504">
        <v>4.2482949999999998E-2</v>
      </c>
      <c r="Y34" s="504">
        <v>3.0434570000000001E-2</v>
      </c>
      <c r="Z34" s="504">
        <v>2.189868E-2</v>
      </c>
      <c r="AA34" s="504">
        <v>7.6426030000000006E-2</v>
      </c>
      <c r="AB34" s="504">
        <v>5.1335600000000002E-2</v>
      </c>
      <c r="AC34" s="504">
        <v>3.4060939999999998E-2</v>
      </c>
      <c r="AD34" s="504">
        <v>2.8557700000000001E-3</v>
      </c>
      <c r="AE34" s="504">
        <v>0.1141141</v>
      </c>
      <c r="AF34" s="504">
        <v>2.2167139999999998E-2</v>
      </c>
      <c r="AG34" s="504">
        <v>3.3788079999999998E-2</v>
      </c>
      <c r="AH34" s="504">
        <v>2.8957239999999999E-2</v>
      </c>
      <c r="AI34" s="504">
        <v>1.6714489999999999E-2</v>
      </c>
      <c r="AJ34" s="504">
        <v>3.9276770000000003E-2</v>
      </c>
      <c r="AK34" s="504">
        <v>1.446421E-2</v>
      </c>
      <c r="AL34" s="504">
        <v>3.626265E-2</v>
      </c>
      <c r="AM34" s="504">
        <v>6.1546440000000001E-2</v>
      </c>
      <c r="AN34" s="505">
        <v>5.0975359999999997E-2</v>
      </c>
      <c r="AO34" s="518">
        <v>3.2967389999999999E-2</v>
      </c>
    </row>
    <row r="35" spans="1:41" ht="17.149999999999999" customHeight="1" x14ac:dyDescent="0.2">
      <c r="A35" s="130">
        <v>29</v>
      </c>
      <c r="B35" s="519" t="s">
        <v>196</v>
      </c>
      <c r="C35" s="520" t="s">
        <v>237</v>
      </c>
      <c r="D35" s="503">
        <v>3.9335899999999998E-3</v>
      </c>
      <c r="E35" s="504">
        <v>9.3892100000000003E-3</v>
      </c>
      <c r="F35" s="504">
        <v>4.5090199999999999E-3</v>
      </c>
      <c r="G35" s="504">
        <v>4.5202300000000001E-3</v>
      </c>
      <c r="H35" s="504">
        <v>4.3369200000000002E-3</v>
      </c>
      <c r="I35" s="504">
        <v>1.080391E-2</v>
      </c>
      <c r="J35" s="504">
        <v>7.9891000000000001E-4</v>
      </c>
      <c r="K35" s="504">
        <v>3.6962800000000001E-3</v>
      </c>
      <c r="L35" s="504">
        <v>5.6559699999999997E-3</v>
      </c>
      <c r="M35" s="504">
        <v>2.40318E-3</v>
      </c>
      <c r="N35" s="504">
        <v>1.9626399999999999E-3</v>
      </c>
      <c r="O35" s="504">
        <v>7.0167600000000004E-3</v>
      </c>
      <c r="P35" s="504">
        <v>7.2531200000000001E-3</v>
      </c>
      <c r="Q35" s="504">
        <v>8.8018100000000002E-3</v>
      </c>
      <c r="R35" s="504">
        <v>6.2089399999999996E-3</v>
      </c>
      <c r="S35" s="504">
        <v>5.6230899999999999E-3</v>
      </c>
      <c r="T35" s="504">
        <v>9.5086200000000006E-3</v>
      </c>
      <c r="U35" s="504">
        <v>2.1453150000000001E-2</v>
      </c>
      <c r="V35" s="504">
        <v>2.68819E-3</v>
      </c>
      <c r="W35" s="504">
        <v>5.5939600000000003E-3</v>
      </c>
      <c r="X35" s="504">
        <v>8.4087199999999997E-3</v>
      </c>
      <c r="Y35" s="504">
        <v>1.205022E-2</v>
      </c>
      <c r="Z35" s="504">
        <v>3.4052539999999999E-2</v>
      </c>
      <c r="AA35" s="504">
        <v>9.8113999999999996E-3</v>
      </c>
      <c r="AB35" s="504">
        <v>3.9274709999999997E-2</v>
      </c>
      <c r="AC35" s="504">
        <v>5.6057059999999999E-2</v>
      </c>
      <c r="AD35" s="504">
        <v>3.3501E-3</v>
      </c>
      <c r="AE35" s="504">
        <v>9.34895E-3</v>
      </c>
      <c r="AF35" s="504">
        <v>0.16445551999999999</v>
      </c>
      <c r="AG35" s="504">
        <v>2.9354370000000001E-2</v>
      </c>
      <c r="AH35" s="504">
        <v>3.225339E-2</v>
      </c>
      <c r="AI35" s="504">
        <v>1.355228E-2</v>
      </c>
      <c r="AJ35" s="504">
        <v>6.3459119999999994E-2</v>
      </c>
      <c r="AK35" s="504">
        <v>9.1665949999999996E-2</v>
      </c>
      <c r="AL35" s="504">
        <v>2.396591E-2</v>
      </c>
      <c r="AM35" s="504">
        <v>0</v>
      </c>
      <c r="AN35" s="505">
        <v>4.3450419999999997E-2</v>
      </c>
      <c r="AO35" s="518">
        <v>3.2009309999999999E-2</v>
      </c>
    </row>
    <row r="36" spans="1:41" ht="17.149999999999999" customHeight="1" x14ac:dyDescent="0.2">
      <c r="A36" s="130">
        <v>30</v>
      </c>
      <c r="B36" s="519" t="s">
        <v>197</v>
      </c>
      <c r="C36" s="520" t="s">
        <v>10</v>
      </c>
      <c r="D36" s="503">
        <v>0</v>
      </c>
      <c r="E36" s="504">
        <v>0</v>
      </c>
      <c r="F36" s="504">
        <v>0</v>
      </c>
      <c r="G36" s="504">
        <v>0</v>
      </c>
      <c r="H36" s="504">
        <v>0</v>
      </c>
      <c r="I36" s="504">
        <v>0</v>
      </c>
      <c r="J36" s="504">
        <v>0</v>
      </c>
      <c r="K36" s="504">
        <v>0</v>
      </c>
      <c r="L36" s="504">
        <v>0</v>
      </c>
      <c r="M36" s="504">
        <v>0</v>
      </c>
      <c r="N36" s="504">
        <v>0</v>
      </c>
      <c r="O36" s="504">
        <v>0</v>
      </c>
      <c r="P36" s="504">
        <v>0</v>
      </c>
      <c r="Q36" s="504">
        <v>0</v>
      </c>
      <c r="R36" s="504">
        <v>0</v>
      </c>
      <c r="S36" s="504">
        <v>0</v>
      </c>
      <c r="T36" s="504">
        <v>0</v>
      </c>
      <c r="U36" s="504">
        <v>0</v>
      </c>
      <c r="V36" s="504">
        <v>0</v>
      </c>
      <c r="W36" s="504">
        <v>0</v>
      </c>
      <c r="X36" s="504">
        <v>0</v>
      </c>
      <c r="Y36" s="504">
        <v>0</v>
      </c>
      <c r="Z36" s="504">
        <v>0</v>
      </c>
      <c r="AA36" s="504">
        <v>0</v>
      </c>
      <c r="AB36" s="504">
        <v>0</v>
      </c>
      <c r="AC36" s="504">
        <v>0</v>
      </c>
      <c r="AD36" s="504">
        <v>0</v>
      </c>
      <c r="AE36" s="504">
        <v>0</v>
      </c>
      <c r="AF36" s="504">
        <v>0</v>
      </c>
      <c r="AG36" s="504">
        <v>0</v>
      </c>
      <c r="AH36" s="504">
        <v>0</v>
      </c>
      <c r="AI36" s="504">
        <v>0</v>
      </c>
      <c r="AJ36" s="504">
        <v>0</v>
      </c>
      <c r="AK36" s="504">
        <v>0</v>
      </c>
      <c r="AL36" s="504">
        <v>0</v>
      </c>
      <c r="AM36" s="504">
        <v>0</v>
      </c>
      <c r="AN36" s="505">
        <v>0.10149269</v>
      </c>
      <c r="AO36" s="518">
        <v>7.6488999999999995E-4</v>
      </c>
    </row>
    <row r="37" spans="1:41" ht="17.149999999999999" customHeight="1" x14ac:dyDescent="0.2">
      <c r="A37" s="130">
        <v>31</v>
      </c>
      <c r="B37" s="519" t="s">
        <v>198</v>
      </c>
      <c r="C37" s="520" t="s">
        <v>238</v>
      </c>
      <c r="D37" s="503">
        <v>3.3720000000000002E-5</v>
      </c>
      <c r="E37" s="504">
        <v>4.6590999999999999E-4</v>
      </c>
      <c r="F37" s="504">
        <v>2.2284E-4</v>
      </c>
      <c r="G37" s="504">
        <v>2.8860000000000002E-5</v>
      </c>
      <c r="H37" s="504">
        <v>1.7542999999999999E-4</v>
      </c>
      <c r="I37" s="504">
        <v>3.3261E-4</v>
      </c>
      <c r="J37" s="504">
        <v>1.2830000000000001E-5</v>
      </c>
      <c r="K37" s="504">
        <v>1.6155E-4</v>
      </c>
      <c r="L37" s="504">
        <v>4.0960999999999998E-4</v>
      </c>
      <c r="M37" s="504">
        <v>7.6509999999999998E-5</v>
      </c>
      <c r="N37" s="504">
        <v>1.8620000000000001E-5</v>
      </c>
      <c r="O37" s="504">
        <v>4.6030000000000002E-4</v>
      </c>
      <c r="P37" s="504">
        <v>7.0235999999999996E-4</v>
      </c>
      <c r="Q37" s="504">
        <v>4.2857000000000003E-4</v>
      </c>
      <c r="R37" s="504">
        <v>3.6339E-4</v>
      </c>
      <c r="S37" s="504">
        <v>1.3622199999999999E-3</v>
      </c>
      <c r="T37" s="504">
        <v>1.2708400000000001E-3</v>
      </c>
      <c r="U37" s="504">
        <v>2.01359E-3</v>
      </c>
      <c r="V37" s="504">
        <v>2.0924E-4</v>
      </c>
      <c r="W37" s="504">
        <v>5.2809999999999998E-5</v>
      </c>
      <c r="X37" s="504">
        <v>1.6381999999999999E-4</v>
      </c>
      <c r="Y37" s="504">
        <v>6.9811999999999999E-4</v>
      </c>
      <c r="Z37" s="504">
        <v>1.1743000000000001E-4</v>
      </c>
      <c r="AA37" s="504">
        <v>2.4465000000000001E-4</v>
      </c>
      <c r="AB37" s="504">
        <v>2.1624E-4</v>
      </c>
      <c r="AC37" s="504">
        <v>2.1201E-4</v>
      </c>
      <c r="AD37" s="504">
        <v>1.6300000000000001E-6</v>
      </c>
      <c r="AE37" s="504">
        <v>8.9013999999999999E-4</v>
      </c>
      <c r="AF37" s="504">
        <v>5.0448300000000001E-3</v>
      </c>
      <c r="AG37" s="504">
        <v>1.5948000000000001E-4</v>
      </c>
      <c r="AH37" s="504">
        <v>1.7400000000000001E-6</v>
      </c>
      <c r="AI37" s="504">
        <v>1.0378E-4</v>
      </c>
      <c r="AJ37" s="504">
        <v>0</v>
      </c>
      <c r="AK37" s="504">
        <v>5.2066000000000005E-4</v>
      </c>
      <c r="AL37" s="504">
        <v>5.3512999999999998E-4</v>
      </c>
      <c r="AM37" s="504">
        <v>0</v>
      </c>
      <c r="AN37" s="505">
        <v>2.4588399999999999E-3</v>
      </c>
      <c r="AO37" s="518">
        <v>6.1888000000000004E-4</v>
      </c>
    </row>
    <row r="38" spans="1:41" ht="17.149999999999999" customHeight="1" x14ac:dyDescent="0.2">
      <c r="A38" s="130">
        <v>32</v>
      </c>
      <c r="B38" s="519" t="s">
        <v>199</v>
      </c>
      <c r="C38" s="520" t="s">
        <v>239</v>
      </c>
      <c r="D38" s="503">
        <v>0</v>
      </c>
      <c r="E38" s="504">
        <v>0</v>
      </c>
      <c r="F38" s="504">
        <v>0</v>
      </c>
      <c r="G38" s="504">
        <v>0</v>
      </c>
      <c r="H38" s="504">
        <v>1.66E-6</v>
      </c>
      <c r="I38" s="504">
        <v>5.2499999999999997E-6</v>
      </c>
      <c r="J38" s="504">
        <v>0</v>
      </c>
      <c r="K38" s="504">
        <v>5.0999999999999999E-7</v>
      </c>
      <c r="L38" s="504">
        <v>0</v>
      </c>
      <c r="M38" s="504">
        <v>1.66E-6</v>
      </c>
      <c r="N38" s="504">
        <v>0</v>
      </c>
      <c r="O38" s="504">
        <v>0</v>
      </c>
      <c r="P38" s="504">
        <v>0</v>
      </c>
      <c r="Q38" s="504">
        <v>0</v>
      </c>
      <c r="R38" s="504">
        <v>0</v>
      </c>
      <c r="S38" s="504">
        <v>0</v>
      </c>
      <c r="T38" s="504">
        <v>0</v>
      </c>
      <c r="U38" s="504">
        <v>0</v>
      </c>
      <c r="V38" s="504">
        <v>0</v>
      </c>
      <c r="W38" s="504">
        <v>4.4499999999999997E-6</v>
      </c>
      <c r="X38" s="504">
        <v>1.28E-6</v>
      </c>
      <c r="Y38" s="504">
        <v>2.2229999999999999E-5</v>
      </c>
      <c r="Z38" s="504">
        <v>1.2184E-4</v>
      </c>
      <c r="AA38" s="504">
        <v>0</v>
      </c>
      <c r="AB38" s="504">
        <v>1.9179999999999999E-5</v>
      </c>
      <c r="AC38" s="504">
        <v>1.08E-4</v>
      </c>
      <c r="AD38" s="504">
        <v>1.1600000000000001E-5</v>
      </c>
      <c r="AE38" s="504">
        <v>7.8649999999999998E-4</v>
      </c>
      <c r="AF38" s="504">
        <v>2.7332000000000002E-4</v>
      </c>
      <c r="AG38" s="504">
        <v>1.9470000000000002E-5</v>
      </c>
      <c r="AH38" s="504">
        <v>1.2310000000000001E-5</v>
      </c>
      <c r="AI38" s="504">
        <v>1.4409720000000001E-2</v>
      </c>
      <c r="AJ38" s="504">
        <v>5.6500000000000001E-6</v>
      </c>
      <c r="AK38" s="504">
        <v>2.3519999999999998E-5</v>
      </c>
      <c r="AL38" s="504">
        <v>2.6610000000000002E-4</v>
      </c>
      <c r="AM38" s="504">
        <v>0</v>
      </c>
      <c r="AN38" s="505">
        <v>1.2915E-4</v>
      </c>
      <c r="AO38" s="518">
        <v>1.0881899999999999E-3</v>
      </c>
    </row>
    <row r="39" spans="1:41" ht="17.149999999999999" customHeight="1" x14ac:dyDescent="0.2">
      <c r="A39" s="130">
        <v>33</v>
      </c>
      <c r="B39" s="519" t="s">
        <v>200</v>
      </c>
      <c r="C39" s="520" t="s">
        <v>259</v>
      </c>
      <c r="D39" s="503">
        <v>3.1741500000000001E-3</v>
      </c>
      <c r="E39" s="504">
        <v>3.1409200000000002E-3</v>
      </c>
      <c r="F39" s="504">
        <v>1.2277499999999999E-3</v>
      </c>
      <c r="G39" s="504">
        <v>1.10618E-3</v>
      </c>
      <c r="H39" s="504">
        <v>6.2228000000000001E-4</v>
      </c>
      <c r="I39" s="504">
        <v>1.0869300000000001E-3</v>
      </c>
      <c r="J39" s="504">
        <v>1.8751999999999999E-4</v>
      </c>
      <c r="K39" s="504">
        <v>4.5909E-4</v>
      </c>
      <c r="L39" s="504">
        <v>8.4918000000000005E-4</v>
      </c>
      <c r="M39" s="504">
        <v>6.4185000000000002E-4</v>
      </c>
      <c r="N39" s="504">
        <v>1.06036E-3</v>
      </c>
      <c r="O39" s="504">
        <v>2.4455000000000001E-4</v>
      </c>
      <c r="P39" s="504">
        <v>1.99584E-3</v>
      </c>
      <c r="Q39" s="504">
        <v>4.8566000000000001E-4</v>
      </c>
      <c r="R39" s="504">
        <v>5.6908000000000002E-4</v>
      </c>
      <c r="S39" s="504">
        <v>3.5948000000000002E-4</v>
      </c>
      <c r="T39" s="504">
        <v>3.5513E-4</v>
      </c>
      <c r="U39" s="504">
        <v>2.6725000000000002E-4</v>
      </c>
      <c r="V39" s="504">
        <v>1.138E-4</v>
      </c>
      <c r="W39" s="504">
        <v>8.1004000000000004E-4</v>
      </c>
      <c r="X39" s="504">
        <v>9.4903000000000001E-4</v>
      </c>
      <c r="Y39" s="504">
        <v>1.8277499999999999E-3</v>
      </c>
      <c r="Z39" s="504">
        <v>8.5714099999999998E-3</v>
      </c>
      <c r="AA39" s="504">
        <v>1.8830800000000001E-3</v>
      </c>
      <c r="AB39" s="504">
        <v>5.6565999999999995E-4</v>
      </c>
      <c r="AC39" s="504">
        <v>3.04302E-3</v>
      </c>
      <c r="AD39" s="504">
        <v>2.4219000000000001E-4</v>
      </c>
      <c r="AE39" s="504">
        <v>1.28484E-3</v>
      </c>
      <c r="AF39" s="504">
        <v>9.0552000000000004E-4</v>
      </c>
      <c r="AG39" s="504">
        <v>2.65E-6</v>
      </c>
      <c r="AH39" s="504">
        <v>2.4605199999999999E-3</v>
      </c>
      <c r="AI39" s="504">
        <v>1.0549400000000001E-3</v>
      </c>
      <c r="AJ39" s="504">
        <v>0</v>
      </c>
      <c r="AK39" s="504">
        <v>1.7897799999999999E-3</v>
      </c>
      <c r="AL39" s="504">
        <v>2.9530400000000001E-3</v>
      </c>
      <c r="AM39" s="504">
        <v>0</v>
      </c>
      <c r="AN39" s="505">
        <v>2.3645E-4</v>
      </c>
      <c r="AO39" s="518">
        <v>1.1196699999999999E-3</v>
      </c>
    </row>
    <row r="40" spans="1:41" ht="17.149999999999999" customHeight="1" x14ac:dyDescent="0.2">
      <c r="A40" s="130">
        <v>34</v>
      </c>
      <c r="B40" s="519" t="s">
        <v>201</v>
      </c>
      <c r="C40" s="520" t="s">
        <v>240</v>
      </c>
      <c r="D40" s="503">
        <v>2.4604859999999999E-2</v>
      </c>
      <c r="E40" s="504">
        <v>5.1070110000000002E-2</v>
      </c>
      <c r="F40" s="504">
        <v>4.1365489999999998E-2</v>
      </c>
      <c r="G40" s="504">
        <v>3.6289979999999999E-2</v>
      </c>
      <c r="H40" s="504">
        <v>2.401174E-2</v>
      </c>
      <c r="I40" s="504">
        <v>5.7779039999999997E-2</v>
      </c>
      <c r="J40" s="504">
        <v>6.0699500000000002E-3</v>
      </c>
      <c r="K40" s="504">
        <v>4.3728330000000003E-2</v>
      </c>
      <c r="L40" s="504">
        <v>5.8368030000000001E-2</v>
      </c>
      <c r="M40" s="504">
        <v>1.1884540000000001E-2</v>
      </c>
      <c r="N40" s="504">
        <v>1.726625E-2</v>
      </c>
      <c r="O40" s="504">
        <v>3.1286759999999997E-2</v>
      </c>
      <c r="P40" s="504">
        <v>4.3453680000000001E-2</v>
      </c>
      <c r="Q40" s="504">
        <v>3.873803E-2</v>
      </c>
      <c r="R40" s="504">
        <v>3.8822660000000002E-2</v>
      </c>
      <c r="S40" s="504">
        <v>4.9377820000000003E-2</v>
      </c>
      <c r="T40" s="504">
        <v>4.2674549999999999E-2</v>
      </c>
      <c r="U40" s="504">
        <v>4.1262279999999998E-2</v>
      </c>
      <c r="V40" s="504">
        <v>3.0230969999999999E-2</v>
      </c>
      <c r="W40" s="504">
        <v>4.1077740000000001E-2</v>
      </c>
      <c r="X40" s="504">
        <v>0.10174817999999999</v>
      </c>
      <c r="Y40" s="504">
        <v>8.3308309999999997E-2</v>
      </c>
      <c r="Z40" s="504">
        <v>0.14577087999999999</v>
      </c>
      <c r="AA40" s="504">
        <v>6.3040390000000002E-2</v>
      </c>
      <c r="AB40" s="504">
        <v>7.6296489999999995E-2</v>
      </c>
      <c r="AC40" s="504">
        <v>0.12099976</v>
      </c>
      <c r="AD40" s="504">
        <v>2.825911E-2</v>
      </c>
      <c r="AE40" s="504">
        <v>0.13359950000000001</v>
      </c>
      <c r="AF40" s="504">
        <v>0.1632866</v>
      </c>
      <c r="AG40" s="504">
        <v>9.1941380000000003E-2</v>
      </c>
      <c r="AH40" s="504">
        <v>9.7469799999999995E-2</v>
      </c>
      <c r="AI40" s="504">
        <v>4.7794209999999997E-2</v>
      </c>
      <c r="AJ40" s="504">
        <v>7.6178090000000004E-2</v>
      </c>
      <c r="AK40" s="504">
        <v>0.15108184</v>
      </c>
      <c r="AL40" s="504">
        <v>3.8420330000000003E-2</v>
      </c>
      <c r="AM40" s="504">
        <v>0</v>
      </c>
      <c r="AN40" s="505">
        <v>2.8282640000000001E-2</v>
      </c>
      <c r="AO40" s="518">
        <v>7.6348040000000006E-2</v>
      </c>
    </row>
    <row r="41" spans="1:41" ht="17.149999999999999" customHeight="1" x14ac:dyDescent="0.2">
      <c r="A41" s="130">
        <v>35</v>
      </c>
      <c r="B41" s="519" t="s">
        <v>202</v>
      </c>
      <c r="C41" s="520" t="s">
        <v>241</v>
      </c>
      <c r="D41" s="503">
        <v>2.0097299999999999E-3</v>
      </c>
      <c r="E41" s="504">
        <v>2.1715999999999999E-4</v>
      </c>
      <c r="F41" s="504">
        <v>2.9013999999999998E-4</v>
      </c>
      <c r="G41" s="504">
        <v>1.9065999999999999E-4</v>
      </c>
      <c r="H41" s="504">
        <v>1.1661E-4</v>
      </c>
      <c r="I41" s="504">
        <v>2.1353E-4</v>
      </c>
      <c r="J41" s="504">
        <v>4.9879999999999997E-5</v>
      </c>
      <c r="K41" s="504">
        <v>9.6959999999999993E-5</v>
      </c>
      <c r="L41" s="504">
        <v>3.4423E-4</v>
      </c>
      <c r="M41" s="504">
        <v>6.1489999999999996E-5</v>
      </c>
      <c r="N41" s="504">
        <v>5.6830000000000003E-5</v>
      </c>
      <c r="O41" s="504">
        <v>9.6539999999999994E-5</v>
      </c>
      <c r="P41" s="504">
        <v>1.4229999999999999E-4</v>
      </c>
      <c r="Q41" s="504">
        <v>1.4255E-4</v>
      </c>
      <c r="R41" s="504">
        <v>1.3666000000000001E-4</v>
      </c>
      <c r="S41" s="504">
        <v>2.9609999999999999E-4</v>
      </c>
      <c r="T41" s="504">
        <v>1.5045999999999999E-4</v>
      </c>
      <c r="U41" s="504">
        <v>1.8917000000000001E-4</v>
      </c>
      <c r="V41" s="504">
        <v>1.1107000000000001E-4</v>
      </c>
      <c r="W41" s="504">
        <v>1.07876E-3</v>
      </c>
      <c r="X41" s="504">
        <v>3.1257000000000002E-4</v>
      </c>
      <c r="Y41" s="504">
        <v>1.0648E-4</v>
      </c>
      <c r="Z41" s="504">
        <v>3.7679E-4</v>
      </c>
      <c r="AA41" s="504">
        <v>6.8590000000000006E-5</v>
      </c>
      <c r="AB41" s="504">
        <v>6.7854000000000005E-4</v>
      </c>
      <c r="AC41" s="504">
        <v>2.6823999999999999E-4</v>
      </c>
      <c r="AD41" s="504">
        <v>8.1194000000000004E-4</v>
      </c>
      <c r="AE41" s="504">
        <v>5.7974000000000003E-4</v>
      </c>
      <c r="AF41" s="504">
        <v>9.3903900000000002E-3</v>
      </c>
      <c r="AG41" s="504">
        <v>4.5721999999999999E-4</v>
      </c>
      <c r="AH41" s="504">
        <v>9.3266200000000007E-3</v>
      </c>
      <c r="AI41" s="504">
        <v>2.3103760000000001E-2</v>
      </c>
      <c r="AJ41" s="504">
        <v>2.3766999999999998E-3</v>
      </c>
      <c r="AK41" s="504">
        <v>2.78561E-3</v>
      </c>
      <c r="AL41" s="504">
        <v>1.7577909999999999E-2</v>
      </c>
      <c r="AM41" s="504">
        <v>0</v>
      </c>
      <c r="AN41" s="505">
        <v>3.41756E-3</v>
      </c>
      <c r="AO41" s="518">
        <v>3.8658799999999999E-3</v>
      </c>
    </row>
    <row r="42" spans="1:41" ht="17.149999999999999" customHeight="1" x14ac:dyDescent="0.2">
      <c r="A42" s="130">
        <v>36</v>
      </c>
      <c r="B42" s="519" t="s">
        <v>203</v>
      </c>
      <c r="C42" s="520" t="s">
        <v>349</v>
      </c>
      <c r="D42" s="503">
        <v>5.7941999999999998E-4</v>
      </c>
      <c r="E42" s="504">
        <v>1.01078E-3</v>
      </c>
      <c r="F42" s="504">
        <v>7.1792000000000004E-4</v>
      </c>
      <c r="G42" s="504">
        <v>1.15153E-3</v>
      </c>
      <c r="H42" s="504">
        <v>7.1843000000000005E-4</v>
      </c>
      <c r="I42" s="504">
        <v>6.0563000000000001E-4</v>
      </c>
      <c r="J42" s="504">
        <v>2.5510000000000001E-5</v>
      </c>
      <c r="K42" s="504">
        <v>1.6733000000000001E-4</v>
      </c>
      <c r="L42" s="504">
        <v>1.0033500000000001E-3</v>
      </c>
      <c r="M42" s="504">
        <v>1.5129999999999999E-4</v>
      </c>
      <c r="N42" s="504">
        <v>3.2810000000000001E-4</v>
      </c>
      <c r="O42" s="504">
        <v>5.7742999999999998E-4</v>
      </c>
      <c r="P42" s="504">
        <v>8.0068999999999995E-4</v>
      </c>
      <c r="Q42" s="504">
        <v>9.4948999999999999E-4</v>
      </c>
      <c r="R42" s="504">
        <v>8.9568000000000004E-4</v>
      </c>
      <c r="S42" s="504">
        <v>1.2902199999999999E-3</v>
      </c>
      <c r="T42" s="504">
        <v>8.4862000000000002E-4</v>
      </c>
      <c r="U42" s="504">
        <v>8.8798999999999996E-4</v>
      </c>
      <c r="V42" s="504">
        <v>3.3279000000000002E-4</v>
      </c>
      <c r="W42" s="504">
        <v>1.11731E-3</v>
      </c>
      <c r="X42" s="504">
        <v>7.2648999999999999E-4</v>
      </c>
      <c r="Y42" s="504">
        <v>5.4230000000000001E-5</v>
      </c>
      <c r="Z42" s="504">
        <v>8.8579000000000001E-4</v>
      </c>
      <c r="AA42" s="504">
        <v>2.87134E-3</v>
      </c>
      <c r="AB42" s="504">
        <v>1.93922E-3</v>
      </c>
      <c r="AC42" s="504">
        <v>3.4212999999999999E-3</v>
      </c>
      <c r="AD42" s="504">
        <v>3.7608999999999999E-4</v>
      </c>
      <c r="AE42" s="504">
        <v>2.0880600000000001E-3</v>
      </c>
      <c r="AF42" s="504">
        <v>1.62934E-3</v>
      </c>
      <c r="AG42" s="504">
        <v>2.6076099999999998E-3</v>
      </c>
      <c r="AH42" s="504">
        <v>3.9924399999999999E-3</v>
      </c>
      <c r="AI42" s="504">
        <v>2.4146100000000002E-3</v>
      </c>
      <c r="AJ42" s="504">
        <v>4.5224000000000002E-3</v>
      </c>
      <c r="AK42" s="504">
        <v>1.4946E-3</v>
      </c>
      <c r="AL42" s="504">
        <v>1.7610600000000001E-3</v>
      </c>
      <c r="AM42" s="504">
        <v>0</v>
      </c>
      <c r="AN42" s="505">
        <v>1.1582999999999999E-4</v>
      </c>
      <c r="AO42" s="518">
        <v>1.4439699999999999E-3</v>
      </c>
    </row>
    <row r="43" spans="1:41" ht="17.149999999999999" customHeight="1" thickBot="1" x14ac:dyDescent="0.25">
      <c r="A43" s="130">
        <v>37</v>
      </c>
      <c r="B43" s="519" t="s">
        <v>204</v>
      </c>
      <c r="C43" s="520" t="s">
        <v>350</v>
      </c>
      <c r="D43" s="506">
        <v>5.5601699999999997E-3</v>
      </c>
      <c r="E43" s="507">
        <v>9.2233799999999998E-3</v>
      </c>
      <c r="F43" s="507">
        <v>4.6900099999999997E-3</v>
      </c>
      <c r="G43" s="507">
        <v>2.9145500000000001E-3</v>
      </c>
      <c r="H43" s="507">
        <v>3.3970699999999999E-3</v>
      </c>
      <c r="I43" s="507">
        <v>8.3264000000000005E-4</v>
      </c>
      <c r="J43" s="507">
        <v>9.5262000000000005E-4</v>
      </c>
      <c r="K43" s="507">
        <v>2.2059200000000001E-3</v>
      </c>
      <c r="L43" s="507">
        <v>9.8790600000000003E-3</v>
      </c>
      <c r="M43" s="507">
        <v>5.5384900000000001E-3</v>
      </c>
      <c r="N43" s="507">
        <v>4.9152900000000001E-3</v>
      </c>
      <c r="O43" s="507">
        <v>5.0542699999999996E-3</v>
      </c>
      <c r="P43" s="507">
        <v>7.3460599999999997E-3</v>
      </c>
      <c r="Q43" s="507">
        <v>5.5538000000000002E-3</v>
      </c>
      <c r="R43" s="507">
        <v>2.4468200000000002E-3</v>
      </c>
      <c r="S43" s="507">
        <v>6.8539000000000002E-4</v>
      </c>
      <c r="T43" s="507">
        <v>2.6614500000000001E-3</v>
      </c>
      <c r="U43" s="507">
        <v>2.81117E-3</v>
      </c>
      <c r="V43" s="507">
        <v>1.2345100000000001E-3</v>
      </c>
      <c r="W43" s="507">
        <v>2.0503000000000001E-3</v>
      </c>
      <c r="X43" s="507">
        <v>1.470952E-2</v>
      </c>
      <c r="Y43" s="507">
        <v>3.28445E-3</v>
      </c>
      <c r="Z43" s="507">
        <v>6.9459500000000002E-3</v>
      </c>
      <c r="AA43" s="507">
        <v>7.6279299999999998E-3</v>
      </c>
      <c r="AB43" s="507">
        <v>4.5143500000000003E-3</v>
      </c>
      <c r="AC43" s="507">
        <v>9.6718499999999992E-3</v>
      </c>
      <c r="AD43" s="507">
        <v>3.7944200000000002E-3</v>
      </c>
      <c r="AE43" s="507">
        <v>3.3043600000000001E-3</v>
      </c>
      <c r="AF43" s="507">
        <v>4.38617E-3</v>
      </c>
      <c r="AG43" s="507">
        <v>3.7685000000000003E-4</v>
      </c>
      <c r="AH43" s="507">
        <v>5.4193100000000001E-3</v>
      </c>
      <c r="AI43" s="507">
        <v>2.9731100000000002E-3</v>
      </c>
      <c r="AJ43" s="507">
        <v>1.2702E-2</v>
      </c>
      <c r="AK43" s="507">
        <v>3.4343400000000001E-3</v>
      </c>
      <c r="AL43" s="507">
        <v>4.3188000000000002E-3</v>
      </c>
      <c r="AM43" s="507">
        <v>4.8985000000000001E-4</v>
      </c>
      <c r="AN43" s="508">
        <v>0</v>
      </c>
      <c r="AO43" s="518">
        <v>4.5815400000000003E-3</v>
      </c>
    </row>
    <row r="44" spans="1:41" ht="17.149999999999999" customHeight="1" thickBot="1" x14ac:dyDescent="0.25">
      <c r="B44" s="486" t="s">
        <v>205</v>
      </c>
      <c r="C44" s="521" t="s">
        <v>39</v>
      </c>
      <c r="D44" s="509">
        <v>0.53439455000000002</v>
      </c>
      <c r="E44" s="510">
        <v>0.43580257</v>
      </c>
      <c r="F44" s="510">
        <v>0.64252480999999995</v>
      </c>
      <c r="G44" s="510">
        <v>0.56827408999999995</v>
      </c>
      <c r="H44" s="510">
        <v>0.62018079000000004</v>
      </c>
      <c r="I44" s="510">
        <v>0.64966800000000002</v>
      </c>
      <c r="J44" s="510">
        <v>0.60041100999999997</v>
      </c>
      <c r="K44" s="510">
        <v>0.56391391000000002</v>
      </c>
      <c r="L44" s="510">
        <v>0.49952439999999998</v>
      </c>
      <c r="M44" s="510">
        <v>0.72929485000000005</v>
      </c>
      <c r="N44" s="510">
        <v>0.79164436000000005</v>
      </c>
      <c r="O44" s="510">
        <v>0.49664212000000002</v>
      </c>
      <c r="P44" s="510">
        <v>0.53652109999999997</v>
      </c>
      <c r="Q44" s="510">
        <v>0.51471148</v>
      </c>
      <c r="R44" s="510">
        <v>0.58443560999999999</v>
      </c>
      <c r="S44" s="510">
        <v>0.63676094000000005</v>
      </c>
      <c r="T44" s="510">
        <v>0.63919618</v>
      </c>
      <c r="U44" s="510">
        <v>0.66576100000000005</v>
      </c>
      <c r="V44" s="510">
        <v>0.76795851000000004</v>
      </c>
      <c r="W44" s="510">
        <v>0.51272010999999995</v>
      </c>
      <c r="X44" s="510">
        <v>0.51291580999999997</v>
      </c>
      <c r="Y44" s="510">
        <v>0.56114933</v>
      </c>
      <c r="Z44" s="510">
        <v>0.52321852999999996</v>
      </c>
      <c r="AA44" s="510">
        <v>0.35019742999999998</v>
      </c>
      <c r="AB44" s="510">
        <v>0.29620201000000002</v>
      </c>
      <c r="AC44" s="510">
        <v>0.36587765999999999</v>
      </c>
      <c r="AD44" s="510">
        <v>0.19387926</v>
      </c>
      <c r="AE44" s="510">
        <v>0.49293809999999999</v>
      </c>
      <c r="AF44" s="510">
        <v>0.46846591999999998</v>
      </c>
      <c r="AG44" s="510">
        <v>0.29010796999999999</v>
      </c>
      <c r="AH44" s="510">
        <v>0.30847141</v>
      </c>
      <c r="AI44" s="510">
        <v>0.40691399</v>
      </c>
      <c r="AJ44" s="510">
        <v>0.38273790000000002</v>
      </c>
      <c r="AK44" s="510">
        <v>0.40396175000000001</v>
      </c>
      <c r="AL44" s="510">
        <v>0.44745098</v>
      </c>
      <c r="AM44" s="510">
        <v>1</v>
      </c>
      <c r="AN44" s="511">
        <v>0.34997520999999998</v>
      </c>
      <c r="AO44" s="518">
        <v>0.45293707999999999</v>
      </c>
    </row>
    <row r="45" spans="1:41" ht="17.149999999999999" customHeight="1" x14ac:dyDescent="0.2">
      <c r="B45" s="519" t="s">
        <v>206</v>
      </c>
      <c r="C45" s="520" t="s">
        <v>40</v>
      </c>
      <c r="D45" s="512">
        <v>5.4782499999999996E-3</v>
      </c>
      <c r="E45" s="513">
        <v>2.2158210000000001E-2</v>
      </c>
      <c r="F45" s="513">
        <v>5.2267900000000003E-3</v>
      </c>
      <c r="G45" s="513">
        <v>8.7745600000000007E-3</v>
      </c>
      <c r="H45" s="513">
        <v>1.0135699999999999E-2</v>
      </c>
      <c r="I45" s="513">
        <v>8.1939400000000003E-3</v>
      </c>
      <c r="J45" s="513">
        <v>2.0292999999999999E-3</v>
      </c>
      <c r="K45" s="513">
        <v>1.33218E-2</v>
      </c>
      <c r="L45" s="513">
        <v>1.193199E-2</v>
      </c>
      <c r="M45" s="513">
        <v>4.8137700000000002E-3</v>
      </c>
      <c r="N45" s="513">
        <v>6.3503600000000002E-3</v>
      </c>
      <c r="O45" s="513">
        <v>1.0445660000000001E-2</v>
      </c>
      <c r="P45" s="513">
        <v>1.054803E-2</v>
      </c>
      <c r="Q45" s="513">
        <v>1.0388959999999999E-2</v>
      </c>
      <c r="R45" s="513">
        <v>1.21209E-2</v>
      </c>
      <c r="S45" s="513">
        <v>1.079722E-2</v>
      </c>
      <c r="T45" s="513">
        <v>1.048316E-2</v>
      </c>
      <c r="U45" s="513">
        <v>1.285824E-2</v>
      </c>
      <c r="V45" s="513">
        <v>5.2578900000000003E-3</v>
      </c>
      <c r="W45" s="513">
        <v>1.2750050000000001E-2</v>
      </c>
      <c r="X45" s="513">
        <v>1.213067E-2</v>
      </c>
      <c r="Y45" s="513">
        <v>5.3436600000000001E-3</v>
      </c>
      <c r="Z45" s="513">
        <v>8.7040699999999995E-3</v>
      </c>
      <c r="AA45" s="513">
        <v>1.726828E-2</v>
      </c>
      <c r="AB45" s="513">
        <v>1.4216639999999999E-2</v>
      </c>
      <c r="AC45" s="513">
        <v>2.412104E-2</v>
      </c>
      <c r="AD45" s="513">
        <v>1.9220299999999999E-3</v>
      </c>
      <c r="AE45" s="513">
        <v>7.8454600000000003E-3</v>
      </c>
      <c r="AF45" s="513">
        <v>7.1607399999999996E-3</v>
      </c>
      <c r="AG45" s="513">
        <v>9.8385499999999997E-3</v>
      </c>
      <c r="AH45" s="513">
        <v>3.7172400000000001E-3</v>
      </c>
      <c r="AI45" s="513">
        <v>8.5487199999999992E-3</v>
      </c>
      <c r="AJ45" s="513">
        <v>3.5048839999999998E-2</v>
      </c>
      <c r="AK45" s="513">
        <v>8.8231999999999998E-3</v>
      </c>
      <c r="AL45" s="513">
        <v>1.441577E-2</v>
      </c>
      <c r="AM45" s="513">
        <v>0</v>
      </c>
      <c r="AN45" s="514">
        <v>1.9978399999999999E-3</v>
      </c>
      <c r="AO45" s="518">
        <v>9.0889899999999999E-3</v>
      </c>
    </row>
    <row r="46" spans="1:41" ht="17.149999999999999" customHeight="1" x14ac:dyDescent="0.2">
      <c r="B46" s="519" t="s">
        <v>242</v>
      </c>
      <c r="C46" s="520" t="s">
        <v>41</v>
      </c>
      <c r="D46" s="503">
        <v>0.16694886</v>
      </c>
      <c r="E46" s="504">
        <v>0.19712204</v>
      </c>
      <c r="F46" s="504">
        <v>0.12972860999999999</v>
      </c>
      <c r="G46" s="504">
        <v>0.28547116</v>
      </c>
      <c r="H46" s="504">
        <v>0.17149067000000001</v>
      </c>
      <c r="I46" s="504">
        <v>0.10404512</v>
      </c>
      <c r="J46" s="504">
        <v>1.5283919999999999E-2</v>
      </c>
      <c r="K46" s="504">
        <v>0.23310982</v>
      </c>
      <c r="L46" s="504">
        <v>0.22704039000000001</v>
      </c>
      <c r="M46" s="504">
        <v>7.4547829999999995E-2</v>
      </c>
      <c r="N46" s="504">
        <v>0.10568888999999999</v>
      </c>
      <c r="O46" s="504">
        <v>0.30339378</v>
      </c>
      <c r="P46" s="504">
        <v>0.23849235999999999</v>
      </c>
      <c r="Q46" s="504">
        <v>0.27632655</v>
      </c>
      <c r="R46" s="504">
        <v>0.26993993999999999</v>
      </c>
      <c r="S46" s="504">
        <v>0.21293369000000001</v>
      </c>
      <c r="T46" s="504">
        <v>0.19821184999999999</v>
      </c>
      <c r="U46" s="504">
        <v>0.18222371000000001</v>
      </c>
      <c r="V46" s="504">
        <v>0.14687431000000001</v>
      </c>
      <c r="W46" s="504">
        <v>0.27586642</v>
      </c>
      <c r="X46" s="504">
        <v>0.34371392000000001</v>
      </c>
      <c r="Y46" s="504">
        <v>7.7971360000000003E-2</v>
      </c>
      <c r="Z46" s="504">
        <v>0.119841</v>
      </c>
      <c r="AA46" s="504">
        <v>0.45480438000000001</v>
      </c>
      <c r="AB46" s="504">
        <v>0.43473671000000003</v>
      </c>
      <c r="AC46" s="504">
        <v>0.30373169</v>
      </c>
      <c r="AD46" s="504">
        <v>6.469801E-2</v>
      </c>
      <c r="AE46" s="504">
        <v>0.32180289000000001</v>
      </c>
      <c r="AF46" s="504">
        <v>0.22909746</v>
      </c>
      <c r="AG46" s="504">
        <v>0.33947052999999999</v>
      </c>
      <c r="AH46" s="504">
        <v>0.48708420000000002</v>
      </c>
      <c r="AI46" s="504">
        <v>0.51403507000000004</v>
      </c>
      <c r="AJ46" s="504">
        <v>0.53206622999999997</v>
      </c>
      <c r="AK46" s="504">
        <v>0.35121656000000001</v>
      </c>
      <c r="AL46" s="504">
        <v>0.31251815999999999</v>
      </c>
      <c r="AM46" s="504">
        <v>0</v>
      </c>
      <c r="AN46" s="505">
        <v>7.42255E-3</v>
      </c>
      <c r="AO46" s="518">
        <v>0.27657988999999999</v>
      </c>
    </row>
    <row r="47" spans="1:41" ht="17.149999999999999" customHeight="1" x14ac:dyDescent="0.2">
      <c r="B47" s="519" t="s">
        <v>243</v>
      </c>
      <c r="C47" s="520" t="s">
        <v>42</v>
      </c>
      <c r="D47" s="503">
        <v>0.16716250999999999</v>
      </c>
      <c r="E47" s="504">
        <v>0.13188126</v>
      </c>
      <c r="F47" s="504">
        <v>8.4939929999999997E-2</v>
      </c>
      <c r="G47" s="504">
        <v>-7.1936000000000005E-4</v>
      </c>
      <c r="H47" s="504">
        <v>9.1806090000000007E-2</v>
      </c>
      <c r="I47" s="504">
        <v>6.7342180000000001E-2</v>
      </c>
      <c r="J47" s="504">
        <v>8.7855840000000004E-2</v>
      </c>
      <c r="K47" s="504">
        <v>6.2461170000000003E-2</v>
      </c>
      <c r="L47" s="504">
        <v>0.10677245</v>
      </c>
      <c r="M47" s="504">
        <v>0.11908043</v>
      </c>
      <c r="N47" s="504">
        <v>4.3327419999999998E-2</v>
      </c>
      <c r="O47" s="504">
        <v>6.0821470000000002E-2</v>
      </c>
      <c r="P47" s="504">
        <v>0.10273596</v>
      </c>
      <c r="Q47" s="504">
        <v>7.5445100000000001E-2</v>
      </c>
      <c r="R47" s="504">
        <v>2.8534799999999998E-3</v>
      </c>
      <c r="S47" s="504">
        <v>-2.402077E-2</v>
      </c>
      <c r="T47" s="504">
        <v>-9.2203900000000002E-3</v>
      </c>
      <c r="U47" s="504">
        <v>-7.0296000000000004E-3</v>
      </c>
      <c r="V47" s="504">
        <v>-1.94919E-3</v>
      </c>
      <c r="W47" s="504">
        <v>5.900532E-2</v>
      </c>
      <c r="X47" s="504">
        <v>3.8852989999999997E-2</v>
      </c>
      <c r="Y47" s="504">
        <v>7.9277710000000001E-2</v>
      </c>
      <c r="Z47" s="504">
        <v>0.13144061000000001</v>
      </c>
      <c r="AA47" s="504">
        <v>5.714868E-2</v>
      </c>
      <c r="AB47" s="504">
        <v>0.10194111</v>
      </c>
      <c r="AC47" s="504">
        <v>0.22558998999999999</v>
      </c>
      <c r="AD47" s="504">
        <v>0.33731551999999998</v>
      </c>
      <c r="AE47" s="504">
        <v>1.09515E-3</v>
      </c>
      <c r="AF47" s="504">
        <v>0.13282250000000001</v>
      </c>
      <c r="AG47" s="504">
        <v>0</v>
      </c>
      <c r="AH47" s="504">
        <v>1.8148049999999999E-2</v>
      </c>
      <c r="AI47" s="504">
        <v>1.385015E-2</v>
      </c>
      <c r="AJ47" s="504">
        <v>-8.8104299999999993E-3</v>
      </c>
      <c r="AK47" s="504">
        <v>7.0973389999999997E-2</v>
      </c>
      <c r="AL47" s="504">
        <v>3.2864879999999999E-2</v>
      </c>
      <c r="AM47" s="504">
        <v>0</v>
      </c>
      <c r="AN47" s="505">
        <v>0.57552546000000004</v>
      </c>
      <c r="AO47" s="518">
        <v>9.0411989999999998E-2</v>
      </c>
    </row>
    <row r="48" spans="1:41" ht="17.149999999999999" customHeight="1" x14ac:dyDescent="0.2">
      <c r="B48" s="519" t="s">
        <v>244</v>
      </c>
      <c r="C48" s="520" t="s">
        <v>43</v>
      </c>
      <c r="D48" s="503">
        <v>0.15839422</v>
      </c>
      <c r="E48" s="504">
        <v>0.14910007</v>
      </c>
      <c r="F48" s="504">
        <v>6.2836400000000001E-2</v>
      </c>
      <c r="G48" s="504">
        <v>0.12825524999999999</v>
      </c>
      <c r="H48" s="504">
        <v>6.9689429999999997E-2</v>
      </c>
      <c r="I48" s="504">
        <v>0.16860412999999999</v>
      </c>
      <c r="J48" s="504">
        <v>3.05735E-2</v>
      </c>
      <c r="K48" s="504">
        <v>0.10387821999999999</v>
      </c>
      <c r="L48" s="504">
        <v>0.11553458</v>
      </c>
      <c r="M48" s="504">
        <v>5.4616940000000003E-2</v>
      </c>
      <c r="N48" s="504">
        <v>4.9916309999999998E-2</v>
      </c>
      <c r="O48" s="504">
        <v>8.8781269999999995E-2</v>
      </c>
      <c r="P48" s="504">
        <v>0.10396845</v>
      </c>
      <c r="Q48" s="504">
        <v>0.11867408</v>
      </c>
      <c r="R48" s="504">
        <v>0.15988922</v>
      </c>
      <c r="S48" s="504">
        <v>0.19729257</v>
      </c>
      <c r="T48" s="504">
        <v>0.17734358</v>
      </c>
      <c r="U48" s="504">
        <v>0.19789082999999999</v>
      </c>
      <c r="V48" s="504">
        <v>9.9789849999999999E-2</v>
      </c>
      <c r="W48" s="504">
        <v>0.11169071</v>
      </c>
      <c r="X48" s="504">
        <v>4.7970489999999998E-2</v>
      </c>
      <c r="Y48" s="504">
        <v>0.23726127999999999</v>
      </c>
      <c r="Z48" s="504">
        <v>0.21965114999999999</v>
      </c>
      <c r="AA48" s="504">
        <v>7.6925670000000002E-2</v>
      </c>
      <c r="AB48" s="504">
        <v>9.5971819999999999E-2</v>
      </c>
      <c r="AC48" s="504">
        <v>7.4394450000000001E-2</v>
      </c>
      <c r="AD48" s="504">
        <v>0.33103074999999998</v>
      </c>
      <c r="AE48" s="504">
        <v>0.14323317999999999</v>
      </c>
      <c r="AF48" s="504">
        <v>0.1263618</v>
      </c>
      <c r="AG48" s="504">
        <v>0.35882998999999999</v>
      </c>
      <c r="AH48" s="504">
        <v>0.17558893</v>
      </c>
      <c r="AI48" s="504">
        <v>5.8146730000000001E-2</v>
      </c>
      <c r="AJ48" s="504">
        <v>4.4014890000000001E-2</v>
      </c>
      <c r="AK48" s="504">
        <v>0.11347778</v>
      </c>
      <c r="AL48" s="504">
        <v>0.12854246999999999</v>
      </c>
      <c r="AM48" s="504">
        <v>0</v>
      </c>
      <c r="AN48" s="505">
        <v>3.5157189999999998E-2</v>
      </c>
      <c r="AO48" s="518">
        <v>0.13782162000000001</v>
      </c>
    </row>
    <row r="49" spans="2:41" ht="17.149999999999999" customHeight="1" x14ac:dyDescent="0.2">
      <c r="B49" s="519" t="s">
        <v>245</v>
      </c>
      <c r="C49" s="520" t="s">
        <v>361</v>
      </c>
      <c r="D49" s="503">
        <v>2.6193669999999999E-2</v>
      </c>
      <c r="E49" s="504">
        <v>6.4356350000000007E-2</v>
      </c>
      <c r="F49" s="504">
        <v>7.6877570000000006E-2</v>
      </c>
      <c r="G49" s="504">
        <v>9.9473900000000004E-3</v>
      </c>
      <c r="H49" s="504">
        <v>3.6699410000000002E-2</v>
      </c>
      <c r="I49" s="504">
        <v>2.1490400000000001E-3</v>
      </c>
      <c r="J49" s="504">
        <v>0.26879418999999999</v>
      </c>
      <c r="K49" s="504">
        <v>2.3316460000000001E-2</v>
      </c>
      <c r="L49" s="504">
        <v>3.9201819999999998E-2</v>
      </c>
      <c r="M49" s="504">
        <v>1.7648980000000002E-2</v>
      </c>
      <c r="N49" s="504">
        <v>3.07581E-3</v>
      </c>
      <c r="O49" s="504">
        <v>3.9922760000000002E-2</v>
      </c>
      <c r="P49" s="504">
        <v>7.7390899999999997E-3</v>
      </c>
      <c r="Q49" s="504">
        <v>4.4587899999999998E-3</v>
      </c>
      <c r="R49" s="504">
        <v>-2.9233550000000001E-2</v>
      </c>
      <c r="S49" s="504">
        <v>-3.3757410000000002E-2</v>
      </c>
      <c r="T49" s="504">
        <v>-1.6010150000000001E-2</v>
      </c>
      <c r="U49" s="504">
        <v>-5.1699160000000001E-2</v>
      </c>
      <c r="V49" s="504">
        <v>-1.7925300000000002E-2</v>
      </c>
      <c r="W49" s="504">
        <v>2.797024E-2</v>
      </c>
      <c r="X49" s="504">
        <v>4.8179090000000001E-2</v>
      </c>
      <c r="Y49" s="504">
        <v>3.9133769999999998E-2</v>
      </c>
      <c r="Z49" s="504">
        <v>3.6551210000000001E-2</v>
      </c>
      <c r="AA49" s="504">
        <v>4.3658570000000001E-2</v>
      </c>
      <c r="AB49" s="504">
        <v>5.7634240000000003E-2</v>
      </c>
      <c r="AC49" s="504">
        <v>1.7581530000000001E-2</v>
      </c>
      <c r="AD49" s="504">
        <v>7.1400900000000003E-2</v>
      </c>
      <c r="AE49" s="504">
        <v>3.6154279999999997E-2</v>
      </c>
      <c r="AF49" s="504">
        <v>3.6098320000000003E-2</v>
      </c>
      <c r="AG49" s="504">
        <v>1.75296E-3</v>
      </c>
      <c r="AH49" s="504">
        <v>1.020394E-2</v>
      </c>
      <c r="AI49" s="504">
        <v>1.106789E-2</v>
      </c>
      <c r="AJ49" s="504">
        <v>3.2114820000000002E-2</v>
      </c>
      <c r="AK49" s="504">
        <v>5.1583749999999998E-2</v>
      </c>
      <c r="AL49" s="504">
        <v>6.4212110000000003E-2</v>
      </c>
      <c r="AM49" s="504">
        <v>0</v>
      </c>
      <c r="AN49" s="505">
        <v>3.2882050000000003E-2</v>
      </c>
      <c r="AO49" s="518">
        <v>3.6204100000000003E-2</v>
      </c>
    </row>
    <row r="50" spans="2:41" ht="17.149999999999999" customHeight="1" thickBot="1" x14ac:dyDescent="0.25">
      <c r="B50" s="519" t="s">
        <v>246</v>
      </c>
      <c r="C50" s="520" t="s">
        <v>44</v>
      </c>
      <c r="D50" s="506">
        <v>-5.8572060000000002E-2</v>
      </c>
      <c r="E50" s="507">
        <v>-4.2049999999999998E-4</v>
      </c>
      <c r="F50" s="507">
        <v>-2.1341200000000002E-3</v>
      </c>
      <c r="G50" s="507">
        <v>-3.0900000000000001E-6</v>
      </c>
      <c r="H50" s="507">
        <v>-2.0999999999999998E-6</v>
      </c>
      <c r="I50" s="507">
        <v>-2.4200000000000001E-6</v>
      </c>
      <c r="J50" s="507">
        <v>-4.9477699999999998E-3</v>
      </c>
      <c r="K50" s="507">
        <v>-1.39E-6</v>
      </c>
      <c r="L50" s="507">
        <v>-5.6300000000000003E-6</v>
      </c>
      <c r="M50" s="507">
        <v>-2.7999999999999999E-6</v>
      </c>
      <c r="N50" s="507">
        <v>-3.1599999999999998E-6</v>
      </c>
      <c r="O50" s="507">
        <v>-7.0600000000000002E-6</v>
      </c>
      <c r="P50" s="507">
        <v>-5.0000000000000004E-6</v>
      </c>
      <c r="Q50" s="507">
        <v>-4.9599999999999999E-6</v>
      </c>
      <c r="R50" s="507">
        <v>-5.6099999999999997E-6</v>
      </c>
      <c r="S50" s="507">
        <v>-6.2400000000000004E-6</v>
      </c>
      <c r="T50" s="507">
        <v>-4.2300000000000002E-6</v>
      </c>
      <c r="U50" s="507">
        <v>-5.0100000000000003E-6</v>
      </c>
      <c r="V50" s="507">
        <v>-6.0700000000000003E-6</v>
      </c>
      <c r="W50" s="507">
        <v>-2.8499999999999998E-6</v>
      </c>
      <c r="X50" s="507">
        <v>-3.76297E-3</v>
      </c>
      <c r="Y50" s="507">
        <v>-1.371E-4</v>
      </c>
      <c r="Z50" s="507">
        <v>-3.9406579999999997E-2</v>
      </c>
      <c r="AA50" s="507">
        <v>-3.0000000000000001E-6</v>
      </c>
      <c r="AB50" s="507">
        <v>-7.0253999999999998E-4</v>
      </c>
      <c r="AC50" s="507">
        <v>-1.129635E-2</v>
      </c>
      <c r="AD50" s="507">
        <v>-2.4647999999999998E-4</v>
      </c>
      <c r="AE50" s="507">
        <v>-3.0690499999999998E-3</v>
      </c>
      <c r="AF50" s="507">
        <v>-6.7399999999999998E-6</v>
      </c>
      <c r="AG50" s="507">
        <v>0</v>
      </c>
      <c r="AH50" s="507">
        <v>-3.2137799999999998E-3</v>
      </c>
      <c r="AI50" s="507">
        <v>-1.256255E-2</v>
      </c>
      <c r="AJ50" s="507">
        <v>-1.717225E-2</v>
      </c>
      <c r="AK50" s="507">
        <v>-3.6430000000000002E-5</v>
      </c>
      <c r="AL50" s="507">
        <v>-4.3699999999999997E-6</v>
      </c>
      <c r="AM50" s="507">
        <v>0</v>
      </c>
      <c r="AN50" s="508">
        <v>-2.9603099999999999E-3</v>
      </c>
      <c r="AO50" s="518">
        <v>-3.0436600000000001E-3</v>
      </c>
    </row>
    <row r="51" spans="2:41" ht="17.149999999999999" customHeight="1" thickBot="1" x14ac:dyDescent="0.25">
      <c r="B51" s="486" t="s">
        <v>247</v>
      </c>
      <c r="C51" s="521" t="s">
        <v>45</v>
      </c>
      <c r="D51" s="509">
        <v>0.46560544999999998</v>
      </c>
      <c r="E51" s="510">
        <v>0.56419743</v>
      </c>
      <c r="F51" s="510">
        <v>0.35747519</v>
      </c>
      <c r="G51" s="510">
        <v>0.43172590999999999</v>
      </c>
      <c r="H51" s="510">
        <v>0.37981921000000002</v>
      </c>
      <c r="I51" s="510">
        <v>0.35033199999999998</v>
      </c>
      <c r="J51" s="510">
        <v>0.39958898999999998</v>
      </c>
      <c r="K51" s="510">
        <v>0.43608608999999998</v>
      </c>
      <c r="L51" s="510">
        <v>0.50047560000000002</v>
      </c>
      <c r="M51" s="510">
        <v>0.27070515000000001</v>
      </c>
      <c r="N51" s="510">
        <v>0.20835564000000001</v>
      </c>
      <c r="O51" s="510">
        <v>0.50335788000000004</v>
      </c>
      <c r="P51" s="510">
        <v>0.46347890000000003</v>
      </c>
      <c r="Q51" s="510">
        <v>0.48528852</v>
      </c>
      <c r="R51" s="510">
        <v>0.41556439000000001</v>
      </c>
      <c r="S51" s="510">
        <v>0.36323906</v>
      </c>
      <c r="T51" s="510">
        <v>0.36080382</v>
      </c>
      <c r="U51" s="510">
        <v>0.33423900000000001</v>
      </c>
      <c r="V51" s="510">
        <v>0.23204148999999999</v>
      </c>
      <c r="W51" s="510">
        <v>0.48727988999999999</v>
      </c>
      <c r="X51" s="510">
        <v>0.48708418999999997</v>
      </c>
      <c r="Y51" s="510">
        <v>0.43885067</v>
      </c>
      <c r="Z51" s="510">
        <v>0.47678146999999999</v>
      </c>
      <c r="AA51" s="510">
        <v>0.64980256999999997</v>
      </c>
      <c r="AB51" s="510">
        <v>0.70379798999999998</v>
      </c>
      <c r="AC51" s="510">
        <v>0.63412234000000001</v>
      </c>
      <c r="AD51" s="510">
        <v>0.80612074</v>
      </c>
      <c r="AE51" s="510">
        <v>0.50706189999999995</v>
      </c>
      <c r="AF51" s="510">
        <v>0.53153408000000002</v>
      </c>
      <c r="AG51" s="510">
        <v>0.70989203000000001</v>
      </c>
      <c r="AH51" s="510">
        <v>0.69152859</v>
      </c>
      <c r="AI51" s="510">
        <v>0.59308601000000005</v>
      </c>
      <c r="AJ51" s="510">
        <v>0.61726210000000004</v>
      </c>
      <c r="AK51" s="510">
        <v>0.59603824999999999</v>
      </c>
      <c r="AL51" s="510">
        <v>0.55254901999999995</v>
      </c>
      <c r="AM51" s="510">
        <v>0</v>
      </c>
      <c r="AN51" s="511">
        <v>0.65002479000000002</v>
      </c>
      <c r="AO51" s="518">
        <v>0.54706292000000001</v>
      </c>
    </row>
    <row r="52" spans="2:41" ht="17.149999999999999" customHeight="1" thickBot="1" x14ac:dyDescent="0.25">
      <c r="B52" s="488" t="s">
        <v>221</v>
      </c>
      <c r="C52" s="522" t="s">
        <v>360</v>
      </c>
      <c r="D52" s="515">
        <v>1</v>
      </c>
      <c r="E52" s="516">
        <v>1</v>
      </c>
      <c r="F52" s="516">
        <v>1</v>
      </c>
      <c r="G52" s="516">
        <v>1</v>
      </c>
      <c r="H52" s="516">
        <v>1</v>
      </c>
      <c r="I52" s="516">
        <v>1</v>
      </c>
      <c r="J52" s="516">
        <v>1</v>
      </c>
      <c r="K52" s="516">
        <v>1</v>
      </c>
      <c r="L52" s="516">
        <v>1</v>
      </c>
      <c r="M52" s="516">
        <v>1</v>
      </c>
      <c r="N52" s="516">
        <v>1</v>
      </c>
      <c r="O52" s="516">
        <v>1</v>
      </c>
      <c r="P52" s="516">
        <v>1</v>
      </c>
      <c r="Q52" s="516">
        <v>1</v>
      </c>
      <c r="R52" s="516">
        <v>1</v>
      </c>
      <c r="S52" s="516">
        <v>1</v>
      </c>
      <c r="T52" s="516">
        <v>1</v>
      </c>
      <c r="U52" s="516">
        <v>1</v>
      </c>
      <c r="V52" s="516">
        <v>1</v>
      </c>
      <c r="W52" s="516">
        <v>1</v>
      </c>
      <c r="X52" s="516">
        <v>1</v>
      </c>
      <c r="Y52" s="516">
        <v>1</v>
      </c>
      <c r="Z52" s="516">
        <v>1</v>
      </c>
      <c r="AA52" s="516">
        <v>1</v>
      </c>
      <c r="AB52" s="516">
        <v>1</v>
      </c>
      <c r="AC52" s="516">
        <v>1</v>
      </c>
      <c r="AD52" s="516">
        <v>1</v>
      </c>
      <c r="AE52" s="516">
        <v>1</v>
      </c>
      <c r="AF52" s="516">
        <v>1</v>
      </c>
      <c r="AG52" s="516">
        <v>1</v>
      </c>
      <c r="AH52" s="516">
        <v>1</v>
      </c>
      <c r="AI52" s="516">
        <v>1</v>
      </c>
      <c r="AJ52" s="516">
        <v>1</v>
      </c>
      <c r="AK52" s="516">
        <v>1</v>
      </c>
      <c r="AL52" s="516">
        <v>1</v>
      </c>
      <c r="AM52" s="516">
        <v>1</v>
      </c>
      <c r="AN52" s="517">
        <v>1</v>
      </c>
      <c r="AO52" s="518">
        <v>1</v>
      </c>
    </row>
    <row r="53" spans="2:41" ht="16" customHeight="1" x14ac:dyDescent="0.2">
      <c r="B53" s="249"/>
      <c r="C53" s="247"/>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row>
  </sheetData>
  <phoneticPr fontId="6"/>
  <pageMargins left="0.7" right="0.7" top="0.75" bottom="0.75" header="0.3" footer="0.3"/>
  <pageSetup paperSize="9" scale="52" fitToWidth="0" orientation="landscape" r:id="rId1"/>
  <headerFooter>
    <oddHeader>&amp;L&amp;F&amp;R&amp;A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8" tint="0.79998168889431442"/>
    <pageSetUpPr fitToPage="1"/>
  </sheetPr>
  <dimension ref="A3:AS48"/>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3.5" x14ac:dyDescent="0.35"/>
  <cols>
    <col min="1" max="1" width="3.26953125" style="255" customWidth="1"/>
    <col min="2" max="2" width="4.81640625" style="255" customWidth="1"/>
    <col min="3" max="3" width="25" style="265" customWidth="1"/>
    <col min="4" max="40" width="11.6328125" style="255" customWidth="1"/>
    <col min="41" max="42" width="11.6328125" style="262" customWidth="1"/>
    <col min="43" max="43" width="2.7265625" style="262" customWidth="1"/>
    <col min="44" max="16384" width="12.6328125" style="255"/>
  </cols>
  <sheetData>
    <row r="3" spans="1:43" s="251" customFormat="1" ht="16" x14ac:dyDescent="0.4">
      <c r="A3" s="250"/>
      <c r="B3" s="250"/>
      <c r="C3" s="266" t="s">
        <v>426</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row>
    <row r="4" spans="1:43" ht="27" customHeight="1" thickBot="1" x14ac:dyDescent="0.4">
      <c r="A4" s="252"/>
      <c r="B4" s="252"/>
      <c r="C4" s="474" t="s">
        <v>411</v>
      </c>
      <c r="D4" s="252"/>
      <c r="E4" s="252"/>
      <c r="F4" s="252"/>
      <c r="G4" s="252"/>
      <c r="H4" s="252"/>
      <c r="I4" s="252"/>
      <c r="J4" s="252"/>
      <c r="K4" s="252"/>
      <c r="L4" s="252"/>
      <c r="M4" s="252"/>
      <c r="N4" s="252"/>
      <c r="O4" s="252"/>
      <c r="P4" s="252"/>
      <c r="Q4" s="252"/>
      <c r="R4" s="252"/>
      <c r="S4" s="252"/>
      <c r="T4" s="252"/>
      <c r="U4" s="252"/>
      <c r="V4" s="252"/>
      <c r="W4" s="252"/>
      <c r="X4" s="252"/>
      <c r="Y4" s="252"/>
      <c r="Z4" s="252"/>
      <c r="AA4" s="253"/>
      <c r="AB4" s="252"/>
      <c r="AC4" s="252"/>
      <c r="AD4" s="252"/>
      <c r="AE4" s="252"/>
      <c r="AF4" s="252"/>
      <c r="AG4" s="252"/>
      <c r="AH4" s="252"/>
      <c r="AI4" s="252"/>
      <c r="AJ4" s="252"/>
      <c r="AK4" s="252"/>
      <c r="AL4" s="252"/>
      <c r="AM4" s="252"/>
      <c r="AN4" s="252"/>
      <c r="AO4" s="254"/>
      <c r="AP4" s="254"/>
      <c r="AQ4" s="254"/>
    </row>
    <row r="5" spans="1:43" s="258" customFormat="1" ht="15" customHeight="1" x14ac:dyDescent="0.35">
      <c r="A5" s="256"/>
      <c r="B5" s="526"/>
      <c r="C5" s="527"/>
      <c r="D5" s="528" t="s">
        <v>168</v>
      </c>
      <c r="E5" s="528" t="s">
        <v>169</v>
      </c>
      <c r="F5" s="528" t="s">
        <v>170</v>
      </c>
      <c r="G5" s="528" t="s">
        <v>171</v>
      </c>
      <c r="H5" s="528" t="s">
        <v>172</v>
      </c>
      <c r="I5" s="528" t="s">
        <v>173</v>
      </c>
      <c r="J5" s="528" t="s">
        <v>174</v>
      </c>
      <c r="K5" s="528" t="s">
        <v>175</v>
      </c>
      <c r="L5" s="528" t="s">
        <v>176</v>
      </c>
      <c r="M5" s="528" t="s">
        <v>177</v>
      </c>
      <c r="N5" s="528" t="s">
        <v>178</v>
      </c>
      <c r="O5" s="528" t="s">
        <v>179</v>
      </c>
      <c r="P5" s="528" t="s">
        <v>180</v>
      </c>
      <c r="Q5" s="528" t="s">
        <v>181</v>
      </c>
      <c r="R5" s="528" t="s">
        <v>182</v>
      </c>
      <c r="S5" s="528" t="s">
        <v>183</v>
      </c>
      <c r="T5" s="528" t="s">
        <v>184</v>
      </c>
      <c r="U5" s="528" t="s">
        <v>185</v>
      </c>
      <c r="V5" s="528" t="s">
        <v>186</v>
      </c>
      <c r="W5" s="528" t="s">
        <v>187</v>
      </c>
      <c r="X5" s="528" t="s">
        <v>188</v>
      </c>
      <c r="Y5" s="528" t="s">
        <v>189</v>
      </c>
      <c r="Z5" s="528" t="s">
        <v>190</v>
      </c>
      <c r="AA5" s="528" t="s">
        <v>191</v>
      </c>
      <c r="AB5" s="528" t="s">
        <v>192</v>
      </c>
      <c r="AC5" s="528" t="s">
        <v>193</v>
      </c>
      <c r="AD5" s="528" t="s">
        <v>194</v>
      </c>
      <c r="AE5" s="528" t="s">
        <v>195</v>
      </c>
      <c r="AF5" s="528" t="s">
        <v>196</v>
      </c>
      <c r="AG5" s="528" t="s">
        <v>197</v>
      </c>
      <c r="AH5" s="528" t="s">
        <v>198</v>
      </c>
      <c r="AI5" s="528" t="s">
        <v>199</v>
      </c>
      <c r="AJ5" s="528" t="s">
        <v>200</v>
      </c>
      <c r="AK5" s="528" t="s">
        <v>201</v>
      </c>
      <c r="AL5" s="528" t="s">
        <v>202</v>
      </c>
      <c r="AM5" s="528" t="s">
        <v>203</v>
      </c>
      <c r="AN5" s="529" t="s">
        <v>204</v>
      </c>
      <c r="AO5" s="530"/>
      <c r="AP5" s="531"/>
      <c r="AQ5" s="257"/>
    </row>
    <row r="6" spans="1:43" s="244" customFormat="1" ht="35" customHeight="1" thickBot="1" x14ac:dyDescent="0.25">
      <c r="A6" s="259"/>
      <c r="B6" s="532"/>
      <c r="C6" s="533"/>
      <c r="D6" s="534" t="s">
        <v>344</v>
      </c>
      <c r="E6" s="534" t="s">
        <v>222</v>
      </c>
      <c r="F6" s="534" t="s">
        <v>223</v>
      </c>
      <c r="G6" s="534" t="s">
        <v>224</v>
      </c>
      <c r="H6" s="534" t="s">
        <v>225</v>
      </c>
      <c r="I6" s="534" t="s">
        <v>226</v>
      </c>
      <c r="J6" s="534" t="s">
        <v>227</v>
      </c>
      <c r="K6" s="534" t="s">
        <v>345</v>
      </c>
      <c r="L6" s="534" t="s">
        <v>346</v>
      </c>
      <c r="M6" s="534" t="s">
        <v>228</v>
      </c>
      <c r="N6" s="534" t="s">
        <v>229</v>
      </c>
      <c r="O6" s="534" t="s">
        <v>230</v>
      </c>
      <c r="P6" s="534" t="s">
        <v>3</v>
      </c>
      <c r="Q6" s="534" t="s">
        <v>4</v>
      </c>
      <c r="R6" s="534" t="s">
        <v>5</v>
      </c>
      <c r="S6" s="534" t="s">
        <v>231</v>
      </c>
      <c r="T6" s="534" t="s">
        <v>232</v>
      </c>
      <c r="U6" s="534" t="s">
        <v>258</v>
      </c>
      <c r="V6" s="534" t="s">
        <v>347</v>
      </c>
      <c r="W6" s="534" t="s">
        <v>6</v>
      </c>
      <c r="X6" s="534" t="s">
        <v>233</v>
      </c>
      <c r="Y6" s="534" t="s">
        <v>348</v>
      </c>
      <c r="Z6" s="534" t="s">
        <v>7</v>
      </c>
      <c r="AA6" s="534" t="s">
        <v>8</v>
      </c>
      <c r="AB6" s="534" t="s">
        <v>234</v>
      </c>
      <c r="AC6" s="534" t="s">
        <v>9</v>
      </c>
      <c r="AD6" s="534" t="s">
        <v>235</v>
      </c>
      <c r="AE6" s="534" t="s">
        <v>236</v>
      </c>
      <c r="AF6" s="534" t="s">
        <v>237</v>
      </c>
      <c r="AG6" s="534" t="s">
        <v>10</v>
      </c>
      <c r="AH6" s="534" t="s">
        <v>238</v>
      </c>
      <c r="AI6" s="534" t="s">
        <v>239</v>
      </c>
      <c r="AJ6" s="534" t="s">
        <v>259</v>
      </c>
      <c r="AK6" s="534" t="s">
        <v>240</v>
      </c>
      <c r="AL6" s="534" t="s">
        <v>241</v>
      </c>
      <c r="AM6" s="534" t="s">
        <v>349</v>
      </c>
      <c r="AN6" s="535" t="s">
        <v>350</v>
      </c>
      <c r="AO6" s="536" t="s">
        <v>422</v>
      </c>
      <c r="AP6" s="537" t="s">
        <v>423</v>
      </c>
      <c r="AQ6" s="260"/>
    </row>
    <row r="7" spans="1:43" ht="17.149999999999999" customHeight="1" x14ac:dyDescent="0.35">
      <c r="A7" s="130">
        <v>1</v>
      </c>
      <c r="B7" s="484" t="s">
        <v>168</v>
      </c>
      <c r="C7" s="538" t="s">
        <v>344</v>
      </c>
      <c r="D7" s="539">
        <v>1.14729189</v>
      </c>
      <c r="E7" s="540">
        <v>4.8546E-4</v>
      </c>
      <c r="F7" s="540">
        <v>0.22205424000000001</v>
      </c>
      <c r="G7" s="540">
        <v>7.3948199999999999E-3</v>
      </c>
      <c r="H7" s="540">
        <v>3.2778359999999999E-2</v>
      </c>
      <c r="I7" s="540">
        <v>5.2282400000000003E-3</v>
      </c>
      <c r="J7" s="540">
        <v>6.3990000000000002E-5</v>
      </c>
      <c r="K7" s="540">
        <v>9.8863600000000003E-3</v>
      </c>
      <c r="L7" s="540">
        <v>1.17044E-3</v>
      </c>
      <c r="M7" s="540">
        <v>3.2058999999999999E-4</v>
      </c>
      <c r="N7" s="540">
        <v>6.1642000000000001E-4</v>
      </c>
      <c r="O7" s="540">
        <v>4.1571000000000002E-4</v>
      </c>
      <c r="P7" s="540">
        <v>4.2915999999999999E-4</v>
      </c>
      <c r="Q7" s="540">
        <v>4.7595999999999999E-4</v>
      </c>
      <c r="R7" s="540">
        <v>9.0081000000000004E-4</v>
      </c>
      <c r="S7" s="540">
        <v>6.6958000000000002E-4</v>
      </c>
      <c r="T7" s="540">
        <v>8.7763000000000001E-4</v>
      </c>
      <c r="U7" s="540">
        <v>9.0795000000000003E-4</v>
      </c>
      <c r="V7" s="540">
        <v>1.01465E-3</v>
      </c>
      <c r="W7" s="540">
        <v>7.59298E-3</v>
      </c>
      <c r="X7" s="540">
        <v>2.46349E-3</v>
      </c>
      <c r="Y7" s="540">
        <v>3.7481999999999999E-4</v>
      </c>
      <c r="Z7" s="540">
        <v>8.9497999999999997E-4</v>
      </c>
      <c r="AA7" s="540">
        <v>6.0563000000000001E-4</v>
      </c>
      <c r="AB7" s="540">
        <v>6.4634999999999996E-4</v>
      </c>
      <c r="AC7" s="540">
        <v>5.1024999999999996E-4</v>
      </c>
      <c r="AD7" s="540">
        <v>1.6949000000000001E-4</v>
      </c>
      <c r="AE7" s="540">
        <v>5.7109000000000001E-4</v>
      </c>
      <c r="AF7" s="540">
        <v>1.0720300000000001E-3</v>
      </c>
      <c r="AG7" s="540">
        <v>4.8748999999999998E-4</v>
      </c>
      <c r="AH7" s="540">
        <v>3.2831000000000002E-3</v>
      </c>
      <c r="AI7" s="540">
        <v>5.0085499999999996E-3</v>
      </c>
      <c r="AJ7" s="540">
        <v>3.6421000000000001E-3</v>
      </c>
      <c r="AK7" s="540">
        <v>6.2286999999999998E-4</v>
      </c>
      <c r="AL7" s="540">
        <v>3.602752E-2</v>
      </c>
      <c r="AM7" s="540">
        <v>1.32798E-2</v>
      </c>
      <c r="AN7" s="541">
        <v>1.11151E-3</v>
      </c>
      <c r="AO7" s="542">
        <v>1.5113462900000001</v>
      </c>
      <c r="AP7" s="543">
        <v>0.85819573999999998</v>
      </c>
      <c r="AQ7" s="261"/>
    </row>
    <row r="8" spans="1:43" ht="17.149999999999999" customHeight="1" x14ac:dyDescent="0.35">
      <c r="A8" s="130">
        <v>2</v>
      </c>
      <c r="B8" s="484" t="s">
        <v>169</v>
      </c>
      <c r="C8" s="538" t="s">
        <v>222</v>
      </c>
      <c r="D8" s="544">
        <v>6.0121999999999997E-4</v>
      </c>
      <c r="E8" s="545">
        <v>1.0010184900000001</v>
      </c>
      <c r="F8" s="545">
        <v>5.0303999999999995E-4</v>
      </c>
      <c r="G8" s="545">
        <v>5.7815000000000004E-4</v>
      </c>
      <c r="H8" s="545">
        <v>9.8832999999999994E-4</v>
      </c>
      <c r="I8" s="545">
        <v>1.69626E-3</v>
      </c>
      <c r="J8" s="545">
        <v>1.738984E-2</v>
      </c>
      <c r="K8" s="545">
        <v>6.9193E-4</v>
      </c>
      <c r="L8" s="545">
        <v>2.7096400000000001E-3</v>
      </c>
      <c r="M8" s="545">
        <v>5.5054199999999996E-3</v>
      </c>
      <c r="N8" s="545">
        <v>8.4190800000000007E-3</v>
      </c>
      <c r="O8" s="545">
        <v>1.71832E-3</v>
      </c>
      <c r="P8" s="545">
        <v>1.10863E-3</v>
      </c>
      <c r="Q8" s="545">
        <v>8.9844000000000002E-4</v>
      </c>
      <c r="R8" s="545">
        <v>7.9852000000000005E-4</v>
      </c>
      <c r="S8" s="545">
        <v>9.6201000000000001E-4</v>
      </c>
      <c r="T8" s="545">
        <v>9.9208E-4</v>
      </c>
      <c r="U8" s="545">
        <v>6.8544000000000005E-4</v>
      </c>
      <c r="V8" s="545">
        <v>1.1195300000000001E-3</v>
      </c>
      <c r="W8" s="545">
        <v>6.8026000000000002E-4</v>
      </c>
      <c r="X8" s="545">
        <v>8.4343000000000005E-4</v>
      </c>
      <c r="Y8" s="545">
        <v>8.5153299999999998E-3</v>
      </c>
      <c r="Z8" s="545">
        <v>8.6576000000000003E-4</v>
      </c>
      <c r="AA8" s="545">
        <v>9.6511000000000003E-4</v>
      </c>
      <c r="AB8" s="545">
        <v>3.4569000000000001E-4</v>
      </c>
      <c r="AC8" s="545">
        <v>1.8291999999999999E-4</v>
      </c>
      <c r="AD8" s="545">
        <v>9.3250000000000003E-5</v>
      </c>
      <c r="AE8" s="545">
        <v>1.6109099999999999E-3</v>
      </c>
      <c r="AF8" s="545">
        <v>2.0630999999999999E-4</v>
      </c>
      <c r="AG8" s="545">
        <v>3.8900000000000002E-4</v>
      </c>
      <c r="AH8" s="545">
        <v>3.2102999999999998E-4</v>
      </c>
      <c r="AI8" s="545">
        <v>4.4063000000000001E-4</v>
      </c>
      <c r="AJ8" s="545">
        <v>2.5473999999999999E-4</v>
      </c>
      <c r="AK8" s="545">
        <v>2.3177000000000001E-4</v>
      </c>
      <c r="AL8" s="545">
        <v>5.1690999999999998E-4</v>
      </c>
      <c r="AM8" s="545">
        <v>6.9419999999999996E-4</v>
      </c>
      <c r="AN8" s="546">
        <v>3.7215000000000002E-4</v>
      </c>
      <c r="AO8" s="547">
        <v>1.0659137700000001</v>
      </c>
      <c r="AP8" s="548">
        <v>0.60526343999999999</v>
      </c>
      <c r="AQ8" s="261"/>
    </row>
    <row r="9" spans="1:43" ht="17.149999999999999" customHeight="1" x14ac:dyDescent="0.35">
      <c r="A9" s="130">
        <v>3</v>
      </c>
      <c r="B9" s="484" t="s">
        <v>170</v>
      </c>
      <c r="C9" s="538" t="s">
        <v>223</v>
      </c>
      <c r="D9" s="544">
        <v>0.13159687</v>
      </c>
      <c r="E9" s="545">
        <v>3.7510000000000001E-4</v>
      </c>
      <c r="F9" s="545">
        <v>1.22836061</v>
      </c>
      <c r="G9" s="545">
        <v>4.9578599999999997E-3</v>
      </c>
      <c r="H9" s="545">
        <v>6.38414E-3</v>
      </c>
      <c r="I9" s="545">
        <v>1.2792110000000001E-2</v>
      </c>
      <c r="J9" s="545">
        <v>7.7180000000000003E-5</v>
      </c>
      <c r="K9" s="545">
        <v>3.0470599999999999E-3</v>
      </c>
      <c r="L9" s="545">
        <v>1.1845E-3</v>
      </c>
      <c r="M9" s="545">
        <v>2.9242E-4</v>
      </c>
      <c r="N9" s="545">
        <v>3.9920999999999999E-4</v>
      </c>
      <c r="O9" s="545">
        <v>3.2412000000000001E-4</v>
      </c>
      <c r="P9" s="545">
        <v>3.234E-4</v>
      </c>
      <c r="Q9" s="545">
        <v>3.1980000000000002E-4</v>
      </c>
      <c r="R9" s="545">
        <v>5.5053999999999997E-4</v>
      </c>
      <c r="S9" s="545">
        <v>5.2174000000000003E-4</v>
      </c>
      <c r="T9" s="545">
        <v>5.1772000000000005E-4</v>
      </c>
      <c r="U9" s="545">
        <v>5.4478000000000003E-4</v>
      </c>
      <c r="V9" s="545">
        <v>5.9949999999999999E-4</v>
      </c>
      <c r="W9" s="545">
        <v>3.46561E-3</v>
      </c>
      <c r="X9" s="545">
        <v>7.6559000000000002E-4</v>
      </c>
      <c r="Y9" s="545">
        <v>2.3896E-4</v>
      </c>
      <c r="Z9" s="545">
        <v>5.7726999999999995E-4</v>
      </c>
      <c r="AA9" s="545">
        <v>4.2661000000000001E-4</v>
      </c>
      <c r="AB9" s="545">
        <v>4.9198999999999998E-4</v>
      </c>
      <c r="AC9" s="545">
        <v>3.7445000000000002E-4</v>
      </c>
      <c r="AD9" s="545">
        <v>1.8380999999999999E-4</v>
      </c>
      <c r="AE9" s="545">
        <v>4.8317999999999999E-4</v>
      </c>
      <c r="AF9" s="545">
        <v>1.57402E-3</v>
      </c>
      <c r="AG9" s="545">
        <v>9.8262000000000002E-4</v>
      </c>
      <c r="AH9" s="545">
        <v>6.9779500000000001E-3</v>
      </c>
      <c r="AI9" s="545">
        <v>1.153481E-2</v>
      </c>
      <c r="AJ9" s="545">
        <v>2.7106700000000001E-3</v>
      </c>
      <c r="AK9" s="545">
        <v>7.1646999999999998E-4</v>
      </c>
      <c r="AL9" s="545">
        <v>0.10892246999999999</v>
      </c>
      <c r="AM9" s="545">
        <v>3.0591799999999999E-3</v>
      </c>
      <c r="AN9" s="546">
        <v>4.6305699999999997E-3</v>
      </c>
      <c r="AO9" s="547">
        <v>1.54128489</v>
      </c>
      <c r="AP9" s="548">
        <v>0.87519592999999996</v>
      </c>
      <c r="AQ9" s="261"/>
    </row>
    <row r="10" spans="1:43" ht="17.149999999999999" customHeight="1" x14ac:dyDescent="0.35">
      <c r="A10" s="130">
        <v>4</v>
      </c>
      <c r="B10" s="484" t="s">
        <v>171</v>
      </c>
      <c r="C10" s="538" t="s">
        <v>224</v>
      </c>
      <c r="D10" s="544">
        <v>2.4718100000000001E-3</v>
      </c>
      <c r="E10" s="545">
        <v>1.4687999999999999E-3</v>
      </c>
      <c r="F10" s="545">
        <v>1.27771E-3</v>
      </c>
      <c r="G10" s="545">
        <v>1.07666693</v>
      </c>
      <c r="H10" s="545">
        <v>2.5545799999999999E-3</v>
      </c>
      <c r="I10" s="545">
        <v>1.0684399999999999E-3</v>
      </c>
      <c r="J10" s="545">
        <v>1.0773E-4</v>
      </c>
      <c r="K10" s="545">
        <v>2.1724800000000001E-3</v>
      </c>
      <c r="L10" s="545">
        <v>1.6957999999999999E-3</v>
      </c>
      <c r="M10" s="545">
        <v>5.3222999999999996E-4</v>
      </c>
      <c r="N10" s="545">
        <v>8.9022000000000005E-4</v>
      </c>
      <c r="O10" s="545">
        <v>8.1362999999999997E-4</v>
      </c>
      <c r="P10" s="545">
        <v>8.9884999999999997E-4</v>
      </c>
      <c r="Q10" s="545">
        <v>1.0610299999999999E-3</v>
      </c>
      <c r="R10" s="545">
        <v>1.2722899999999999E-3</v>
      </c>
      <c r="S10" s="545">
        <v>1.9962999999999999E-3</v>
      </c>
      <c r="T10" s="545">
        <v>1.4468199999999999E-3</v>
      </c>
      <c r="U10" s="545">
        <v>1.3380600000000001E-3</v>
      </c>
      <c r="V10" s="545">
        <v>1.6391800000000001E-3</v>
      </c>
      <c r="W10" s="545">
        <v>3.0376000000000001E-3</v>
      </c>
      <c r="X10" s="545">
        <v>1.96781E-3</v>
      </c>
      <c r="Y10" s="545">
        <v>3.8717999999999999E-4</v>
      </c>
      <c r="Z10" s="545">
        <v>9.3859E-4</v>
      </c>
      <c r="AA10" s="545">
        <v>1.38061E-3</v>
      </c>
      <c r="AB10" s="545">
        <v>1.8730800000000001E-3</v>
      </c>
      <c r="AC10" s="545">
        <v>9.3639999999999999E-4</v>
      </c>
      <c r="AD10" s="545">
        <v>1.7734000000000001E-4</v>
      </c>
      <c r="AE10" s="545">
        <v>1.0931300000000001E-3</v>
      </c>
      <c r="AF10" s="545">
        <v>8.3199999999999995E-4</v>
      </c>
      <c r="AG10" s="545">
        <v>1.8552E-3</v>
      </c>
      <c r="AH10" s="545">
        <v>5.9674000000000001E-4</v>
      </c>
      <c r="AI10" s="545">
        <v>1.75256E-3</v>
      </c>
      <c r="AJ10" s="545">
        <v>8.4097200000000007E-3</v>
      </c>
      <c r="AK10" s="545">
        <v>1.1154800000000001E-3</v>
      </c>
      <c r="AL10" s="545">
        <v>2.0282099999999999E-3</v>
      </c>
      <c r="AM10" s="545">
        <v>9.3222700000000006E-3</v>
      </c>
      <c r="AN10" s="546">
        <v>5.0883000000000005E-4</v>
      </c>
      <c r="AO10" s="547">
        <v>1.1395856499999999</v>
      </c>
      <c r="AP10" s="548">
        <v>0.64709693999999995</v>
      </c>
      <c r="AQ10" s="261"/>
    </row>
    <row r="11" spans="1:43" ht="17.149999999999999" customHeight="1" x14ac:dyDescent="0.35">
      <c r="A11" s="130">
        <v>5</v>
      </c>
      <c r="B11" s="484" t="s">
        <v>172</v>
      </c>
      <c r="C11" s="538" t="s">
        <v>225</v>
      </c>
      <c r="D11" s="544">
        <v>3.9096859999999997E-2</v>
      </c>
      <c r="E11" s="545">
        <v>6.7645800000000001E-3</v>
      </c>
      <c r="F11" s="545">
        <v>3.0700640000000001E-2</v>
      </c>
      <c r="G11" s="545">
        <v>1.302728E-2</v>
      </c>
      <c r="H11" s="545">
        <v>1.30440635</v>
      </c>
      <c r="I11" s="545">
        <v>2.9504590000000001E-2</v>
      </c>
      <c r="J11" s="545">
        <v>9.3362000000000002E-4</v>
      </c>
      <c r="K11" s="545">
        <v>1.4808399999999999E-2</v>
      </c>
      <c r="L11" s="545">
        <v>2.4587129999999999E-2</v>
      </c>
      <c r="M11" s="545">
        <v>4.9405999999999999E-3</v>
      </c>
      <c r="N11" s="545">
        <v>9.2371599999999995E-3</v>
      </c>
      <c r="O11" s="545">
        <v>8.6148100000000005E-3</v>
      </c>
      <c r="P11" s="545">
        <v>6.2411100000000002E-3</v>
      </c>
      <c r="Q11" s="545">
        <v>5.6520600000000004E-3</v>
      </c>
      <c r="R11" s="545">
        <v>1.188401E-2</v>
      </c>
      <c r="S11" s="545">
        <v>1.125522E-2</v>
      </c>
      <c r="T11" s="545">
        <v>1.298794E-2</v>
      </c>
      <c r="U11" s="545">
        <v>1.2463699999999999E-2</v>
      </c>
      <c r="V11" s="545">
        <v>8.2439499999999999E-3</v>
      </c>
      <c r="W11" s="545">
        <v>8.1310439999999998E-2</v>
      </c>
      <c r="X11" s="545">
        <v>5.022621E-2</v>
      </c>
      <c r="Y11" s="545">
        <v>8.7238699999999999E-3</v>
      </c>
      <c r="Z11" s="545">
        <v>1.1688850000000001E-2</v>
      </c>
      <c r="AA11" s="545">
        <v>1.0358930000000001E-2</v>
      </c>
      <c r="AB11" s="545">
        <v>1.237161E-2</v>
      </c>
      <c r="AC11" s="545">
        <v>1.1188170000000001E-2</v>
      </c>
      <c r="AD11" s="545">
        <v>2.91253E-3</v>
      </c>
      <c r="AE11" s="545">
        <v>1.196754E-2</v>
      </c>
      <c r="AF11" s="545">
        <v>1.640726E-2</v>
      </c>
      <c r="AG11" s="545">
        <v>6.0415599999999996E-3</v>
      </c>
      <c r="AH11" s="545">
        <v>1.560771E-2</v>
      </c>
      <c r="AI11" s="545">
        <v>1.4201200000000001E-2</v>
      </c>
      <c r="AJ11" s="545">
        <v>2.8391220000000002E-2</v>
      </c>
      <c r="AK11" s="545">
        <v>9.4795000000000001E-3</v>
      </c>
      <c r="AL11" s="545">
        <v>1.3226419999999999E-2</v>
      </c>
      <c r="AM11" s="545">
        <v>0.48413141999999998</v>
      </c>
      <c r="AN11" s="546">
        <v>4.6626300000000001E-3</v>
      </c>
      <c r="AO11" s="547">
        <v>2.34824711</v>
      </c>
      <c r="AP11" s="548">
        <v>1.3334175500000001</v>
      </c>
      <c r="AQ11" s="261"/>
    </row>
    <row r="12" spans="1:43" ht="17.149999999999999" customHeight="1" x14ac:dyDescent="0.35">
      <c r="A12" s="130">
        <v>6</v>
      </c>
      <c r="B12" s="484" t="s">
        <v>173</v>
      </c>
      <c r="C12" s="538" t="s">
        <v>226</v>
      </c>
      <c r="D12" s="544">
        <v>5.5459929999999998E-2</v>
      </c>
      <c r="E12" s="545">
        <v>1.163955E-2</v>
      </c>
      <c r="F12" s="545">
        <v>2.7932019999999998E-2</v>
      </c>
      <c r="G12" s="545">
        <v>0.11818803</v>
      </c>
      <c r="H12" s="545">
        <v>5.4361859999999998E-2</v>
      </c>
      <c r="I12" s="545">
        <v>1.30989358</v>
      </c>
      <c r="J12" s="545">
        <v>3.2047E-3</v>
      </c>
      <c r="K12" s="545">
        <v>0.18964496</v>
      </c>
      <c r="L12" s="545">
        <v>3.5465869999999997E-2</v>
      </c>
      <c r="M12" s="545">
        <v>1.06956E-2</v>
      </c>
      <c r="N12" s="545">
        <v>1.5420659999999999E-2</v>
      </c>
      <c r="O12" s="545">
        <v>1.390162E-2</v>
      </c>
      <c r="P12" s="545">
        <v>1.114157E-2</v>
      </c>
      <c r="Q12" s="545">
        <v>1.1823719999999999E-2</v>
      </c>
      <c r="R12" s="545">
        <v>3.001413E-2</v>
      </c>
      <c r="S12" s="545">
        <v>2.638544E-2</v>
      </c>
      <c r="T12" s="545">
        <v>2.51141E-2</v>
      </c>
      <c r="U12" s="545">
        <v>2.5313990000000001E-2</v>
      </c>
      <c r="V12" s="545">
        <v>3.443384E-2</v>
      </c>
      <c r="W12" s="545">
        <v>4.9472330000000002E-2</v>
      </c>
      <c r="X12" s="545">
        <v>1.4130500000000001E-2</v>
      </c>
      <c r="Y12" s="545">
        <v>3.87718E-3</v>
      </c>
      <c r="Z12" s="545">
        <v>1.895697E-2</v>
      </c>
      <c r="AA12" s="545">
        <v>2.0479150000000002E-2</v>
      </c>
      <c r="AB12" s="545">
        <v>3.1478000000000001E-3</v>
      </c>
      <c r="AC12" s="545">
        <v>3.4294500000000001E-3</v>
      </c>
      <c r="AD12" s="545">
        <v>1.0416799999999999E-3</v>
      </c>
      <c r="AE12" s="545">
        <v>4.8240899999999996E-3</v>
      </c>
      <c r="AF12" s="545">
        <v>5.6207799999999997E-3</v>
      </c>
      <c r="AG12" s="545">
        <v>4.3573700000000002E-3</v>
      </c>
      <c r="AH12" s="545">
        <v>1.3938010000000001E-2</v>
      </c>
      <c r="AI12" s="545">
        <v>0.15015464000000001</v>
      </c>
      <c r="AJ12" s="545">
        <v>8.4815800000000007E-3</v>
      </c>
      <c r="AK12" s="545">
        <v>8.9271300000000001E-3</v>
      </c>
      <c r="AL12" s="545">
        <v>1.4669450000000001E-2</v>
      </c>
      <c r="AM12" s="545">
        <v>4.3960340000000001E-2</v>
      </c>
      <c r="AN12" s="546">
        <v>6.1118600000000002E-3</v>
      </c>
      <c r="AO12" s="547">
        <v>2.3856154599999999</v>
      </c>
      <c r="AP12" s="548">
        <v>1.35463662</v>
      </c>
      <c r="AQ12" s="261"/>
    </row>
    <row r="13" spans="1:43" ht="17.149999999999999" customHeight="1" x14ac:dyDescent="0.35">
      <c r="A13" s="130">
        <v>7</v>
      </c>
      <c r="B13" s="484" t="s">
        <v>174</v>
      </c>
      <c r="C13" s="538" t="s">
        <v>227</v>
      </c>
      <c r="D13" s="544">
        <v>2.3149980000000001E-2</v>
      </c>
      <c r="E13" s="545">
        <v>3.1234700000000001E-2</v>
      </c>
      <c r="F13" s="545">
        <v>1.4587859999999999E-2</v>
      </c>
      <c r="G13" s="545">
        <v>1.4738660000000001E-2</v>
      </c>
      <c r="H13" s="545">
        <v>1.688955E-2</v>
      </c>
      <c r="I13" s="545">
        <v>6.5637020000000004E-2</v>
      </c>
      <c r="J13" s="545">
        <v>1.06153524</v>
      </c>
      <c r="K13" s="545">
        <v>1.5647390000000001E-2</v>
      </c>
      <c r="L13" s="545">
        <v>2.9562250000000002E-2</v>
      </c>
      <c r="M13" s="545">
        <v>5.6527300000000003E-2</v>
      </c>
      <c r="N13" s="545">
        <v>1.2234460000000001E-2</v>
      </c>
      <c r="O13" s="545">
        <v>1.976764E-2</v>
      </c>
      <c r="P13" s="545">
        <v>1.2475419999999999E-2</v>
      </c>
      <c r="Q13" s="545">
        <v>1.078667E-2</v>
      </c>
      <c r="R13" s="545">
        <v>9.6797700000000007E-3</v>
      </c>
      <c r="S13" s="545">
        <v>9.2944800000000008E-3</v>
      </c>
      <c r="T13" s="545">
        <v>1.025248E-2</v>
      </c>
      <c r="U13" s="545">
        <v>7.8447199999999995E-3</v>
      </c>
      <c r="V13" s="545">
        <v>1.471678E-2</v>
      </c>
      <c r="W13" s="545">
        <v>1.7087129999999999E-2</v>
      </c>
      <c r="X13" s="545">
        <v>1.9955710000000002E-2</v>
      </c>
      <c r="Y13" s="545">
        <v>3.7107719999999997E-2</v>
      </c>
      <c r="Z13" s="545">
        <v>1.8483909999999999E-2</v>
      </c>
      <c r="AA13" s="545">
        <v>2.2088440000000001E-2</v>
      </c>
      <c r="AB13" s="545">
        <v>7.74955E-3</v>
      </c>
      <c r="AC13" s="545">
        <v>5.5267800000000002E-3</v>
      </c>
      <c r="AD13" s="545">
        <v>1.86089E-3</v>
      </c>
      <c r="AE13" s="545">
        <v>8.8020429999999997E-2</v>
      </c>
      <c r="AF13" s="545">
        <v>5.5897500000000001E-3</v>
      </c>
      <c r="AG13" s="545">
        <v>1.4140959999999999E-2</v>
      </c>
      <c r="AH13" s="545">
        <v>8.5882400000000005E-3</v>
      </c>
      <c r="AI13" s="545">
        <v>1.285028E-2</v>
      </c>
      <c r="AJ13" s="545">
        <v>9.0053600000000004E-3</v>
      </c>
      <c r="AK13" s="545">
        <v>5.9013099999999999E-3</v>
      </c>
      <c r="AL13" s="545">
        <v>1.1594800000000001E-2</v>
      </c>
      <c r="AM13" s="545">
        <v>1.6471340000000001E-2</v>
      </c>
      <c r="AN13" s="546">
        <v>1.5640959999999999E-2</v>
      </c>
      <c r="AO13" s="547">
        <v>1.75422593</v>
      </c>
      <c r="AP13" s="548">
        <v>0.99611137000000005</v>
      </c>
      <c r="AQ13" s="261"/>
    </row>
    <row r="14" spans="1:43" ht="17.149999999999999" customHeight="1" x14ac:dyDescent="0.35">
      <c r="A14" s="130">
        <v>8</v>
      </c>
      <c r="B14" s="484" t="s">
        <v>175</v>
      </c>
      <c r="C14" s="538" t="s">
        <v>345</v>
      </c>
      <c r="D14" s="544">
        <v>1.9577310000000001E-2</v>
      </c>
      <c r="E14" s="545">
        <v>9.4105899999999999E-3</v>
      </c>
      <c r="F14" s="545">
        <v>2.9269079999999999E-2</v>
      </c>
      <c r="G14" s="545">
        <v>1.6259800000000001E-2</v>
      </c>
      <c r="H14" s="545">
        <v>3.6015400000000003E-2</v>
      </c>
      <c r="I14" s="545">
        <v>4.6547529999999997E-2</v>
      </c>
      <c r="J14" s="545">
        <v>9.4704000000000001E-4</v>
      </c>
      <c r="K14" s="545">
        <v>1.20927826</v>
      </c>
      <c r="L14" s="545">
        <v>1.3319859999999999E-2</v>
      </c>
      <c r="M14" s="545">
        <v>4.6640199999999996E-3</v>
      </c>
      <c r="N14" s="545">
        <v>1.304812E-2</v>
      </c>
      <c r="O14" s="545">
        <v>8.9108999999999994E-3</v>
      </c>
      <c r="P14" s="545">
        <v>1.9550979999999999E-2</v>
      </c>
      <c r="Q14" s="545">
        <v>2.8366860000000001E-2</v>
      </c>
      <c r="R14" s="545">
        <v>5.5085540000000002E-2</v>
      </c>
      <c r="S14" s="545">
        <v>2.5734509999999999E-2</v>
      </c>
      <c r="T14" s="545">
        <v>4.9881880000000003E-2</v>
      </c>
      <c r="U14" s="545">
        <v>5.4486319999999998E-2</v>
      </c>
      <c r="V14" s="545">
        <v>8.2218550000000001E-2</v>
      </c>
      <c r="W14" s="545">
        <v>6.3850069999999995E-2</v>
      </c>
      <c r="X14" s="545">
        <v>2.090384E-2</v>
      </c>
      <c r="Y14" s="545">
        <v>3.7504999999999999E-3</v>
      </c>
      <c r="Z14" s="545">
        <v>4.7228949999999999E-2</v>
      </c>
      <c r="AA14" s="545">
        <v>2.515562E-2</v>
      </c>
      <c r="AB14" s="545">
        <v>8.3355900000000004E-3</v>
      </c>
      <c r="AC14" s="545">
        <v>7.22159E-3</v>
      </c>
      <c r="AD14" s="545">
        <v>2.2933099999999998E-3</v>
      </c>
      <c r="AE14" s="545">
        <v>9.4779300000000007E-3</v>
      </c>
      <c r="AF14" s="545">
        <v>1.0222719999999999E-2</v>
      </c>
      <c r="AG14" s="545">
        <v>6.6877600000000001E-3</v>
      </c>
      <c r="AH14" s="545">
        <v>9.7310599999999997E-3</v>
      </c>
      <c r="AI14" s="545">
        <v>1.092286E-2</v>
      </c>
      <c r="AJ14" s="545">
        <v>1.3538949999999999E-2</v>
      </c>
      <c r="AK14" s="545">
        <v>1.4835330000000001E-2</v>
      </c>
      <c r="AL14" s="545">
        <v>9.5920499999999995E-3</v>
      </c>
      <c r="AM14" s="545">
        <v>7.1445789999999995E-2</v>
      </c>
      <c r="AN14" s="546">
        <v>5.5187300000000003E-3</v>
      </c>
      <c r="AO14" s="547">
        <v>2.0632851799999998</v>
      </c>
      <c r="AP14" s="548">
        <v>1.1716061099999999</v>
      </c>
      <c r="AQ14" s="261"/>
    </row>
    <row r="15" spans="1:43" ht="17.149999999999999" customHeight="1" x14ac:dyDescent="0.35">
      <c r="A15" s="130">
        <v>9</v>
      </c>
      <c r="B15" s="484" t="s">
        <v>176</v>
      </c>
      <c r="C15" s="538" t="s">
        <v>346</v>
      </c>
      <c r="D15" s="544">
        <v>4.1664700000000002E-3</v>
      </c>
      <c r="E15" s="545">
        <v>1.7882600000000001E-3</v>
      </c>
      <c r="F15" s="545">
        <v>3.6814700000000001E-3</v>
      </c>
      <c r="G15" s="545">
        <v>2.1649799999999999E-3</v>
      </c>
      <c r="H15" s="545">
        <v>4.0317499999999997E-3</v>
      </c>
      <c r="I15" s="545">
        <v>1.1464530000000001E-2</v>
      </c>
      <c r="J15" s="545">
        <v>1.18706E-3</v>
      </c>
      <c r="K15" s="545">
        <v>5.6371800000000003E-3</v>
      </c>
      <c r="L15" s="545">
        <v>1.08728099</v>
      </c>
      <c r="M15" s="545">
        <v>8.3723800000000004E-3</v>
      </c>
      <c r="N15" s="545">
        <v>1.2183680000000001E-2</v>
      </c>
      <c r="O15" s="545">
        <v>8.7910200000000001E-3</v>
      </c>
      <c r="P15" s="545">
        <v>9.8766199999999991E-3</v>
      </c>
      <c r="Q15" s="545">
        <v>8.0838699999999999E-3</v>
      </c>
      <c r="R15" s="545">
        <v>2.0028770000000001E-2</v>
      </c>
      <c r="S15" s="545">
        <v>4.4493919999999999E-2</v>
      </c>
      <c r="T15" s="545">
        <v>1.433809E-2</v>
      </c>
      <c r="U15" s="545">
        <v>1.357648E-2</v>
      </c>
      <c r="V15" s="545">
        <v>1.6805509999999999E-2</v>
      </c>
      <c r="W15" s="545">
        <v>6.1067999999999999E-3</v>
      </c>
      <c r="X15" s="545">
        <v>5.2723760000000001E-2</v>
      </c>
      <c r="Y15" s="545">
        <v>1.8412700000000001E-3</v>
      </c>
      <c r="Z15" s="545">
        <v>8.9995100000000005E-3</v>
      </c>
      <c r="AA15" s="545">
        <v>1.49182E-3</v>
      </c>
      <c r="AB15" s="545">
        <v>9.5127999999999999E-4</v>
      </c>
      <c r="AC15" s="545">
        <v>8.4736999999999996E-4</v>
      </c>
      <c r="AD15" s="545">
        <v>9.9065000000000004E-4</v>
      </c>
      <c r="AE15" s="545">
        <v>1.58672E-3</v>
      </c>
      <c r="AF15" s="545">
        <v>1.11622E-3</v>
      </c>
      <c r="AG15" s="545">
        <v>1.4287200000000001E-3</v>
      </c>
      <c r="AH15" s="545">
        <v>3.12547E-3</v>
      </c>
      <c r="AI15" s="545">
        <v>2.7774599999999998E-3</v>
      </c>
      <c r="AJ15" s="545">
        <v>1.34603E-3</v>
      </c>
      <c r="AK15" s="545">
        <v>2.3200400000000002E-3</v>
      </c>
      <c r="AL15" s="545">
        <v>2.2286599999999999E-3</v>
      </c>
      <c r="AM15" s="545">
        <v>9.2260499999999995E-3</v>
      </c>
      <c r="AN15" s="546">
        <v>4.03915E-3</v>
      </c>
      <c r="AO15" s="547">
        <v>1.3811000099999999</v>
      </c>
      <c r="AP15" s="548">
        <v>0.78423730999999997</v>
      </c>
      <c r="AQ15" s="261"/>
    </row>
    <row r="16" spans="1:43" ht="17.149999999999999" customHeight="1" x14ac:dyDescent="0.35">
      <c r="A16" s="130">
        <v>10</v>
      </c>
      <c r="B16" s="484" t="s">
        <v>177</v>
      </c>
      <c r="C16" s="538" t="s">
        <v>228</v>
      </c>
      <c r="D16" s="544">
        <v>5.1335299999999999E-3</v>
      </c>
      <c r="E16" s="545">
        <v>1.4215790000000001E-2</v>
      </c>
      <c r="F16" s="545">
        <v>7.5775399999999998E-3</v>
      </c>
      <c r="G16" s="545">
        <v>3.35213E-3</v>
      </c>
      <c r="H16" s="545">
        <v>2.943488E-2</v>
      </c>
      <c r="I16" s="545">
        <v>8.7462800000000004E-3</v>
      </c>
      <c r="J16" s="545">
        <v>8.0270999999999999E-4</v>
      </c>
      <c r="K16" s="545">
        <v>1.030124E-2</v>
      </c>
      <c r="L16" s="545">
        <v>2.1382769999999999E-2</v>
      </c>
      <c r="M16" s="545">
        <v>1.89825048</v>
      </c>
      <c r="N16" s="545">
        <v>5.7691000000000001E-3</v>
      </c>
      <c r="O16" s="545">
        <v>0.37894529999999998</v>
      </c>
      <c r="P16" s="545">
        <v>0.21924766000000001</v>
      </c>
      <c r="Q16" s="545">
        <v>0.18340595000000001</v>
      </c>
      <c r="R16" s="545">
        <v>6.081951E-2</v>
      </c>
      <c r="S16" s="545">
        <v>2.7767130000000001E-2</v>
      </c>
      <c r="T16" s="545">
        <v>0.10433119</v>
      </c>
      <c r="U16" s="545">
        <v>3.679764E-2</v>
      </c>
      <c r="V16" s="545">
        <v>0.16847825999999999</v>
      </c>
      <c r="W16" s="545">
        <v>1.487903E-2</v>
      </c>
      <c r="X16" s="545">
        <v>7.3028259999999998E-2</v>
      </c>
      <c r="Y16" s="545">
        <v>3.6721599999999998E-3</v>
      </c>
      <c r="Z16" s="545">
        <v>9.1736600000000001E-3</v>
      </c>
      <c r="AA16" s="545">
        <v>2.4042899999999999E-3</v>
      </c>
      <c r="AB16" s="545">
        <v>3.10079E-3</v>
      </c>
      <c r="AC16" s="545">
        <v>2.5106899999999999E-3</v>
      </c>
      <c r="AD16" s="545">
        <v>1.72287E-3</v>
      </c>
      <c r="AE16" s="545">
        <v>6.6890999999999999E-3</v>
      </c>
      <c r="AF16" s="545">
        <v>3.3778900000000001E-3</v>
      </c>
      <c r="AG16" s="545">
        <v>5.4172500000000002E-3</v>
      </c>
      <c r="AH16" s="545">
        <v>2.9019800000000002E-3</v>
      </c>
      <c r="AI16" s="545">
        <v>3.1111099999999998E-3</v>
      </c>
      <c r="AJ16" s="545">
        <v>3.48147E-3</v>
      </c>
      <c r="AK16" s="545">
        <v>9.8058299999999998E-3</v>
      </c>
      <c r="AL16" s="545">
        <v>3.5525600000000002E-3</v>
      </c>
      <c r="AM16" s="545">
        <v>1.5463090000000001E-2</v>
      </c>
      <c r="AN16" s="546">
        <v>8.29358E-3</v>
      </c>
      <c r="AO16" s="547">
        <v>3.3573446800000002</v>
      </c>
      <c r="AP16" s="548">
        <v>1.9064187500000001</v>
      </c>
      <c r="AQ16" s="261"/>
    </row>
    <row r="17" spans="1:43" s="262" customFormat="1" ht="17.149999999999999" customHeight="1" x14ac:dyDescent="0.35">
      <c r="A17" s="130">
        <v>11</v>
      </c>
      <c r="B17" s="484" t="s">
        <v>178</v>
      </c>
      <c r="C17" s="538" t="s">
        <v>229</v>
      </c>
      <c r="D17" s="544">
        <v>1.2857400000000001E-3</v>
      </c>
      <c r="E17" s="545">
        <v>2.03403E-3</v>
      </c>
      <c r="F17" s="545">
        <v>2.5440100000000002E-3</v>
      </c>
      <c r="G17" s="545">
        <v>1.1893299999999999E-3</v>
      </c>
      <c r="H17" s="545">
        <v>4.1329000000000001E-3</v>
      </c>
      <c r="I17" s="545">
        <v>6.6566400000000001E-3</v>
      </c>
      <c r="J17" s="545">
        <v>1.8228E-4</v>
      </c>
      <c r="K17" s="545">
        <v>4.1661099999999998E-3</v>
      </c>
      <c r="L17" s="545">
        <v>8.5204100000000008E-3</v>
      </c>
      <c r="M17" s="545">
        <v>1.4853750000000001E-2</v>
      </c>
      <c r="N17" s="545">
        <v>1.32036303</v>
      </c>
      <c r="O17" s="545">
        <v>4.7471050000000001E-2</v>
      </c>
      <c r="P17" s="545">
        <v>3.3527109999999999E-2</v>
      </c>
      <c r="Q17" s="545">
        <v>2.170973E-2</v>
      </c>
      <c r="R17" s="545">
        <v>4.4411109999999997E-2</v>
      </c>
      <c r="S17" s="545">
        <v>4.9919440000000002E-2</v>
      </c>
      <c r="T17" s="545">
        <v>6.2653689999999998E-2</v>
      </c>
      <c r="U17" s="545">
        <v>4.4752069999999998E-2</v>
      </c>
      <c r="V17" s="545">
        <v>3.5774880000000002E-2</v>
      </c>
      <c r="W17" s="545">
        <v>1.14317E-2</v>
      </c>
      <c r="X17" s="545">
        <v>1.285481E-2</v>
      </c>
      <c r="Y17" s="545">
        <v>1.3237500000000001E-3</v>
      </c>
      <c r="Z17" s="545">
        <v>2.1425400000000001E-3</v>
      </c>
      <c r="AA17" s="545">
        <v>7.1951000000000003E-4</v>
      </c>
      <c r="AB17" s="545">
        <v>7.1653999999999999E-4</v>
      </c>
      <c r="AC17" s="545">
        <v>7.4160999999999997E-4</v>
      </c>
      <c r="AD17" s="545">
        <v>3.6632E-4</v>
      </c>
      <c r="AE17" s="545">
        <v>1.38854E-3</v>
      </c>
      <c r="AF17" s="545">
        <v>1.07175E-3</v>
      </c>
      <c r="AG17" s="545">
        <v>1.5283300000000001E-3</v>
      </c>
      <c r="AH17" s="545">
        <v>9.6537999999999995E-4</v>
      </c>
      <c r="AI17" s="545">
        <v>2.7558299999999999E-3</v>
      </c>
      <c r="AJ17" s="545">
        <v>1.1670000000000001E-3</v>
      </c>
      <c r="AK17" s="545">
        <v>2.7863200000000001E-3</v>
      </c>
      <c r="AL17" s="545">
        <v>1.1696300000000001E-3</v>
      </c>
      <c r="AM17" s="545">
        <v>5.57093E-3</v>
      </c>
      <c r="AN17" s="546">
        <v>2.5105599999999998E-3</v>
      </c>
      <c r="AO17" s="547">
        <v>1.7573583699999999</v>
      </c>
      <c r="AP17" s="548">
        <v>0.99789008000000001</v>
      </c>
      <c r="AQ17" s="261"/>
    </row>
    <row r="18" spans="1:43" s="262" customFormat="1" ht="17.149999999999999" customHeight="1" x14ac:dyDescent="0.35">
      <c r="A18" s="130">
        <v>12</v>
      </c>
      <c r="B18" s="484" t="s">
        <v>179</v>
      </c>
      <c r="C18" s="538" t="s">
        <v>230</v>
      </c>
      <c r="D18" s="544">
        <v>6.86682E-3</v>
      </c>
      <c r="E18" s="545">
        <v>1.303617E-2</v>
      </c>
      <c r="F18" s="545">
        <v>1.5837569999999999E-2</v>
      </c>
      <c r="G18" s="545">
        <v>4.63402E-3</v>
      </c>
      <c r="H18" s="545">
        <v>1.83625E-2</v>
      </c>
      <c r="I18" s="545">
        <v>1.851446E-2</v>
      </c>
      <c r="J18" s="545">
        <v>1.0403599999999999E-3</v>
      </c>
      <c r="K18" s="545">
        <v>1.1917240000000001E-2</v>
      </c>
      <c r="L18" s="545">
        <v>1.2898440000000001E-2</v>
      </c>
      <c r="M18" s="545">
        <v>4.16899E-3</v>
      </c>
      <c r="N18" s="545">
        <v>4.9674200000000002E-3</v>
      </c>
      <c r="O18" s="545">
        <v>1.0734649000000001</v>
      </c>
      <c r="P18" s="545">
        <v>3.894558E-2</v>
      </c>
      <c r="Q18" s="545">
        <v>3.7512030000000002E-2</v>
      </c>
      <c r="R18" s="545">
        <v>4.1280499999999998E-2</v>
      </c>
      <c r="S18" s="545">
        <v>2.7670790000000001E-2</v>
      </c>
      <c r="T18" s="545">
        <v>3.6434460000000002E-2</v>
      </c>
      <c r="U18" s="545">
        <v>3.8525950000000003E-2</v>
      </c>
      <c r="V18" s="545">
        <v>2.1744079999999999E-2</v>
      </c>
      <c r="W18" s="545">
        <v>1.5219949999999999E-2</v>
      </c>
      <c r="X18" s="545">
        <v>9.4618889999999997E-2</v>
      </c>
      <c r="Y18" s="545">
        <v>3.9521299999999999E-3</v>
      </c>
      <c r="Z18" s="545">
        <v>8.1237900000000005E-3</v>
      </c>
      <c r="AA18" s="545">
        <v>2.1260900000000002E-3</v>
      </c>
      <c r="AB18" s="545">
        <v>4.3680899999999998E-3</v>
      </c>
      <c r="AC18" s="545">
        <v>1.76647E-3</v>
      </c>
      <c r="AD18" s="545">
        <v>1.9718800000000001E-3</v>
      </c>
      <c r="AE18" s="545">
        <v>4.3115799999999998E-3</v>
      </c>
      <c r="AF18" s="545">
        <v>2.5752100000000001E-3</v>
      </c>
      <c r="AG18" s="545">
        <v>6.1420299999999997E-3</v>
      </c>
      <c r="AH18" s="545">
        <v>2.5738499999999999E-3</v>
      </c>
      <c r="AI18" s="545">
        <v>4.1290399999999996E-3</v>
      </c>
      <c r="AJ18" s="545">
        <v>4.2453999999999999E-3</v>
      </c>
      <c r="AK18" s="545">
        <v>4.0239500000000001E-3</v>
      </c>
      <c r="AL18" s="545">
        <v>5.6265999999999998E-3</v>
      </c>
      <c r="AM18" s="545">
        <v>1.1670460000000001E-2</v>
      </c>
      <c r="AN18" s="546">
        <v>5.7749400000000001E-3</v>
      </c>
      <c r="AO18" s="547">
        <v>1.6110426200000001</v>
      </c>
      <c r="AP18" s="548">
        <v>0.91480684000000001</v>
      </c>
      <c r="AQ18" s="261"/>
    </row>
    <row r="19" spans="1:43" s="262" customFormat="1" ht="17.149999999999999" customHeight="1" x14ac:dyDescent="0.35">
      <c r="A19" s="130">
        <v>13</v>
      </c>
      <c r="B19" s="484" t="s">
        <v>180</v>
      </c>
      <c r="C19" s="538" t="s">
        <v>3</v>
      </c>
      <c r="D19" s="544">
        <v>8.0150000000000002E-4</v>
      </c>
      <c r="E19" s="545">
        <v>3.3820600000000001E-3</v>
      </c>
      <c r="F19" s="545">
        <v>9.4434E-4</v>
      </c>
      <c r="G19" s="545">
        <v>7.7713999999999995E-4</v>
      </c>
      <c r="H19" s="545">
        <v>9.8010999999999997E-4</v>
      </c>
      <c r="I19" s="545">
        <v>1.1590400000000001E-3</v>
      </c>
      <c r="J19" s="545">
        <v>2.0725E-4</v>
      </c>
      <c r="K19" s="545">
        <v>1.43367E-3</v>
      </c>
      <c r="L19" s="545">
        <v>2.7352700000000001E-3</v>
      </c>
      <c r="M19" s="545">
        <v>8.5975000000000005E-4</v>
      </c>
      <c r="N19" s="545">
        <v>6.1906000000000005E-4</v>
      </c>
      <c r="O19" s="545">
        <v>1.6746199999999999E-3</v>
      </c>
      <c r="P19" s="545">
        <v>1.1561760299999999</v>
      </c>
      <c r="Q19" s="545">
        <v>4.2352380000000002E-2</v>
      </c>
      <c r="R19" s="545">
        <v>1.4499990000000001E-2</v>
      </c>
      <c r="S19" s="545">
        <v>3.7384900000000001E-3</v>
      </c>
      <c r="T19" s="545">
        <v>1.633625E-2</v>
      </c>
      <c r="U19" s="545">
        <v>3.51257E-3</v>
      </c>
      <c r="V19" s="545">
        <v>1.4037529999999999E-2</v>
      </c>
      <c r="W19" s="545">
        <v>1.2846999999999999E-3</v>
      </c>
      <c r="X19" s="545">
        <v>7.9412400000000005E-3</v>
      </c>
      <c r="Y19" s="545">
        <v>1.25424E-3</v>
      </c>
      <c r="Z19" s="545">
        <v>1.310857E-2</v>
      </c>
      <c r="AA19" s="545">
        <v>1.0725800000000001E-3</v>
      </c>
      <c r="AB19" s="545">
        <v>1.0521300000000001E-3</v>
      </c>
      <c r="AC19" s="545">
        <v>1.47726E-3</v>
      </c>
      <c r="AD19" s="545">
        <v>5.3154999999999999E-4</v>
      </c>
      <c r="AE19" s="545">
        <v>1.9884999999999998E-3</v>
      </c>
      <c r="AF19" s="545">
        <v>1.9918000000000002E-3</v>
      </c>
      <c r="AG19" s="545">
        <v>1.6842000000000001E-3</v>
      </c>
      <c r="AH19" s="545">
        <v>1.3115500000000001E-3</v>
      </c>
      <c r="AI19" s="545">
        <v>9.5385000000000001E-4</v>
      </c>
      <c r="AJ19" s="545">
        <v>1.1037200000000001E-3</v>
      </c>
      <c r="AK19" s="545">
        <v>9.5098000000000005E-3</v>
      </c>
      <c r="AL19" s="545">
        <v>9.2716000000000001E-4</v>
      </c>
      <c r="AM19" s="545">
        <v>1.2218400000000001E-3</v>
      </c>
      <c r="AN19" s="546">
        <v>8.4637999999999998E-4</v>
      </c>
      <c r="AO19" s="547">
        <v>1.31548814</v>
      </c>
      <c r="AP19" s="548">
        <v>0.74698058000000001</v>
      </c>
      <c r="AQ19" s="261"/>
    </row>
    <row r="20" spans="1:43" s="262" customFormat="1" ht="17.149999999999999" customHeight="1" x14ac:dyDescent="0.35">
      <c r="A20" s="130">
        <v>14</v>
      </c>
      <c r="B20" s="484" t="s">
        <v>181</v>
      </c>
      <c r="C20" s="538" t="s">
        <v>4</v>
      </c>
      <c r="D20" s="544">
        <v>9.5206000000000002E-4</v>
      </c>
      <c r="E20" s="545">
        <v>2.2795300000000001E-3</v>
      </c>
      <c r="F20" s="545">
        <v>1.2270200000000001E-3</v>
      </c>
      <c r="G20" s="545">
        <v>9.8292999999999991E-4</v>
      </c>
      <c r="H20" s="545">
        <v>1.1570199999999999E-3</v>
      </c>
      <c r="I20" s="545">
        <v>1.4907E-3</v>
      </c>
      <c r="J20" s="545">
        <v>2.2717000000000001E-4</v>
      </c>
      <c r="K20" s="545">
        <v>4.2403800000000002E-3</v>
      </c>
      <c r="L20" s="545">
        <v>2.6078099999999999E-3</v>
      </c>
      <c r="M20" s="545">
        <v>9.6581E-4</v>
      </c>
      <c r="N20" s="545">
        <v>8.3557E-4</v>
      </c>
      <c r="O20" s="545">
        <v>1.39518E-3</v>
      </c>
      <c r="P20" s="545">
        <v>6.0028399999999997E-3</v>
      </c>
      <c r="Q20" s="545">
        <v>1.1420973299999999</v>
      </c>
      <c r="R20" s="545">
        <v>3.1851800000000001E-3</v>
      </c>
      <c r="S20" s="545">
        <v>4.7292699999999998E-3</v>
      </c>
      <c r="T20" s="545">
        <v>3.9403099999999998E-3</v>
      </c>
      <c r="U20" s="545">
        <v>2.8221499999999998E-3</v>
      </c>
      <c r="V20" s="545">
        <v>2.94985E-3</v>
      </c>
      <c r="W20" s="545">
        <v>1.4145099999999999E-3</v>
      </c>
      <c r="X20" s="545">
        <v>1.9950699999999998E-3</v>
      </c>
      <c r="Y20" s="545">
        <v>1.46674E-3</v>
      </c>
      <c r="Z20" s="545">
        <v>2.9599100000000001E-3</v>
      </c>
      <c r="AA20" s="545">
        <v>1.3114400000000001E-3</v>
      </c>
      <c r="AB20" s="545">
        <v>1.34194E-3</v>
      </c>
      <c r="AC20" s="545">
        <v>1.9745100000000001E-3</v>
      </c>
      <c r="AD20" s="545">
        <v>5.9491999999999998E-4</v>
      </c>
      <c r="AE20" s="545">
        <v>2.2572600000000001E-3</v>
      </c>
      <c r="AF20" s="545">
        <v>2.6709699999999999E-3</v>
      </c>
      <c r="AG20" s="545">
        <v>1.5353999999999999E-3</v>
      </c>
      <c r="AH20" s="545">
        <v>1.5862599999999999E-3</v>
      </c>
      <c r="AI20" s="545">
        <v>1.06547E-3</v>
      </c>
      <c r="AJ20" s="545">
        <v>1.4492000000000001E-3</v>
      </c>
      <c r="AK20" s="545">
        <v>1.3281609999999999E-2</v>
      </c>
      <c r="AL20" s="545">
        <v>1.0438699999999999E-3</v>
      </c>
      <c r="AM20" s="545">
        <v>1.3524100000000001E-3</v>
      </c>
      <c r="AN20" s="546">
        <v>9.0662999999999996E-4</v>
      </c>
      <c r="AO20" s="547">
        <v>1.22429623</v>
      </c>
      <c r="AP20" s="548">
        <v>0.69519858999999995</v>
      </c>
      <c r="AQ20" s="261"/>
    </row>
    <row r="21" spans="1:43" s="262" customFormat="1" ht="17.149999999999999" customHeight="1" x14ac:dyDescent="0.35">
      <c r="A21" s="130">
        <v>15</v>
      </c>
      <c r="B21" s="484" t="s">
        <v>182</v>
      </c>
      <c r="C21" s="538" t="s">
        <v>5</v>
      </c>
      <c r="D21" s="544">
        <v>2.9601999999999997E-4</v>
      </c>
      <c r="E21" s="545">
        <v>3.5202999999999998E-4</v>
      </c>
      <c r="F21" s="545">
        <v>3.5969000000000002E-4</v>
      </c>
      <c r="G21" s="545">
        <v>3.1189999999999999E-4</v>
      </c>
      <c r="H21" s="545">
        <v>3.1493999999999999E-4</v>
      </c>
      <c r="I21" s="545">
        <v>3.7750000000000001E-4</v>
      </c>
      <c r="J21" s="545">
        <v>5.3869999999999998E-5</v>
      </c>
      <c r="K21" s="545">
        <v>3.3427000000000001E-4</v>
      </c>
      <c r="L21" s="545">
        <v>3.5284999999999998E-4</v>
      </c>
      <c r="M21" s="545">
        <v>1.9552E-4</v>
      </c>
      <c r="N21" s="545">
        <v>1.9168000000000001E-4</v>
      </c>
      <c r="O21" s="545">
        <v>2.4939E-4</v>
      </c>
      <c r="P21" s="545">
        <v>2.09362E-3</v>
      </c>
      <c r="Q21" s="545">
        <v>3.6643800000000001E-3</v>
      </c>
      <c r="R21" s="545">
        <v>1.05656426</v>
      </c>
      <c r="S21" s="545">
        <v>3.9313E-4</v>
      </c>
      <c r="T21" s="545">
        <v>8.5895999999999998E-4</v>
      </c>
      <c r="U21" s="545">
        <v>7.5257000000000004E-4</v>
      </c>
      <c r="V21" s="545">
        <v>7.0772000000000001E-4</v>
      </c>
      <c r="W21" s="545">
        <v>4.0691000000000002E-4</v>
      </c>
      <c r="X21" s="545">
        <v>5.9199999999999997E-4</v>
      </c>
      <c r="Y21" s="545">
        <v>3.4717E-4</v>
      </c>
      <c r="Z21" s="545">
        <v>7.1106000000000001E-4</v>
      </c>
      <c r="AA21" s="545">
        <v>3.7274999999999998E-4</v>
      </c>
      <c r="AB21" s="545">
        <v>1.0462399999999999E-3</v>
      </c>
      <c r="AC21" s="545">
        <v>5.3434000000000001E-4</v>
      </c>
      <c r="AD21" s="545">
        <v>1.5263000000000001E-4</v>
      </c>
      <c r="AE21" s="545">
        <v>5.8998000000000004E-4</v>
      </c>
      <c r="AF21" s="545">
        <v>7.8054000000000003E-4</v>
      </c>
      <c r="AG21" s="545">
        <v>3.0877399999999998E-3</v>
      </c>
      <c r="AH21" s="545">
        <v>4.5186E-4</v>
      </c>
      <c r="AI21" s="545">
        <v>8.0394000000000004E-3</v>
      </c>
      <c r="AJ21" s="545">
        <v>4.4501000000000002E-4</v>
      </c>
      <c r="AK21" s="545">
        <v>2.99431E-3</v>
      </c>
      <c r="AL21" s="545">
        <v>9.5790999999999997E-4</v>
      </c>
      <c r="AM21" s="545">
        <v>1.59258E-2</v>
      </c>
      <c r="AN21" s="546">
        <v>5.0737999999999998E-4</v>
      </c>
      <c r="AO21" s="547">
        <v>1.10636734</v>
      </c>
      <c r="AP21" s="548">
        <v>0.62823439999999997</v>
      </c>
      <c r="AQ21" s="261"/>
    </row>
    <row r="22" spans="1:43" s="262" customFormat="1" ht="17.149999999999999" customHeight="1" x14ac:dyDescent="0.35">
      <c r="A22" s="130">
        <v>16</v>
      </c>
      <c r="B22" s="484" t="s">
        <v>183</v>
      </c>
      <c r="C22" s="538" t="s">
        <v>231</v>
      </c>
      <c r="D22" s="544">
        <v>1.0972099999999999E-3</v>
      </c>
      <c r="E22" s="545">
        <v>1.5708899999999999E-3</v>
      </c>
      <c r="F22" s="545">
        <v>1.3127E-3</v>
      </c>
      <c r="G22" s="545">
        <v>1.0964900000000001E-3</v>
      </c>
      <c r="H22" s="545">
        <v>1.1458E-3</v>
      </c>
      <c r="I22" s="545">
        <v>1.49518E-3</v>
      </c>
      <c r="J22" s="545">
        <v>2.1877999999999999E-4</v>
      </c>
      <c r="K22" s="545">
        <v>1.2631000000000001E-3</v>
      </c>
      <c r="L22" s="545">
        <v>1.44002E-3</v>
      </c>
      <c r="M22" s="545">
        <v>7.9958999999999998E-4</v>
      </c>
      <c r="N22" s="545">
        <v>1.0312699999999999E-3</v>
      </c>
      <c r="O22" s="545">
        <v>3.0843300000000001E-3</v>
      </c>
      <c r="P22" s="545">
        <v>1.183298E-2</v>
      </c>
      <c r="Q22" s="545">
        <v>1.358053E-2</v>
      </c>
      <c r="R22" s="545">
        <v>0.10628211</v>
      </c>
      <c r="S22" s="545">
        <v>1.2451557200000001</v>
      </c>
      <c r="T22" s="545">
        <v>0.12174684</v>
      </c>
      <c r="U22" s="545">
        <v>0.25649957000000001</v>
      </c>
      <c r="V22" s="545">
        <v>2.149218E-2</v>
      </c>
      <c r="W22" s="545">
        <v>5.5583200000000003E-3</v>
      </c>
      <c r="X22" s="545">
        <v>3.17673E-3</v>
      </c>
      <c r="Y22" s="545">
        <v>1.5463300000000001E-3</v>
      </c>
      <c r="Z22" s="545">
        <v>2.8176E-3</v>
      </c>
      <c r="AA22" s="545">
        <v>1.41084E-3</v>
      </c>
      <c r="AB22" s="545">
        <v>1.58808E-3</v>
      </c>
      <c r="AC22" s="545">
        <v>2.23755E-3</v>
      </c>
      <c r="AD22" s="545">
        <v>6.5353999999999998E-4</v>
      </c>
      <c r="AE22" s="545">
        <v>2.6132299999999998E-3</v>
      </c>
      <c r="AF22" s="545">
        <v>3.62606E-3</v>
      </c>
      <c r="AG22" s="545">
        <v>4.0354900000000001E-3</v>
      </c>
      <c r="AH22" s="545">
        <v>2.6995600000000002E-3</v>
      </c>
      <c r="AI22" s="545">
        <v>1.9393800000000001E-3</v>
      </c>
      <c r="AJ22" s="545">
        <v>1.77202E-3</v>
      </c>
      <c r="AK22" s="545">
        <v>1.319904E-2</v>
      </c>
      <c r="AL22" s="545">
        <v>1.2718499999999999E-3</v>
      </c>
      <c r="AM22" s="545">
        <v>2.8925610000000001E-2</v>
      </c>
      <c r="AN22" s="546">
        <v>1.26856E-3</v>
      </c>
      <c r="AO22" s="547">
        <v>1.87248506</v>
      </c>
      <c r="AP22" s="548">
        <v>1.0632630700000001</v>
      </c>
      <c r="AQ22" s="261"/>
    </row>
    <row r="23" spans="1:43" s="262" customFormat="1" ht="17.149999999999999" customHeight="1" x14ac:dyDescent="0.35">
      <c r="A23" s="130">
        <v>17</v>
      </c>
      <c r="B23" s="484" t="s">
        <v>184</v>
      </c>
      <c r="C23" s="538" t="s">
        <v>232</v>
      </c>
      <c r="D23" s="544">
        <v>9.8094000000000002E-4</v>
      </c>
      <c r="E23" s="545">
        <v>1.3895100000000001E-3</v>
      </c>
      <c r="F23" s="545">
        <v>7.9097E-4</v>
      </c>
      <c r="G23" s="545">
        <v>5.9893999999999995E-4</v>
      </c>
      <c r="H23" s="545">
        <v>7.6088999999999996E-4</v>
      </c>
      <c r="I23" s="545">
        <v>8.2299000000000001E-4</v>
      </c>
      <c r="J23" s="545">
        <v>1.4527999999999999E-4</v>
      </c>
      <c r="K23" s="545">
        <v>7.7724000000000001E-4</v>
      </c>
      <c r="L23" s="545">
        <v>8.8995999999999997E-4</v>
      </c>
      <c r="M23" s="545">
        <v>5.0858000000000001E-4</v>
      </c>
      <c r="N23" s="545">
        <v>5.2212999999999999E-4</v>
      </c>
      <c r="O23" s="545">
        <v>9.826399999999999E-4</v>
      </c>
      <c r="P23" s="545">
        <v>2.1396990000000001E-2</v>
      </c>
      <c r="Q23" s="545">
        <v>1.897215E-2</v>
      </c>
      <c r="R23" s="545">
        <v>1.5876709999999999E-2</v>
      </c>
      <c r="S23" s="545">
        <v>9.1531700000000004E-3</v>
      </c>
      <c r="T23" s="545">
        <v>1.09989673</v>
      </c>
      <c r="U23" s="545">
        <v>1.673933E-2</v>
      </c>
      <c r="V23" s="545">
        <v>5.5839809999999997E-2</v>
      </c>
      <c r="W23" s="545">
        <v>1.5893400000000001E-3</v>
      </c>
      <c r="X23" s="545">
        <v>7.2203700000000003E-3</v>
      </c>
      <c r="Y23" s="545">
        <v>9.5761000000000002E-4</v>
      </c>
      <c r="Z23" s="545">
        <v>2.0657800000000001E-3</v>
      </c>
      <c r="AA23" s="545">
        <v>7.7983000000000002E-4</v>
      </c>
      <c r="AB23" s="545">
        <v>9.5220999999999999E-4</v>
      </c>
      <c r="AC23" s="545">
        <v>1.10604E-3</v>
      </c>
      <c r="AD23" s="545">
        <v>4.2425999999999998E-4</v>
      </c>
      <c r="AE23" s="545">
        <v>2.2090899999999999E-3</v>
      </c>
      <c r="AF23" s="545">
        <v>1.6183199999999999E-3</v>
      </c>
      <c r="AG23" s="545">
        <v>2.7740299999999998E-3</v>
      </c>
      <c r="AH23" s="545">
        <v>1.45032E-3</v>
      </c>
      <c r="AI23" s="545">
        <v>7.7163000000000004E-4</v>
      </c>
      <c r="AJ23" s="545">
        <v>8.4988000000000001E-4</v>
      </c>
      <c r="AK23" s="545">
        <v>6.7723599999999998E-3</v>
      </c>
      <c r="AL23" s="545">
        <v>7.7446000000000004E-4</v>
      </c>
      <c r="AM23" s="545">
        <v>1.2552100000000001E-3</v>
      </c>
      <c r="AN23" s="546">
        <v>1.0037399999999999E-3</v>
      </c>
      <c r="AO23" s="547">
        <v>1.2816194400000001</v>
      </c>
      <c r="AP23" s="548">
        <v>0.72774872999999995</v>
      </c>
      <c r="AQ23" s="261"/>
    </row>
    <row r="24" spans="1:43" s="262" customFormat="1" ht="17.149999999999999" customHeight="1" thickBot="1" x14ac:dyDescent="0.4">
      <c r="A24" s="130">
        <v>18</v>
      </c>
      <c r="B24" s="484" t="s">
        <v>185</v>
      </c>
      <c r="C24" s="538" t="s">
        <v>258</v>
      </c>
      <c r="D24" s="544">
        <v>8.1580000000000002E-5</v>
      </c>
      <c r="E24" s="545">
        <v>8.9149999999999999E-5</v>
      </c>
      <c r="F24" s="545">
        <v>8.1630000000000003E-5</v>
      </c>
      <c r="G24" s="545">
        <v>6.4339999999999997E-5</v>
      </c>
      <c r="H24" s="545">
        <v>7.0069999999999998E-5</v>
      </c>
      <c r="I24" s="545">
        <v>9.6409999999999993E-5</v>
      </c>
      <c r="J24" s="545">
        <v>1.7859999999999998E-5</v>
      </c>
      <c r="K24" s="545">
        <v>7.3120000000000005E-5</v>
      </c>
      <c r="L24" s="545">
        <v>9.2440000000000003E-5</v>
      </c>
      <c r="M24" s="545">
        <v>5.0869999999999999E-5</v>
      </c>
      <c r="N24" s="545">
        <v>4.5569999999999999E-5</v>
      </c>
      <c r="O24" s="545">
        <v>6.7600000000000003E-5</v>
      </c>
      <c r="P24" s="545">
        <v>4.3936000000000002E-4</v>
      </c>
      <c r="Q24" s="545">
        <v>1.3907000000000001E-4</v>
      </c>
      <c r="R24" s="545">
        <v>7.8860000000000001E-5</v>
      </c>
      <c r="S24" s="545">
        <v>8.9729999999999996E-5</v>
      </c>
      <c r="T24" s="545">
        <v>8.4909999999999998E-5</v>
      </c>
      <c r="U24" s="545">
        <v>1.00869053</v>
      </c>
      <c r="V24" s="545">
        <v>3.6481999999999999E-3</v>
      </c>
      <c r="W24" s="545">
        <v>8.2210000000000001E-5</v>
      </c>
      <c r="X24" s="545">
        <v>7.1464E-4</v>
      </c>
      <c r="Y24" s="545">
        <v>9.3029999999999995E-5</v>
      </c>
      <c r="Z24" s="545">
        <v>1.641E-4</v>
      </c>
      <c r="AA24" s="545">
        <v>8.2470000000000002E-5</v>
      </c>
      <c r="AB24" s="545">
        <v>1.537E-4</v>
      </c>
      <c r="AC24" s="545">
        <v>1.4347000000000001E-4</v>
      </c>
      <c r="AD24" s="545">
        <v>6.4629999999999996E-5</v>
      </c>
      <c r="AE24" s="545">
        <v>2.0167000000000001E-4</v>
      </c>
      <c r="AF24" s="545">
        <v>1.9891E-4</v>
      </c>
      <c r="AG24" s="545">
        <v>8.696E-4</v>
      </c>
      <c r="AH24" s="545">
        <v>1.2323E-4</v>
      </c>
      <c r="AI24" s="545">
        <v>6.8919999999999997E-5</v>
      </c>
      <c r="AJ24" s="545">
        <v>9.9549999999999994E-5</v>
      </c>
      <c r="AK24" s="545">
        <v>5.9416000000000004E-4</v>
      </c>
      <c r="AL24" s="545">
        <v>9.8869999999999994E-5</v>
      </c>
      <c r="AM24" s="545">
        <v>8.9439999999999997E-5</v>
      </c>
      <c r="AN24" s="546">
        <v>1.4275E-4</v>
      </c>
      <c r="AO24" s="547">
        <v>1.01798666</v>
      </c>
      <c r="AP24" s="548">
        <v>0.57804873999999995</v>
      </c>
      <c r="AQ24" s="261"/>
    </row>
    <row r="25" spans="1:43" s="262" customFormat="1" ht="17.149999999999999" customHeight="1" thickBot="1" x14ac:dyDescent="0.4">
      <c r="A25" s="130">
        <v>19</v>
      </c>
      <c r="B25" s="484" t="s">
        <v>186</v>
      </c>
      <c r="C25" s="538" t="s">
        <v>347</v>
      </c>
      <c r="D25" s="544">
        <v>1.165657E-2</v>
      </c>
      <c r="E25" s="545">
        <v>8.2966099999999994E-3</v>
      </c>
      <c r="F25" s="545">
        <v>6.1976599999999998E-3</v>
      </c>
      <c r="G25" s="545">
        <v>3.6042700000000001E-3</v>
      </c>
      <c r="H25" s="545">
        <v>4.4536699999999999E-3</v>
      </c>
      <c r="I25" s="545">
        <v>4.72807E-3</v>
      </c>
      <c r="J25" s="545">
        <v>1.1734099999999999E-3</v>
      </c>
      <c r="K25" s="545">
        <v>3.9300999999999997E-3</v>
      </c>
      <c r="L25" s="545">
        <v>5.5005499999999999E-3</v>
      </c>
      <c r="M25" s="545">
        <v>3.1447799999999998E-3</v>
      </c>
      <c r="N25" s="545">
        <v>3.1056199999999999E-3</v>
      </c>
      <c r="O25" s="545">
        <v>3.3063300000000001E-3</v>
      </c>
      <c r="P25" s="545">
        <v>3.63387E-3</v>
      </c>
      <c r="Q25" s="545">
        <v>4.0925400000000004E-3</v>
      </c>
      <c r="R25" s="545">
        <v>3.7050300000000002E-3</v>
      </c>
      <c r="S25" s="545">
        <v>3.9649400000000001E-3</v>
      </c>
      <c r="T25" s="545">
        <v>3.82892E-3</v>
      </c>
      <c r="U25" s="545">
        <v>3.8323799999999998E-3</v>
      </c>
      <c r="V25" s="545">
        <v>1.63273789</v>
      </c>
      <c r="W25" s="545">
        <v>6.1103599999999996E-3</v>
      </c>
      <c r="X25" s="545">
        <v>6.0686899999999998E-3</v>
      </c>
      <c r="Y25" s="545">
        <v>4.8461299999999997E-3</v>
      </c>
      <c r="Z25" s="545">
        <v>7.5030799999999996E-3</v>
      </c>
      <c r="AA25" s="545">
        <v>5.3590499999999998E-3</v>
      </c>
      <c r="AB25" s="545">
        <v>4.8724099999999998E-3</v>
      </c>
      <c r="AC25" s="545">
        <v>6.2349900000000002E-3</v>
      </c>
      <c r="AD25" s="545">
        <v>1.7544800000000001E-3</v>
      </c>
      <c r="AE25" s="545">
        <v>3.108358E-2</v>
      </c>
      <c r="AF25" s="545">
        <v>7.8053599999999999E-3</v>
      </c>
      <c r="AG25" s="545">
        <v>1.7862630000000001E-2</v>
      </c>
      <c r="AH25" s="545">
        <v>5.2519899999999998E-3</v>
      </c>
      <c r="AI25" s="545">
        <v>3.4654799999999999E-3</v>
      </c>
      <c r="AJ25" s="545">
        <v>5.0194999999999997E-3</v>
      </c>
      <c r="AK25" s="545">
        <v>3.521726E-2</v>
      </c>
      <c r="AL25" s="545">
        <v>4.3390099999999999E-3</v>
      </c>
      <c r="AM25" s="545">
        <v>5.5791900000000004E-3</v>
      </c>
      <c r="AN25" s="546">
        <v>5.1463200000000002E-3</v>
      </c>
      <c r="AO25" s="549">
        <v>1.8784127399999999</v>
      </c>
      <c r="AP25" s="550">
        <v>1.0666290199999999</v>
      </c>
      <c r="AQ25" s="261"/>
    </row>
    <row r="26" spans="1:43" s="262" customFormat="1" ht="17.149999999999999" customHeight="1" x14ac:dyDescent="0.35">
      <c r="A26" s="130">
        <v>20</v>
      </c>
      <c r="B26" s="484" t="s">
        <v>187</v>
      </c>
      <c r="C26" s="538" t="s">
        <v>6</v>
      </c>
      <c r="D26" s="544">
        <v>5.0550400000000002E-3</v>
      </c>
      <c r="E26" s="545">
        <v>5.4628999999999997E-3</v>
      </c>
      <c r="F26" s="545">
        <v>9.5238400000000004E-3</v>
      </c>
      <c r="G26" s="545">
        <v>1.5978300000000001E-2</v>
      </c>
      <c r="H26" s="545">
        <v>1.552429E-2</v>
      </c>
      <c r="I26" s="545">
        <v>7.4936999999999998E-3</v>
      </c>
      <c r="J26" s="545">
        <v>1.5328799999999999E-3</v>
      </c>
      <c r="K26" s="545">
        <v>7.5760799999999998E-3</v>
      </c>
      <c r="L26" s="545">
        <v>9.7800400000000003E-3</v>
      </c>
      <c r="M26" s="545">
        <v>1.5001520000000001E-2</v>
      </c>
      <c r="N26" s="545">
        <v>3.9328349999999998E-2</v>
      </c>
      <c r="O26" s="545">
        <v>7.4436199999999998E-3</v>
      </c>
      <c r="P26" s="545">
        <v>5.6313600000000002E-3</v>
      </c>
      <c r="Q26" s="545">
        <v>6.2376999999999997E-3</v>
      </c>
      <c r="R26" s="545">
        <v>9.1720099999999995E-3</v>
      </c>
      <c r="S26" s="545">
        <v>6.8751699999999999E-3</v>
      </c>
      <c r="T26" s="545">
        <v>8.3481600000000003E-3</v>
      </c>
      <c r="U26" s="545">
        <v>8.8367700000000007E-3</v>
      </c>
      <c r="V26" s="545">
        <v>6.6591100000000002E-3</v>
      </c>
      <c r="W26" s="545">
        <v>1.03513754</v>
      </c>
      <c r="X26" s="545">
        <v>6.8719699999999998E-3</v>
      </c>
      <c r="Y26" s="545">
        <v>9.1379100000000008E-3</v>
      </c>
      <c r="Z26" s="545">
        <v>7.4139000000000002E-3</v>
      </c>
      <c r="AA26" s="545">
        <v>7.3829400000000002E-3</v>
      </c>
      <c r="AB26" s="545">
        <v>6.8059699999999997E-3</v>
      </c>
      <c r="AC26" s="545">
        <v>1.544708E-2</v>
      </c>
      <c r="AD26" s="545">
        <v>1.88532E-3</v>
      </c>
      <c r="AE26" s="545">
        <v>4.8437699999999998E-3</v>
      </c>
      <c r="AF26" s="545">
        <v>2.165914E-2</v>
      </c>
      <c r="AG26" s="545">
        <v>8.1862600000000008E-3</v>
      </c>
      <c r="AH26" s="545">
        <v>1.652876E-2</v>
      </c>
      <c r="AI26" s="545">
        <v>5.9526199999999996E-3</v>
      </c>
      <c r="AJ26" s="545">
        <v>3.4462930000000003E-2</v>
      </c>
      <c r="AK26" s="545">
        <v>1.0225949999999999E-2</v>
      </c>
      <c r="AL26" s="545">
        <v>8.0623299999999995E-3</v>
      </c>
      <c r="AM26" s="545">
        <v>0.10949355</v>
      </c>
      <c r="AN26" s="546">
        <v>3.9140299999999998E-3</v>
      </c>
      <c r="AO26" s="547">
        <v>1.5048727900000001</v>
      </c>
      <c r="AP26" s="548">
        <v>0.85451986000000002</v>
      </c>
      <c r="AQ26" s="261"/>
    </row>
    <row r="27" spans="1:43" s="262" customFormat="1" ht="17.149999999999999" customHeight="1" x14ac:dyDescent="0.35">
      <c r="A27" s="130">
        <v>21</v>
      </c>
      <c r="B27" s="484" t="s">
        <v>188</v>
      </c>
      <c r="C27" s="538" t="s">
        <v>233</v>
      </c>
      <c r="D27" s="544">
        <v>7.1174799999999998E-3</v>
      </c>
      <c r="E27" s="545">
        <v>7.77262E-3</v>
      </c>
      <c r="F27" s="545">
        <v>4.8806099999999996E-3</v>
      </c>
      <c r="G27" s="545">
        <v>6.7555599999999999E-3</v>
      </c>
      <c r="H27" s="545">
        <v>1.164248E-2</v>
      </c>
      <c r="I27" s="545">
        <v>8.5370499999999992E-3</v>
      </c>
      <c r="J27" s="545">
        <v>1.4762600000000001E-3</v>
      </c>
      <c r="K27" s="545">
        <v>9.4984100000000005E-3</v>
      </c>
      <c r="L27" s="545">
        <v>1.123466E-2</v>
      </c>
      <c r="M27" s="545">
        <v>1.2946829999999999E-2</v>
      </c>
      <c r="N27" s="545">
        <v>8.2846099999999995E-3</v>
      </c>
      <c r="O27" s="545">
        <v>1.0038439999999999E-2</v>
      </c>
      <c r="P27" s="545">
        <v>6.4914999999999999E-3</v>
      </c>
      <c r="Q27" s="545">
        <v>5.9243400000000002E-3</v>
      </c>
      <c r="R27" s="545">
        <v>5.86522E-3</v>
      </c>
      <c r="S27" s="545">
        <v>9.0021300000000005E-3</v>
      </c>
      <c r="T27" s="545">
        <v>6.8696599999999997E-3</v>
      </c>
      <c r="U27" s="545">
        <v>6.9303200000000002E-3</v>
      </c>
      <c r="V27" s="545">
        <v>5.8825500000000003E-3</v>
      </c>
      <c r="W27" s="545">
        <v>6.5942700000000002E-3</v>
      </c>
      <c r="X27" s="545">
        <v>1.0050032600000001</v>
      </c>
      <c r="Y27" s="545">
        <v>2.6457379999999999E-2</v>
      </c>
      <c r="Z27" s="545">
        <v>5.708978E-2</v>
      </c>
      <c r="AA27" s="545">
        <v>7.3844599999999998E-3</v>
      </c>
      <c r="AB27" s="545">
        <v>6.6707499999999996E-3</v>
      </c>
      <c r="AC27" s="545">
        <v>6.0808499999999996E-3</v>
      </c>
      <c r="AD27" s="545">
        <v>1.501401E-2</v>
      </c>
      <c r="AE27" s="545">
        <v>1.3294769999999999E-2</v>
      </c>
      <c r="AF27" s="545">
        <v>7.5047300000000003E-3</v>
      </c>
      <c r="AG27" s="545">
        <v>1.027844E-2</v>
      </c>
      <c r="AH27" s="545">
        <v>1.0717519999999999E-2</v>
      </c>
      <c r="AI27" s="545">
        <v>6.1183799999999997E-3</v>
      </c>
      <c r="AJ27" s="545">
        <v>4.4218399999999998E-3</v>
      </c>
      <c r="AK27" s="545">
        <v>3.9961399999999996E-3</v>
      </c>
      <c r="AL27" s="545">
        <v>7.2139200000000004E-3</v>
      </c>
      <c r="AM27" s="545">
        <v>8.0461300000000003E-3</v>
      </c>
      <c r="AN27" s="546">
        <v>1.772162E-2</v>
      </c>
      <c r="AO27" s="547">
        <v>1.36675897</v>
      </c>
      <c r="AP27" s="548">
        <v>0.77609395999999997</v>
      </c>
      <c r="AQ27" s="261"/>
    </row>
    <row r="28" spans="1:43" s="262" customFormat="1" ht="17.149999999999999" customHeight="1" x14ac:dyDescent="0.35">
      <c r="A28" s="130">
        <v>22</v>
      </c>
      <c r="B28" s="484" t="s">
        <v>189</v>
      </c>
      <c r="C28" s="538" t="s">
        <v>348</v>
      </c>
      <c r="D28" s="544">
        <v>2.6425770000000001E-2</v>
      </c>
      <c r="E28" s="545">
        <v>5.3660359999999997E-2</v>
      </c>
      <c r="F28" s="545">
        <v>3.0496780000000001E-2</v>
      </c>
      <c r="G28" s="545">
        <v>4.1860179999999997E-2</v>
      </c>
      <c r="H28" s="545">
        <v>7.3650460000000001E-2</v>
      </c>
      <c r="I28" s="545">
        <v>5.1126440000000002E-2</v>
      </c>
      <c r="J28" s="545">
        <v>9.8479299999999995E-3</v>
      </c>
      <c r="K28" s="545">
        <v>4.977869E-2</v>
      </c>
      <c r="L28" s="545">
        <v>7.0363400000000006E-2</v>
      </c>
      <c r="M28" s="545">
        <v>9.9137810000000007E-2</v>
      </c>
      <c r="N28" s="545">
        <v>5.9009109999999997E-2</v>
      </c>
      <c r="O28" s="545">
        <v>4.850786E-2</v>
      </c>
      <c r="P28" s="545">
        <v>3.5773489999999998E-2</v>
      </c>
      <c r="Q28" s="545">
        <v>3.019869E-2</v>
      </c>
      <c r="R28" s="545">
        <v>3.1073099999999999E-2</v>
      </c>
      <c r="S28" s="545">
        <v>5.4770079999999999E-2</v>
      </c>
      <c r="T28" s="545">
        <v>3.1281789999999997E-2</v>
      </c>
      <c r="U28" s="545">
        <v>2.7586949999999999E-2</v>
      </c>
      <c r="V28" s="545">
        <v>4.228838E-2</v>
      </c>
      <c r="W28" s="545">
        <v>3.780062E-2</v>
      </c>
      <c r="X28" s="545">
        <v>2.0980800000000001E-2</v>
      </c>
      <c r="Y28" s="545">
        <v>1.1214462000000001</v>
      </c>
      <c r="Z28" s="545">
        <v>7.2812580000000002E-2</v>
      </c>
      <c r="AA28" s="545">
        <v>8.3730719999999995E-2</v>
      </c>
      <c r="AB28" s="545">
        <v>2.919441E-2</v>
      </c>
      <c r="AC28" s="545">
        <v>1.137463E-2</v>
      </c>
      <c r="AD28" s="545">
        <v>7.7319700000000003E-3</v>
      </c>
      <c r="AE28" s="545">
        <v>2.1100190000000001E-2</v>
      </c>
      <c r="AF28" s="545">
        <v>1.384781E-2</v>
      </c>
      <c r="AG28" s="545">
        <v>1.906681E-2</v>
      </c>
      <c r="AH28" s="545">
        <v>2.2618159999999998E-2</v>
      </c>
      <c r="AI28" s="545">
        <v>2.5707029999999999E-2</v>
      </c>
      <c r="AJ28" s="545">
        <v>1.2292839999999999E-2</v>
      </c>
      <c r="AK28" s="545">
        <v>1.325897E-2</v>
      </c>
      <c r="AL28" s="545">
        <v>4.3455000000000001E-2</v>
      </c>
      <c r="AM28" s="545">
        <v>4.309735E-2</v>
      </c>
      <c r="AN28" s="546">
        <v>1.032025E-2</v>
      </c>
      <c r="AO28" s="547">
        <v>2.4766736300000001</v>
      </c>
      <c r="AP28" s="548">
        <v>1.40634266</v>
      </c>
      <c r="AQ28" s="261"/>
    </row>
    <row r="29" spans="1:43" s="262" customFormat="1" ht="17.149999999999999" customHeight="1" x14ac:dyDescent="0.35">
      <c r="A29" s="130">
        <v>23</v>
      </c>
      <c r="B29" s="484" t="s">
        <v>190</v>
      </c>
      <c r="C29" s="538" t="s">
        <v>7</v>
      </c>
      <c r="D29" s="544">
        <v>2.2423399999999998E-3</v>
      </c>
      <c r="E29" s="545">
        <v>4.1962600000000003E-3</v>
      </c>
      <c r="F29" s="545">
        <v>3.5317500000000002E-3</v>
      </c>
      <c r="G29" s="545">
        <v>3.2696100000000001E-3</v>
      </c>
      <c r="H29" s="545">
        <v>4.6902699999999999E-3</v>
      </c>
      <c r="I29" s="545">
        <v>4.9979899999999999E-3</v>
      </c>
      <c r="J29" s="545">
        <v>1.0625599999999999E-3</v>
      </c>
      <c r="K29" s="545">
        <v>2.2231999999999998E-3</v>
      </c>
      <c r="L29" s="545">
        <v>2.30672E-3</v>
      </c>
      <c r="M29" s="545">
        <v>4.5579799999999997E-3</v>
      </c>
      <c r="N29" s="545">
        <v>1.70974E-3</v>
      </c>
      <c r="O29" s="545">
        <v>2.1077499999999998E-3</v>
      </c>
      <c r="P29" s="545">
        <v>1.8299600000000001E-3</v>
      </c>
      <c r="Q29" s="545">
        <v>1.68121E-3</v>
      </c>
      <c r="R29" s="545">
        <v>1.8338300000000001E-3</v>
      </c>
      <c r="S29" s="545">
        <v>2.6829599999999999E-3</v>
      </c>
      <c r="T29" s="545">
        <v>1.81701E-3</v>
      </c>
      <c r="U29" s="545">
        <v>1.65135E-3</v>
      </c>
      <c r="V29" s="545">
        <v>2.0552499999999998E-3</v>
      </c>
      <c r="W29" s="545">
        <v>2.1930399999999998E-3</v>
      </c>
      <c r="X29" s="545">
        <v>2.29803E-3</v>
      </c>
      <c r="Y29" s="545">
        <v>1.8770200000000001E-3</v>
      </c>
      <c r="Z29" s="545">
        <v>1.0929116999999999</v>
      </c>
      <c r="AA29" s="545">
        <v>1.002311E-2</v>
      </c>
      <c r="AB29" s="545">
        <v>3.2527300000000001E-3</v>
      </c>
      <c r="AC29" s="545">
        <v>2.1920400000000001E-3</v>
      </c>
      <c r="AD29" s="545">
        <v>9.4503999999999996E-4</v>
      </c>
      <c r="AE29" s="545">
        <v>6.0589700000000003E-3</v>
      </c>
      <c r="AF29" s="545">
        <v>2.9970800000000001E-3</v>
      </c>
      <c r="AG29" s="545">
        <v>4.9804999999999997E-3</v>
      </c>
      <c r="AH29" s="545">
        <v>9.9422099999999999E-3</v>
      </c>
      <c r="AI29" s="545">
        <v>6.2973899999999999E-3</v>
      </c>
      <c r="AJ29" s="545">
        <v>3.32343E-3</v>
      </c>
      <c r="AK29" s="545">
        <v>1.74676E-3</v>
      </c>
      <c r="AL29" s="545">
        <v>1.0189429999999999E-2</v>
      </c>
      <c r="AM29" s="545">
        <v>3.2819799999999999E-3</v>
      </c>
      <c r="AN29" s="546">
        <v>2.2393700000000001E-3</v>
      </c>
      <c r="AO29" s="547">
        <v>1.21719756</v>
      </c>
      <c r="AP29" s="548">
        <v>0.69116772000000004</v>
      </c>
      <c r="AQ29" s="261"/>
    </row>
    <row r="30" spans="1:43" s="262" customFormat="1" ht="17.149999999999999" customHeight="1" x14ac:dyDescent="0.35">
      <c r="A30" s="130">
        <v>24</v>
      </c>
      <c r="B30" s="484" t="s">
        <v>191</v>
      </c>
      <c r="C30" s="538" t="s">
        <v>8</v>
      </c>
      <c r="D30" s="544">
        <v>2.60436E-3</v>
      </c>
      <c r="E30" s="545">
        <v>5.9363599999999999E-3</v>
      </c>
      <c r="F30" s="545">
        <v>3.6638399999999998E-3</v>
      </c>
      <c r="G30" s="545">
        <v>2.5719100000000002E-3</v>
      </c>
      <c r="H30" s="545">
        <v>4.3070499999999998E-3</v>
      </c>
      <c r="I30" s="545">
        <v>6.3762100000000002E-3</v>
      </c>
      <c r="J30" s="545">
        <v>6.1812E-4</v>
      </c>
      <c r="K30" s="545">
        <v>2.5511399999999999E-3</v>
      </c>
      <c r="L30" s="545">
        <v>6.2768499999999996E-3</v>
      </c>
      <c r="M30" s="545">
        <v>3.0868599999999999E-3</v>
      </c>
      <c r="N30" s="545">
        <v>2.3456100000000001E-3</v>
      </c>
      <c r="O30" s="545">
        <v>2.0848099999999999E-3</v>
      </c>
      <c r="P30" s="545">
        <v>2.16395E-3</v>
      </c>
      <c r="Q30" s="545">
        <v>1.5959699999999999E-3</v>
      </c>
      <c r="R30" s="545">
        <v>2.5269400000000001E-3</v>
      </c>
      <c r="S30" s="545">
        <v>3.5438499999999999E-3</v>
      </c>
      <c r="T30" s="545">
        <v>2.1720200000000002E-3</v>
      </c>
      <c r="U30" s="545">
        <v>2.2704499999999998E-3</v>
      </c>
      <c r="V30" s="545">
        <v>2.8492299999999999E-3</v>
      </c>
      <c r="W30" s="545">
        <v>3.2229799999999999E-3</v>
      </c>
      <c r="X30" s="545">
        <v>4.5458800000000004E-3</v>
      </c>
      <c r="Y30" s="545">
        <v>1.92353E-2</v>
      </c>
      <c r="Z30" s="545">
        <v>6.0819000000000003E-3</v>
      </c>
      <c r="AA30" s="545">
        <v>1.00295102</v>
      </c>
      <c r="AB30" s="545">
        <v>3.3297399999999999E-3</v>
      </c>
      <c r="AC30" s="545">
        <v>6.5934499999999998E-3</v>
      </c>
      <c r="AD30" s="545">
        <v>9.3877999999999995E-4</v>
      </c>
      <c r="AE30" s="545">
        <v>1.0858980000000001E-2</v>
      </c>
      <c r="AF30" s="545">
        <v>7.4168000000000003E-3</v>
      </c>
      <c r="AG30" s="545">
        <v>3.017651E-2</v>
      </c>
      <c r="AH30" s="545">
        <v>9.16755E-3</v>
      </c>
      <c r="AI30" s="545">
        <v>7.4429600000000002E-3</v>
      </c>
      <c r="AJ30" s="545">
        <v>1.9854500000000001E-3</v>
      </c>
      <c r="AK30" s="545">
        <v>3.2660699999999998E-3</v>
      </c>
      <c r="AL30" s="545">
        <v>2.3211639999999999E-2</v>
      </c>
      <c r="AM30" s="545">
        <v>3.6158800000000001E-3</v>
      </c>
      <c r="AN30" s="546">
        <v>1.712694E-2</v>
      </c>
      <c r="AO30" s="547">
        <v>1.2207133800000001</v>
      </c>
      <c r="AP30" s="548">
        <v>0.69316412000000005</v>
      </c>
      <c r="AQ30" s="261"/>
    </row>
    <row r="31" spans="1:43" s="262" customFormat="1" ht="17.149999999999999" customHeight="1" x14ac:dyDescent="0.35">
      <c r="A31" s="130">
        <v>25</v>
      </c>
      <c r="B31" s="484" t="s">
        <v>192</v>
      </c>
      <c r="C31" s="538" t="s">
        <v>234</v>
      </c>
      <c r="D31" s="544">
        <v>8.6570649999999999E-2</v>
      </c>
      <c r="E31" s="545">
        <v>2.5427950000000001E-2</v>
      </c>
      <c r="F31" s="545">
        <v>0.10386450999999999</v>
      </c>
      <c r="G31" s="545">
        <v>9.9517229999999998E-2</v>
      </c>
      <c r="H31" s="545">
        <v>0.10852025999999999</v>
      </c>
      <c r="I31" s="545">
        <v>7.2122430000000001E-2</v>
      </c>
      <c r="J31" s="545">
        <v>9.7368000000000003E-3</v>
      </c>
      <c r="K31" s="545">
        <v>8.5168939999999999E-2</v>
      </c>
      <c r="L31" s="545">
        <v>4.8588489999999998E-2</v>
      </c>
      <c r="M31" s="545">
        <v>4.0721229999999997E-2</v>
      </c>
      <c r="N31" s="545">
        <v>4.240559E-2</v>
      </c>
      <c r="O31" s="545">
        <v>4.6259149999999999E-2</v>
      </c>
      <c r="P31" s="545">
        <v>6.1553480000000001E-2</v>
      </c>
      <c r="Q31" s="545">
        <v>5.821407E-2</v>
      </c>
      <c r="R31" s="545">
        <v>7.7081830000000004E-2</v>
      </c>
      <c r="S31" s="545">
        <v>7.0839059999999995E-2</v>
      </c>
      <c r="T31" s="545">
        <v>7.8810950000000005E-2</v>
      </c>
      <c r="U31" s="545">
        <v>7.5820139999999994E-2</v>
      </c>
      <c r="V31" s="545">
        <v>8.2180900000000001E-2</v>
      </c>
      <c r="W31" s="545">
        <v>8.0998619999999993E-2</v>
      </c>
      <c r="X31" s="545">
        <v>6.9538080000000002E-2</v>
      </c>
      <c r="Y31" s="545">
        <v>1.437954E-2</v>
      </c>
      <c r="Z31" s="545">
        <v>3.7012120000000003E-2</v>
      </c>
      <c r="AA31" s="545">
        <v>2.914249E-2</v>
      </c>
      <c r="AB31" s="545">
        <v>1.0184257299999999</v>
      </c>
      <c r="AC31" s="545">
        <v>1.601458E-2</v>
      </c>
      <c r="AD31" s="545">
        <v>5.4112700000000001E-3</v>
      </c>
      <c r="AE31" s="545">
        <v>3.8068810000000002E-2</v>
      </c>
      <c r="AF31" s="545">
        <v>2.323478E-2</v>
      </c>
      <c r="AG31" s="545">
        <v>1.9041519999999999E-2</v>
      </c>
      <c r="AH31" s="545">
        <v>3.0564299999999999E-2</v>
      </c>
      <c r="AI31" s="545">
        <v>5.9742450000000002E-2</v>
      </c>
      <c r="AJ31" s="545">
        <v>4.941744E-2</v>
      </c>
      <c r="AK31" s="545">
        <v>3.1507420000000001E-2</v>
      </c>
      <c r="AL31" s="545">
        <v>8.066719E-2</v>
      </c>
      <c r="AM31" s="545">
        <v>0.29969294000000002</v>
      </c>
      <c r="AN31" s="546">
        <v>1.347017E-2</v>
      </c>
      <c r="AO31" s="547">
        <v>3.18973313</v>
      </c>
      <c r="AP31" s="548">
        <v>1.8112429999999999</v>
      </c>
      <c r="AQ31" s="261"/>
    </row>
    <row r="32" spans="1:43" s="262" customFormat="1" ht="17.149999999999999" customHeight="1" x14ac:dyDescent="0.35">
      <c r="A32" s="130">
        <v>26</v>
      </c>
      <c r="B32" s="484" t="s">
        <v>193</v>
      </c>
      <c r="C32" s="538" t="s">
        <v>9</v>
      </c>
      <c r="D32" s="544">
        <v>1.785979E-2</v>
      </c>
      <c r="E32" s="545">
        <v>5.6952219999999998E-2</v>
      </c>
      <c r="F32" s="545">
        <v>1.9460189999999999E-2</v>
      </c>
      <c r="G32" s="545">
        <v>2.996182E-2</v>
      </c>
      <c r="H32" s="545">
        <v>2.3898260000000001E-2</v>
      </c>
      <c r="I32" s="545">
        <v>1.9707249999999999E-2</v>
      </c>
      <c r="J32" s="545">
        <v>6.8863400000000003E-3</v>
      </c>
      <c r="K32" s="545">
        <v>1.5007360000000001E-2</v>
      </c>
      <c r="L32" s="545">
        <v>2.2686080000000001E-2</v>
      </c>
      <c r="M32" s="545">
        <v>1.776931E-2</v>
      </c>
      <c r="N32" s="545">
        <v>1.8776270000000001E-2</v>
      </c>
      <c r="O32" s="545">
        <v>2.1588340000000001E-2</v>
      </c>
      <c r="P32" s="545">
        <v>1.6338109999999999E-2</v>
      </c>
      <c r="Q32" s="545">
        <v>1.6227689999999999E-2</v>
      </c>
      <c r="R32" s="545">
        <v>2.2782190000000001E-2</v>
      </c>
      <c r="S32" s="545">
        <v>1.7892089999999999E-2</v>
      </c>
      <c r="T32" s="545">
        <v>1.790514E-2</v>
      </c>
      <c r="U32" s="545">
        <v>1.8238529999999999E-2</v>
      </c>
      <c r="V32" s="545">
        <v>1.911148E-2</v>
      </c>
      <c r="W32" s="545">
        <v>3.2292269999999998E-2</v>
      </c>
      <c r="X32" s="545">
        <v>2.1776529999999999E-2</v>
      </c>
      <c r="Y32" s="545">
        <v>2.9555999999999999E-2</v>
      </c>
      <c r="Z32" s="545">
        <v>2.917001E-2</v>
      </c>
      <c r="AA32" s="545">
        <v>3.581815E-2</v>
      </c>
      <c r="AB32" s="545">
        <v>2.841898E-2</v>
      </c>
      <c r="AC32" s="545">
        <v>1.0856968</v>
      </c>
      <c r="AD32" s="545">
        <v>8.6294560000000006E-2</v>
      </c>
      <c r="AE32" s="545">
        <v>3.9374079999999999E-2</v>
      </c>
      <c r="AF32" s="545">
        <v>1.615196E-2</v>
      </c>
      <c r="AG32" s="545">
        <v>2.473881E-2</v>
      </c>
      <c r="AH32" s="545">
        <v>1.5810089999999999E-2</v>
      </c>
      <c r="AI32" s="545">
        <v>1.7020480000000001E-2</v>
      </c>
      <c r="AJ32" s="545">
        <v>3.4599690000000002E-2</v>
      </c>
      <c r="AK32" s="545">
        <v>1.8635209999999999E-2</v>
      </c>
      <c r="AL32" s="545">
        <v>2.4442419999999999E-2</v>
      </c>
      <c r="AM32" s="545">
        <v>2.2668899999999999E-2</v>
      </c>
      <c r="AN32" s="546">
        <v>4.3875810000000001E-2</v>
      </c>
      <c r="AO32" s="547">
        <v>2.0053892000000002</v>
      </c>
      <c r="AP32" s="548">
        <v>1.13873073</v>
      </c>
      <c r="AQ32" s="261"/>
    </row>
    <row r="33" spans="1:45" s="262" customFormat="1" ht="17.149999999999999" customHeight="1" x14ac:dyDescent="0.35">
      <c r="A33" s="130">
        <v>27</v>
      </c>
      <c r="B33" s="484" t="s">
        <v>194</v>
      </c>
      <c r="C33" s="538" t="s">
        <v>235</v>
      </c>
      <c r="D33" s="544">
        <v>1.0273920000000001E-2</v>
      </c>
      <c r="E33" s="545">
        <v>2.3050600000000001E-2</v>
      </c>
      <c r="F33" s="545">
        <v>1.4223090000000001E-2</v>
      </c>
      <c r="G33" s="545">
        <v>1.429038E-2</v>
      </c>
      <c r="H33" s="545">
        <v>1.3855340000000001E-2</v>
      </c>
      <c r="I33" s="545">
        <v>1.319627E-2</v>
      </c>
      <c r="J33" s="545">
        <v>2.6815599999999999E-3</v>
      </c>
      <c r="K33" s="545">
        <v>1.35485E-2</v>
      </c>
      <c r="L33" s="545">
        <v>1.349039E-2</v>
      </c>
      <c r="M33" s="545">
        <v>9.0284600000000003E-3</v>
      </c>
      <c r="N33" s="545">
        <v>7.84112E-3</v>
      </c>
      <c r="O33" s="545">
        <v>1.1746309999999999E-2</v>
      </c>
      <c r="P33" s="545">
        <v>1.147624E-2</v>
      </c>
      <c r="Q33" s="545">
        <v>1.0352409999999999E-2</v>
      </c>
      <c r="R33" s="545">
        <v>1.106765E-2</v>
      </c>
      <c r="S33" s="545">
        <v>1.0016529999999999E-2</v>
      </c>
      <c r="T33" s="545">
        <v>1.1260559999999999E-2</v>
      </c>
      <c r="U33" s="545">
        <v>1.172047E-2</v>
      </c>
      <c r="V33" s="545">
        <v>1.0352159999999999E-2</v>
      </c>
      <c r="W33" s="545">
        <v>1.515913E-2</v>
      </c>
      <c r="X33" s="545">
        <v>1.510485E-2</v>
      </c>
      <c r="Y33" s="545">
        <v>1.4916830000000001E-2</v>
      </c>
      <c r="Z33" s="545">
        <v>1.136878E-2</v>
      </c>
      <c r="AA33" s="545">
        <v>9.6310800000000002E-3</v>
      </c>
      <c r="AB33" s="545">
        <v>4.4153699999999997E-2</v>
      </c>
      <c r="AC33" s="545">
        <v>2.8062940000000001E-2</v>
      </c>
      <c r="AD33" s="545">
        <v>1.0587052400000001</v>
      </c>
      <c r="AE33" s="545">
        <v>3.8588959999999999E-2</v>
      </c>
      <c r="AF33" s="545">
        <v>4.4497879999999997E-2</v>
      </c>
      <c r="AG33" s="545">
        <v>1.006408E-2</v>
      </c>
      <c r="AH33" s="545">
        <v>1.6867989999999999E-2</v>
      </c>
      <c r="AI33" s="545">
        <v>2.7640479999999999E-2</v>
      </c>
      <c r="AJ33" s="545">
        <v>2.74305E-2</v>
      </c>
      <c r="AK33" s="545">
        <v>2.079932E-2</v>
      </c>
      <c r="AL33" s="545">
        <v>4.5315510000000003E-2</v>
      </c>
      <c r="AM33" s="545">
        <v>2.046837E-2</v>
      </c>
      <c r="AN33" s="546">
        <v>2.744475E-2</v>
      </c>
      <c r="AO33" s="547">
        <v>1.69969237</v>
      </c>
      <c r="AP33" s="548">
        <v>0.96514529000000004</v>
      </c>
      <c r="AQ33" s="261"/>
    </row>
    <row r="34" spans="1:45" s="262" customFormat="1" ht="17.149999999999999" customHeight="1" x14ac:dyDescent="0.35">
      <c r="A34" s="130">
        <v>28</v>
      </c>
      <c r="B34" s="484" t="s">
        <v>195</v>
      </c>
      <c r="C34" s="538" t="s">
        <v>236</v>
      </c>
      <c r="D34" s="544">
        <v>0.10236658</v>
      </c>
      <c r="E34" s="545">
        <v>0.21561968000000001</v>
      </c>
      <c r="F34" s="545">
        <v>8.4177409999999994E-2</v>
      </c>
      <c r="G34" s="545">
        <v>5.0831189999999998E-2</v>
      </c>
      <c r="H34" s="545">
        <v>8.3241289999999996E-2</v>
      </c>
      <c r="I34" s="545">
        <v>5.4213869999999997E-2</v>
      </c>
      <c r="J34" s="545">
        <v>3.0241290000000001E-2</v>
      </c>
      <c r="K34" s="545">
        <v>4.3794449999999999E-2</v>
      </c>
      <c r="L34" s="545">
        <v>0.10065884</v>
      </c>
      <c r="M34" s="545">
        <v>6.3640119999999994E-2</v>
      </c>
      <c r="N34" s="545">
        <v>6.5485169999999995E-2</v>
      </c>
      <c r="O34" s="545">
        <v>5.4709800000000003E-2</v>
      </c>
      <c r="P34" s="545">
        <v>4.6277220000000001E-2</v>
      </c>
      <c r="Q34" s="545">
        <v>4.1241359999999998E-2</v>
      </c>
      <c r="R34" s="545">
        <v>5.0794649999999997E-2</v>
      </c>
      <c r="S34" s="545">
        <v>4.2498870000000001E-2</v>
      </c>
      <c r="T34" s="545">
        <v>4.7632540000000001E-2</v>
      </c>
      <c r="U34" s="545">
        <v>4.5085680000000003E-2</v>
      </c>
      <c r="V34" s="545">
        <v>5.6366840000000001E-2</v>
      </c>
      <c r="W34" s="545">
        <v>0.14156793000000001</v>
      </c>
      <c r="X34" s="545">
        <v>7.0588929999999994E-2</v>
      </c>
      <c r="Y34" s="545">
        <v>4.9599110000000002E-2</v>
      </c>
      <c r="Z34" s="545">
        <v>4.6168960000000002E-2</v>
      </c>
      <c r="AA34" s="545">
        <v>9.5561140000000003E-2</v>
      </c>
      <c r="AB34" s="545">
        <v>6.5366129999999995E-2</v>
      </c>
      <c r="AC34" s="545">
        <v>5.1202270000000001E-2</v>
      </c>
      <c r="AD34" s="545">
        <v>1.0118520000000001E-2</v>
      </c>
      <c r="AE34" s="545">
        <v>1.13838353</v>
      </c>
      <c r="AF34" s="545">
        <v>4.2017489999999998E-2</v>
      </c>
      <c r="AG34" s="545">
        <v>4.8844039999999998E-2</v>
      </c>
      <c r="AH34" s="545">
        <v>4.5066589999999997E-2</v>
      </c>
      <c r="AI34" s="545">
        <v>3.561052E-2</v>
      </c>
      <c r="AJ34" s="545">
        <v>5.979048E-2</v>
      </c>
      <c r="AK34" s="545">
        <v>3.0805320000000001E-2</v>
      </c>
      <c r="AL34" s="545">
        <v>6.2639449999999999E-2</v>
      </c>
      <c r="AM34" s="545">
        <v>0.13118611999999999</v>
      </c>
      <c r="AN34" s="546">
        <v>6.9402779999999997E-2</v>
      </c>
      <c r="AO34" s="547">
        <v>3.4727961399999998</v>
      </c>
      <c r="AP34" s="548">
        <v>1.9719761600000001</v>
      </c>
      <c r="AQ34" s="261"/>
    </row>
    <row r="35" spans="1:45" s="262" customFormat="1" ht="17.149999999999999" customHeight="1" x14ac:dyDescent="0.35">
      <c r="A35" s="130">
        <v>29</v>
      </c>
      <c r="B35" s="484" t="s">
        <v>196</v>
      </c>
      <c r="C35" s="538" t="s">
        <v>237</v>
      </c>
      <c r="D35" s="544">
        <v>2.2267039999999998E-2</v>
      </c>
      <c r="E35" s="545">
        <v>3.184932E-2</v>
      </c>
      <c r="F35" s="545">
        <v>2.6578060000000001E-2</v>
      </c>
      <c r="G35" s="545">
        <v>2.3948710000000002E-2</v>
      </c>
      <c r="H35" s="545">
        <v>2.5257249999999998E-2</v>
      </c>
      <c r="I35" s="545">
        <v>3.5594679999999997E-2</v>
      </c>
      <c r="J35" s="545">
        <v>4.4626900000000001E-3</v>
      </c>
      <c r="K35" s="545">
        <v>2.449221E-2</v>
      </c>
      <c r="L35" s="545">
        <v>2.6021160000000002E-2</v>
      </c>
      <c r="M35" s="545">
        <v>1.766508E-2</v>
      </c>
      <c r="N35" s="545">
        <v>1.4741270000000001E-2</v>
      </c>
      <c r="O35" s="545">
        <v>2.2775920000000002E-2</v>
      </c>
      <c r="P35" s="545">
        <v>2.6004139999999999E-2</v>
      </c>
      <c r="Q35" s="545">
        <v>2.6796940000000002E-2</v>
      </c>
      <c r="R35" s="545">
        <v>2.528236E-2</v>
      </c>
      <c r="S35" s="545">
        <v>2.605561E-2</v>
      </c>
      <c r="T35" s="545">
        <v>3.0095799999999999E-2</v>
      </c>
      <c r="U35" s="545">
        <v>4.3354919999999998E-2</v>
      </c>
      <c r="V35" s="545">
        <v>2.4274529999999999E-2</v>
      </c>
      <c r="W35" s="545">
        <v>2.671053E-2</v>
      </c>
      <c r="X35" s="545">
        <v>3.4095830000000001E-2</v>
      </c>
      <c r="Y35" s="545">
        <v>3.2975690000000002E-2</v>
      </c>
      <c r="Z35" s="545">
        <v>7.2535509999999997E-2</v>
      </c>
      <c r="AA35" s="545">
        <v>2.9857359999999999E-2</v>
      </c>
      <c r="AB35" s="545">
        <v>6.0915700000000003E-2</v>
      </c>
      <c r="AC35" s="545">
        <v>8.918835E-2</v>
      </c>
      <c r="AD35" s="545">
        <v>1.5886790000000001E-2</v>
      </c>
      <c r="AE35" s="545">
        <v>3.8021550000000001E-2</v>
      </c>
      <c r="AF35" s="545">
        <v>1.2131192200000001</v>
      </c>
      <c r="AG35" s="545">
        <v>5.0932150000000002E-2</v>
      </c>
      <c r="AH35" s="545">
        <v>5.5651180000000001E-2</v>
      </c>
      <c r="AI35" s="545">
        <v>3.2953469999999999E-2</v>
      </c>
      <c r="AJ35" s="545">
        <v>9.0952969999999994E-2</v>
      </c>
      <c r="AK35" s="545">
        <v>0.12886051000000001</v>
      </c>
      <c r="AL35" s="545">
        <v>4.5570399999999997E-2</v>
      </c>
      <c r="AM35" s="545">
        <v>3.0955799999999999E-2</v>
      </c>
      <c r="AN35" s="546">
        <v>6.5539100000000003E-2</v>
      </c>
      <c r="AO35" s="547">
        <v>2.5922398000000002</v>
      </c>
      <c r="AP35" s="548">
        <v>1.47196521</v>
      </c>
      <c r="AQ35" s="261"/>
    </row>
    <row r="36" spans="1:45" s="262" customFormat="1" ht="17.149999999999999" customHeight="1" x14ac:dyDescent="0.35">
      <c r="A36" s="130">
        <v>30</v>
      </c>
      <c r="B36" s="484" t="s">
        <v>197</v>
      </c>
      <c r="C36" s="538" t="s">
        <v>10</v>
      </c>
      <c r="D36" s="544">
        <v>6.6717999999999996E-4</v>
      </c>
      <c r="E36" s="545">
        <v>8.8809000000000002E-4</v>
      </c>
      <c r="F36" s="545">
        <v>6.7790000000000005E-4</v>
      </c>
      <c r="G36" s="545">
        <v>3.8413999999999999E-4</v>
      </c>
      <c r="H36" s="545">
        <v>5.2756999999999999E-4</v>
      </c>
      <c r="I36" s="545">
        <v>2.6124999999999998E-4</v>
      </c>
      <c r="J36" s="545">
        <v>1.1722000000000001E-4</v>
      </c>
      <c r="K36" s="545">
        <v>3.5293E-4</v>
      </c>
      <c r="L36" s="545">
        <v>9.6717000000000005E-4</v>
      </c>
      <c r="M36" s="545">
        <v>9.1569999999999998E-4</v>
      </c>
      <c r="N36" s="545">
        <v>6.0623999999999997E-4</v>
      </c>
      <c r="O36" s="545">
        <v>6.9167999999999996E-4</v>
      </c>
      <c r="P36" s="545">
        <v>8.6905999999999995E-4</v>
      </c>
      <c r="Q36" s="545">
        <v>7.0228E-4</v>
      </c>
      <c r="R36" s="545">
        <v>4.0483000000000001E-4</v>
      </c>
      <c r="S36" s="545">
        <v>2.6752999999999998E-4</v>
      </c>
      <c r="T36" s="545">
        <v>4.4786000000000001E-4</v>
      </c>
      <c r="U36" s="545">
        <v>4.1308000000000002E-4</v>
      </c>
      <c r="V36" s="545">
        <v>4.0704000000000001E-4</v>
      </c>
      <c r="W36" s="545">
        <v>3.6599000000000001E-4</v>
      </c>
      <c r="X36" s="545">
        <v>1.3547699999999999E-3</v>
      </c>
      <c r="Y36" s="545">
        <v>4.2287999999999999E-4</v>
      </c>
      <c r="Z36" s="545">
        <v>8.2434999999999995E-4</v>
      </c>
      <c r="AA36" s="545">
        <v>7.2000000000000005E-4</v>
      </c>
      <c r="AB36" s="545">
        <v>4.7244000000000002E-4</v>
      </c>
      <c r="AC36" s="545">
        <v>9.0925000000000001E-4</v>
      </c>
      <c r="AD36" s="545">
        <v>4.0763000000000003E-4</v>
      </c>
      <c r="AE36" s="545">
        <v>4.4977E-4</v>
      </c>
      <c r="AF36" s="545">
        <v>5.4098999999999998E-4</v>
      </c>
      <c r="AG36" s="545">
        <v>1.0001711200000001</v>
      </c>
      <c r="AH36" s="545">
        <v>5.4732999999999995E-4</v>
      </c>
      <c r="AI36" s="545">
        <v>3.6831E-4</v>
      </c>
      <c r="AJ36" s="545">
        <v>1.10575E-3</v>
      </c>
      <c r="AK36" s="545">
        <v>4.3481999999999999E-4</v>
      </c>
      <c r="AL36" s="545">
        <v>5.4571999999999997E-4</v>
      </c>
      <c r="AM36" s="545">
        <v>4.37E-4</v>
      </c>
      <c r="AN36" s="546">
        <v>0.10165138</v>
      </c>
      <c r="AO36" s="547">
        <v>1.1222982500000001</v>
      </c>
      <c r="AP36" s="548">
        <v>0.63728054000000001</v>
      </c>
      <c r="AQ36" s="261"/>
    </row>
    <row r="37" spans="1:45" s="262" customFormat="1" ht="17.149999999999999" customHeight="1" x14ac:dyDescent="0.35">
      <c r="A37" s="130">
        <v>31</v>
      </c>
      <c r="B37" s="484" t="s">
        <v>198</v>
      </c>
      <c r="C37" s="538" t="s">
        <v>238</v>
      </c>
      <c r="D37" s="544">
        <v>3.9654000000000002E-4</v>
      </c>
      <c r="E37" s="545">
        <v>9.4224E-4</v>
      </c>
      <c r="F37" s="545">
        <v>6.1852000000000001E-4</v>
      </c>
      <c r="G37" s="545">
        <v>3.4896999999999999E-4</v>
      </c>
      <c r="H37" s="545">
        <v>5.8938999999999997E-4</v>
      </c>
      <c r="I37" s="545">
        <v>7.9482999999999995E-4</v>
      </c>
      <c r="J37" s="545">
        <v>9.3389999999999999E-5</v>
      </c>
      <c r="K37" s="545">
        <v>5.3711999999999998E-4</v>
      </c>
      <c r="L37" s="545">
        <v>8.1669999999999996E-4</v>
      </c>
      <c r="M37" s="545">
        <v>4.2920000000000002E-4</v>
      </c>
      <c r="N37" s="545">
        <v>2.7274999999999999E-4</v>
      </c>
      <c r="O37" s="545">
        <v>7.7921000000000002E-4</v>
      </c>
      <c r="P37" s="545">
        <v>1.14196E-3</v>
      </c>
      <c r="Q37" s="545">
        <v>8.4336999999999997E-4</v>
      </c>
      <c r="R37" s="545">
        <v>8.5249999999999996E-4</v>
      </c>
      <c r="S37" s="545">
        <v>1.9662299999999998E-3</v>
      </c>
      <c r="T37" s="545">
        <v>1.84691E-3</v>
      </c>
      <c r="U37" s="545">
        <v>2.69469E-3</v>
      </c>
      <c r="V37" s="545">
        <v>7.7187000000000002E-4</v>
      </c>
      <c r="W37" s="545">
        <v>4.7579000000000002E-4</v>
      </c>
      <c r="X37" s="545">
        <v>6.3374000000000004E-4</v>
      </c>
      <c r="Y37" s="545">
        <v>1.0605600000000001E-3</v>
      </c>
      <c r="Z37" s="545">
        <v>7.6040000000000005E-4</v>
      </c>
      <c r="AA37" s="545">
        <v>6.2555E-4</v>
      </c>
      <c r="AB37" s="545">
        <v>6.7305999999999996E-4</v>
      </c>
      <c r="AC37" s="545">
        <v>8.3308999999999998E-4</v>
      </c>
      <c r="AD37" s="545">
        <v>1.5542999999999999E-4</v>
      </c>
      <c r="AE37" s="545">
        <v>1.32273E-3</v>
      </c>
      <c r="AF37" s="545">
        <v>6.0719199999999997E-3</v>
      </c>
      <c r="AG37" s="545">
        <v>5.6692999999999999E-4</v>
      </c>
      <c r="AH37" s="545">
        <v>1.0004487200000001</v>
      </c>
      <c r="AI37" s="545">
        <v>4.6013E-4</v>
      </c>
      <c r="AJ37" s="545">
        <v>6.2956999999999998E-4</v>
      </c>
      <c r="AK37" s="545">
        <v>1.3423899999999999E-3</v>
      </c>
      <c r="AL37" s="545">
        <v>9.5352999999999996E-4</v>
      </c>
      <c r="AM37" s="545">
        <v>5.8555E-4</v>
      </c>
      <c r="AN37" s="546">
        <v>2.8302100000000001E-3</v>
      </c>
      <c r="AO37" s="547">
        <v>1.0371657000000001</v>
      </c>
      <c r="AP37" s="548">
        <v>0.58893927999999995</v>
      </c>
      <c r="AQ37" s="261"/>
    </row>
    <row r="38" spans="1:45" s="262" customFormat="1" ht="17.149999999999999" customHeight="1" x14ac:dyDescent="0.35">
      <c r="A38" s="130">
        <v>32</v>
      </c>
      <c r="B38" s="484" t="s">
        <v>199</v>
      </c>
      <c r="C38" s="538" t="s">
        <v>239</v>
      </c>
      <c r="D38" s="544">
        <v>9.6490000000000006E-5</v>
      </c>
      <c r="E38" s="545">
        <v>1.9403000000000001E-4</v>
      </c>
      <c r="F38" s="545">
        <v>8.4040000000000002E-5</v>
      </c>
      <c r="G38" s="545">
        <v>5.7460000000000002E-5</v>
      </c>
      <c r="H38" s="545">
        <v>8.6149999999999993E-5</v>
      </c>
      <c r="I38" s="545">
        <v>6.9309999999999999E-5</v>
      </c>
      <c r="J38" s="545">
        <v>2.7350000000000001E-5</v>
      </c>
      <c r="K38" s="545">
        <v>5.1440000000000002E-5</v>
      </c>
      <c r="L38" s="545">
        <v>9.7620000000000004E-5</v>
      </c>
      <c r="M38" s="545">
        <v>6.7490000000000006E-5</v>
      </c>
      <c r="N38" s="545">
        <v>6.3479999999999995E-5</v>
      </c>
      <c r="O38" s="545">
        <v>5.8350000000000002E-5</v>
      </c>
      <c r="P38" s="545">
        <v>5.2330000000000002E-5</v>
      </c>
      <c r="Q38" s="545">
        <v>4.7840000000000003E-5</v>
      </c>
      <c r="R38" s="545">
        <v>5.5869999999999999E-5</v>
      </c>
      <c r="S38" s="545">
        <v>4.9610000000000001E-5</v>
      </c>
      <c r="T38" s="545">
        <v>5.4490000000000002E-5</v>
      </c>
      <c r="U38" s="545">
        <v>5.5970000000000001E-5</v>
      </c>
      <c r="V38" s="545">
        <v>6.0460000000000001E-5</v>
      </c>
      <c r="W38" s="545">
        <v>1.3535000000000001E-4</v>
      </c>
      <c r="X38" s="545">
        <v>7.7960000000000006E-5</v>
      </c>
      <c r="Y38" s="545">
        <v>8.2009999999999996E-5</v>
      </c>
      <c r="Z38" s="545">
        <v>2.0508000000000001E-4</v>
      </c>
      <c r="AA38" s="545">
        <v>9.6329999999999994E-5</v>
      </c>
      <c r="AB38" s="545">
        <v>9.7590000000000006E-5</v>
      </c>
      <c r="AC38" s="545">
        <v>1.9179000000000001E-4</v>
      </c>
      <c r="AD38" s="545">
        <v>3.697E-5</v>
      </c>
      <c r="AE38" s="545">
        <v>9.3148999999999999E-4</v>
      </c>
      <c r="AF38" s="545">
        <v>3.8338000000000001E-4</v>
      </c>
      <c r="AG38" s="545">
        <v>8.0989999999999995E-5</v>
      </c>
      <c r="AH38" s="545">
        <v>7.5270000000000003E-5</v>
      </c>
      <c r="AI38" s="545">
        <v>1.01467178</v>
      </c>
      <c r="AJ38" s="545">
        <v>9.0240000000000003E-5</v>
      </c>
      <c r="AK38" s="545">
        <v>9.4640000000000002E-5</v>
      </c>
      <c r="AL38" s="545">
        <v>3.4771999999999998E-4</v>
      </c>
      <c r="AM38" s="545">
        <v>1.2784E-4</v>
      </c>
      <c r="AN38" s="546">
        <v>2.1594E-4</v>
      </c>
      <c r="AO38" s="547">
        <v>1.0192721499999999</v>
      </c>
      <c r="AP38" s="548">
        <v>0.57877869000000004</v>
      </c>
      <c r="AQ38" s="261"/>
    </row>
    <row r="39" spans="1:45" s="262" customFormat="1" ht="17.149999999999999" customHeight="1" x14ac:dyDescent="0.35">
      <c r="A39" s="130">
        <v>33</v>
      </c>
      <c r="B39" s="484" t="s">
        <v>200</v>
      </c>
      <c r="C39" s="538" t="s">
        <v>259</v>
      </c>
      <c r="D39" s="544">
        <v>4.3202800000000001E-3</v>
      </c>
      <c r="E39" s="545">
        <v>3.9877000000000003E-3</v>
      </c>
      <c r="F39" s="545">
        <v>2.7908099999999999E-3</v>
      </c>
      <c r="G39" s="545">
        <v>1.8615000000000001E-3</v>
      </c>
      <c r="H39" s="545">
        <v>1.63692E-3</v>
      </c>
      <c r="I39" s="545">
        <v>2.0938599999999999E-3</v>
      </c>
      <c r="J39" s="545">
        <v>3.8599000000000001E-4</v>
      </c>
      <c r="K39" s="545">
        <v>1.3013600000000001E-3</v>
      </c>
      <c r="L39" s="545">
        <v>1.6450099999999999E-3</v>
      </c>
      <c r="M39" s="545">
        <v>1.79328E-3</v>
      </c>
      <c r="N39" s="545">
        <v>1.8910800000000001E-3</v>
      </c>
      <c r="O39" s="545">
        <v>1.03104E-3</v>
      </c>
      <c r="P39" s="545">
        <v>2.9245199999999999E-3</v>
      </c>
      <c r="Q39" s="545">
        <v>1.2221199999999999E-3</v>
      </c>
      <c r="R39" s="545">
        <v>1.29604E-3</v>
      </c>
      <c r="S39" s="545">
        <v>1.12593E-3</v>
      </c>
      <c r="T39" s="545">
        <v>1.12974E-3</v>
      </c>
      <c r="U39" s="545">
        <v>9.8518999999999994E-4</v>
      </c>
      <c r="V39" s="545">
        <v>9.7784999999999994E-4</v>
      </c>
      <c r="W39" s="545">
        <v>1.6541500000000001E-3</v>
      </c>
      <c r="X39" s="545">
        <v>1.7316E-3</v>
      </c>
      <c r="Y39" s="545">
        <v>2.5730599999999998E-3</v>
      </c>
      <c r="Z39" s="545">
        <v>1.011637E-2</v>
      </c>
      <c r="AA39" s="545">
        <v>2.6286899999999999E-3</v>
      </c>
      <c r="AB39" s="545">
        <v>1.1402700000000001E-3</v>
      </c>
      <c r="AC39" s="545">
        <v>3.8112200000000001E-3</v>
      </c>
      <c r="AD39" s="545">
        <v>6.8546999999999998E-4</v>
      </c>
      <c r="AE39" s="545">
        <v>2.1505199999999999E-3</v>
      </c>
      <c r="AF39" s="545">
        <v>1.8018800000000001E-3</v>
      </c>
      <c r="AG39" s="545">
        <v>6.2043000000000005E-4</v>
      </c>
      <c r="AH39" s="545">
        <v>3.0884300000000001E-3</v>
      </c>
      <c r="AI39" s="545">
        <v>1.7938299999999999E-3</v>
      </c>
      <c r="AJ39" s="545">
        <v>1.00068548</v>
      </c>
      <c r="AK39" s="545">
        <v>2.5039200000000002E-3</v>
      </c>
      <c r="AL39" s="545">
        <v>3.86163E-3</v>
      </c>
      <c r="AM39" s="545">
        <v>1.2822199999999999E-3</v>
      </c>
      <c r="AN39" s="546">
        <v>8.1154000000000003E-4</v>
      </c>
      <c r="AO39" s="547">
        <v>1.07734091</v>
      </c>
      <c r="AP39" s="548">
        <v>0.61175217999999998</v>
      </c>
      <c r="AQ39" s="261"/>
      <c r="AS39" s="263"/>
    </row>
    <row r="40" spans="1:45" s="262" customFormat="1" ht="17.149999999999999" customHeight="1" x14ac:dyDescent="0.35">
      <c r="A40" s="130">
        <v>34</v>
      </c>
      <c r="B40" s="484" t="s">
        <v>201</v>
      </c>
      <c r="C40" s="538" t="s">
        <v>240</v>
      </c>
      <c r="D40" s="544">
        <v>7.8636860000000003E-2</v>
      </c>
      <c r="E40" s="545">
        <v>0.11643072</v>
      </c>
      <c r="F40" s="545">
        <v>0.10264453</v>
      </c>
      <c r="G40" s="545">
        <v>8.469496E-2</v>
      </c>
      <c r="H40" s="545">
        <v>8.3430699999999997E-2</v>
      </c>
      <c r="I40" s="545">
        <v>0.12197191</v>
      </c>
      <c r="J40" s="545">
        <v>1.72485E-2</v>
      </c>
      <c r="K40" s="545">
        <v>0.10105003999999999</v>
      </c>
      <c r="L40" s="545">
        <v>0.11310285</v>
      </c>
      <c r="M40" s="545">
        <v>5.9781389999999997E-2</v>
      </c>
      <c r="N40" s="545">
        <v>5.7024890000000002E-2</v>
      </c>
      <c r="O40" s="545">
        <v>7.2553759999999995E-2</v>
      </c>
      <c r="P40" s="545">
        <v>9.0478980000000001E-2</v>
      </c>
      <c r="Q40" s="545">
        <v>8.3422919999999998E-2</v>
      </c>
      <c r="R40" s="545">
        <v>8.9604959999999997E-2</v>
      </c>
      <c r="S40" s="545">
        <v>0.1053105</v>
      </c>
      <c r="T40" s="545">
        <v>9.6396129999999997E-2</v>
      </c>
      <c r="U40" s="545">
        <v>9.8549810000000002E-2</v>
      </c>
      <c r="V40" s="545">
        <v>9.9614659999999994E-2</v>
      </c>
      <c r="W40" s="545">
        <v>0.10126082</v>
      </c>
      <c r="X40" s="545">
        <v>0.15623561999999999</v>
      </c>
      <c r="Y40" s="545">
        <v>0.13069122999999999</v>
      </c>
      <c r="Z40" s="545">
        <v>0.2263105</v>
      </c>
      <c r="AA40" s="545">
        <v>0.11242153000000001</v>
      </c>
      <c r="AB40" s="545">
        <v>0.11918005</v>
      </c>
      <c r="AC40" s="545">
        <v>0.17793453000000001</v>
      </c>
      <c r="AD40" s="545">
        <v>5.336217E-2</v>
      </c>
      <c r="AE40" s="545">
        <v>0.19551502000000001</v>
      </c>
      <c r="AF40" s="545">
        <v>0.24019842</v>
      </c>
      <c r="AG40" s="545">
        <v>0.13314042000000001</v>
      </c>
      <c r="AH40" s="545">
        <v>0.14089699</v>
      </c>
      <c r="AI40" s="545">
        <v>9.2211550000000003E-2</v>
      </c>
      <c r="AJ40" s="545">
        <v>0.12777229000000001</v>
      </c>
      <c r="AK40" s="545">
        <v>1.2107440599999999</v>
      </c>
      <c r="AL40" s="545">
        <v>9.0541679999999999E-2</v>
      </c>
      <c r="AM40" s="545">
        <v>8.9518150000000005E-2</v>
      </c>
      <c r="AN40" s="546">
        <v>7.9466960000000003E-2</v>
      </c>
      <c r="AO40" s="547">
        <v>5.14935104</v>
      </c>
      <c r="AP40" s="548">
        <v>2.92398318</v>
      </c>
      <c r="AQ40" s="261"/>
    </row>
    <row r="41" spans="1:45" s="262" customFormat="1" ht="17.149999999999999" customHeight="1" x14ac:dyDescent="0.35">
      <c r="A41" s="130">
        <v>35</v>
      </c>
      <c r="B41" s="484" t="s">
        <v>202</v>
      </c>
      <c r="C41" s="538" t="s">
        <v>241</v>
      </c>
      <c r="D41" s="544">
        <v>2.9975399999999999E-3</v>
      </c>
      <c r="E41" s="545">
        <v>1.1056200000000001E-3</v>
      </c>
      <c r="F41" s="545">
        <v>1.55671E-3</v>
      </c>
      <c r="G41" s="545">
        <v>8.8378000000000003E-4</v>
      </c>
      <c r="H41" s="545">
        <v>9.1766000000000005E-4</v>
      </c>
      <c r="I41" s="545">
        <v>1.1329599999999999E-3</v>
      </c>
      <c r="J41" s="545">
        <v>1.8798999999999999E-4</v>
      </c>
      <c r="K41" s="545">
        <v>8.4117000000000003E-4</v>
      </c>
      <c r="L41" s="545">
        <v>1.14084E-3</v>
      </c>
      <c r="M41" s="545">
        <v>6.1673000000000001E-4</v>
      </c>
      <c r="N41" s="545">
        <v>5.5086999999999996E-4</v>
      </c>
      <c r="O41" s="545">
        <v>6.9262999999999996E-4</v>
      </c>
      <c r="P41" s="545">
        <v>8.4756999999999996E-4</v>
      </c>
      <c r="Q41" s="545">
        <v>8.1731999999999996E-4</v>
      </c>
      <c r="R41" s="545">
        <v>8.4564999999999998E-4</v>
      </c>
      <c r="S41" s="545">
        <v>1.08551E-3</v>
      </c>
      <c r="T41" s="545">
        <v>9.4200000000000002E-4</v>
      </c>
      <c r="U41" s="545">
        <v>1.1380100000000001E-3</v>
      </c>
      <c r="V41" s="545">
        <v>8.9179000000000005E-4</v>
      </c>
      <c r="W41" s="545">
        <v>1.90307E-3</v>
      </c>
      <c r="X41" s="545">
        <v>1.30744E-3</v>
      </c>
      <c r="Y41" s="545">
        <v>9.1974999999999999E-4</v>
      </c>
      <c r="Z41" s="545">
        <v>1.9247999999999999E-3</v>
      </c>
      <c r="AA41" s="545">
        <v>8.3549000000000004E-4</v>
      </c>
      <c r="AB41" s="545">
        <v>1.7367000000000001E-3</v>
      </c>
      <c r="AC41" s="545">
        <v>1.7795700000000001E-3</v>
      </c>
      <c r="AD41" s="545">
        <v>1.2263899999999999E-3</v>
      </c>
      <c r="AE41" s="545">
        <v>1.72566E-3</v>
      </c>
      <c r="AF41" s="545">
        <v>1.2348329999999999E-2</v>
      </c>
      <c r="AG41" s="545">
        <v>1.41478E-3</v>
      </c>
      <c r="AH41" s="545">
        <v>1.0451749999999999E-2</v>
      </c>
      <c r="AI41" s="545">
        <v>2.4341149999999999E-2</v>
      </c>
      <c r="AJ41" s="545">
        <v>3.8188800000000002E-3</v>
      </c>
      <c r="AK41" s="545">
        <v>4.7452199999999996E-3</v>
      </c>
      <c r="AL41" s="545">
        <v>1.0186911999999999</v>
      </c>
      <c r="AM41" s="545">
        <v>1.12301E-3</v>
      </c>
      <c r="AN41" s="546">
        <v>4.4753400000000004E-3</v>
      </c>
      <c r="AO41" s="547">
        <v>1.1139608599999999</v>
      </c>
      <c r="AP41" s="548">
        <v>0.63254626999999997</v>
      </c>
      <c r="AQ41" s="261"/>
    </row>
    <row r="42" spans="1:45" s="262" customFormat="1" ht="17.149999999999999" customHeight="1" x14ac:dyDescent="0.35">
      <c r="A42" s="130">
        <v>36</v>
      </c>
      <c r="B42" s="484" t="s">
        <v>203</v>
      </c>
      <c r="C42" s="538" t="s">
        <v>349</v>
      </c>
      <c r="D42" s="544">
        <v>1.4968500000000001E-3</v>
      </c>
      <c r="E42" s="545">
        <v>2.0436400000000002E-3</v>
      </c>
      <c r="F42" s="545">
        <v>1.77421E-3</v>
      </c>
      <c r="G42" s="545">
        <v>1.9639100000000001E-3</v>
      </c>
      <c r="H42" s="545">
        <v>1.7272800000000001E-3</v>
      </c>
      <c r="I42" s="545">
        <v>1.4934099999999999E-3</v>
      </c>
      <c r="J42" s="545">
        <v>1.9949E-4</v>
      </c>
      <c r="K42" s="545">
        <v>9.0625000000000005E-4</v>
      </c>
      <c r="L42" s="545">
        <v>1.8203399999999999E-3</v>
      </c>
      <c r="M42" s="545">
        <v>7.7917000000000004E-4</v>
      </c>
      <c r="N42" s="545">
        <v>9.5199E-4</v>
      </c>
      <c r="O42" s="545">
        <v>1.19579E-3</v>
      </c>
      <c r="P42" s="545">
        <v>1.5596099999999999E-3</v>
      </c>
      <c r="Q42" s="545">
        <v>1.6990600000000001E-3</v>
      </c>
      <c r="R42" s="545">
        <v>1.7702E-3</v>
      </c>
      <c r="S42" s="545">
        <v>2.2740400000000002E-3</v>
      </c>
      <c r="T42" s="545">
        <v>1.7685800000000001E-3</v>
      </c>
      <c r="U42" s="545">
        <v>1.91037E-3</v>
      </c>
      <c r="V42" s="545">
        <v>1.31751E-3</v>
      </c>
      <c r="W42" s="545">
        <v>2.0976100000000002E-3</v>
      </c>
      <c r="X42" s="545">
        <v>1.62166E-3</v>
      </c>
      <c r="Y42" s="545">
        <v>6.8561999999999996E-4</v>
      </c>
      <c r="Z42" s="545">
        <v>1.89263E-3</v>
      </c>
      <c r="AA42" s="545">
        <v>3.5624699999999999E-3</v>
      </c>
      <c r="AB42" s="545">
        <v>2.5695100000000001E-3</v>
      </c>
      <c r="AC42" s="545">
        <v>4.3703600000000002E-3</v>
      </c>
      <c r="AD42" s="545">
        <v>8.6430000000000003E-4</v>
      </c>
      <c r="AE42" s="545">
        <v>3.07347E-3</v>
      </c>
      <c r="AF42" s="545">
        <v>2.6889100000000001E-3</v>
      </c>
      <c r="AG42" s="545">
        <v>3.2721600000000001E-3</v>
      </c>
      <c r="AH42" s="545">
        <v>4.6508499999999998E-3</v>
      </c>
      <c r="AI42" s="545">
        <v>3.1308600000000001E-3</v>
      </c>
      <c r="AJ42" s="545">
        <v>5.3328200000000003E-3</v>
      </c>
      <c r="AK42" s="545">
        <v>2.3516399999999999E-3</v>
      </c>
      <c r="AL42" s="545">
        <v>2.6429299999999999E-3</v>
      </c>
      <c r="AM42" s="545">
        <v>1.0017656100000001</v>
      </c>
      <c r="AN42" s="546">
        <v>1.0595400000000001E-3</v>
      </c>
      <c r="AO42" s="547">
        <v>1.0762846500000001</v>
      </c>
      <c r="AP42" s="548">
        <v>0.61115238999999999</v>
      </c>
      <c r="AQ42" s="261"/>
    </row>
    <row r="43" spans="1:45" s="262" customFormat="1" ht="17.149999999999999" customHeight="1" thickBot="1" x14ac:dyDescent="0.4">
      <c r="A43" s="130">
        <v>37</v>
      </c>
      <c r="B43" s="484" t="s">
        <v>204</v>
      </c>
      <c r="C43" s="538" t="s">
        <v>350</v>
      </c>
      <c r="D43" s="551">
        <v>6.5736900000000001E-3</v>
      </c>
      <c r="E43" s="552">
        <v>8.7502699999999992E-3</v>
      </c>
      <c r="F43" s="552">
        <v>6.6793E-3</v>
      </c>
      <c r="G43" s="552">
        <v>3.78489E-3</v>
      </c>
      <c r="H43" s="552">
        <v>5.1980799999999999E-3</v>
      </c>
      <c r="I43" s="552">
        <v>2.5741000000000002E-3</v>
      </c>
      <c r="J43" s="552">
        <v>1.1549100000000001E-3</v>
      </c>
      <c r="K43" s="552">
        <v>3.4774300000000001E-3</v>
      </c>
      <c r="L43" s="552">
        <v>9.5294799999999999E-3</v>
      </c>
      <c r="M43" s="552">
        <v>9.0223600000000001E-3</v>
      </c>
      <c r="N43" s="552">
        <v>5.9732600000000002E-3</v>
      </c>
      <c r="O43" s="552">
        <v>6.8150900000000002E-3</v>
      </c>
      <c r="P43" s="552">
        <v>8.5628300000000004E-3</v>
      </c>
      <c r="Q43" s="552">
        <v>6.9194900000000004E-3</v>
      </c>
      <c r="R43" s="552">
        <v>3.98877E-3</v>
      </c>
      <c r="S43" s="552">
        <v>2.6359199999999999E-3</v>
      </c>
      <c r="T43" s="552">
        <v>4.4127000000000003E-3</v>
      </c>
      <c r="U43" s="552">
        <v>4.0700600000000003E-3</v>
      </c>
      <c r="V43" s="552">
        <v>4.0105399999999999E-3</v>
      </c>
      <c r="W43" s="552">
        <v>3.6060599999999999E-3</v>
      </c>
      <c r="X43" s="552">
        <v>1.3348489999999999E-2</v>
      </c>
      <c r="Y43" s="552">
        <v>4.1665799999999996E-3</v>
      </c>
      <c r="Z43" s="552">
        <v>8.1222199999999994E-3</v>
      </c>
      <c r="AA43" s="552">
        <v>7.0941199999999998E-3</v>
      </c>
      <c r="AB43" s="552">
        <v>4.6549E-3</v>
      </c>
      <c r="AC43" s="552">
        <v>8.9587899999999995E-3</v>
      </c>
      <c r="AD43" s="552">
        <v>4.0163100000000004E-3</v>
      </c>
      <c r="AE43" s="552">
        <v>4.4315300000000004E-3</v>
      </c>
      <c r="AF43" s="552">
        <v>5.3302899999999997E-3</v>
      </c>
      <c r="AG43" s="552">
        <v>1.68603E-3</v>
      </c>
      <c r="AH43" s="552">
        <v>5.3928099999999996E-3</v>
      </c>
      <c r="AI43" s="552">
        <v>3.6289099999999999E-3</v>
      </c>
      <c r="AJ43" s="552">
        <v>1.0894859999999999E-2</v>
      </c>
      <c r="AK43" s="552">
        <v>4.2842599999999998E-3</v>
      </c>
      <c r="AL43" s="552">
        <v>5.3769200000000003E-3</v>
      </c>
      <c r="AM43" s="552">
        <v>4.3057399999999997E-3</v>
      </c>
      <c r="AN43" s="553">
        <v>1.00156355</v>
      </c>
      <c r="AO43" s="554">
        <v>1.20499555</v>
      </c>
      <c r="AP43" s="555">
        <v>0.68423898000000005</v>
      </c>
      <c r="AQ43" s="261"/>
    </row>
    <row r="44" spans="1:45" s="262" customFormat="1" ht="17.149999999999999" customHeight="1" thickBot="1" x14ac:dyDescent="0.4">
      <c r="A44" s="252"/>
      <c r="B44" s="556"/>
      <c r="C44" s="531" t="s">
        <v>424</v>
      </c>
      <c r="D44" s="542">
        <v>1.8305327</v>
      </c>
      <c r="E44" s="557">
        <v>1.6751018799999999</v>
      </c>
      <c r="F44" s="557">
        <v>2.0124658900000001</v>
      </c>
      <c r="G44" s="557">
        <v>1.6535524800000001</v>
      </c>
      <c r="H44" s="557">
        <v>1.97792375</v>
      </c>
      <c r="I44" s="557">
        <v>1.9316771100000001</v>
      </c>
      <c r="J44" s="557">
        <v>1.17747662</v>
      </c>
      <c r="K44" s="557">
        <v>1.8514072100000001</v>
      </c>
      <c r="L44" s="557">
        <v>1.6939236600000001</v>
      </c>
      <c r="M44" s="557">
        <v>2.3726092099999998</v>
      </c>
      <c r="N44" s="557">
        <v>1.73716085</v>
      </c>
      <c r="O44" s="557">
        <v>1.88497866</v>
      </c>
      <c r="P44" s="557">
        <v>1.8753181000000001</v>
      </c>
      <c r="Q44" s="557">
        <v>1.8291392900000001</v>
      </c>
      <c r="R44" s="557">
        <v>1.8132162700000001</v>
      </c>
      <c r="S44" s="557">
        <v>1.85278663</v>
      </c>
      <c r="T44" s="557">
        <v>1.9097130499999999</v>
      </c>
      <c r="U44" s="557">
        <v>1.88139897</v>
      </c>
      <c r="V44" s="558">
        <v>2.4782740300000001</v>
      </c>
      <c r="W44" s="557">
        <v>1.78375599</v>
      </c>
      <c r="X44" s="557">
        <v>1.79930648</v>
      </c>
      <c r="Y44" s="557">
        <v>1.54445875</v>
      </c>
      <c r="Z44" s="557">
        <v>1.8401264500000001</v>
      </c>
      <c r="AA44" s="557">
        <v>1.53805741</v>
      </c>
      <c r="AB44" s="557">
        <v>1.45216341</v>
      </c>
      <c r="AC44" s="557">
        <v>1.5595859000000001</v>
      </c>
      <c r="AD44" s="557">
        <v>1.2816462200000001</v>
      </c>
      <c r="AE44" s="557">
        <v>1.73116136</v>
      </c>
      <c r="AF44" s="557">
        <v>1.7301689</v>
      </c>
      <c r="AG44" s="557">
        <v>1.44856937</v>
      </c>
      <c r="AH44" s="557">
        <v>1.4799718100000001</v>
      </c>
      <c r="AI44" s="557">
        <v>1.6010354</v>
      </c>
      <c r="AJ44" s="557">
        <v>1.5644205900000001</v>
      </c>
      <c r="AK44" s="557">
        <v>1.6319371499999999</v>
      </c>
      <c r="AL44" s="557">
        <v>1.69229702</v>
      </c>
      <c r="AM44" s="557">
        <v>2.5102965300000002</v>
      </c>
      <c r="AN44" s="543">
        <v>1.5321265100000001</v>
      </c>
      <c r="AO44" s="559"/>
      <c r="AP44" s="560"/>
      <c r="AQ44" s="261"/>
    </row>
    <row r="45" spans="1:45" s="262" customFormat="1" ht="17.149999999999999" customHeight="1" thickBot="1" x14ac:dyDescent="0.4">
      <c r="A45" s="252"/>
      <c r="B45" s="488"/>
      <c r="C45" s="483" t="s">
        <v>425</v>
      </c>
      <c r="D45" s="561">
        <v>1.03944105</v>
      </c>
      <c r="E45" s="562">
        <v>0.95118194</v>
      </c>
      <c r="F45" s="562">
        <v>1.1427491299999999</v>
      </c>
      <c r="G45" s="562">
        <v>0.93894542999999997</v>
      </c>
      <c r="H45" s="562">
        <v>1.12313489</v>
      </c>
      <c r="I45" s="562">
        <v>1.0968744100000001</v>
      </c>
      <c r="J45" s="562">
        <v>0.66861276000000003</v>
      </c>
      <c r="K45" s="562">
        <v>1.0512943299999999</v>
      </c>
      <c r="L45" s="562">
        <v>0.96186961000000004</v>
      </c>
      <c r="M45" s="562">
        <v>1.34725121</v>
      </c>
      <c r="N45" s="562">
        <v>0.98642121999999999</v>
      </c>
      <c r="O45" s="562">
        <v>1.0703573799999999</v>
      </c>
      <c r="P45" s="562">
        <v>1.06487178</v>
      </c>
      <c r="Q45" s="562">
        <v>1.0386498200000001</v>
      </c>
      <c r="R45" s="562">
        <v>1.0296081699999999</v>
      </c>
      <c r="S45" s="562">
        <v>1.05207761</v>
      </c>
      <c r="T45" s="562">
        <v>1.0844024400000001</v>
      </c>
      <c r="U45" s="562">
        <v>1.06832471</v>
      </c>
      <c r="V45" s="563">
        <v>1.4072514300000001</v>
      </c>
      <c r="W45" s="562">
        <v>1.0128795799999999</v>
      </c>
      <c r="X45" s="562">
        <v>1.02170969</v>
      </c>
      <c r="Y45" s="562">
        <v>0.87699815999999997</v>
      </c>
      <c r="Z45" s="562">
        <v>1.0448887099999999</v>
      </c>
      <c r="AA45" s="562">
        <v>0.87336325999999997</v>
      </c>
      <c r="AB45" s="562">
        <v>0.82458962000000002</v>
      </c>
      <c r="AC45" s="562">
        <v>0.88558789000000004</v>
      </c>
      <c r="AD45" s="562">
        <v>0.72776394</v>
      </c>
      <c r="AE45" s="562">
        <v>0.98301448999999996</v>
      </c>
      <c r="AF45" s="562">
        <v>0.98245093999999999</v>
      </c>
      <c r="AG45" s="562">
        <v>0.82254879000000003</v>
      </c>
      <c r="AH45" s="562">
        <v>0.84038020000000002</v>
      </c>
      <c r="AI45" s="562">
        <v>0.90912437999999995</v>
      </c>
      <c r="AJ45" s="562">
        <v>0.88833320000000005</v>
      </c>
      <c r="AK45" s="562">
        <v>0.92667149000000004</v>
      </c>
      <c r="AL45" s="562">
        <v>0.96094595000000005</v>
      </c>
      <c r="AM45" s="562">
        <v>1.42543493</v>
      </c>
      <c r="AN45" s="564">
        <v>0.86999548000000004</v>
      </c>
      <c r="AO45" s="565"/>
      <c r="AP45" s="566"/>
      <c r="AQ45" s="261"/>
    </row>
    <row r="46" spans="1:45" s="262" customFormat="1" ht="16" customHeight="1" x14ac:dyDescent="0.35">
      <c r="A46" s="252"/>
      <c r="B46" s="250"/>
      <c r="C46" s="264"/>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50"/>
      <c r="AQ46" s="261"/>
    </row>
    <row r="47" spans="1:45" ht="25" customHeight="1" x14ac:dyDescent="0.35">
      <c r="AN47" s="262"/>
      <c r="AO47" s="427"/>
    </row>
    <row r="48" spans="1:45" x14ac:dyDescent="0.35">
      <c r="AN48" s="262"/>
    </row>
  </sheetData>
  <phoneticPr fontId="6"/>
  <pageMargins left="0.7" right="0.7" top="0.75" bottom="0.75" header="0.3" footer="0.3"/>
  <pageSetup paperSize="9" scale="57" fitToWidth="0" orientation="landscape" r:id="rId1"/>
  <headerFooter>
    <oddHeader>&amp;L&amp;F&amp;R&amp;A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CFDC-6E9D-47F1-B877-292A49ED95AC}">
  <sheetPr>
    <tabColor theme="8" tint="0.79998168889431442"/>
    <pageSetUpPr fitToPage="1"/>
  </sheetPr>
  <dimension ref="A1:M44"/>
  <sheetViews>
    <sheetView workbookViewId="0"/>
  </sheetViews>
  <sheetFormatPr defaultRowHeight="16" customHeight="1" x14ac:dyDescent="0.2"/>
  <cols>
    <col min="1" max="1" width="5.1796875" style="468" customWidth="1"/>
    <col min="2" max="2" width="8.7265625" style="245"/>
    <col min="3" max="3" width="24.1796875" style="245" customWidth="1"/>
    <col min="4" max="13" width="11.6328125" style="245" customWidth="1"/>
    <col min="14" max="16384" width="8.7265625" style="245"/>
  </cols>
  <sheetData>
    <row r="1" spans="1:13" ht="16.5" customHeight="1" x14ac:dyDescent="0.2"/>
    <row r="2" spans="1:13" ht="4" customHeight="1" x14ac:dyDescent="0.2"/>
    <row r="3" spans="1:13" ht="4" customHeight="1" x14ac:dyDescent="0.2"/>
    <row r="4" spans="1:13" ht="4" customHeight="1" x14ac:dyDescent="0.2"/>
    <row r="5" spans="1:13" ht="26" customHeight="1" thickBot="1" x14ac:dyDescent="0.25">
      <c r="C5" s="475" t="s">
        <v>412</v>
      </c>
    </row>
    <row r="6" spans="1:13" ht="43.5" customHeight="1" thickBot="1" x14ac:dyDescent="0.25">
      <c r="B6" s="465"/>
      <c r="C6" s="466" t="s">
        <v>403</v>
      </c>
      <c r="D6" s="425" t="s">
        <v>253</v>
      </c>
      <c r="E6" s="422" t="s">
        <v>254</v>
      </c>
      <c r="F6" s="422" t="s">
        <v>255</v>
      </c>
      <c r="G6" s="422" t="s">
        <v>401</v>
      </c>
      <c r="H6" s="423" t="s">
        <v>257</v>
      </c>
      <c r="I6" s="423" t="s">
        <v>256</v>
      </c>
      <c r="J6" s="423" t="s">
        <v>384</v>
      </c>
      <c r="K6" s="423" t="s">
        <v>385</v>
      </c>
      <c r="L6" s="423" t="s">
        <v>386</v>
      </c>
      <c r="M6" s="424" t="s">
        <v>387</v>
      </c>
    </row>
    <row r="7" spans="1:13" ht="16" customHeight="1" x14ac:dyDescent="0.2">
      <c r="A7" s="469">
        <v>1</v>
      </c>
      <c r="B7" s="412" t="s">
        <v>168</v>
      </c>
      <c r="C7" s="467" t="s">
        <v>344</v>
      </c>
      <c r="D7" s="567">
        <v>2506729</v>
      </c>
      <c r="E7" s="568">
        <v>1019385</v>
      </c>
      <c r="F7" s="568">
        <v>489439</v>
      </c>
      <c r="G7" s="569">
        <v>997905</v>
      </c>
      <c r="H7" s="568">
        <v>132610</v>
      </c>
      <c r="I7" s="569">
        <v>865295</v>
      </c>
      <c r="J7" s="569">
        <v>608981</v>
      </c>
      <c r="K7" s="568">
        <v>451292</v>
      </c>
      <c r="L7" s="568">
        <v>157689</v>
      </c>
      <c r="M7" s="570">
        <v>256314</v>
      </c>
    </row>
    <row r="8" spans="1:13" ht="16" customHeight="1" x14ac:dyDescent="0.2">
      <c r="A8" s="469">
        <v>2</v>
      </c>
      <c r="B8" s="414" t="s">
        <v>169</v>
      </c>
      <c r="C8" s="452" t="s">
        <v>222</v>
      </c>
      <c r="D8" s="571">
        <v>21543</v>
      </c>
      <c r="E8" s="572">
        <v>392</v>
      </c>
      <c r="F8" s="572">
        <v>100</v>
      </c>
      <c r="G8" s="573">
        <v>21051</v>
      </c>
      <c r="H8" s="572">
        <v>2695</v>
      </c>
      <c r="I8" s="573">
        <v>18356</v>
      </c>
      <c r="J8" s="573">
        <v>17975</v>
      </c>
      <c r="K8" s="572">
        <v>15265</v>
      </c>
      <c r="L8" s="572">
        <v>2710</v>
      </c>
      <c r="M8" s="574">
        <v>381</v>
      </c>
    </row>
    <row r="9" spans="1:13" ht="16" customHeight="1" x14ac:dyDescent="0.2">
      <c r="A9" s="469">
        <v>3</v>
      </c>
      <c r="B9" s="414" t="s">
        <v>170</v>
      </c>
      <c r="C9" s="452" t="s">
        <v>223</v>
      </c>
      <c r="D9" s="571">
        <v>1441409</v>
      </c>
      <c r="E9" s="572">
        <v>40373</v>
      </c>
      <c r="F9" s="572">
        <v>15560</v>
      </c>
      <c r="G9" s="573">
        <v>1385476</v>
      </c>
      <c r="H9" s="572">
        <v>63768</v>
      </c>
      <c r="I9" s="573">
        <v>1321708</v>
      </c>
      <c r="J9" s="573">
        <v>1287621</v>
      </c>
      <c r="K9" s="572">
        <v>685044</v>
      </c>
      <c r="L9" s="572">
        <v>602577</v>
      </c>
      <c r="M9" s="574">
        <v>34087</v>
      </c>
    </row>
    <row r="10" spans="1:13" ht="16" customHeight="1" x14ac:dyDescent="0.2">
      <c r="A10" s="469">
        <v>4</v>
      </c>
      <c r="B10" s="414" t="s">
        <v>171</v>
      </c>
      <c r="C10" s="452" t="s">
        <v>224</v>
      </c>
      <c r="D10" s="571">
        <v>347968</v>
      </c>
      <c r="E10" s="572">
        <v>58888</v>
      </c>
      <c r="F10" s="572">
        <v>18310</v>
      </c>
      <c r="G10" s="573">
        <v>270770</v>
      </c>
      <c r="H10" s="572">
        <v>30541</v>
      </c>
      <c r="I10" s="573">
        <v>240229</v>
      </c>
      <c r="J10" s="573">
        <v>236363</v>
      </c>
      <c r="K10" s="572">
        <v>148593</v>
      </c>
      <c r="L10" s="572">
        <v>87770</v>
      </c>
      <c r="M10" s="574">
        <v>3866</v>
      </c>
    </row>
    <row r="11" spans="1:13" ht="16" customHeight="1" x14ac:dyDescent="0.2">
      <c r="A11" s="469">
        <v>5</v>
      </c>
      <c r="B11" s="414" t="s">
        <v>172</v>
      </c>
      <c r="C11" s="452" t="s">
        <v>225</v>
      </c>
      <c r="D11" s="571">
        <v>523258</v>
      </c>
      <c r="E11" s="572">
        <v>52162</v>
      </c>
      <c r="F11" s="572">
        <v>16279</v>
      </c>
      <c r="G11" s="573">
        <v>454817</v>
      </c>
      <c r="H11" s="572">
        <v>43543</v>
      </c>
      <c r="I11" s="573">
        <v>411274</v>
      </c>
      <c r="J11" s="573">
        <v>405659</v>
      </c>
      <c r="K11" s="572">
        <v>307103</v>
      </c>
      <c r="L11" s="572">
        <v>98556</v>
      </c>
      <c r="M11" s="574">
        <v>5615</v>
      </c>
    </row>
    <row r="12" spans="1:13" ht="16" customHeight="1" x14ac:dyDescent="0.2">
      <c r="A12" s="469">
        <v>6</v>
      </c>
      <c r="B12" s="414" t="s">
        <v>173</v>
      </c>
      <c r="C12" s="452" t="s">
        <v>226</v>
      </c>
      <c r="D12" s="571">
        <v>501819</v>
      </c>
      <c r="E12" s="572">
        <v>1395</v>
      </c>
      <c r="F12" s="572">
        <v>311</v>
      </c>
      <c r="G12" s="573">
        <v>500113</v>
      </c>
      <c r="H12" s="572">
        <v>13602</v>
      </c>
      <c r="I12" s="573">
        <v>486511</v>
      </c>
      <c r="J12" s="573">
        <v>482949</v>
      </c>
      <c r="K12" s="572">
        <v>398888</v>
      </c>
      <c r="L12" s="572">
        <v>84061</v>
      </c>
      <c r="M12" s="574">
        <v>3562</v>
      </c>
    </row>
    <row r="13" spans="1:13" ht="16" customHeight="1" x14ac:dyDescent="0.2">
      <c r="A13" s="469">
        <v>7</v>
      </c>
      <c r="B13" s="414" t="s">
        <v>174</v>
      </c>
      <c r="C13" s="452" t="s">
        <v>227</v>
      </c>
      <c r="D13" s="571">
        <v>32219</v>
      </c>
      <c r="E13" s="572">
        <v>70</v>
      </c>
      <c r="F13" s="572">
        <v>24</v>
      </c>
      <c r="G13" s="573">
        <v>32125</v>
      </c>
      <c r="H13" s="572">
        <v>1173</v>
      </c>
      <c r="I13" s="573">
        <v>30952</v>
      </c>
      <c r="J13" s="573">
        <v>30833</v>
      </c>
      <c r="K13" s="572">
        <v>28691</v>
      </c>
      <c r="L13" s="572">
        <v>2142</v>
      </c>
      <c r="M13" s="574">
        <v>119</v>
      </c>
    </row>
    <row r="14" spans="1:13" ht="16" customHeight="1" x14ac:dyDescent="0.2">
      <c r="A14" s="469">
        <v>8</v>
      </c>
      <c r="B14" s="414" t="s">
        <v>175</v>
      </c>
      <c r="C14" s="452" t="s">
        <v>345</v>
      </c>
      <c r="D14" s="571">
        <v>640179</v>
      </c>
      <c r="E14" s="572">
        <v>17385</v>
      </c>
      <c r="F14" s="572">
        <v>5037</v>
      </c>
      <c r="G14" s="573">
        <v>617757</v>
      </c>
      <c r="H14" s="572">
        <v>34389</v>
      </c>
      <c r="I14" s="573">
        <v>583368</v>
      </c>
      <c r="J14" s="573">
        <v>577756</v>
      </c>
      <c r="K14" s="572">
        <v>415969</v>
      </c>
      <c r="L14" s="572">
        <v>161787</v>
      </c>
      <c r="M14" s="574">
        <v>5612</v>
      </c>
    </row>
    <row r="15" spans="1:13" ht="16" customHeight="1" x14ac:dyDescent="0.2">
      <c r="A15" s="469">
        <v>9</v>
      </c>
      <c r="B15" s="414" t="s">
        <v>176</v>
      </c>
      <c r="C15" s="452" t="s">
        <v>346</v>
      </c>
      <c r="D15" s="571">
        <v>313888</v>
      </c>
      <c r="E15" s="572">
        <v>16142</v>
      </c>
      <c r="F15" s="572">
        <v>4278</v>
      </c>
      <c r="G15" s="573">
        <v>293468</v>
      </c>
      <c r="H15" s="572">
        <v>22591</v>
      </c>
      <c r="I15" s="573">
        <v>270877</v>
      </c>
      <c r="J15" s="573">
        <v>265544</v>
      </c>
      <c r="K15" s="572">
        <v>212576</v>
      </c>
      <c r="L15" s="572">
        <v>52968</v>
      </c>
      <c r="M15" s="574">
        <v>5333</v>
      </c>
    </row>
    <row r="16" spans="1:13" ht="16" customHeight="1" x14ac:dyDescent="0.2">
      <c r="A16" s="469">
        <v>10</v>
      </c>
      <c r="B16" s="414" t="s">
        <v>177</v>
      </c>
      <c r="C16" s="452" t="s">
        <v>228</v>
      </c>
      <c r="D16" s="571">
        <v>276622</v>
      </c>
      <c r="E16" s="572">
        <v>4336</v>
      </c>
      <c r="F16" s="572">
        <v>778</v>
      </c>
      <c r="G16" s="573">
        <v>271508</v>
      </c>
      <c r="H16" s="572">
        <v>11072</v>
      </c>
      <c r="I16" s="573">
        <v>260436</v>
      </c>
      <c r="J16" s="573">
        <v>259357</v>
      </c>
      <c r="K16" s="572">
        <v>231446</v>
      </c>
      <c r="L16" s="572">
        <v>27911</v>
      </c>
      <c r="M16" s="574">
        <v>1079</v>
      </c>
    </row>
    <row r="17" spans="1:13" ht="16" customHeight="1" x14ac:dyDescent="0.2">
      <c r="A17" s="469">
        <v>11</v>
      </c>
      <c r="B17" s="414" t="s">
        <v>178</v>
      </c>
      <c r="C17" s="452" t="s">
        <v>229</v>
      </c>
      <c r="D17" s="571">
        <v>167879</v>
      </c>
      <c r="E17" s="572">
        <v>2626</v>
      </c>
      <c r="F17" s="572">
        <v>690</v>
      </c>
      <c r="G17" s="573">
        <v>164563</v>
      </c>
      <c r="H17" s="572">
        <v>6847</v>
      </c>
      <c r="I17" s="573">
        <v>157716</v>
      </c>
      <c r="J17" s="573">
        <v>156861</v>
      </c>
      <c r="K17" s="572">
        <v>130537</v>
      </c>
      <c r="L17" s="572">
        <v>26324</v>
      </c>
      <c r="M17" s="574">
        <v>855</v>
      </c>
    </row>
    <row r="18" spans="1:13" ht="16" customHeight="1" x14ac:dyDescent="0.2">
      <c r="A18" s="469">
        <v>12</v>
      </c>
      <c r="B18" s="414" t="s">
        <v>179</v>
      </c>
      <c r="C18" s="452" t="s">
        <v>230</v>
      </c>
      <c r="D18" s="571">
        <v>809925</v>
      </c>
      <c r="E18" s="572">
        <v>60907</v>
      </c>
      <c r="F18" s="572">
        <v>11269</v>
      </c>
      <c r="G18" s="573">
        <v>737749</v>
      </c>
      <c r="H18" s="572">
        <v>79580</v>
      </c>
      <c r="I18" s="573">
        <v>658169</v>
      </c>
      <c r="J18" s="573">
        <v>649835</v>
      </c>
      <c r="K18" s="572">
        <v>514412</v>
      </c>
      <c r="L18" s="572">
        <v>135423</v>
      </c>
      <c r="M18" s="574">
        <v>8334</v>
      </c>
    </row>
    <row r="19" spans="1:13" ht="16" customHeight="1" x14ac:dyDescent="0.2">
      <c r="A19" s="469">
        <v>13</v>
      </c>
      <c r="B19" s="414" t="s">
        <v>180</v>
      </c>
      <c r="C19" s="452" t="s">
        <v>3</v>
      </c>
      <c r="D19" s="571">
        <v>392925</v>
      </c>
      <c r="E19" s="572">
        <v>12456</v>
      </c>
      <c r="F19" s="572">
        <v>2831</v>
      </c>
      <c r="G19" s="573">
        <v>377638</v>
      </c>
      <c r="H19" s="572">
        <v>20966</v>
      </c>
      <c r="I19" s="573">
        <v>356672</v>
      </c>
      <c r="J19" s="573">
        <v>354508</v>
      </c>
      <c r="K19" s="572">
        <v>288066</v>
      </c>
      <c r="L19" s="572">
        <v>66442</v>
      </c>
      <c r="M19" s="574">
        <v>2164</v>
      </c>
    </row>
    <row r="20" spans="1:13" ht="16" customHeight="1" x14ac:dyDescent="0.2">
      <c r="A20" s="469">
        <v>14</v>
      </c>
      <c r="B20" s="414" t="s">
        <v>181</v>
      </c>
      <c r="C20" s="452" t="s">
        <v>4</v>
      </c>
      <c r="D20" s="571">
        <v>765831</v>
      </c>
      <c r="E20" s="572">
        <v>22594</v>
      </c>
      <c r="F20" s="572">
        <v>4346</v>
      </c>
      <c r="G20" s="573">
        <v>738891</v>
      </c>
      <c r="H20" s="572">
        <v>62078</v>
      </c>
      <c r="I20" s="573">
        <v>676813</v>
      </c>
      <c r="J20" s="573">
        <v>671475</v>
      </c>
      <c r="K20" s="572">
        <v>551594</v>
      </c>
      <c r="L20" s="572">
        <v>119881</v>
      </c>
      <c r="M20" s="574">
        <v>5338</v>
      </c>
    </row>
    <row r="21" spans="1:13" ht="16" customHeight="1" x14ac:dyDescent="0.2">
      <c r="A21" s="469">
        <v>15</v>
      </c>
      <c r="B21" s="414" t="s">
        <v>182</v>
      </c>
      <c r="C21" s="452" t="s">
        <v>5</v>
      </c>
      <c r="D21" s="571">
        <v>264854</v>
      </c>
      <c r="E21" s="572">
        <v>2952</v>
      </c>
      <c r="F21" s="572">
        <v>903</v>
      </c>
      <c r="G21" s="573">
        <v>260999</v>
      </c>
      <c r="H21" s="572">
        <v>12994</v>
      </c>
      <c r="I21" s="573">
        <v>248005</v>
      </c>
      <c r="J21" s="573">
        <v>247051</v>
      </c>
      <c r="K21" s="572">
        <v>203639</v>
      </c>
      <c r="L21" s="572">
        <v>43412</v>
      </c>
      <c r="M21" s="574">
        <v>954</v>
      </c>
    </row>
    <row r="22" spans="1:13" ht="16" customHeight="1" x14ac:dyDescent="0.2">
      <c r="A22" s="469">
        <v>16</v>
      </c>
      <c r="B22" s="414" t="s">
        <v>183</v>
      </c>
      <c r="C22" s="452" t="s">
        <v>231</v>
      </c>
      <c r="D22" s="571">
        <v>470034</v>
      </c>
      <c r="E22" s="572">
        <v>4019</v>
      </c>
      <c r="F22" s="572">
        <v>790</v>
      </c>
      <c r="G22" s="573">
        <v>465225</v>
      </c>
      <c r="H22" s="572">
        <v>10838</v>
      </c>
      <c r="I22" s="573">
        <v>454387</v>
      </c>
      <c r="J22" s="573">
        <v>452741</v>
      </c>
      <c r="K22" s="572">
        <v>360458</v>
      </c>
      <c r="L22" s="572">
        <v>92283</v>
      </c>
      <c r="M22" s="574">
        <v>1646</v>
      </c>
    </row>
    <row r="23" spans="1:13" ht="16" customHeight="1" x14ac:dyDescent="0.2">
      <c r="A23" s="469">
        <v>17</v>
      </c>
      <c r="B23" s="414" t="s">
        <v>184</v>
      </c>
      <c r="C23" s="452" t="s">
        <v>232</v>
      </c>
      <c r="D23" s="571">
        <v>560791</v>
      </c>
      <c r="E23" s="572">
        <v>9047</v>
      </c>
      <c r="F23" s="572">
        <v>1705</v>
      </c>
      <c r="G23" s="573">
        <v>550039</v>
      </c>
      <c r="H23" s="572">
        <v>25327</v>
      </c>
      <c r="I23" s="573">
        <v>524712</v>
      </c>
      <c r="J23" s="573">
        <v>520907</v>
      </c>
      <c r="K23" s="572">
        <v>405697</v>
      </c>
      <c r="L23" s="572">
        <v>115210</v>
      </c>
      <c r="M23" s="574">
        <v>3805</v>
      </c>
    </row>
    <row r="24" spans="1:13" ht="16" customHeight="1" x14ac:dyDescent="0.2">
      <c r="A24" s="469">
        <v>18</v>
      </c>
      <c r="B24" s="414" t="s">
        <v>185</v>
      </c>
      <c r="C24" s="452" t="s">
        <v>258</v>
      </c>
      <c r="D24" s="571">
        <v>136365</v>
      </c>
      <c r="E24" s="572">
        <v>723</v>
      </c>
      <c r="F24" s="572">
        <v>124</v>
      </c>
      <c r="G24" s="573">
        <v>135518</v>
      </c>
      <c r="H24" s="572">
        <v>3340</v>
      </c>
      <c r="I24" s="573">
        <v>132178</v>
      </c>
      <c r="J24" s="573">
        <v>131604</v>
      </c>
      <c r="K24" s="572">
        <v>112360</v>
      </c>
      <c r="L24" s="572">
        <v>19244</v>
      </c>
      <c r="M24" s="574">
        <v>574</v>
      </c>
    </row>
    <row r="25" spans="1:13" ht="16" customHeight="1" x14ac:dyDescent="0.2">
      <c r="A25" s="469">
        <v>19</v>
      </c>
      <c r="B25" s="414" t="s">
        <v>186</v>
      </c>
      <c r="C25" s="452" t="s">
        <v>347</v>
      </c>
      <c r="D25" s="571">
        <v>1182506</v>
      </c>
      <c r="E25" s="572">
        <v>10967</v>
      </c>
      <c r="F25" s="572">
        <v>2259</v>
      </c>
      <c r="G25" s="573">
        <v>1169280</v>
      </c>
      <c r="H25" s="572">
        <v>29532</v>
      </c>
      <c r="I25" s="573">
        <v>1139748</v>
      </c>
      <c r="J25" s="573">
        <v>1133295</v>
      </c>
      <c r="K25" s="572">
        <v>934385</v>
      </c>
      <c r="L25" s="572">
        <v>198910</v>
      </c>
      <c r="M25" s="574">
        <v>6453</v>
      </c>
    </row>
    <row r="26" spans="1:13" ht="16" customHeight="1" x14ac:dyDescent="0.2">
      <c r="A26" s="469">
        <v>20</v>
      </c>
      <c r="B26" s="414" t="s">
        <v>187</v>
      </c>
      <c r="C26" s="452" t="s">
        <v>6</v>
      </c>
      <c r="D26" s="571">
        <v>744703</v>
      </c>
      <c r="E26" s="572">
        <v>86803</v>
      </c>
      <c r="F26" s="572">
        <v>20593</v>
      </c>
      <c r="G26" s="573">
        <v>637307</v>
      </c>
      <c r="H26" s="572">
        <v>71091</v>
      </c>
      <c r="I26" s="573">
        <v>566216</v>
      </c>
      <c r="J26" s="573">
        <v>557262</v>
      </c>
      <c r="K26" s="572">
        <v>422022</v>
      </c>
      <c r="L26" s="572">
        <v>135240</v>
      </c>
      <c r="M26" s="574">
        <v>8954</v>
      </c>
    </row>
    <row r="27" spans="1:13" ht="16" customHeight="1" x14ac:dyDescent="0.2">
      <c r="A27" s="469">
        <v>21</v>
      </c>
      <c r="B27" s="414" t="s">
        <v>188</v>
      </c>
      <c r="C27" s="452" t="s">
        <v>233</v>
      </c>
      <c r="D27" s="571">
        <v>5128662</v>
      </c>
      <c r="E27" s="572">
        <v>748844</v>
      </c>
      <c r="F27" s="572">
        <v>149840</v>
      </c>
      <c r="G27" s="573">
        <v>4229978</v>
      </c>
      <c r="H27" s="572">
        <v>744789</v>
      </c>
      <c r="I27" s="573">
        <v>3485189</v>
      </c>
      <c r="J27" s="573">
        <v>3381454</v>
      </c>
      <c r="K27" s="572">
        <v>2913711</v>
      </c>
      <c r="L27" s="572">
        <v>467743</v>
      </c>
      <c r="M27" s="574">
        <v>103735</v>
      </c>
    </row>
    <row r="28" spans="1:13" ht="16" customHeight="1" x14ac:dyDescent="0.2">
      <c r="A28" s="469">
        <v>22</v>
      </c>
      <c r="B28" s="414" t="s">
        <v>189</v>
      </c>
      <c r="C28" s="452" t="s">
        <v>348</v>
      </c>
      <c r="D28" s="571">
        <v>178574</v>
      </c>
      <c r="E28" s="572">
        <v>0</v>
      </c>
      <c r="F28" s="572">
        <v>0</v>
      </c>
      <c r="G28" s="573">
        <v>178574</v>
      </c>
      <c r="H28" s="572">
        <v>4760</v>
      </c>
      <c r="I28" s="573">
        <v>173814</v>
      </c>
      <c r="J28" s="573">
        <v>173417</v>
      </c>
      <c r="K28" s="572">
        <v>159466</v>
      </c>
      <c r="L28" s="572">
        <v>13951</v>
      </c>
      <c r="M28" s="574">
        <v>397</v>
      </c>
    </row>
    <row r="29" spans="1:13" ht="16" customHeight="1" x14ac:dyDescent="0.2">
      <c r="A29" s="469">
        <v>23</v>
      </c>
      <c r="B29" s="414" t="s">
        <v>190</v>
      </c>
      <c r="C29" s="452" t="s">
        <v>7</v>
      </c>
      <c r="D29" s="571">
        <v>84542</v>
      </c>
      <c r="E29" s="572">
        <v>0</v>
      </c>
      <c r="F29" s="572">
        <v>0</v>
      </c>
      <c r="G29" s="573">
        <v>84542</v>
      </c>
      <c r="H29" s="572">
        <v>205</v>
      </c>
      <c r="I29" s="573">
        <v>84337</v>
      </c>
      <c r="J29" s="573">
        <v>84115</v>
      </c>
      <c r="K29" s="572">
        <v>68474</v>
      </c>
      <c r="L29" s="572">
        <v>15641</v>
      </c>
      <c r="M29" s="574">
        <v>222</v>
      </c>
    </row>
    <row r="30" spans="1:13" ht="16" customHeight="1" x14ac:dyDescent="0.2">
      <c r="A30" s="469">
        <v>24</v>
      </c>
      <c r="B30" s="414" t="s">
        <v>191</v>
      </c>
      <c r="C30" s="452" t="s">
        <v>8</v>
      </c>
      <c r="D30" s="571">
        <v>533688</v>
      </c>
      <c r="E30" s="572">
        <v>13876</v>
      </c>
      <c r="F30" s="572">
        <v>3107</v>
      </c>
      <c r="G30" s="573">
        <v>516705</v>
      </c>
      <c r="H30" s="572">
        <v>36635</v>
      </c>
      <c r="I30" s="573">
        <v>480070</v>
      </c>
      <c r="J30" s="573">
        <v>470769</v>
      </c>
      <c r="K30" s="572">
        <v>352638</v>
      </c>
      <c r="L30" s="572">
        <v>118131</v>
      </c>
      <c r="M30" s="574">
        <v>9301</v>
      </c>
    </row>
    <row r="31" spans="1:13" ht="16" customHeight="1" x14ac:dyDescent="0.2">
      <c r="A31" s="469">
        <v>25</v>
      </c>
      <c r="B31" s="414" t="s">
        <v>192</v>
      </c>
      <c r="C31" s="452" t="s">
        <v>234</v>
      </c>
      <c r="D31" s="571">
        <v>11629177</v>
      </c>
      <c r="E31" s="572">
        <v>550033</v>
      </c>
      <c r="F31" s="572">
        <v>203691</v>
      </c>
      <c r="G31" s="573">
        <v>10875453</v>
      </c>
      <c r="H31" s="572">
        <v>827906</v>
      </c>
      <c r="I31" s="573">
        <v>10047547</v>
      </c>
      <c r="J31" s="573">
        <v>9839021</v>
      </c>
      <c r="K31" s="572">
        <v>5241037</v>
      </c>
      <c r="L31" s="572">
        <v>4597984</v>
      </c>
      <c r="M31" s="574">
        <v>208526</v>
      </c>
    </row>
    <row r="32" spans="1:13" ht="16" customHeight="1" x14ac:dyDescent="0.2">
      <c r="A32" s="469">
        <v>26</v>
      </c>
      <c r="B32" s="414" t="s">
        <v>193</v>
      </c>
      <c r="C32" s="452" t="s">
        <v>9</v>
      </c>
      <c r="D32" s="571">
        <v>1707426</v>
      </c>
      <c r="E32" s="572">
        <v>34296</v>
      </c>
      <c r="F32" s="572">
        <v>3148</v>
      </c>
      <c r="G32" s="573">
        <v>1669982</v>
      </c>
      <c r="H32" s="572">
        <v>62466</v>
      </c>
      <c r="I32" s="573">
        <v>1607516</v>
      </c>
      <c r="J32" s="573">
        <v>1600524</v>
      </c>
      <c r="K32" s="572">
        <v>1321713</v>
      </c>
      <c r="L32" s="572">
        <v>278811</v>
      </c>
      <c r="M32" s="574">
        <v>6992</v>
      </c>
    </row>
    <row r="33" spans="1:13" ht="16" customHeight="1" x14ac:dyDescent="0.2">
      <c r="A33" s="469">
        <v>27</v>
      </c>
      <c r="B33" s="414" t="s">
        <v>194</v>
      </c>
      <c r="C33" s="452" t="s">
        <v>235</v>
      </c>
      <c r="D33" s="571">
        <v>1403617</v>
      </c>
      <c r="E33" s="572">
        <v>188073</v>
      </c>
      <c r="F33" s="572">
        <v>48239</v>
      </c>
      <c r="G33" s="573">
        <v>1167305</v>
      </c>
      <c r="H33" s="572">
        <v>368910</v>
      </c>
      <c r="I33" s="573">
        <v>798395</v>
      </c>
      <c r="J33" s="573">
        <v>779471</v>
      </c>
      <c r="K33" s="572">
        <v>529803</v>
      </c>
      <c r="L33" s="572">
        <v>249668</v>
      </c>
      <c r="M33" s="574">
        <v>18924</v>
      </c>
    </row>
    <row r="34" spans="1:13" ht="16" customHeight="1" x14ac:dyDescent="0.2">
      <c r="A34" s="469">
        <v>28</v>
      </c>
      <c r="B34" s="414" t="s">
        <v>195</v>
      </c>
      <c r="C34" s="452" t="s">
        <v>236</v>
      </c>
      <c r="D34" s="571">
        <v>3503207</v>
      </c>
      <c r="E34" s="572">
        <v>179375</v>
      </c>
      <c r="F34" s="572">
        <v>24477</v>
      </c>
      <c r="G34" s="573">
        <v>3299355</v>
      </c>
      <c r="H34" s="572">
        <v>122344</v>
      </c>
      <c r="I34" s="573">
        <v>3177011</v>
      </c>
      <c r="J34" s="573">
        <v>3126691</v>
      </c>
      <c r="K34" s="572">
        <v>2192970</v>
      </c>
      <c r="L34" s="572">
        <v>933721</v>
      </c>
      <c r="M34" s="574">
        <v>50320</v>
      </c>
    </row>
    <row r="35" spans="1:13" ht="16" customHeight="1" x14ac:dyDescent="0.2">
      <c r="A35" s="469">
        <v>29</v>
      </c>
      <c r="B35" s="414" t="s">
        <v>196</v>
      </c>
      <c r="C35" s="452" t="s">
        <v>237</v>
      </c>
      <c r="D35" s="571">
        <v>2266028</v>
      </c>
      <c r="E35" s="572">
        <v>156712</v>
      </c>
      <c r="F35" s="572">
        <v>6207</v>
      </c>
      <c r="G35" s="573">
        <v>2103109</v>
      </c>
      <c r="H35" s="572">
        <v>139121</v>
      </c>
      <c r="I35" s="573">
        <v>1963988</v>
      </c>
      <c r="J35" s="573">
        <v>1945928</v>
      </c>
      <c r="K35" s="572">
        <v>1646062</v>
      </c>
      <c r="L35" s="572">
        <v>299866</v>
      </c>
      <c r="M35" s="574">
        <v>18060</v>
      </c>
    </row>
    <row r="36" spans="1:13" ht="16" customHeight="1" x14ac:dyDescent="0.2">
      <c r="A36" s="469">
        <v>30</v>
      </c>
      <c r="B36" s="414" t="s">
        <v>197</v>
      </c>
      <c r="C36" s="452" t="s">
        <v>10</v>
      </c>
      <c r="D36" s="571">
        <v>2030676</v>
      </c>
      <c r="E36" s="572">
        <v>0</v>
      </c>
      <c r="F36" s="572">
        <v>0</v>
      </c>
      <c r="G36" s="573">
        <v>2030676</v>
      </c>
      <c r="H36" s="572">
        <v>184</v>
      </c>
      <c r="I36" s="573">
        <v>2030492</v>
      </c>
      <c r="J36" s="573">
        <v>2023941</v>
      </c>
      <c r="K36" s="572">
        <v>1704852</v>
      </c>
      <c r="L36" s="572">
        <v>319089</v>
      </c>
      <c r="M36" s="574">
        <v>6551</v>
      </c>
    </row>
    <row r="37" spans="1:13" ht="16" customHeight="1" x14ac:dyDescent="0.2">
      <c r="A37" s="469">
        <v>31</v>
      </c>
      <c r="B37" s="414" t="s">
        <v>198</v>
      </c>
      <c r="C37" s="452" t="s">
        <v>238</v>
      </c>
      <c r="D37" s="571">
        <v>3494771</v>
      </c>
      <c r="E37" s="572">
        <v>4407</v>
      </c>
      <c r="F37" s="572">
        <v>744</v>
      </c>
      <c r="G37" s="573">
        <v>3489620</v>
      </c>
      <c r="H37" s="572">
        <v>31902</v>
      </c>
      <c r="I37" s="573">
        <v>3457718</v>
      </c>
      <c r="J37" s="573">
        <v>3403880</v>
      </c>
      <c r="K37" s="572">
        <v>2420425</v>
      </c>
      <c r="L37" s="572">
        <v>983455</v>
      </c>
      <c r="M37" s="574">
        <v>53838</v>
      </c>
    </row>
    <row r="38" spans="1:13" ht="16" customHeight="1" x14ac:dyDescent="0.2">
      <c r="A38" s="469">
        <v>32</v>
      </c>
      <c r="B38" s="414" t="s">
        <v>199</v>
      </c>
      <c r="C38" s="452" t="s">
        <v>239</v>
      </c>
      <c r="D38" s="571">
        <v>8484039</v>
      </c>
      <c r="E38" s="572">
        <v>193187</v>
      </c>
      <c r="F38" s="572">
        <v>68356</v>
      </c>
      <c r="G38" s="573">
        <v>8222496</v>
      </c>
      <c r="H38" s="572">
        <v>302713</v>
      </c>
      <c r="I38" s="573">
        <v>7919783</v>
      </c>
      <c r="J38" s="573">
        <v>7710477</v>
      </c>
      <c r="K38" s="572">
        <v>4950540</v>
      </c>
      <c r="L38" s="572">
        <v>2759937</v>
      </c>
      <c r="M38" s="574">
        <v>209306</v>
      </c>
    </row>
    <row r="39" spans="1:13" ht="16" customHeight="1" x14ac:dyDescent="0.2">
      <c r="A39" s="469">
        <v>33</v>
      </c>
      <c r="B39" s="414" t="s">
        <v>200</v>
      </c>
      <c r="C39" s="452" t="s">
        <v>259</v>
      </c>
      <c r="D39" s="571">
        <v>614888</v>
      </c>
      <c r="E39" s="572">
        <v>24320</v>
      </c>
      <c r="F39" s="572">
        <v>11522</v>
      </c>
      <c r="G39" s="573">
        <v>579046</v>
      </c>
      <c r="H39" s="572">
        <v>140620</v>
      </c>
      <c r="I39" s="573">
        <v>438426</v>
      </c>
      <c r="J39" s="573">
        <v>414157</v>
      </c>
      <c r="K39" s="572">
        <v>261979</v>
      </c>
      <c r="L39" s="572">
        <v>152178</v>
      </c>
      <c r="M39" s="574">
        <v>24269</v>
      </c>
    </row>
    <row r="40" spans="1:13" ht="16" customHeight="1" x14ac:dyDescent="0.2">
      <c r="A40" s="469">
        <v>34</v>
      </c>
      <c r="B40" s="414" t="s">
        <v>201</v>
      </c>
      <c r="C40" s="452" t="s">
        <v>240</v>
      </c>
      <c r="D40" s="571">
        <v>8177341</v>
      </c>
      <c r="E40" s="572">
        <v>884413</v>
      </c>
      <c r="F40" s="572">
        <v>94462</v>
      </c>
      <c r="G40" s="573">
        <v>7198466</v>
      </c>
      <c r="H40" s="572">
        <v>427573</v>
      </c>
      <c r="I40" s="573">
        <v>6770893</v>
      </c>
      <c r="J40" s="573">
        <v>6487398</v>
      </c>
      <c r="K40" s="572">
        <v>3413590</v>
      </c>
      <c r="L40" s="572">
        <v>3073808</v>
      </c>
      <c r="M40" s="574">
        <v>283495</v>
      </c>
    </row>
    <row r="41" spans="1:13" ht="16" customHeight="1" x14ac:dyDescent="0.2">
      <c r="A41" s="469">
        <v>35</v>
      </c>
      <c r="B41" s="414" t="s">
        <v>202</v>
      </c>
      <c r="C41" s="452" t="s">
        <v>241</v>
      </c>
      <c r="D41" s="571">
        <v>7355962</v>
      </c>
      <c r="E41" s="572">
        <v>1150617</v>
      </c>
      <c r="F41" s="572">
        <v>246706</v>
      </c>
      <c r="G41" s="573">
        <v>5958639</v>
      </c>
      <c r="H41" s="572">
        <v>277215</v>
      </c>
      <c r="I41" s="573">
        <v>5681424</v>
      </c>
      <c r="J41" s="573">
        <v>5392895</v>
      </c>
      <c r="K41" s="572">
        <v>1806727</v>
      </c>
      <c r="L41" s="572">
        <v>3586168</v>
      </c>
      <c r="M41" s="574">
        <v>288529</v>
      </c>
    </row>
    <row r="42" spans="1:13" ht="16" customHeight="1" x14ac:dyDescent="0.2">
      <c r="A42" s="469">
        <v>36</v>
      </c>
      <c r="B42" s="414" t="s">
        <v>203</v>
      </c>
      <c r="C42" s="452" t="s">
        <v>349</v>
      </c>
      <c r="D42" s="571">
        <v>0</v>
      </c>
      <c r="E42" s="572">
        <v>0</v>
      </c>
      <c r="F42" s="572">
        <v>0</v>
      </c>
      <c r="G42" s="573">
        <v>0</v>
      </c>
      <c r="H42" s="572">
        <v>0</v>
      </c>
      <c r="I42" s="573">
        <v>0</v>
      </c>
      <c r="J42" s="573">
        <v>0</v>
      </c>
      <c r="K42" s="572">
        <v>0</v>
      </c>
      <c r="L42" s="572">
        <v>0</v>
      </c>
      <c r="M42" s="574">
        <v>0</v>
      </c>
    </row>
    <row r="43" spans="1:13" ht="16" customHeight="1" thickBot="1" x14ac:dyDescent="0.25">
      <c r="A43" s="469">
        <v>37</v>
      </c>
      <c r="B43" s="246" t="s">
        <v>204</v>
      </c>
      <c r="C43" s="453" t="s">
        <v>350</v>
      </c>
      <c r="D43" s="575">
        <v>13794</v>
      </c>
      <c r="E43" s="576">
        <v>331</v>
      </c>
      <c r="F43" s="576">
        <v>45</v>
      </c>
      <c r="G43" s="577">
        <v>13418</v>
      </c>
      <c r="H43" s="576">
        <v>332</v>
      </c>
      <c r="I43" s="577">
        <v>13086</v>
      </c>
      <c r="J43" s="577">
        <v>12817</v>
      </c>
      <c r="K43" s="576">
        <v>4928</v>
      </c>
      <c r="L43" s="576">
        <v>7889</v>
      </c>
      <c r="M43" s="578">
        <v>269</v>
      </c>
    </row>
    <row r="44" spans="1:13" ht="26" customHeight="1" thickBot="1" x14ac:dyDescent="0.25">
      <c r="B44" s="421"/>
      <c r="C44" s="426" t="s">
        <v>402</v>
      </c>
      <c r="D44" s="579">
        <v>68707839</v>
      </c>
      <c r="E44" s="579">
        <v>5552106</v>
      </c>
      <c r="F44" s="579">
        <v>1456170</v>
      </c>
      <c r="G44" s="579">
        <v>61699563</v>
      </c>
      <c r="H44" s="579">
        <v>4166252</v>
      </c>
      <c r="I44" s="579">
        <v>57533311</v>
      </c>
      <c r="J44" s="579">
        <v>55895532</v>
      </c>
      <c r="K44" s="579">
        <v>35806952</v>
      </c>
      <c r="L44" s="579">
        <v>20088580</v>
      </c>
      <c r="M44" s="580">
        <v>1637779</v>
      </c>
    </row>
  </sheetData>
  <phoneticPr fontId="10"/>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概要</vt:lpstr>
      <vt:lpstr>利用の手引</vt:lpstr>
      <vt:lpstr>需要額入力</vt:lpstr>
      <vt:lpstr>自給率入力</vt:lpstr>
      <vt:lpstr>消費転換率</vt:lpstr>
      <vt:lpstr>分析結果</vt:lpstr>
      <vt:lpstr>経済波及効果フロー図</vt:lpstr>
      <vt:lpstr>結果まとめ</vt:lpstr>
      <vt:lpstr>１次波及</vt:lpstr>
      <vt:lpstr>２次波及</vt:lpstr>
      <vt:lpstr>総合波及</vt:lpstr>
      <vt:lpstr>各種係数表</vt:lpstr>
      <vt:lpstr>生産者価格評価表</vt:lpstr>
      <vt:lpstr>投入係数表</vt:lpstr>
      <vt:lpstr>逆行列係数表</vt:lpstr>
      <vt:lpstr>雇用表</vt:lpstr>
      <vt:lpstr>DProduce_inc</vt:lpstr>
      <vt:lpstr>DPurchase_inc</vt:lpstr>
      <vt:lpstr>margin_D</vt:lpstr>
      <vt:lpstr>margin_set</vt:lpstr>
      <vt:lpstr>margin_title</vt:lpstr>
      <vt:lpstr>概要!Print_Area</vt:lpstr>
      <vt:lpstr>各種係数表!Print_Area</vt:lpstr>
      <vt:lpstr>逆行列係数表!Print_Area</vt:lpstr>
      <vt:lpstr>経済波及効果フロー図!Print_Area</vt:lpstr>
      <vt:lpstr>自給率入力!Print_Area</vt:lpstr>
      <vt:lpstr>需要額入力!Print_Area</vt:lpstr>
      <vt:lpstr>消費転換率!Print_Area</vt:lpstr>
      <vt:lpstr>分析結果!Print_Area</vt:lpstr>
      <vt:lpstr>利用の手引!Print_Area</vt:lpstr>
      <vt:lpstr>'１次波及'!Print_Titles</vt:lpstr>
      <vt:lpstr>'２次波及'!Print_Titles</vt:lpstr>
      <vt:lpstr>各種係数表!Print_Titles</vt:lpstr>
      <vt:lpstr>逆行列係数表!Print_Titles</vt:lpstr>
      <vt:lpstr>結果まとめ!Print_Titles</vt:lpstr>
      <vt:lpstr>自給率入力!Print_Titles</vt:lpstr>
      <vt:lpstr>需要額入力!Print_Titles</vt:lpstr>
      <vt:lpstr>生産者価格評価表!Print_Titles</vt:lpstr>
      <vt:lpstr>総合波及!Print_Titles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2022-02-08T00:14:04Z</dcterms:created>
  <dcterms:modified xsi:type="dcterms:W3CDTF">2025-04-08T05:54:44Z</dcterms:modified>
</cp:coreProperties>
</file>