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4940" windowHeight="9600" tabRatio="790" activeTab="1"/>
  </bookViews>
  <sheets>
    <sheet name="ア 処理現況１" sheetId="1" r:id="rId1"/>
    <sheet name="ア 処理現況２" sheetId="2" r:id="rId2"/>
    <sheet name="ア 処理現況３" sheetId="3" r:id="rId3"/>
    <sheet name="ア 処理現況４" sheetId="4" r:id="rId4"/>
    <sheet name="イ 排出 総括表" sheetId="5" r:id="rId5"/>
    <sheet name="イ 排出 収集形態別" sheetId="6" r:id="rId6"/>
    <sheet name="イ 排出形態別" sheetId="7" r:id="rId7"/>
    <sheet name="ウ 中間処理" sheetId="8" r:id="rId8"/>
    <sheet name="ウ 最終処分" sheetId="9" r:id="rId9"/>
    <sheet name="ウ 資源 計" sheetId="10" r:id="rId10"/>
    <sheet name="資源 紙" sheetId="11" r:id="rId11"/>
    <sheet name="資源 金属" sheetId="12" r:id="rId12"/>
    <sheet name="資源 ｶﾞﾗｽ" sheetId="13" r:id="rId13"/>
    <sheet name="資源 ﾍﾟｯﾄ" sheetId="14" r:id="rId14"/>
    <sheet name="資源 プラ" sheetId="15" r:id="rId15"/>
    <sheet name="資源 布" sheetId="16" r:id="rId16"/>
    <sheet name="資源 他" sheetId="17" r:id="rId17"/>
    <sheet name="エ ごみ業者" sheetId="18" r:id="rId18"/>
    <sheet name="オ 分別状況" sheetId="19" r:id="rId19"/>
    <sheet name="カ 奨励金" sheetId="20" r:id="rId20"/>
    <sheet name="キ 指定袋" sheetId="21" r:id="rId21"/>
    <sheet name="ク コンポスト" sheetId="22" r:id="rId22"/>
    <sheet name="ケ 収集方法" sheetId="23" r:id="rId23"/>
  </sheets>
  <definedNames>
    <definedName name="_xlnm.Print_Area" localSheetId="0">'ア 処理現況１'!$A$1:$J$20</definedName>
    <definedName name="_xlnm.Print_Area" localSheetId="1">'ア 処理現況２'!$B$1:$S$46</definedName>
    <definedName name="_xlnm.Print_Area" localSheetId="2">'ア 処理現況３'!$A$2:$M$55</definedName>
    <definedName name="_xlnm.Print_Area" localSheetId="3">'ア 処理現況４'!$B$2:$P$75</definedName>
    <definedName name="_xlnm.Print_Area" localSheetId="5">'イ 排出 収集形態別'!$A$1:$AB$78</definedName>
    <definedName name="_xlnm.Print_Area" localSheetId="4">'イ 排出 総括表'!$A$1:$P$79</definedName>
    <definedName name="_xlnm.Print_Area" localSheetId="6">'イ 排出形態別'!$A$1:$I$40</definedName>
    <definedName name="_xlnm.Print_Area" localSheetId="8">'ウ 最終処分'!$A$1:$Q$79</definedName>
    <definedName name="_xlnm.Print_Area" localSheetId="7">'ウ 中間処理'!$A$1:$Q$82</definedName>
    <definedName name="_xlnm.Print_Area" localSheetId="17">'エ ごみ業者'!$A$1:$H$147</definedName>
    <definedName name="_xlnm.Print_Area" localSheetId="18">'オ 分別状況'!$A$1:$AW$150</definedName>
    <definedName name="_xlnm.Print_Area" localSheetId="19">'カ 奨励金'!$A$1:$L$72</definedName>
    <definedName name="_xlnm.Print_Area" localSheetId="20">'キ 指定袋'!$A$1:$U$157</definedName>
    <definedName name="_xlnm.Print_Area" localSheetId="22">'ケ 収集方法'!$A$1:$F$70</definedName>
    <definedName name="_xlnm.Print_Area" localSheetId="12">'資源 ｶﾞﾗｽ'!$A$1:$J$81</definedName>
    <definedName name="_xlnm.Print_Area" localSheetId="14">'資源 プラ'!$A$1:$J$81</definedName>
    <definedName name="_xlnm.Print_Area" localSheetId="13">'資源 ﾍﾟｯﾄ'!$A$1:$J$81</definedName>
    <definedName name="_xlnm.Print_Area" localSheetId="11">'資源 金属'!$A$1:$J$81</definedName>
    <definedName name="_xlnm.Print_Area" localSheetId="16">'資源 他'!$A$1:$J$81</definedName>
    <definedName name="_xlnm.Print_Area" localSheetId="15">'資源 布'!$A$1:$J$81</definedName>
    <definedName name="_xlnm.Print_Titles" localSheetId="6">'イ 排出形態別'!$2:$5</definedName>
  </definedNames>
  <calcPr fullCalcOnLoad="1"/>
</workbook>
</file>

<file path=xl/sharedStrings.xml><?xml version="1.0" encoding="utf-8"?>
<sst xmlns="http://schemas.openxmlformats.org/spreadsheetml/2006/main" count="11305" uniqueCount="1371">
  <si>
    <t>オオブユニティ㈱、海部清掃㈱、㈲オカモト、㈲稲沢クリーンサービス、㈲木村建設、㈲ケーアイ、コスモリサイクル㈱、㈱サンキョークリエイト、㈲三幸、㈲シンセイ、東海装備㈱、トーエイ㈱、林商店、㈲福芳、㈱富士商行、㈲ホクトサービス、星山商店㈲、丸徳産業㈱、ミナミ産業㈱、㈱美濃ラボ、㈲鈴木商店、㈱オクムラ、グリーン興商㈱、エコムカワムラ㈱、ＴＧメンテナンス㈱、昭栄金属㈱、㈲愛西クリーンセンター、㈲芳村商店、サトマサ㈱、㈲尾張商事、やまもと企画㈱、山一興業(資)、リサイクルエイト㈱、㈱冨田商店、㈲ユーシン、中部メディカル㈲、㈱アメニティライフ、佐藤工業㈲、金光商店、㈲ヤマシゲ処理、㈲エス・ティ・クリーン、㈲東海、永一産商㈱</t>
  </si>
  <si>
    <t>弥富市</t>
  </si>
  <si>
    <t>㈲東海清掃、㈱アグメント</t>
  </si>
  <si>
    <t>㈲大井毎日</t>
  </si>
  <si>
    <t>総計（総排出量）</t>
  </si>
  <si>
    <t>総排出量</t>
  </si>
  <si>
    <t>　・総排出量</t>
  </si>
  <si>
    <t>総排出量（収集ごみ量＋直接搬入ごみ量＋自家処理量＋集団回収量）</t>
  </si>
  <si>
    <t>（注）「処理しなければならないごみの量」＝「総排出量」－（「資源ごみ量」＋「集団回収量」）</t>
  </si>
  <si>
    <t>　　　「リサイクル率」＝（（「資源化量」＋「集団回収量」）／（「収集ごみ量」＋「直接搬入ごみ量」＋「集団回収量」））×１００</t>
  </si>
  <si>
    <t>　　　「処理しなければならないごみの一人一日当たりの量」＝（「処理しなければならないごみの量」×1,000,000）／（「総人口」×365）</t>
  </si>
  <si>
    <t>処理しなければならないごみの量
(ｔ／年)</t>
  </si>
  <si>
    <t>収集ごみ量＋直接搬入ごみ量</t>
  </si>
  <si>
    <t>㈲一色浄化槽管理センター、㈱エヌジェイエス、㈱コスモクリーンサービス、三鈴運輸㈱、㈲平坂浄化槽維持管理センター、㈲あいち商会、㈲東かい建材、グリーン開発㈲、太平興業㈱、尾崎産業㈲、吉田設備</t>
  </si>
  <si>
    <t>㈲清和サービス、松田商店、㈲鈴商環境、㈲澤商店</t>
  </si>
  <si>
    <t>㈲澤商店</t>
  </si>
  <si>
    <t>梅田商店、波切英樹、㈲幡豆環境</t>
  </si>
  <si>
    <t>㈲森建設</t>
  </si>
  <si>
    <t>㈲セイブ衛生</t>
  </si>
  <si>
    <t>㈱トヨジン、㈱明輝クリーナー、㈲マルイ紙業、中日金属工業㈱、豊橋市栄産業㈲、協栄産業㈱、成和環境㈱、㈲東海化学工業所、サンエイ㈱、㈱美濃ラボ、大村皎二、小栗健次、金山(合名)</t>
  </si>
  <si>
    <t>木曽川環境クリーン㈱、野村興産㈱、㈱中西</t>
  </si>
  <si>
    <t>㈱海部清掃、㈲石濱商事、一宮中部衛生㈱、㈲稲沢クリーンサービス、エコムカワムラ㈱、大成環境㈱、岡崎商店、㈲岡田商店、㈱起町衛生社、尾張衛生管理㈱、㈱尾張紙業、㈲金光商店、木曽川環境クリーン㈱、共栄サービス、国本商店、㈱倉衛工業、クリーンシステム㈱、㈲ケーアイ、㈱サンキョウクリエイト、昭栄金属㈱、㈲シンセイ、大和エンタープライズ㈱、大和興業㈱、高木康夫、高島衛生工業㈲、ダスリーフ、㈲タツミ産業、㈱中部クリーンシステム、中部メディカル㈲、㈱ディーアイディー、ＴＧメンテナンス㈱、東海装備㈱、永井産業㈱、林商店、㈲英商事、㈱福井商店、福田三商㈱、㈲福芳、㈱富士商行、星山商店㈲、㈲穂積通商、㈲ホテイクリーン、㈱丸正庭石店、丸福解体工業㈱、㈱ミズサキ、ミナミ産業㈱、㈱美濃ラボ、㈲ヤマシゲ処理、やまもと企画㈱、㈲ユーズ、㈲芳村商店、丸ア金属㈱、㈲尾張商事、㈲紙資源名古屋、㈱三矢</t>
  </si>
  <si>
    <t>㈲浅井商店、㈲岩田清掃、㈱エコウェーブ、㈱エコロダイワ、三和清掃㈱、㈱東海環境サービス、フジ建材リース㈱、ホーメックス㈱、松彦環境サービス㈲、㈱丸周、㈱宮崎、㈲リサイクル</t>
  </si>
  <si>
    <t>㈱エコロダイワ、㈱尾東、㈱愛知衛生保繕社、松彦環境サービス㈲</t>
  </si>
  <si>
    <t>㈲皆貴、衣浦環境㈱、㈲早川衛生社、㈲酒井衛生社</t>
  </si>
  <si>
    <t>トーエイ㈱、㈱エイゼン</t>
  </si>
  <si>
    <t>豊田ケミカルエンジニアリング㈱、㈱榊原農園、㈲カネニコンポスト</t>
  </si>
  <si>
    <t>㈱三四四、加山興業㈱、㈱アグメント、トーエイ㈱、衣浦環境㈱、㈱ティーエスクリエイト、㈱西山商店、東海清掃㈱、永一産商㈱、㈲皆貴、㈱エイゼン、福田三商㈱、日東資源、㈱ナンバーワン、㈲酒井衛生社、㈱知多リサイクル、㈲大園、㈱ユニオンサービス、㈱テクア、㈱美濃ラボ、㈲心玉産業、三鈴運輸㈱、㈲早川衛生社、㈱豊福運輸、大八電機工業㈱、㈱アシタ、㈲渡邉運輸、中部環境ｻｰﾋﾞｽ㈱、㈲孝和、㈱榊原農園、㈲大一興業、サンエイ㈱、㈲エンザイム、㈲カネニコンポスト、ヒラテ産業㈲、㈲協同輸送、㈱セキ</t>
  </si>
  <si>
    <t>野村興産㈱、㈱アース・グリーン・マネジメント、トーエイ㈱</t>
  </si>
  <si>
    <t>大和興業㈱、三和清掃㈱、フジエイ㈲、㈱サンポー、中部製紙原料商工組合、中武産業㈱、長縄防災㈱、和成工業㈲</t>
  </si>
  <si>
    <t>㈲清水商店、加山興業㈱</t>
  </si>
  <si>
    <t>㈱リバイブ、㈱本間建設、永一産商㈱、㈲福芳、㈱キョーユウ、中部メディカル㈲、㈲海部清掃、㈱オクムラ、㈱富士商行、明建電設㈲、㈱アメニティライフ、東海清掃㈱、ミナミ産業㈱、東海装備㈱、サトマサ㈱、㈲石濱商事、昭和サービス㈱、㈲稲沢クリーンサービス、オオブユニティ㈱、㈲岡田商店、㈲ユーシン、㈱佐屋建材、㈱東海環境サｰビス、㈲メディカル加藤、㈱宮崎、エコム カワムラ㈱、丸二衛生㈲、㈲愛西クリーンセンター、日江環境開発㈱、㈲海津リサイクルセンター、㈲エス・ティ・クリーン</t>
  </si>
  <si>
    <t>㈲山田商店、㈱ユニオンサービス、(社)碧南市シルバー人材センター、㈲大一興業、㈱豊福組運輸、㈲アイミ、中部メディカル㈲、㈱アシタ、堀江建材、㈱協豊製作所、㈱朋栄社、共和設備工業、碧南環境衛生㈱、東海保全㈱、トーエイ㈱、㈱コスモクリーンサービス、明鋼㈱、㈲高浜メタル、㈲孝和、㈲あいち商会、㈱エヌジェイエス、サンエイ㈱、㈱中日カンキョウサービス、㈲サンアール、㈱ケーシーシー、三光陸運㈱、㈱ＪＯＢ、㈱ダイセン</t>
  </si>
  <si>
    <t>サンエイ㈱、大和興業㈱、宮田建材</t>
  </si>
  <si>
    <t>㈲あいち商会、㈲浅井商店、㈱旭サービス、㈱アシタ、アースクリーン、㈲安城商事、遠藤商店、㈲大園、オオブユニティ㈱、㈲金原商店、㈱キトー、小松開発工業㈱、サンエイ㈱、サンスイサービス㈱、㈱知多リサイクル、知立衛生㈱、中立電機㈱、東洋衛生㈱、㈱トーアクリーン、トーエイ㈱、㈱豊福組運輸、㈲西山商店、ヒラテ産業㈲、藤川金属㈱、㈱朋栄社、ホーメックス㈱、㈱毎日商会、三河設備㈱、大和興業㈱、㈲山中商事、㈱豊衛生舎、㈱ユニオンサービス、㈲三矢、㈱美濃ラボ、宮田建材、向浩和、㈲ＩＨＳインダストリー、野々山運輸㈱、日本通運㈱、明興産業㈱、㈱酒井商事、㈱榊原農園、村上智、一誠商事㈱、近藤勝彦、山松産業㈲、江坂浩司、トヨキンクリーンセンター㈱、磯村比登志、㈲池浦電気土木、トヨアケユニティ㈱、(社)知立市シルバー人材センター、㈱クリエイトセイワ</t>
  </si>
  <si>
    <t>トヨタ衛生保繕㈱、㈲猿投衛生社、㈱豊環、東邦清掃㈱、米一産業、㈲ヤハギエコノス</t>
  </si>
  <si>
    <t>トヨキン㈱、循環資源、㈱鈴鍵、近藤商事土木㈱</t>
  </si>
  <si>
    <t>トヨキン㈱、穂積商事㈱、㈱鈴鍵、コメジ・ソシオ㈱、㈲大園、㈲名豊テラプリモ、㈲堀田畜産、フルハシ工業㈱</t>
  </si>
  <si>
    <t>㈱愛北リサイクル</t>
  </si>
  <si>
    <t>丸江商事、大朋建設㈱、㈱愛北リサイクル</t>
  </si>
  <si>
    <t>(財)愛知臨海環境整備センター、㈱ウィズウェイストジャパン、三重中央開発㈱</t>
  </si>
  <si>
    <t>㈱テクア</t>
  </si>
  <si>
    <t>㈱大栄工業、大和エンタープライズ㈱、柴田金属、シバタ㈱、ときわ作業所、㈱倉衛工業、㈱鈴鍵</t>
  </si>
  <si>
    <t>㈱東海興業、宝石油機工㈱、木材開発㈱</t>
  </si>
  <si>
    <t>オオブユニティ㈱</t>
  </si>
  <si>
    <t>オオブユニティ㈱</t>
  </si>
  <si>
    <t>知立衛生㈱</t>
  </si>
  <si>
    <t>㈱旭衛生社</t>
  </si>
  <si>
    <t>高浜衛生㈱、(社)高浜市シルバー人材センター</t>
  </si>
  <si>
    <t>高浜衛生㈱、関商店</t>
  </si>
  <si>
    <t>日進衛生㈱、㈱日環、㈱岡富士運輸</t>
  </si>
  <si>
    <t>㈱ビホク、双葉興業㈱、ミナミ産業㈱</t>
  </si>
  <si>
    <t>㈱レジオン、循環資源㈱、東邦亜鉛㈱、トキワ㈱、㈱東伸サービス</t>
  </si>
  <si>
    <t>丸新商事㈱、堀文</t>
  </si>
  <si>
    <t>トーエイ㈱</t>
  </si>
  <si>
    <t>㈱エイゼン、フルハシ工業㈱</t>
  </si>
  <si>
    <t>イー・ステージ㈱</t>
  </si>
  <si>
    <t>㈱山治紙業</t>
  </si>
  <si>
    <t>一宮中部衛生㈱、㈱起町衛生社、㈱カナックス、㈲金光商店、丸福解体工業㈱、㈱中西、㈱ディーアイディー、誠商、木曽川環境クリーン㈱</t>
  </si>
  <si>
    <t>㈱宮崎、㈲リサイクル</t>
  </si>
  <si>
    <t>㈱豊衛生舎、東洋衛生㈱、ヒラテ産業㈲</t>
  </si>
  <si>
    <t>㈲常滑塵芥清掃社</t>
  </si>
  <si>
    <t>㈲丸義商店、柴田興業㈱、㈲鈴信組</t>
  </si>
  <si>
    <t>㈱上野清掃社、㈲東新清掃、㈲横須賀衛生</t>
  </si>
  <si>
    <t>㈲神田環境、知多衛生所、中衛工業㈱</t>
  </si>
  <si>
    <t>㈱旭衛生社、㈱エコロダイワ、㈲岩田清掃、三和清掃㈱</t>
  </si>
  <si>
    <t>㈱佐屋建材、明建電設㈱、大勝建設、㈲平野清掃社</t>
  </si>
  <si>
    <t>弥富市</t>
  </si>
  <si>
    <t>施設処理に伴う資源化量</t>
  </si>
  <si>
    <t>直接
資源化量</t>
  </si>
  <si>
    <t>集団
回収量</t>
  </si>
  <si>
    <t>ごみ堆肥化施設</t>
  </si>
  <si>
    <t>その他の資源化等を行う施設</t>
  </si>
  <si>
    <t>－</t>
  </si>
  <si>
    <t>－</t>
  </si>
  <si>
    <t>イ　ごみ排出の状況</t>
  </si>
  <si>
    <t>オオブユニティ㈱、㈲名古屋清掃、㈱シミズ、尾張紙業、㈱米彦、㈱宮崎</t>
  </si>
  <si>
    <t>オオブユニティ㈱、㈲名古屋清掃、㈲ケーアイ、永井産業㈱、丸真㈱、東海装備㈱、㈱笹野運輸、ミナミ産業㈱、宮澤紙業㈱、㈱海部清掃、㈱美濃ラボ、近喜商事㈱</t>
  </si>
  <si>
    <t>㈱ビホク、双葉興業㈱、ミナミ産業㈱、㈲ケーアイ、㈱大和興業、㈱愛北産業、㈱美濃ラボ、中島興業、やまもと企画㈱、㈲海部清掃、オオブユニティ㈱、㈱冨田商店、㈱アイホク、輪栄工業㈱、尾張紙業㈱</t>
  </si>
  <si>
    <t>愛長造園㈲、日の出衛生保繕、ホーメックス㈱、興亜商事㈱</t>
  </si>
  <si>
    <t>㈱倉衛工業、内藤商店、㈲立和商店、大口町コミュニティ・ワークセンター、日本通運㈱</t>
  </si>
  <si>
    <t>均等割額</t>
  </si>
  <si>
    <t>新聞紙</t>
  </si>
  <si>
    <t>雑誌</t>
  </si>
  <si>
    <t>段
ボール</t>
  </si>
  <si>
    <t>牛乳パック</t>
  </si>
  <si>
    <r>
      <t xml:space="preserve"> </t>
    </r>
    <r>
      <rPr>
        <sz val="12"/>
        <rFont val="ＭＳ 明朝"/>
        <family val="1"/>
      </rPr>
      <t xml:space="preserve">ｽﾁｰﾙ
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>缶</t>
    </r>
  </si>
  <si>
    <t>アルミ缶</t>
  </si>
  <si>
    <r>
      <t>ﾘﾀｰﾅﾌﾞﾙ</t>
    </r>
    <r>
      <rPr>
        <sz val="10"/>
        <rFont val="ＭＳ 明朝"/>
        <family val="1"/>
      </rPr>
      <t xml:space="preserve">
びん</t>
    </r>
  </si>
  <si>
    <t>ﾜﾝｳｪｲ
びん</t>
  </si>
  <si>
    <t>布類</t>
  </si>
  <si>
    <t>その他</t>
  </si>
  <si>
    <t>2,000円/団体･年</t>
  </si>
  <si>
    <t>5円/本</t>
  </si>
  <si>
    <t>5,000円/団体･年</t>
  </si>
  <si>
    <t>回収業者が対象品目を逆有償にて回収した場合は、回収量1kgにつき最高4円まで報奨金を加算。</t>
  </si>
  <si>
    <t>豊田市</t>
  </si>
  <si>
    <t>ペットボトル、発泡スチロールトレイ、廃乾電池</t>
  </si>
  <si>
    <t>2品目以上の集団回収を行った場合は1回あたり2,000円の報奨金を加算。</t>
  </si>
  <si>
    <t>3円/本</t>
  </si>
  <si>
    <t>-</t>
  </si>
  <si>
    <t>平成17年度</t>
  </si>
  <si>
    <t>平成17年度から廃止</t>
  </si>
  <si>
    <t>平成17年度</t>
  </si>
  <si>
    <t>1/2</t>
  </si>
  <si>
    <t>愛西市</t>
  </si>
  <si>
    <t>清須市</t>
  </si>
  <si>
    <t>北名古屋市</t>
  </si>
  <si>
    <t>1/3</t>
  </si>
  <si>
    <t>(無償貸与)</t>
  </si>
  <si>
    <t>1/2</t>
  </si>
  <si>
    <t>22市町村（無償貸与は除く。）</t>
  </si>
  <si>
    <t>併用</t>
  </si>
  <si>
    <t>各 戸 収 集 方 式</t>
  </si>
  <si>
    <t>逆有償分補填（上限2円/kg）</t>
  </si>
  <si>
    <t>10,000円/団体･年</t>
  </si>
  <si>
    <t>逆有償分補填（1円/kg）</t>
  </si>
  <si>
    <t>3,000円/回
（年5回以上12回以下）</t>
  </si>
  <si>
    <t>田原市</t>
  </si>
  <si>
    <t>500円
/20kg</t>
  </si>
  <si>
    <t>4,000円/団体･月</t>
  </si>
  <si>
    <t>左記基準単価と売却単価との差額を補助</t>
  </si>
  <si>
    <t>阿久比町</t>
  </si>
  <si>
    <t>10,000円/団体･年(年2回以上)</t>
  </si>
  <si>
    <t>半透明PE・黄
（活性ﾌｪﾛｷｻｲﾄ入）</t>
  </si>
  <si>
    <t>　　ご　　　み　　　収　　　集　　　指　　　定　　　袋　　　等</t>
  </si>
  <si>
    <t>粗大ごみの有料化（直接搬入は除く）</t>
  </si>
  <si>
    <t>可　　燃　　ご　　み</t>
  </si>
  <si>
    <t>不　　燃　　ご　　み</t>
  </si>
  <si>
    <t>資　　源　　　ご　　み</t>
  </si>
  <si>
    <t>そ　　の　　他</t>
  </si>
  <si>
    <t>有　料　化　状　況</t>
  </si>
  <si>
    <t>方　式</t>
  </si>
  <si>
    <t>記　名</t>
  </si>
  <si>
    <t>価　格</t>
  </si>
  <si>
    <t>種　類</t>
  </si>
  <si>
    <t>シール</t>
  </si>
  <si>
    <t>備　考</t>
  </si>
  <si>
    <t>名古屋市</t>
  </si>
  <si>
    <t>半透明PE・無色</t>
  </si>
  <si>
    <t>透明又は半透明</t>
  </si>
  <si>
    <t>大 市場価格</t>
  </si>
  <si>
    <t>透明PE・無色</t>
  </si>
  <si>
    <t>中 〃</t>
  </si>
  <si>
    <t>小 〃</t>
  </si>
  <si>
    <t>中 市場価格</t>
  </si>
  <si>
    <t>半透明PE・白</t>
  </si>
  <si>
    <t>大 20円/枚</t>
  </si>
  <si>
    <t>指定袋</t>
  </si>
  <si>
    <t>小 15円/枚</t>
  </si>
  <si>
    <t>半透明PE・緑</t>
  </si>
  <si>
    <t>指定袋</t>
  </si>
  <si>
    <t>中 9円/枚</t>
  </si>
  <si>
    <t>半透明PE・白</t>
  </si>
  <si>
    <t>金属ごみ</t>
  </si>
  <si>
    <t>推奨袋</t>
  </si>
  <si>
    <t>半透明PE・黄</t>
  </si>
  <si>
    <t>半透明PE・青</t>
  </si>
  <si>
    <t>大 市場価格</t>
  </si>
  <si>
    <t>半透明PE・緑</t>
  </si>
  <si>
    <t>透明PE・緑</t>
  </si>
  <si>
    <t>東海市</t>
  </si>
  <si>
    <t>半透明PE・乳白</t>
  </si>
  <si>
    <t>小 10円/枚</t>
  </si>
  <si>
    <t>透明PE・緑</t>
  </si>
  <si>
    <t>小 市場価格</t>
  </si>
  <si>
    <t>透明PE・青</t>
  </si>
  <si>
    <t>大 15円/枚</t>
  </si>
  <si>
    <t>大　10円/枚</t>
  </si>
  <si>
    <t>田原市</t>
  </si>
  <si>
    <t>中 市場価格</t>
  </si>
  <si>
    <t>半透明PE・ﾋﾟﾝｸ</t>
  </si>
  <si>
    <t>大　15円/枚</t>
  </si>
  <si>
    <t>中 20円/枚</t>
  </si>
  <si>
    <t>中 10円/枚</t>
  </si>
  <si>
    <t>1,000円／枚</t>
  </si>
  <si>
    <t>大 10円/枚</t>
  </si>
  <si>
    <t>中 8円/枚</t>
  </si>
  <si>
    <t>透明又は半透明</t>
  </si>
  <si>
    <t>半透明PP・白</t>
  </si>
  <si>
    <t>○</t>
  </si>
  <si>
    <t>大 30円/枚</t>
  </si>
  <si>
    <t>大 5円/枚</t>
  </si>
  <si>
    <t>大 100円/枚</t>
  </si>
  <si>
    <t>有料化を検討中</t>
  </si>
  <si>
    <t>大 20円/枚</t>
  </si>
  <si>
    <t>300円／枚</t>
  </si>
  <si>
    <t>小 15円/枚</t>
  </si>
  <si>
    <t>200円／枚</t>
  </si>
  <si>
    <t>半透明PE・無色</t>
  </si>
  <si>
    <t>有料化</t>
  </si>
  <si>
    <t>有料化のうち
シール方式</t>
  </si>
  <si>
    <t>×</t>
  </si>
  <si>
    <t>10,500円/2t車
 5,250円/軽ﾄﾗ</t>
  </si>
  <si>
    <t>○</t>
  </si>
  <si>
    <t>×</t>
  </si>
  <si>
    <t>(30kg以下は無料）</t>
  </si>
  <si>
    <t>5,250円／車</t>
  </si>
  <si>
    <t>一般方式：3.5、学区方式各戸：1、学区方式拠点：3</t>
  </si>
  <si>
    <t>-</t>
  </si>
  <si>
    <t>一宮市
(尾西地区)</t>
  </si>
  <si>
    <r>
      <t>6</t>
    </r>
    <r>
      <rPr>
        <sz val="12"/>
        <rFont val="ＭＳ 明朝"/>
        <family val="1"/>
      </rPr>
      <t>(PET）</t>
    </r>
  </si>
  <si>
    <r>
      <t>10</t>
    </r>
    <r>
      <rPr>
        <sz val="12"/>
        <rFont val="ＭＳ 明朝"/>
        <family val="1"/>
      </rPr>
      <t>(PET)</t>
    </r>
  </si>
  <si>
    <r>
      <t>4</t>
    </r>
    <r>
      <rPr>
        <sz val="12"/>
        <rFont val="ＭＳ 明朝"/>
        <family val="1"/>
      </rPr>
      <t>(紙製容器包装)</t>
    </r>
  </si>
  <si>
    <t>逆有償分補填</t>
  </si>
  <si>
    <t>年3回以上実施団体は10,000円を加算</t>
  </si>
  <si>
    <t>2円/本</t>
  </si>
  <si>
    <t>　　　　資　　源　　　　ご　　み</t>
  </si>
  <si>
    <t>大 10.9円/枚</t>
  </si>
  <si>
    <t>○</t>
  </si>
  <si>
    <t>半透明PE・緑</t>
  </si>
  <si>
    <t>半透明PE・乳白</t>
  </si>
  <si>
    <t>収集ごみ量（可燃ごみ＋不燃ごみ＋資源ごみ＋その他＋粗大ごみ）＋直接搬入ごみ量</t>
  </si>
  <si>
    <t>可燃ごみ</t>
  </si>
  <si>
    <t>不燃ごみ</t>
  </si>
  <si>
    <t>資源ごみ</t>
  </si>
  <si>
    <t>その他</t>
  </si>
  <si>
    <t>粗大ごみ</t>
  </si>
  <si>
    <t>－</t>
  </si>
  <si>
    <t>－</t>
  </si>
  <si>
    <t>－</t>
  </si>
  <si>
    <t>－</t>
  </si>
  <si>
    <t>－</t>
  </si>
  <si>
    <t>大 13円/枚</t>
  </si>
  <si>
    <t>中 15円/枚</t>
  </si>
  <si>
    <t>半透明PE・白</t>
  </si>
  <si>
    <t>半透明PE・黄</t>
  </si>
  <si>
    <t>○</t>
  </si>
  <si>
    <t>大 20円/枚</t>
  </si>
  <si>
    <t>透明PE・無色</t>
  </si>
  <si>
    <t>大 市場価格</t>
  </si>
  <si>
    <t>1,000円/枚</t>
  </si>
  <si>
    <t>指　導</t>
  </si>
  <si>
    <t>（限度額欄、定額補助欄　　単位：円／基）</t>
  </si>
  <si>
    <t>市町村名</t>
  </si>
  <si>
    <t>コンポスト容器</t>
  </si>
  <si>
    <t>電動式生ごみ処理機</t>
  </si>
  <si>
    <t>その他の堆肥化容器</t>
  </si>
  <si>
    <t>開始年度</t>
  </si>
  <si>
    <t>定額補助</t>
  </si>
  <si>
    <t>定率補助</t>
  </si>
  <si>
    <t>補助率</t>
  </si>
  <si>
    <t>限度額</t>
  </si>
  <si>
    <t>平成５年度</t>
  </si>
  <si>
    <t>平成10年度</t>
  </si>
  <si>
    <t>1/2</t>
  </si>
  <si>
    <t>平成７年度</t>
  </si>
  <si>
    <t>昭和61年度</t>
  </si>
  <si>
    <t>1/2</t>
  </si>
  <si>
    <t>平成11年度</t>
  </si>
  <si>
    <t>平成４年度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</si>
  <si>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</si>
  <si>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</si>
  <si>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</si>
  <si>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</si>
  <si>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</si>
  <si>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</si>
  <si>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</si>
  <si>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</si>
  <si>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</si>
  <si>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</si>
  <si>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</si>
  <si>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</si>
  <si>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</si>
  <si>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</si>
  <si>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</si>
  <si>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</si>
  <si>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</si>
  <si>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</si>
  <si>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</si>
  <si>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</si>
  <si>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</si>
  <si>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</si>
  <si>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</si>
  <si>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</si>
  <si>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</si>
  <si>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</si>
  <si>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</si>
  <si>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</si>
  <si>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</si>
  <si>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</si>
  <si>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</si>
  <si>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</si>
  <si>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</si>
  <si>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</si>
  <si>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</si>
  <si>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</si>
  <si>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</si>
  <si>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</si>
  <si>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</si>
  <si>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</si>
  <si>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</si>
  <si>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</si>
  <si>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</si>
  <si>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</si>
  <si>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</si>
  <si>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</si>
  <si>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</si>
  <si>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</si>
  <si>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</si>
  <si>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</si>
  <si>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</si>
  <si>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</si>
  <si>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</si>
  <si>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</si>
  <si>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</si>
  <si>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</si>
  <si>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</si>
  <si>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</si>
  <si>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</si>
  <si>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</si>
  <si>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</si>
  <si>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</si>
  <si>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平成３年度</t>
  </si>
  <si>
    <t>平成11年度</t>
  </si>
  <si>
    <t>47%</t>
  </si>
  <si>
    <t>平成８年度</t>
  </si>
  <si>
    <t xml:space="preserve"> </t>
  </si>
  <si>
    <t>昭和61年度</t>
  </si>
  <si>
    <t>2/3</t>
  </si>
  <si>
    <t>1/3</t>
  </si>
  <si>
    <t>平成10年度</t>
  </si>
  <si>
    <t>1/2</t>
  </si>
  <si>
    <t>平成６年度</t>
  </si>
  <si>
    <t>昭和59年度</t>
  </si>
  <si>
    <t>平成９年度</t>
  </si>
  <si>
    <t>平成７年度</t>
  </si>
  <si>
    <t>昭和61年度</t>
  </si>
  <si>
    <t>3,000･4,000</t>
  </si>
  <si>
    <t>平成8年度</t>
  </si>
  <si>
    <t>1/3</t>
  </si>
  <si>
    <t>平成11年度</t>
  </si>
  <si>
    <t>45%</t>
  </si>
  <si>
    <t>45%</t>
  </si>
  <si>
    <t>昭和60年度</t>
  </si>
  <si>
    <t>3/5</t>
  </si>
  <si>
    <t>3/5</t>
  </si>
  <si>
    <t>平成11年度</t>
  </si>
  <si>
    <t>(無償貸与)</t>
  </si>
  <si>
    <t>平成11年度</t>
  </si>
  <si>
    <t>平成７年度</t>
  </si>
  <si>
    <t>1/4</t>
  </si>
  <si>
    <t>1/2</t>
  </si>
  <si>
    <t xml:space="preserve"> </t>
  </si>
  <si>
    <t>平成16年度</t>
  </si>
  <si>
    <t>1/3</t>
  </si>
  <si>
    <t>平成12年度</t>
  </si>
  <si>
    <t>昭和62年度</t>
  </si>
  <si>
    <t>平成12年度</t>
  </si>
  <si>
    <t>昭和63年度</t>
  </si>
  <si>
    <t>平成10年度</t>
  </si>
  <si>
    <t>平成２年度</t>
  </si>
  <si>
    <t>1/2</t>
  </si>
  <si>
    <t>平成11年度</t>
  </si>
  <si>
    <t>1/3</t>
  </si>
  <si>
    <t>1/3</t>
  </si>
  <si>
    <t>平成12年度</t>
  </si>
  <si>
    <t>平成12年度</t>
  </si>
  <si>
    <t>7/10</t>
  </si>
  <si>
    <t>1/2</t>
  </si>
  <si>
    <t>平成13年度</t>
  </si>
  <si>
    <t>平成10年度</t>
  </si>
  <si>
    <t>その他の資源化等を行う施設</t>
  </si>
  <si>
    <t>その他の施設</t>
  </si>
  <si>
    <t>直接焼却量</t>
  </si>
  <si>
    <t>中間処理量（直接焼却量＋焼却以外の中間処理量）</t>
  </si>
  <si>
    <t>総　計</t>
  </si>
  <si>
    <t>　 （注）「資源化量」とは、「施設処理に伴う資源化量」と「直接資源化量」の合計値をいう。</t>
  </si>
  <si>
    <t>焼却処理量（直接焼却量＋焼却以外の中間処理施設からの搬入量）</t>
  </si>
  <si>
    <t>（ア）中間処理１／２</t>
  </si>
  <si>
    <t>プラスチック類ごみ</t>
  </si>
  <si>
    <t>透明PE・ピンク</t>
  </si>
  <si>
    <t>透明PE・ピンク</t>
  </si>
  <si>
    <t>透明PE・ピンク</t>
  </si>
  <si>
    <t>（ア）中間処理２／２</t>
  </si>
  <si>
    <t>焼却以外の中間処理量</t>
  </si>
  <si>
    <t>焼却以外の中間処理施設からの搬入量（処理残渣の焼却量）</t>
  </si>
  <si>
    <t>（イ）収集形態別ごみ量１／２</t>
  </si>
  <si>
    <t>（イ）収集形態別ごみ量２／２</t>
  </si>
  <si>
    <t>　ａ　合計１／２</t>
  </si>
  <si>
    <t>　ａ　合計２／２</t>
  </si>
  <si>
    <t>　ｂ　紙類１／２</t>
  </si>
  <si>
    <t>　ｂ　紙類２／２</t>
  </si>
  <si>
    <t>　ｃ　金属類１／２</t>
  </si>
  <si>
    <t>　ｃ　金属類２／２</t>
  </si>
  <si>
    <t>　ｄ　ガラス類１／２</t>
  </si>
  <si>
    <t>　ｄ　ガラス類２／２</t>
  </si>
  <si>
    <t>　ｅ　ペットボトル１／２</t>
  </si>
  <si>
    <t>　ｅ　ペットボトル２／２</t>
  </si>
  <si>
    <t>　ｆ　プラスチック類１／２</t>
  </si>
  <si>
    <t>　ｆ　プラスチック類２／２</t>
  </si>
  <si>
    <t>　ｇ　布類１／２</t>
  </si>
  <si>
    <t>　ｇ　布類２／２</t>
  </si>
  <si>
    <t>　ｈ　その他（ｂ紙類からｇ布類以外の資源化をいう。）１／２</t>
  </si>
  <si>
    <t>　ｈ　その他（ｂ紙類からｇ布類以外の資源化をいう。）２／２</t>
  </si>
  <si>
    <t>（ア）総括表１／２</t>
  </si>
  <si>
    <t>（ア）総括表２／２</t>
  </si>
  <si>
    <t>左記のごみの一人一日当たりの量
(g/人･日)</t>
  </si>
  <si>
    <t>直接
搬入
ごみ量</t>
  </si>
  <si>
    <t>自　家
処理量</t>
  </si>
  <si>
    <t>集　団
回収量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</si>
  <si>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</si>
  <si>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</si>
  <si>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</si>
  <si>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</si>
  <si>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</si>
  <si>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</si>
  <si>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</si>
  <si>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</si>
  <si>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</si>
  <si>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</si>
  <si>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</si>
  <si>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</si>
  <si>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</si>
  <si>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</si>
  <si>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</si>
  <si>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</si>
  <si>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</si>
  <si>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</si>
  <si>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収集ごみ量</t>
  </si>
  <si>
    <t>（イ）最終処分１／２</t>
  </si>
  <si>
    <t>（イ）最終処分２／２</t>
  </si>
  <si>
    <t>総　計</t>
  </si>
  <si>
    <t>直接埋立</t>
  </si>
  <si>
    <t>焼却残渣の埋立</t>
  </si>
  <si>
    <t>焼却以外の中間処理残渣の埋立</t>
  </si>
  <si>
    <t>自区内処理</t>
  </si>
  <si>
    <t>自区外処理［県内処理］</t>
  </si>
  <si>
    <t>自区外処理［県外処理］</t>
  </si>
  <si>
    <t>最終処分量（自区内処理＋自区外処理［県内処理］＋自区外処理［県外処理］）</t>
  </si>
  <si>
    <t>内　訳</t>
  </si>
  <si>
    <t>（２）ごみ処理の現況（平成１８年度実績）</t>
  </si>
  <si>
    <t>ごみ堆肥化施設</t>
  </si>
  <si>
    <t>［排出量］</t>
  </si>
  <si>
    <t>その他</t>
  </si>
  <si>
    <t>自家処理量</t>
  </si>
  <si>
    <t>集団回収量</t>
  </si>
  <si>
    <t>　　　「その他の施設」とは、最終処分を目的とした減容化施設等をいう。</t>
  </si>
  <si>
    <t>（注）収集ごみの「その他」とは、危険ごみ等をいう。</t>
  </si>
  <si>
    <t>（焼却以外の中間処理施設）</t>
  </si>
  <si>
    <t>（直接資源化）</t>
  </si>
  <si>
    <t>排　出　形　態</t>
  </si>
  <si>
    <t>　排出者が直接搬入</t>
  </si>
  <si>
    <t>（イ）ごみ排出の状況</t>
  </si>
  <si>
    <t>（ウ）ごみ処理の状況</t>
  </si>
  <si>
    <t>　自家処理</t>
  </si>
  <si>
    <t>豊橋リサイクル事業(協)、野村興産㈱、ウツミリサイクルシステムズ㈱、新日本製鐵㈱、㈱鈴六</t>
  </si>
  <si>
    <t>岡崎資源回収(協)、中部保全㈱、(資)三河公益社、㈲三共舎、㈲本多商事、㈱高橋商舎、㈲清掃社、(資)岡崎衛生社</t>
  </si>
  <si>
    <t>岡崎資源回収(協)、中部保全㈱、(資)三河公益社</t>
  </si>
  <si>
    <t>(財)愛知臨海環境整備センター</t>
  </si>
  <si>
    <t>碧海環境事業(協)</t>
  </si>
  <si>
    <t>㈱中西、(財)日本容器包装リサイクル協会、ヒラテ産業㈲、サンエイ㈱、㈱宮崎</t>
  </si>
  <si>
    <t>(協)西尾リサイクル、㈲平坂浄化槽維持管理センター、㈱エヌジェイエス、西尾衛生社</t>
  </si>
  <si>
    <t>(協)西尾リサイクル</t>
  </si>
  <si>
    <t>蒲郡環境保全事業(協)、中部保全㈱、㈱中部カレット</t>
  </si>
  <si>
    <t>愛知県古紙(協)、愛知県鉄屑加工処理(協)、愛北環境改善リサイクル事業(協)、アサヒ環境システム㈱、㈱知多リサイクル、(福)共生福祉会、(福)ゆたか福祉会、名古屋硝子瓶原料(協)、名古屋プラスチックハンドリング㈱、三池製錬㈱、三重中央開発㈱、中部リサイクル㈱、㈱熊本清掃社</t>
  </si>
  <si>
    <t>(財)愛知臨海環境整備センター</t>
  </si>
  <si>
    <t>三重中央開発㈱、(財)愛知臨海環境整備センター</t>
  </si>
  <si>
    <t>オオブユニティ㈱、㈱中西、野村興産㈱、(財)日本容器包装リサイクル協会</t>
  </si>
  <si>
    <t>イー・ステージ㈱、(財)衣浦港ポートアイランド環境事業センター</t>
  </si>
  <si>
    <t>野村興産㈱、(財)日本容器包装リサイクル協会</t>
  </si>
  <si>
    <t>㈲森建設、(財)東栄町シルバー人材センター</t>
  </si>
  <si>
    <t>㈲東海清掃、㈱アグメント、トーエイ㈱、㈲三四四、日東資源、サンエイ㈱、(福)相和福祉会パスピ・９８、㈱榊原農園、㈲エンザイム、㈱西山商店</t>
  </si>
  <si>
    <t>(福)相和福祉会パスピ・９８</t>
  </si>
  <si>
    <t>(財)名古屋市リサイクル推進公社、(福)ゆたか福祉会</t>
  </si>
  <si>
    <t>(福)くるみ会、㈲グリーンファイブ</t>
  </si>
  <si>
    <t>豊橋リサイクル事業(協)、豊橋市清掃事業(協)</t>
  </si>
  <si>
    <t>㈲清水商店、加山興業㈱、㈱駒崎商店、豊川宝飯環境保全事業(協)、㈱明輝クリーナー、㈱トヨジン、㈲マイニチ、㈲セイブ衛生、日本ロードメンテナンス㈱、成和環境㈱、㈱御津クリーナー、豊川宝飯リサイクル組合、㈲嶋田重機興業、㈱山治紙業、㈲伊藤商事、月山商店（運搬のみ）</t>
  </si>
  <si>
    <t>東海保全㈱、碧南環境衛生㈱、㈱朋栄社、衣浦再生資源事業(協)、碧海環境事業(協)</t>
  </si>
  <si>
    <t>第一環境㈱、ミナミ産業㈱、大成環境㈱、㈱ビホク、小牧古紙リサイクル(協)</t>
  </si>
  <si>
    <t>㈲大原硝子店、三原興業、木村メタル産業㈱、小牧古紙リサイクル(協)、野村興産㈱、㈱エイトン</t>
  </si>
  <si>
    <t>㈱中西、㈱石川マテリアル、(財)日本容器包装リサイクル協会、野村興産㈱、あいち尾東農業(協)</t>
  </si>
  <si>
    <t>あいち尾東農業(協)</t>
  </si>
  <si>
    <t>㈲海部衛生社、オオブユニティ㈱、丸二衛生㈲、愛知県古紙(協)、川崎建設㈱</t>
  </si>
  <si>
    <t>豊栄運輸㈱、㈱海部清掃、オオブユニティ㈱、ＣＬ堀文、㈱オールサービス、㈱ユニオンサービス、㈲ケーアイ、ミナミ産業㈱、㈱スマイル紙業、東谷商店、㈲東海、愛知化製事業(協)</t>
  </si>
  <si>
    <t>愛知化製事業(協)</t>
  </si>
  <si>
    <t>㈱一色厚生社、㈲大宝産業、(社)一色町シルバー人材センター、(協)西尾リサイクル、棚田商店、井上商店、㈱高須組</t>
  </si>
  <si>
    <t>豊川宝飯環境保全事業(協)、豊川宝飯リサイクル組合</t>
  </si>
  <si>
    <t>㈲清水商店、豊川宝飯リサイクル組合、㈱明輝クリーナー、豊川宝飯環境保全事業(協)、㈱御津クリーナー、㈱トヨジン、㈱山治紙業、㈲マイニチ、成和環境㈱、㈲セイブ衛生、加山興業㈱、㈲伊藤商事</t>
  </si>
  <si>
    <t>野村興産㈱、資源循環㈱、㈱レジオン</t>
  </si>
  <si>
    <t>中西㈱、(社)津島市シルバー人材センター</t>
  </si>
  <si>
    <t>㈱ユニオンサ－ビス、㈱朋栄社，村松商店、三鈴運輸㈱、サンエイ㈱、犬塚一和、㈱タカキ興産、㈲大園、㈱コスモクリ－ンサ－ビス、㈲金海商店、(協)西尾リサイクル、㈲大成社、㈱エヌジェイエス、㈲平坂浄化槽維持管理センタ－、㈲吉良開発、㈲清和サ－ビス、㈲澤商店、㈲大宝産業、(福)くるみ会、西尾衛生社、㈲あいち商會、太平興業㈱、グリ－ン開発㈲、㈲東かい建材、(社)西尾市シルバー人材センター、神谷組、鈴木建材、中部メディカル㈲、ヒラテ産業㈲、澤住建</t>
  </si>
  <si>
    <t>海部清掃㈱、尾西清掃㈱、㈱サンキョークリエイト、オオブユニティ㈱、㈲杉本清掃、㈲大政、(社)稲沢シルバー人材センター</t>
  </si>
  <si>
    <t>オオブユニティ㈱、㈱中西、(社)大府市シルバー人材センター</t>
  </si>
  <si>
    <t>　集団回収</t>
  </si>
  <si>
    <t>　市町村・組合による収集</t>
  </si>
  <si>
    <t>　直営による収集</t>
  </si>
  <si>
    <t>　委託業者による収集</t>
  </si>
  <si>
    <t>　許可業者による収集</t>
  </si>
  <si>
    <t>3,000･4,000</t>
  </si>
  <si>
    <t>平成６年度</t>
  </si>
  <si>
    <t>平成12年度</t>
  </si>
  <si>
    <t>平成10年度</t>
  </si>
  <si>
    <t>昭和62年度</t>
  </si>
  <si>
    <t>平成13年度</t>
  </si>
  <si>
    <t>いずれかを実施</t>
  </si>
  <si>
    <t>市町村名</t>
  </si>
  <si>
    <t>可燃ごみ</t>
  </si>
  <si>
    <t>不燃ごみ</t>
  </si>
  <si>
    <t>資源ごみ</t>
  </si>
  <si>
    <t>粗大ごみ</t>
  </si>
  <si>
    <t>そ の 他</t>
  </si>
  <si>
    <t>最終処分</t>
  </si>
  <si>
    <t>愛西市</t>
  </si>
  <si>
    <t>収集運搬</t>
  </si>
  <si>
    <t>○</t>
  </si>
  <si>
    <t>◯</t>
  </si>
  <si>
    <t>市町村名</t>
  </si>
  <si>
    <t>形態・色</t>
  </si>
  <si>
    <t>指定袋</t>
  </si>
  <si>
    <t>大 市場価格</t>
  </si>
  <si>
    <t>透明PE・無色</t>
  </si>
  <si>
    <t>中 〃</t>
  </si>
  <si>
    <t>小 〃</t>
  </si>
  <si>
    <t>指導</t>
  </si>
  <si>
    <t>　</t>
  </si>
  <si>
    <t>大 10円/枚</t>
  </si>
  <si>
    <t>中 9円/枚</t>
  </si>
  <si>
    <t>小 8円/枚</t>
  </si>
  <si>
    <t>透明PE・赤</t>
  </si>
  <si>
    <t>半透明PE・白</t>
  </si>
  <si>
    <t>無料配布</t>
  </si>
  <si>
    <t>半透明PE・青</t>
  </si>
  <si>
    <t>大 14円/枚</t>
  </si>
  <si>
    <t>中 10円/枚</t>
  </si>
  <si>
    <t>小 5円/枚</t>
  </si>
  <si>
    <t xml:space="preserve">  </t>
  </si>
  <si>
    <t>大 110円/枚</t>
  </si>
  <si>
    <t>半透明PE・黄</t>
  </si>
  <si>
    <t>1,000円／個</t>
  </si>
  <si>
    <t xml:space="preserve"> </t>
  </si>
  <si>
    <t>推奨袋</t>
  </si>
  <si>
    <t>小 7円/枚</t>
  </si>
  <si>
    <t>500円／枚</t>
  </si>
  <si>
    <t>（炭カル入）</t>
  </si>
  <si>
    <t>大 11円/枚</t>
  </si>
  <si>
    <t>大 20円/枚</t>
  </si>
  <si>
    <t>小 15円/枚</t>
  </si>
  <si>
    <t>1,000 円/枚</t>
  </si>
  <si>
    <t>大 13円/枚</t>
  </si>
  <si>
    <t>中 11円/枚</t>
  </si>
  <si>
    <t>平成12年度</t>
  </si>
  <si>
    <t>平成11年度</t>
  </si>
  <si>
    <t>1/2</t>
  </si>
  <si>
    <t>1/3</t>
  </si>
  <si>
    <t>計</t>
  </si>
  <si>
    <t>大口町</t>
  </si>
  <si>
    <t>扶桑町</t>
  </si>
  <si>
    <t>七宝町</t>
  </si>
  <si>
    <t>美和町</t>
  </si>
  <si>
    <t>春日町</t>
  </si>
  <si>
    <t>設楽町</t>
  </si>
  <si>
    <t>東栄町</t>
  </si>
  <si>
    <t>豊根村</t>
  </si>
  <si>
    <t>蟹江町</t>
  </si>
  <si>
    <t>飛島村</t>
  </si>
  <si>
    <t>甚目寺町</t>
  </si>
  <si>
    <t>大治町</t>
  </si>
  <si>
    <t>小坂井町</t>
  </si>
  <si>
    <t>市町村名</t>
  </si>
  <si>
    <t>御津町</t>
  </si>
  <si>
    <t>町村計</t>
  </si>
  <si>
    <t>市　計</t>
  </si>
  <si>
    <t>（プラスチック(資源)のみ）</t>
  </si>
  <si>
    <t>平成11年度</t>
  </si>
  <si>
    <t>平成７年度</t>
  </si>
  <si>
    <t>大和興業㈱、三和清掃㈱、㈱長田清掃、㈲浅井商店、フジエイ㈲、中武産業㈱、㈱クリーンサービス、㈲山手商店、寿和工業㈱、東海クリーンサービス㈲、㈱美濃ラボ、㈲ムツミ、㈲藤井金属、㈲春日井紙料、㈲芳村商店、名古屋ロード・メンテナンス㈱、ミノキン㈱、㈱エコロダイワ、㈱三原興業、㈲ケーアイ、名環サービス㈱、サンユー工業㈱、㈲名古屋リサイクル、㈱本間建設、㈱名晃、㈱海部清掃、㈱富士商行、㈱エコジャパン、㈲ウィズウェイスト名古屋、春日井運輸㈱、㈲野の山、㈱環境衛生、尾張衛生保繕㈱、(資)春日井衛生保繕社</t>
  </si>
  <si>
    <t>①危険ごみ
②電気式温水タンク
③太陽熱温水器
④スプリングマットレス
⑤消火器
⑥タイヤ(ホイール付)
⑦タイヤ(ホイールなし)
⑧ホイール
⑨バッテリー</t>
  </si>
  <si>
    <t>平成14年度から廃止</t>
  </si>
  <si>
    <t>透明PE・無色(ペットボトル)
透明PE・青(プラ製容器)</t>
  </si>
  <si>
    <t>リサイクル率</t>
  </si>
  <si>
    <t>豊山町</t>
  </si>
  <si>
    <t>粗大ごみ</t>
  </si>
  <si>
    <t>-</t>
  </si>
  <si>
    <t>県合計</t>
  </si>
  <si>
    <t>音羽町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</si>
  <si>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</si>
  <si>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</si>
  <si>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</si>
  <si>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</si>
  <si>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</si>
  <si>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</si>
  <si>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</si>
  <si>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</si>
  <si>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</si>
  <si>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</si>
  <si>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缶以外のアルミ</t>
  </si>
  <si>
    <t>缶等金属類</t>
  </si>
  <si>
    <t>愛西市</t>
  </si>
  <si>
    <t>清須市</t>
  </si>
  <si>
    <t>北名古屋市</t>
  </si>
  <si>
    <t>6円/本</t>
  </si>
  <si>
    <t>5,000円/団体･回</t>
  </si>
  <si>
    <t>1/本</t>
  </si>
  <si>
    <t>指導</t>
  </si>
  <si>
    <t>半透明PE・ピンク</t>
  </si>
  <si>
    <t>半透明PE・ピンク/黄</t>
  </si>
  <si>
    <t>半透明PP・赤</t>
  </si>
  <si>
    <t>半透明PP・黄</t>
  </si>
  <si>
    <t>カ　住民団体による集団回収への奨励金制度１／２</t>
  </si>
  <si>
    <t>カ　住民団体による集団回収への奨励金制度２／２</t>
  </si>
  <si>
    <t>キ　ごみ収集指定袋等の形態・価格、粗大ごみの有料化１／２</t>
  </si>
  <si>
    <t>半透明PE・緑</t>
  </si>
  <si>
    <t>愛西市</t>
  </si>
  <si>
    <t>清須市</t>
  </si>
  <si>
    <t>小 5円/枚</t>
  </si>
  <si>
    <t>北名古屋市</t>
  </si>
  <si>
    <t>小 8円/枚</t>
  </si>
  <si>
    <t>小 9円/枚</t>
  </si>
  <si>
    <t>500円／枚</t>
  </si>
  <si>
    <t>その他金属類</t>
  </si>
  <si>
    <t>金属類以外</t>
  </si>
  <si>
    <t>一宮市
（一宮地区）</t>
  </si>
  <si>
    <t>一宮市
（尾西地区）</t>
  </si>
  <si>
    <t>一宮市
（木曽川地区）</t>
  </si>
  <si>
    <t>陶磁器・ガラス破片</t>
  </si>
  <si>
    <t>①白色
②色付</t>
  </si>
  <si>
    <t>粗大ごみ</t>
  </si>
  <si>
    <t>金属ごみ</t>
  </si>
  <si>
    <t>危険ごみ（スプレー等）</t>
  </si>
  <si>
    <t>金属くず</t>
  </si>
  <si>
    <t>愛西市</t>
  </si>
  <si>
    <t>清須市</t>
  </si>
  <si>
    <t>北名古屋市</t>
  </si>
  <si>
    <t>可燃ごみ</t>
  </si>
  <si>
    <t>不燃ごみ</t>
  </si>
  <si>
    <t>資源ごみ</t>
  </si>
  <si>
    <t>直営</t>
  </si>
  <si>
    <t>委託</t>
  </si>
  <si>
    <t>㈱長田清掃、池田商事㈱、㈲岩田清掃、名古屋コンテナー㈱、サンスイサービス㈱、東海装備㈱、㈲大矢清掃、双葉興業㈱、三協管財㈱、永井産業㈱、ミナミ産業㈱、㈱十九サービス、㈱グローバルクリーン、大昭工業㈱、宇津野興業㈱、㈱西山商店、㈲浅井商店、昭和サービス㈱、㈲名古屋清掃、㈲中村商店、㈲名古屋クリーンアップ、㈲三洋サービス、第一環境㈱、(資)森川サービス、㈱愛知街美社、㈱笹野運輸、中部資材㈱、㈲森田商店、三和清掃㈱、平田興業㈱、㈲桐山商店、ヒラテ産業㈲、㈱ユニオンサービス、次屋和彦、㈱美濃ラボ</t>
  </si>
  <si>
    <t>名古屋港木材倉庫㈱、アサヒ環境システム㈱、㈱熊本清掃社</t>
  </si>
  <si>
    <t>ジークライト㈱、三重中央開発㈱、㈱ウィズウエイストジャパン</t>
  </si>
  <si>
    <t>㈲大政、㈲吉川清掃､㈱尾西清掃､愛知県古紙(協)、中西㈱</t>
  </si>
  <si>
    <t>エ　一般廃棄物処理業者(ごみ関係)４／４</t>
  </si>
  <si>
    <t>発泡ｽﾁﾛｰﾙ</t>
  </si>
  <si>
    <t>びん無色</t>
  </si>
  <si>
    <t>びん青緑</t>
  </si>
  <si>
    <t>びんその他</t>
  </si>
  <si>
    <t>ペットボトル</t>
  </si>
  <si>
    <t>紙パック</t>
  </si>
  <si>
    <t>段ボール</t>
  </si>
  <si>
    <t>ガスライター</t>
  </si>
  <si>
    <t>(その他の紙)雑紙</t>
  </si>
  <si>
    <t>①破砕ごみ
②埋立ごみ</t>
  </si>
  <si>
    <t>①布類
②衣類</t>
  </si>
  <si>
    <t>①布類
②衣類</t>
  </si>
  <si>
    <t>①スチール類
②アルミ類
③その他金属</t>
  </si>
  <si>
    <t>①溶融メタル
②溶融スラグ
③廃タイヤ
④廃バイク</t>
  </si>
  <si>
    <t>①破砕ごみ
②可燃ごみ</t>
  </si>
  <si>
    <t>①一升びん
②ビールびん</t>
  </si>
  <si>
    <t>①その他の缶
②スプレー缶
③破砕透明
④破砕色物
⑤キャップ下リング
⑥脱水粉</t>
  </si>
  <si>
    <t>①小型ごみ
②埋立ごみ</t>
  </si>
  <si>
    <t>①金属類
②テープ類
③蛍光管</t>
  </si>
  <si>
    <t>①金属類
②テープ類
③蛍光管</t>
  </si>
  <si>
    <t>①焼却灰
②飛灰固化物</t>
  </si>
  <si>
    <t>①乾電池
②生ごみ</t>
  </si>
  <si>
    <t>△</t>
  </si>
  <si>
    <t>①一升びん
②ビールびん
③ウイスキーびん</t>
  </si>
  <si>
    <t>○</t>
  </si>
  <si>
    <t>①その他ﾌﾟﾗｽﾁｯｸ
②使い捨てﾗｲﾀｰ
③ｽﾌﾟﾚｰ缶
④蛍光管
⑤廃食用油
⑥乾電池
⑦充電池
⑧ﾊﾞｯﾃﾘｰ
⑨刃物
⑩割り箸
⑪金属製調理器具
⑫ＣＤ・ＤＶＤ
⑬ＣＤ・ＤＶＤｹｰｽ
⑭その他紙ﾊﾟｯｸ</t>
  </si>
  <si>
    <t>①その他ﾌﾟﾗｽﾁｯｸ
②使い捨てﾗｲﾀｰ
③ｽﾌﾟﾚｰ缶
④蛍光管
⑤廃食用油
⑥乾電池
⑦充電池
⑧ﾊﾞｯﾃﾘｰ
⑨刃物
⑩割り箸
⑪金属製調理器具
⑫ＣＤ・ＤＶＤ
⑬ＣＤ・ＤＶＤｹｰｽ
⑭その他紙ﾊﾟｯｸ</t>
  </si>
  <si>
    <t>①炭化物
②不燃ごみ
③固化飛灰
④鉄
⑤アルミ</t>
  </si>
  <si>
    <t>割れガラス・陶器類</t>
  </si>
  <si>
    <t xml:space="preserve">①鉄類
②非鉄金属類 </t>
  </si>
  <si>
    <t>①自転車
②自転車(販売)
③小型家電
④家具</t>
  </si>
  <si>
    <t>陶磁器類</t>
  </si>
  <si>
    <t>制度実施
市町村数</t>
  </si>
  <si>
    <t>①木類
②布団類</t>
  </si>
  <si>
    <t>○</t>
  </si>
  <si>
    <t>①鉄類
②刃物類
③プラスチック
④廃食用油
⑤テープ類</t>
  </si>
  <si>
    <t>①鉄類
②刃物類
③プラスチック
④廃食用油
⑤テープ類</t>
  </si>
  <si>
    <t>①白色
②色付</t>
  </si>
  <si>
    <t>①無色
②色付</t>
  </si>
  <si>
    <t>生ごみ
（一部地域）</t>
  </si>
  <si>
    <t>生ごみ
（一部地域）</t>
  </si>
  <si>
    <t>①危険ごみ
②こわすごみ</t>
  </si>
  <si>
    <t>①鏡</t>
  </si>
  <si>
    <t>○</t>
  </si>
  <si>
    <t>△</t>
  </si>
  <si>
    <t>①木類
②布団類</t>
  </si>
  <si>
    <t>①危険ごみ
②特定廃棄物</t>
  </si>
  <si>
    <t>①一升びん(茶)
②一升びん(緑)
③ビールびん
④スタイニーびん</t>
  </si>
  <si>
    <t>　１,２６９億円（前年度　１,２９７億円）</t>
  </si>
  <si>
    <t>　　 １９５億円（前年度　　 ２２７億円）</t>
  </si>
  <si>
    <t>　　 ９８７億円（前年度　１,０２３億円）</t>
  </si>
  <si>
    <t>　　 　８７億円（前年度　　 　４７億円）</t>
  </si>
  <si>
    <t xml:space="preserve"> 　１７,５３６円（前年度　１８,０６４円）</t>
  </si>
  <si>
    <t>　　 ２,６９９円（前年度　　３,１６５円）</t>
  </si>
  <si>
    <t>　 １３,６２９円（前年度　１４,２４４円）</t>
  </si>
  <si>
    <t>　 　１,２０８円（前年度　　　 ６５５円）</t>
  </si>
  <si>
    <t>　　　　　　　　１０.４年（前年度１４.４年）</t>
  </si>
  <si>
    <t>①鉄類
②廃食用油
③はがき
④中型ごみ
⑤プラスチック類
⑥蛍光管等
⑦乾電池
⑧テープ類</t>
  </si>
  <si>
    <t>①鉄類
②廃食用油
③はがき
④電化製品等
⑤鉄製品等
⑥木製品等
⑦プラスチック類
⑧蛍光管等
⑨乾電池
⑩テープ類</t>
  </si>
  <si>
    <t>在宅医療廃棄物</t>
  </si>
  <si>
    <t>①電化製品等
②鉄製品等
③木製品等</t>
  </si>
  <si>
    <t>①金属類
②蛍光管類
③廃食用油</t>
  </si>
  <si>
    <t>廃食用油</t>
  </si>
  <si>
    <t>エ　一般廃棄物処理業者(ごみ関係)３／４</t>
  </si>
  <si>
    <t>エ　一般廃棄物処理業者(ごみ関係)２／４</t>
  </si>
  <si>
    <t>エ　一般廃棄物処理業者(ごみ関係)１／４</t>
  </si>
  <si>
    <t>中部メタルワーク㈱</t>
  </si>
  <si>
    <t>㈲古宮清掃、㈲フジカン、カニエ再生資源回収組合、米柳、丸二衛生㈲</t>
  </si>
  <si>
    <t>㈲高橋商会、東海装備㈱、㈲古宮清掃、サトマサ㈱、(資)きはる商店、ミナミ産業㈱、丸二衛生㈲、㈲ケーアイ、水野興業㈲、生駒産業㈱、東海清掃㈱、㈱オクムラ、㈲稲沢クリーンサービス、オオブユニティ㈱、㈱加藤建設、永一産商㈱、㈲フジカン、㈱ヘイセイ、㈱東海環境サービス、トーエイ㈱、㈱海部清掃、㈲福芳、㈱キョーユウ、㈲メディカル加藤、㈱アメニティライフ、㈱名神、㈲愛西クリーンセンター、エコムカワムラ㈱、黒川智勝、㈱大笹組、㈱富士商行、㈲海津リサイクルセンター、㈲ユーシン、㈲エス・ティー・クリーン、東谷商店、海南土建㈱、㈱クリンテック</t>
  </si>
  <si>
    <t>㈱中部建材リサイクルセンター</t>
  </si>
  <si>
    <t>㈲海部衛生社、ＴＭエルデ㈱、中央流通、㈱オノセイ、松村商店</t>
  </si>
  <si>
    <t>㈱中部建材リサイクルセンター、フルハシ工業㈱</t>
  </si>
  <si>
    <t>平成９年度</t>
  </si>
  <si>
    <t>プラスチック類ごみ</t>
  </si>
  <si>
    <t>200円／枚</t>
  </si>
  <si>
    <t>ティ・エム・リサイクル㈱、小牧金属㈱、㈲大原硝子店、㈲立和商店、㈱愛北リサイクル、福田三商㈱</t>
  </si>
  <si>
    <t>大 15円/枚
(81枚目から75円/枚)</t>
  </si>
  <si>
    <t>小 10円/枚</t>
  </si>
  <si>
    <t>㈱アメニティライフ、東海装備㈱、サトマサ㈱、㈱オクムラ、東谷商店、サトマサ環境㈲、エコムカワムラ㈱、丸二衛生㈲、充功工業、㈲愛西クリーンセンター、㈲ユーシン、㈲鍋田造園、海南土建㈱、安永環境サービス、尾張紙業㈱、ヤマショー㈱、東海環境サービス、㈱クリンテック</t>
  </si>
  <si>
    <t>昭和61年度</t>
  </si>
  <si>
    <t>トーエイ㈱、野村興産㈱</t>
  </si>
  <si>
    <t>㈱ナンバーワン、㈱ユニオンサービス、㈱豊福組運輸、トーエイ㈱、㈱西山商店、㈱ティーエスクリエイト、㈱アグメント、㈱酒井商事、㈲孝和、㈱アシタ</t>
  </si>
  <si>
    <t>㈲大井毎日</t>
  </si>
  <si>
    <t>㈱知多環境保全センター、㈲大井毎日、㈲クリーンサービス知多、㈲ニワ水質、㈲シービック、大丸古物商店、岬産業、竹田商店</t>
  </si>
  <si>
    <t>㈲シービック、㈲クリーンサービス知多、竹田商店、㈲大井毎日、㈲ニワ水質、㈱知多環境保全センター、大丸古物商店、岬産業　</t>
  </si>
  <si>
    <t>㈱エイゼン、東邦亜鉛㈱</t>
  </si>
  <si>
    <t>㈲エコロ、日東資源、㈲皆貴、㈱エイゼン、㈱三四四、㈱知多リサイクル、トーエイ㈱、㈲クリーンサービス知多、(社)シルバー人材センター、東海清掃㈱、㈱上野清掃社、ヒラテ産業㈲、㈱アグメント、オオブユニティ㈱、㈱榊原農園、㈲エンザイム、フルハシ工業㈱、㈱美濃ラボ、サンエイ㈱</t>
  </si>
  <si>
    <t>㈱エヌジェイエス</t>
  </si>
  <si>
    <t>中部保全㈱、野村興産㈱</t>
  </si>
  <si>
    <t>㈱中西、中部保全㈱、㈲横山商店、日本通運㈱、日本貨物鉄道㈱、イー・ステージ㈱</t>
  </si>
  <si>
    <t>㈲三好衛生社、㈲吉田商會、㈲三好環境サービス、永井産業㈱、㈱石川マテリアル</t>
  </si>
  <si>
    <t>豊三工業㈱、豊誠工業㈱、豊徳工業㈱、モリ環境衛生センター㈱、㈲三好衛生社</t>
  </si>
  <si>
    <t>新城クリーンサービス㈲、㈲丸義商店、日本総合サービス㈱、㈲スイカン、金山(合名)、㈲森建設</t>
  </si>
  <si>
    <t>金山(合名)、福田三商㈱</t>
  </si>
  <si>
    <t>金山(合名)</t>
  </si>
  <si>
    <t>豊川宝飯リサイクル組合</t>
  </si>
  <si>
    <t>豊川宝飯リサイクル組合、㈲山治紙業、㈲トヨジン、㈲明輝クリーナー、㈲御津クリーナー、㈲セイブ衛生、㈲マイニチ、㈲清水商店、成和環境㈱、加山興業㈱　　　</t>
  </si>
  <si>
    <t>豊川宝飯リサイクル組合、㈱山治紙業、㈲伊藤商事</t>
  </si>
  <si>
    <t>豊川宝飯リサイクル組合、㈱明輝クリーナー、㈱山治紙業、㈲清水商店、成和環境㈱、㈱トヨジン、㈱御津クリーナー、㈲マイニチ、加山興業㈱、㈲伊藤商事、月山鐘萬、前芝建材㈱　　　　　　</t>
  </si>
  <si>
    <t>木曽川環境クリーン㈱、昭栄金属㈱</t>
  </si>
  <si>
    <t>フルハシ工業㈱</t>
  </si>
  <si>
    <t>(財)豊田加茂環境整備公社、トヨキンクリーンセンター㈱</t>
  </si>
  <si>
    <t>許可</t>
  </si>
  <si>
    <t>（ウ）排出形態別ごみ量</t>
  </si>
  <si>
    <t>直接搬入ごみ</t>
  </si>
  <si>
    <t>総　　計</t>
  </si>
  <si>
    <t>ウ　ごみ処理の状況</t>
  </si>
  <si>
    <t>直接資源化</t>
  </si>
  <si>
    <t>小　計</t>
  </si>
  <si>
    <t>焼却施設</t>
  </si>
  <si>
    <t>（ウ）資源化の状況</t>
  </si>
  <si>
    <t>ア　概況</t>
  </si>
  <si>
    <t>（ア）愛知県の行政区域人口・面積</t>
  </si>
  <si>
    <t>１　廃棄物処理の状況</t>
  </si>
  <si>
    <t>面　積</t>
  </si>
  <si>
    <t>人　口</t>
  </si>
  <si>
    <t>人</t>
  </si>
  <si>
    <t>計画収集人口等</t>
  </si>
  <si>
    <t>　計画処理区域内面積</t>
  </si>
  <si>
    <t>構成比（％）</t>
  </si>
  <si>
    <t>　計画処理区域内人口</t>
  </si>
  <si>
    <t>　計画収集人口</t>
  </si>
  <si>
    <t>　自家処理人口</t>
  </si>
  <si>
    <t>t/年</t>
  </si>
  <si>
    <t>［処理量］</t>
  </si>
  <si>
    <t>収集ごみ</t>
  </si>
  <si>
    <t>（直接埋立）</t>
  </si>
  <si>
    <t>最終処分場</t>
  </si>
  <si>
    <t>（焼却残渣の埋立）</t>
  </si>
  <si>
    <t>（焼却）</t>
  </si>
  <si>
    <t>焼　却　施　設</t>
  </si>
  <si>
    <t>（処理残渣の焼却）</t>
  </si>
  <si>
    <t>（処理残渣の埋立）</t>
  </si>
  <si>
    <t>粗大ごみ処理施設</t>
  </si>
  <si>
    <t>ごみ燃料化施設</t>
  </si>
  <si>
    <t>集団回収</t>
  </si>
  <si>
    <t>自家処理</t>
  </si>
  <si>
    <t>（エ）ごみ処理事業における指標</t>
  </si>
  <si>
    <t>１　ごみの排出量</t>
  </si>
  <si>
    <t>　・一人一日当たりの排出量</t>
  </si>
  <si>
    <t>年度</t>
  </si>
  <si>
    <t>元</t>
  </si>
  <si>
    <t>２　ごみ処理状況</t>
  </si>
  <si>
    <t>（１）ごみ減量処理率及びリサイクル率</t>
  </si>
  <si>
    <t>収集ごみ量＋直接搬入ごみ量</t>
  </si>
  <si>
    <t>集団回収量</t>
  </si>
  <si>
    <t>・直接焼却率</t>
  </si>
  <si>
    <t>ごみの処理及び維持管理費の推移</t>
  </si>
  <si>
    <t>一人当たり</t>
  </si>
  <si>
    <t>ごみ１トン当たり</t>
  </si>
  <si>
    <t>資源化量＋集団回収量</t>
  </si>
  <si>
    <t>収集ごみ量＋直接搬入ごみ量＋集団回収量</t>
  </si>
  <si>
    <t>（２）直接埋立率</t>
  </si>
  <si>
    <t>（３）一般廃棄物最終処分場の残余容量及び残余年数</t>
  </si>
  <si>
    <t>３　ごみ処理経費の状況</t>
  </si>
  <si>
    <t>（１）ごみ処理経費</t>
  </si>
  <si>
    <t>（２）一人当たりのごみ処理経費</t>
  </si>
  <si>
    <t>ｋ㎡</t>
  </si>
  <si>
    <t>ｋ㎡</t>
  </si>
  <si>
    <t>○</t>
  </si>
  <si>
    <t>　○</t>
  </si>
  <si>
    <t>①</t>
  </si>
  <si>
    <t>○</t>
  </si>
  <si>
    <t>○</t>
  </si>
  <si>
    <t>○</t>
  </si>
  <si>
    <t>○</t>
  </si>
  <si>
    <t>　○</t>
  </si>
  <si>
    <t>○</t>
  </si>
  <si>
    <t>△</t>
  </si>
  <si>
    <t>○</t>
  </si>
  <si>
    <t>△</t>
  </si>
  <si>
    <t>◯</t>
  </si>
  <si>
    <t>○</t>
  </si>
  <si>
    <t>○</t>
  </si>
  <si>
    <t>（施設処理に伴う資源化）</t>
  </si>
  <si>
    <t>（資源化）</t>
  </si>
  <si>
    <t>①焼却灰・小石
②茶わん・割れびん等</t>
  </si>
  <si>
    <t>①焼却灰・小石
②茶わん、割れびん等</t>
  </si>
  <si>
    <t xml:space="preserve">○ </t>
  </si>
  <si>
    <t xml:space="preserve"> </t>
  </si>
  <si>
    <t xml:space="preserve"> </t>
  </si>
  <si>
    <t>鉄</t>
  </si>
  <si>
    <t>アルミ</t>
  </si>
  <si>
    <t>鉄</t>
  </si>
  <si>
    <t>アルミ</t>
  </si>
  <si>
    <t>○</t>
  </si>
  <si>
    <t>△</t>
  </si>
  <si>
    <t>①青
②緑</t>
  </si>
  <si>
    <t>△</t>
  </si>
  <si>
    <t xml:space="preserve"> </t>
  </si>
  <si>
    <t>△</t>
  </si>
  <si>
    <t>○</t>
  </si>
  <si>
    <t>-</t>
  </si>
  <si>
    <t>-</t>
  </si>
  <si>
    <t>-</t>
  </si>
  <si>
    <r>
      <t>4</t>
    </r>
    <r>
      <rPr>
        <sz val="12"/>
        <rFont val="ＭＳ 明朝"/>
        <family val="1"/>
      </rPr>
      <t>(金属くず)</t>
    </r>
  </si>
  <si>
    <r>
      <t>5</t>
    </r>
    <r>
      <rPr>
        <sz val="12"/>
        <rFont val="ＭＳ 明朝"/>
        <family val="1"/>
      </rPr>
      <t>(金属類）</t>
    </r>
  </si>
  <si>
    <r>
      <t>5</t>
    </r>
    <r>
      <rPr>
        <sz val="12"/>
        <rFont val="ＭＳ 明朝"/>
        <family val="1"/>
      </rPr>
      <t>(雑紙)</t>
    </r>
  </si>
  <si>
    <r>
      <t>5</t>
    </r>
    <r>
      <rPr>
        <sz val="12"/>
        <rFont val="ＭＳ 明朝"/>
        <family val="1"/>
      </rPr>
      <t>(チラシ)</t>
    </r>
  </si>
  <si>
    <r>
      <t>5</t>
    </r>
    <r>
      <rPr>
        <sz val="12"/>
        <rFont val="ＭＳ 明朝"/>
        <family val="1"/>
      </rPr>
      <t>(くず鉄・アルミ類）</t>
    </r>
  </si>
  <si>
    <r>
      <t>5(</t>
    </r>
    <r>
      <rPr>
        <sz val="12"/>
        <rFont val="ＭＳ 明朝"/>
        <family val="1"/>
      </rPr>
      <t>雑紙)</t>
    </r>
  </si>
  <si>
    <t>年1回3,000円、年2回6000円、
年3回以上10,000円/団体･年</t>
  </si>
  <si>
    <t>○</t>
  </si>
  <si>
    <t>指定袋</t>
  </si>
  <si>
    <t>指定袋</t>
  </si>
  <si>
    <t>○</t>
  </si>
  <si>
    <t>大 10円/枚</t>
  </si>
  <si>
    <t>○</t>
  </si>
  <si>
    <t>小 5円/枚</t>
  </si>
  <si>
    <t>○</t>
  </si>
  <si>
    <t>小 〃</t>
  </si>
  <si>
    <t>小 8円/枚</t>
  </si>
  <si>
    <t>大 7.5円/枚</t>
  </si>
  <si>
    <t>○</t>
  </si>
  <si>
    <t>○</t>
  </si>
  <si>
    <t>中 〃</t>
  </si>
  <si>
    <t>推奨袋</t>
  </si>
  <si>
    <t>透明</t>
  </si>
  <si>
    <t>○</t>
  </si>
  <si>
    <t>（10枚無料）</t>
  </si>
  <si>
    <t>半透明PE・ワイン</t>
  </si>
  <si>
    <t>中 〃</t>
  </si>
  <si>
    <t>大 13円/枚</t>
  </si>
  <si>
    <t>1,000円／枚</t>
  </si>
  <si>
    <t>小 10円/枚</t>
  </si>
  <si>
    <t>中 〃</t>
  </si>
  <si>
    <t>×</t>
  </si>
  <si>
    <t>大 9円/枚</t>
  </si>
  <si>
    <t>大 13円/枚</t>
  </si>
  <si>
    <t>1,000円／枚</t>
  </si>
  <si>
    <t>透明PE・赤</t>
  </si>
  <si>
    <t>小 10円/枚</t>
  </si>
  <si>
    <t>中 〃</t>
  </si>
  <si>
    <t>1,000～10,000</t>
  </si>
  <si>
    <t>3/5</t>
  </si>
  <si>
    <t>平成18年度</t>
  </si>
  <si>
    <t>平成12年度</t>
  </si>
  <si>
    <t>平成18年度から廃止</t>
  </si>
  <si>
    <t>1/3</t>
  </si>
  <si>
    <t>透明PE・無色</t>
  </si>
  <si>
    <t>キ　ごみ収集指定袋等の形態・価格、粗大ごみの有料化２／２</t>
  </si>
  <si>
    <t>危険ごみ・こわすごみ</t>
  </si>
  <si>
    <t>大 市場価格
中 〃</t>
  </si>
  <si>
    <t>大 13.5円/枚
小 11円/枚</t>
  </si>
  <si>
    <t>大 45円/枚</t>
  </si>
  <si>
    <t>透明又は半透明
（黒袋禁止）</t>
  </si>
  <si>
    <t>半透明PE・赤</t>
  </si>
  <si>
    <t>資源化量</t>
  </si>
  <si>
    <t>家電４品目は2,000円</t>
  </si>
  <si>
    <t>不透明PP・茶</t>
  </si>
  <si>
    <t>プラスチック製容器包装ごみ
紙製容器包装ごみ</t>
  </si>
  <si>
    <t>小 8円/枚</t>
  </si>
  <si>
    <t>半透明PP・青</t>
  </si>
  <si>
    <t>プラスチック製容器包装ごみ</t>
  </si>
  <si>
    <t>大 市場価格
中 〃</t>
  </si>
  <si>
    <t>大 市場価格
小 〃</t>
  </si>
  <si>
    <t>○</t>
  </si>
  <si>
    <t>中 市場価格
小 〃</t>
  </si>
  <si>
    <t>プラスチック製容器包装ごみ</t>
  </si>
  <si>
    <t>大 13円/枚</t>
  </si>
  <si>
    <t>中 9円/枚</t>
  </si>
  <si>
    <t>中 110円/枚</t>
  </si>
  <si>
    <t>中 市場価格
小 〃</t>
  </si>
  <si>
    <t>大 9.6円/枚
中 7円/枚</t>
  </si>
  <si>
    <t>45L以下の透明又は不透明</t>
  </si>
  <si>
    <t>250･500･1,000円／枚</t>
  </si>
  <si>
    <t>中 100円/枚</t>
  </si>
  <si>
    <t>(120枚/世帯･年：無料)</t>
  </si>
  <si>
    <t>プラスチック製容器包装ごみ</t>
  </si>
  <si>
    <t>(121枚目から25円/枚)</t>
  </si>
  <si>
    <t>(41枚目から100円/枚)</t>
  </si>
  <si>
    <t>中 9.09円/枚</t>
  </si>
  <si>
    <t>小 7.27円/枚</t>
  </si>
  <si>
    <t>中 9.09円/枚</t>
  </si>
  <si>
    <t>大 12円/枚</t>
  </si>
  <si>
    <t>中 10円/枚</t>
  </si>
  <si>
    <t>大 10円/枚
小 8円/枚</t>
  </si>
  <si>
    <t>大 35円/枚</t>
  </si>
  <si>
    <t>中 25円/枚</t>
  </si>
  <si>
    <t>大 11円/枚</t>
  </si>
  <si>
    <t>小 9円/枚</t>
  </si>
  <si>
    <t>小 30円/枚</t>
  </si>
  <si>
    <t>家電４品目は2,000円</t>
  </si>
  <si>
    <t>透明PE・白</t>
  </si>
  <si>
    <t>1,000・2,000円/枚</t>
  </si>
  <si>
    <t>小 15円/枚</t>
  </si>
  <si>
    <t>大 8円/枚</t>
  </si>
  <si>
    <t>300円／枚</t>
  </si>
  <si>
    <t>中 6円/枚</t>
  </si>
  <si>
    <t>大 10円/枚</t>
  </si>
  <si>
    <t>1,000円／枚</t>
  </si>
  <si>
    <t>中 10円/枚</t>
  </si>
  <si>
    <t>透明PE・ピンク</t>
  </si>
  <si>
    <t>小 7円/枚</t>
  </si>
  <si>
    <t>小 6円/枚</t>
  </si>
  <si>
    <t>大 30円/枚</t>
  </si>
  <si>
    <t>透明PE・青</t>
  </si>
  <si>
    <t>小 20円/枚</t>
  </si>
  <si>
    <t>大 20円/枚</t>
  </si>
  <si>
    <t>小 15円/枚</t>
  </si>
  <si>
    <t>大 9円/枚</t>
  </si>
  <si>
    <t>中 7円/枚</t>
  </si>
  <si>
    <t>指定袋</t>
  </si>
  <si>
    <t>指定袋</t>
  </si>
  <si>
    <t>半透明PE・白</t>
  </si>
  <si>
    <t>500円/枚</t>
  </si>
  <si>
    <t>透明PE・赤</t>
  </si>
  <si>
    <t>半透明PE・白
（炭カル入）</t>
  </si>
  <si>
    <t>半透明PE・白
（炭カル入）</t>
  </si>
  <si>
    <t>半透明PE・白
（炭カル入）</t>
  </si>
  <si>
    <t>（単位：ｔ／年）</t>
  </si>
  <si>
    <t>自　家
処理量</t>
  </si>
  <si>
    <t>リサイ
クル率
(％)</t>
  </si>
  <si>
    <t>　</t>
  </si>
  <si>
    <t>　　イ　リサイクル率</t>
  </si>
  <si>
    <t>　　ア　残余容量</t>
  </si>
  <si>
    <t>　　イ　残余年数　</t>
  </si>
  <si>
    <t>　　ア　経費（合計）</t>
  </si>
  <si>
    <t>　　イ　建設・改良費</t>
  </si>
  <si>
    <t>　　ウ　処理及び維持管理費</t>
  </si>
  <si>
    <t>　　エ　その他の経費</t>
  </si>
  <si>
    <t>　　ア　一人当たりの経費（合計）</t>
  </si>
  <si>
    <t>　　イ　一人当たりの建設・改良費</t>
  </si>
  <si>
    <t>　　ウ　一人当たりの処理及び維持管理費</t>
  </si>
  <si>
    <t>　　エ　一人当たりのその他の経費</t>
  </si>
  <si>
    <t>　　ア　ごみ減量処理率</t>
  </si>
  <si>
    <t>　ごみ減量処理率（％）</t>
  </si>
  <si>
    <t>＝</t>
  </si>
  <si>
    <t>×１００</t>
  </si>
  <si>
    <t>＝</t>
  </si>
  <si>
    <t>　リサイクル率（％）</t>
  </si>
  <si>
    <t>×１００</t>
  </si>
  <si>
    <t>名古屋市</t>
  </si>
  <si>
    <t>収集運搬</t>
  </si>
  <si>
    <t>中間処理</t>
  </si>
  <si>
    <t>最終処分</t>
  </si>
  <si>
    <t>豊橋市</t>
  </si>
  <si>
    <t>岡崎市</t>
  </si>
  <si>
    <t>一宮市</t>
  </si>
  <si>
    <t>瀬戸市</t>
  </si>
  <si>
    <t>半田市</t>
  </si>
  <si>
    <t>(財)衣浦港ポートアイランド環境事業センター</t>
  </si>
  <si>
    <t>春日井市</t>
  </si>
  <si>
    <t>豊川市</t>
  </si>
  <si>
    <t>豊川宝飯リサイクル組合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</si>
  <si>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</si>
  <si>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</si>
  <si>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</si>
  <si>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</si>
  <si>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</si>
  <si>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</si>
  <si>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</si>
  <si>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</si>
  <si>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</si>
  <si>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</si>
  <si>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</si>
  <si>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</si>
  <si>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</si>
  <si>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</si>
  <si>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</si>
  <si>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</si>
  <si>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</si>
  <si>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</si>
  <si>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</si>
  <si>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</si>
  <si>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</si>
  <si>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</si>
  <si>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</si>
  <si>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</si>
  <si>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</si>
  <si>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　　　　 「その他の経費」とは、第三セクターへの拠出金等、他の項目に属さない経費をいう。</t>
  </si>
  <si>
    <t>　 （注）「ごみ処理経費」については、起債償還額にかかるものは除く。</t>
  </si>
  <si>
    <t>伊藤清掃、武豊清掃</t>
  </si>
  <si>
    <t>中間処理</t>
  </si>
  <si>
    <t>市町村名</t>
  </si>
  <si>
    <t>委　　        　託　　(廃棄物処理法第６条の２)</t>
  </si>
  <si>
    <t>許　　　        可　　(廃棄物処理法第７条)</t>
  </si>
  <si>
    <t>種　別</t>
  </si>
  <si>
    <t>業者数</t>
  </si>
  <si>
    <t>業　　　　　者　　　　　名</t>
  </si>
  <si>
    <t>－</t>
  </si>
  <si>
    <t>そ　　の　　他</t>
  </si>
  <si>
    <t>ステーション方式</t>
  </si>
  <si>
    <t>市町村名</t>
  </si>
  <si>
    <t>可 燃 ご み</t>
  </si>
  <si>
    <t>不　　燃　　ご　　み</t>
  </si>
  <si>
    <t>資 源 ご み （１／２）</t>
  </si>
  <si>
    <t>資 源 ご み （２／２）</t>
  </si>
  <si>
    <t>　そ　の　他　ご　み</t>
  </si>
  <si>
    <t>　粗　　大　　ご　　み</t>
  </si>
  <si>
    <t>合計</t>
  </si>
  <si>
    <t>分別数</t>
  </si>
  <si>
    <t>分　別　品　目</t>
  </si>
  <si>
    <t>　分　　別　　品　　目</t>
  </si>
  <si>
    <t>フロン回収</t>
  </si>
  <si>
    <t>可燃ごみ</t>
  </si>
  <si>
    <t>不燃ごみ</t>
  </si>
  <si>
    <t>スチール</t>
  </si>
  <si>
    <t>アルミ</t>
  </si>
  <si>
    <t>金属類</t>
  </si>
  <si>
    <t>プラスチック</t>
  </si>
  <si>
    <t>その他</t>
  </si>
  <si>
    <t>スチール缶</t>
  </si>
  <si>
    <t>アルミ缶</t>
  </si>
  <si>
    <t>びん茶色</t>
  </si>
  <si>
    <t>びん黒色</t>
  </si>
  <si>
    <t>生きびん</t>
  </si>
  <si>
    <t>新聞紙</t>
  </si>
  <si>
    <t>チラシ</t>
  </si>
  <si>
    <t>雑誌</t>
  </si>
  <si>
    <t>布　類</t>
  </si>
  <si>
    <t>容器包装ﾌﾟﾗｽﾁｯｸ</t>
  </si>
  <si>
    <t>紙製容器包装</t>
  </si>
  <si>
    <t>蛍光管</t>
  </si>
  <si>
    <t>乾電池</t>
  </si>
  <si>
    <t>体温計</t>
  </si>
  <si>
    <t>水銀電池</t>
  </si>
  <si>
    <t>スチール</t>
  </si>
  <si>
    <t>アルミ</t>
  </si>
  <si>
    <t>金属類</t>
  </si>
  <si>
    <t>冷蔵庫</t>
  </si>
  <si>
    <t>スプレー缶類</t>
  </si>
  <si>
    <t>×</t>
  </si>
  <si>
    <t>×</t>
  </si>
  <si>
    <t>発火性危険ごみ</t>
  </si>
  <si>
    <t>○</t>
  </si>
  <si>
    <t>衣類</t>
  </si>
  <si>
    <t>×</t>
  </si>
  <si>
    <t>○</t>
  </si>
  <si>
    <t>鏡</t>
  </si>
  <si>
    <t>プラスチック類</t>
  </si>
  <si>
    <t>○</t>
  </si>
  <si>
    <t>緑</t>
  </si>
  <si>
    <t>危険ごみ</t>
  </si>
  <si>
    <t>スプレー缶</t>
  </si>
  <si>
    <t>鉄類</t>
  </si>
  <si>
    <t>アルミ類</t>
  </si>
  <si>
    <t>有害ごみ</t>
  </si>
  <si>
    <t>○</t>
  </si>
  <si>
    <t>×</t>
  </si>
  <si>
    <t>○</t>
  </si>
  <si>
    <t>×</t>
  </si>
  <si>
    <t>銅</t>
  </si>
  <si>
    <t>①茶色②その他の色</t>
  </si>
  <si>
    <t>△</t>
  </si>
  <si>
    <t>○</t>
  </si>
  <si>
    <t>①青
②緑</t>
  </si>
  <si>
    <t>○</t>
  </si>
  <si>
    <t>△</t>
  </si>
  <si>
    <t>磁選物</t>
  </si>
  <si>
    <t>○</t>
  </si>
  <si>
    <t>○</t>
  </si>
  <si>
    <t>×</t>
  </si>
  <si>
    <t>埋立ごみ</t>
  </si>
  <si>
    <t>①プラスチック ②埋立ごみ</t>
  </si>
  <si>
    <t>廃食用油</t>
  </si>
  <si>
    <t>×</t>
  </si>
  <si>
    <t>○</t>
  </si>
  <si>
    <t>大府市</t>
  </si>
  <si>
    <t>○</t>
  </si>
  <si>
    <t>○</t>
  </si>
  <si>
    <t>×</t>
  </si>
  <si>
    <t>○</t>
  </si>
  <si>
    <t>×</t>
  </si>
  <si>
    <t>△</t>
  </si>
  <si>
    <t>豊明市</t>
  </si>
  <si>
    <t>×</t>
  </si>
  <si>
    <t>田原市</t>
  </si>
  <si>
    <t>刃物</t>
  </si>
  <si>
    <t>陶磁器・ガラス類</t>
  </si>
  <si>
    <t>化粧瓶</t>
  </si>
  <si>
    <t>中型ごみ</t>
  </si>
  <si>
    <t>○</t>
  </si>
  <si>
    <t>電化製品</t>
  </si>
  <si>
    <t>厚紙</t>
  </si>
  <si>
    <t>×</t>
  </si>
  <si>
    <t>コンクリート殻</t>
  </si>
  <si>
    <t>自転車</t>
  </si>
  <si>
    <t>青</t>
  </si>
  <si>
    <t>×</t>
  </si>
  <si>
    <t>バッテリー</t>
  </si>
  <si>
    <t>ボール紙</t>
  </si>
  <si>
    <t>×</t>
  </si>
  <si>
    <t>総　計</t>
  </si>
  <si>
    <t>小　計</t>
  </si>
  <si>
    <t>収集ごみ量（可燃ごみ＋不燃ごみ＋資源ごみ＋その他＋粗大ごみ）</t>
  </si>
  <si>
    <t>直接搬入
ごみ量</t>
  </si>
  <si>
    <t>生活系
ごみ量</t>
  </si>
  <si>
    <t>事業系
ごみ量</t>
  </si>
  <si>
    <t>集　団
回収量</t>
  </si>
  <si>
    <t>弥富市</t>
  </si>
  <si>
    <t>粗大
ごみ量</t>
  </si>
  <si>
    <t>資源
ごみ量</t>
  </si>
  <si>
    <t>不燃
ごみ量</t>
  </si>
  <si>
    <t>可燃
ごみ量</t>
  </si>
  <si>
    <t>総人口</t>
  </si>
  <si>
    <t>処理しなければならないごみの一人一日当たりの量
(g/人･日)</t>
  </si>
  <si>
    <t>その他
ごみ量</t>
  </si>
  <si>
    <t>資源化量</t>
  </si>
  <si>
    <t>○</t>
  </si>
  <si>
    <t>直接焼却量＋直接焼却以外の中間処理量</t>
  </si>
  <si>
    <t xml:space="preserve"> 直接焼却率＋直接焼却以外の中間処理率</t>
  </si>
  <si>
    <t>・直接焼却以外の中間処理率</t>
  </si>
  <si>
    <t>㈱キトー、㈱トーアクリーン、㈲安城商事、三河代用燃料㈲、㈲安城プラスチックリサイクルセンター、知的障害者授産施設まるくてワークス</t>
  </si>
  <si>
    <t>－</t>
  </si>
  <si>
    <t>－</t>
  </si>
  <si>
    <t>×</t>
  </si>
  <si>
    <t>×</t>
  </si>
  <si>
    <t>再利用可能品</t>
  </si>
  <si>
    <t>缶･小型金属類</t>
  </si>
  <si>
    <t>ク　コンポスト容器等の購入に関する補助１／２</t>
  </si>
  <si>
    <t>ク　コンポスト容器等の購入に関する補助２／２</t>
  </si>
  <si>
    <t>1.8ℓびん 3円/本
0.9ℓびん 1円/本
雑びん 36円/箱</t>
  </si>
  <si>
    <t>牛乳
パック</t>
  </si>
  <si>
    <t>平成６年度</t>
  </si>
  <si>
    <t>10/本</t>
  </si>
  <si>
    <t>透明PE・青</t>
  </si>
  <si>
    <t>半透明PE・白</t>
  </si>
  <si>
    <t>半透明PE・緑</t>
  </si>
  <si>
    <t>①その他金属
②スプレー缶
③その他のアルミ
④ﾌﾟﾗｽﾁｯｸ
⑤ﾐｯｸｽﾍﾟｰﾊﾟｰ</t>
  </si>
  <si>
    <t>①スチール類
②アルミ類
③ﾌﾟﾗｽﾁｯｸ
④雑古紙</t>
  </si>
  <si>
    <t>アルミ
缶</t>
  </si>
  <si>
    <t>(2,000kg～5,000kg)3,000円
(5,000kg以上)5,000円</t>
  </si>
  <si>
    <r>
      <t>2
(紙製容器包装、PET</t>
    </r>
    <r>
      <rPr>
        <sz val="12"/>
        <rFont val="ＭＳ 明朝"/>
        <family val="1"/>
      </rPr>
      <t>)</t>
    </r>
  </si>
  <si>
    <r>
      <t>5
(</t>
    </r>
    <r>
      <rPr>
        <sz val="12"/>
        <rFont val="ＭＳ 明朝"/>
        <family val="1"/>
      </rPr>
      <t>再生利用が可能なもの)</t>
    </r>
  </si>
  <si>
    <t>（注）この表には、「市町村が行う資源ごみの分別収集に協力する団体への支援」は、含まれていない。</t>
  </si>
  <si>
    <t>(注２)　収集方式の「その他」は、「ルート回収」等の方式をいう。</t>
  </si>
  <si>
    <t>(注１)　収集方式の「併用」は、地域毎で収集方式が異なる「ステーション方式」と「各戸収集方式」の併用をいう。</t>
  </si>
  <si>
    <t>そ　　の　　他</t>
  </si>
  <si>
    <t>(注３)　「資源ごみ」における収集方式の「その他」は、注２以外に「ステーション方式」又は「各戸収集方式」と「その他」の併用を含む。</t>
  </si>
  <si>
    <t>ケ　ごみ収集方式（生活系）１／２</t>
  </si>
  <si>
    <t>ケ　ごみ収集方式（生活系）２／２</t>
  </si>
  <si>
    <t>①可燃性中型ごみ
②不燃性中型ごみ</t>
  </si>
  <si>
    <t>①木類
②布団類</t>
  </si>
  <si>
    <t>①木類
②布類</t>
  </si>
  <si>
    <t>①木類
②布団類</t>
  </si>
  <si>
    <t>①硬質プラスチック
②その他の缶</t>
  </si>
  <si>
    <t>①金属ごみ
②不燃ごみ</t>
  </si>
  <si>
    <t>①金属製品類
②乾電池・蛍光灯</t>
  </si>
  <si>
    <t>①一升びん
②ビールびん</t>
  </si>
  <si>
    <t>①マリーン
②高分子</t>
  </si>
  <si>
    <t>弥富市</t>
  </si>
  <si>
    <t>発火性危険ごみ
(①アルミ②スチール)</t>
  </si>
  <si>
    <t>①金属くず
②焼却灰
③紙類</t>
  </si>
  <si>
    <t>①焼却灰
②溶融スラグ</t>
  </si>
  <si>
    <t>①溶融メタル
②溶融スラグ
③飛灰
④紙類</t>
  </si>
  <si>
    <t>①焼却灰
②金属くず</t>
  </si>
  <si>
    <t>①焼却灰
②金属くず</t>
  </si>
  <si>
    <t>①焼却灰
②溶融スラグ
③金属くず</t>
  </si>
  <si>
    <t>①金属くず
②焼却灰
③溶融スラグ</t>
  </si>
  <si>
    <t>①可燃ごみ
②プラスチック</t>
  </si>
  <si>
    <t>①可燃ごみ
②プラスチック</t>
  </si>
  <si>
    <t>①焼却灰
②金属</t>
  </si>
  <si>
    <t>①焼却灰
②溶融スラグ 
③溶融メタル</t>
  </si>
  <si>
    <t>①ステンレス
②被覆線
③カレット</t>
  </si>
  <si>
    <t>①陶磁器類
②コード・番線類</t>
  </si>
  <si>
    <t>①埋立ごみ
②乾電池
③蛍光管</t>
  </si>
  <si>
    <t>①埋立ごみ
②有害ごみ</t>
  </si>
  <si>
    <t>①破砕ごみ
②埋立ごみ</t>
  </si>
  <si>
    <t>①ｺﾝｸﾘｰﾄ
②溶融ﾒﾀﾙ
③溶融ｽﾗｸﾞ
④ｽﾌﾟﾘﾝｸﾞﾏｯﾄﾚｽ
⑤陶磁器</t>
  </si>
  <si>
    <t>①コード、針金類
②陶器、ガラス類
③その他</t>
  </si>
  <si>
    <t>埋立ごみ
（陶器・ガラス等）</t>
  </si>
  <si>
    <t>①廃食用油
②木製割り箸</t>
  </si>
  <si>
    <t xml:space="preserve">①スプレー缶
②乾電池 </t>
  </si>
  <si>
    <t>①乾電池
②蛍光管</t>
  </si>
  <si>
    <t>①乾電池
②蛍光管</t>
  </si>
  <si>
    <t>①乾電池
②スプレー缶</t>
  </si>
  <si>
    <t>①廃食用油
②その他プラスチック
③テープ類
④小型金属類
⑤ライター</t>
  </si>
  <si>
    <t>①廃食用油
②その他プラスチック
③テープ類
④小型金属類
⑤ライター</t>
  </si>
  <si>
    <t>①廃食用油
②蛍光管
③乾電池</t>
  </si>
  <si>
    <t>①その他の缶
②スプレー缶</t>
  </si>
  <si>
    <t>①飲料缶以外の缶
②なべ・やかん類
③スチールハンガー・かさ
④プラスチックごみ</t>
  </si>
  <si>
    <t>①廃油
②陶磁器類</t>
  </si>
  <si>
    <t>①廃油
②陶器
③磁器
④その他（植木鉢等）</t>
  </si>
  <si>
    <t>①乾電池
②蛍光管</t>
  </si>
  <si>
    <t>①その他食用缶
②乾電池
③蛍光管</t>
  </si>
  <si>
    <t>①破砕困難ごみ
②乾電池
③蛍光灯</t>
  </si>
  <si>
    <t>①金属製品類
②乾電池
③蛍光灯</t>
  </si>
  <si>
    <t>市町村名</t>
  </si>
  <si>
    <t>実績割額（単位：円／ｋｇ）</t>
  </si>
  <si>
    <t>新城クリーンサービス㈲、㈱中部カレット、金山(合名)、新城リサイクル組合</t>
  </si>
  <si>
    <t>㈱中部カレット、㈲伊藤商事、㈱イー・ステージ</t>
  </si>
  <si>
    <t>㈱イー・ステージ</t>
  </si>
  <si>
    <t>新城クリーンサービス㈲、㈱トヨジン、㈱明輝クリーナー、日本ロードメンテナンス㈱、㈲中西組、成和環境㈱、大村商店、三州建設㈱、三河物産㈱、柴田興業㈱、㈱山治紙業、㈱中部カレット、小笠原建設㈱、㈲かね仙、㈱細田組、㈲井草重機、㈲伊藤商事、㈲丸義商店、㈲鈴信組、小栗商店、金山(合名)、㈱コスモクリーンサービス、浅見商店、井上商店、トーエイ㈱</t>
  </si>
  <si>
    <t>ニッテツ・イーエスシー共同企業体、野村興産㈱、朝日金属㈱、㈱石川マテリアル、㈱三四四、㈱知多リサイクル</t>
  </si>
  <si>
    <t>㈱上野清掃社、㈲東新清掃、㈲横須賀衛生、㈱三四四、㈱ティーエスクリエイト、オオブユニティ㈱、㈱東海興業、㈱知多リサイクル、㈱アグメント、㈲東海清掃、トーエイ㈱、㈱西山商店、㈲今井商会、㈱ミツフジ、㈱セキ、平和産業㈱、永井産業㈱、宝石油機工㈱、㈱安藤組、㈱富士商行、中部資材㈱、㈱日誠、㈲エンザイム、㈱酒井商事</t>
  </si>
  <si>
    <t>収集運搬</t>
  </si>
  <si>
    <t>オオブユニティ㈱、㈱美濃ラボ、㈲東新清掃、㈲三四四、㈲岩田清掃、中島興業、(社)大府市シルバー人材センター、㈲エンザイム、㈲ヨナハ環境サービス、愛協産業㈱、トヨアケユニティ㈱</t>
  </si>
  <si>
    <t>市田建設㈱、㈱星河金属</t>
  </si>
  <si>
    <t>㈱アグメント、石川島興業㈱、㈲岩田清掃、㈲エンザイム、㈱キリンカ、㈱酒井商事、㈲新海商店、㈱セキ、㈱知多物流サービス、㈱知多リサイクル、中衛工業㈱、中部資材㈱、中部メディカル㈲、トーエイ㈱、㈲東新清掃、中島興業、㈱日章社、㈱日誠、㈱富士商行、マルカ運輸、㈱三四四</t>
  </si>
  <si>
    <t>知立衛生㈱、イー・ステージ㈱、㈱中西</t>
  </si>
  <si>
    <t>高浜衛生㈱、㈱朋栄社、㈲アイミ、㈱ユニオンサービス、(社)高浜市シルバー人材センター、三鈴運輸㈱、㈲高浜メタル、㈱アシタ、高浜共立運輸㈱、トーエイ㈱、㈲あいち商会、㈱豊福組運輸、ヒラテ産業㈲、一誠商事㈱、杉浦善平商店、㈱トーアクリーン</t>
  </si>
  <si>
    <t>㈱アイホク</t>
  </si>
  <si>
    <t>㈱アイホク、野村興産㈱、㈱ミナミ</t>
  </si>
  <si>
    <t>第一環境㈱、㈲伸和環境、㈲ホテイクリーン、木曽川環境クリーン㈱、ミナミ産業㈱、大和興業㈱、㈲シンセイ、大和エンタープライズ㈱、東海装備㈱、㈲ケーアイ、やまもと企画㈱、福田三商㈱、㈱アイホク、㈱愛北産業、共栄サービス、㈲コスモテクノ、林商店、㈱富士商行、トーエイ㈱、㈱中部クリーンシステム、㈱小牧宮崎、クラブネッツ、エコムカワムラ㈱、大成環境㈱、㈱幸商</t>
  </si>
  <si>
    <t>トヨアケユニティ㈱、㈱中西、日本通運㈱</t>
  </si>
  <si>
    <t>㈱ビケンテクノ、㈲岩田清掃、オオブユニティ㈱、㈱毎日商会、穂積商事㈱、ノザキ㈱、中立電機㈱、㈲東新清掃、東海清掃㈱、トヨアケユニティ㈱、㈱三四四</t>
  </si>
  <si>
    <t>㈲岩田清掃、㈱岡富士運輸、日の出衛生保繕㈱、東海清掃㈱、㈱東伸サービス、トヨタ衛生保繕㈱、㈱日環、日進衛生㈱、オオブユニティ㈱、㈱美濃ラボ、サンエイ㈱、日本ハイウエイ・サービス㈱、トヨアケユニティ㈱</t>
  </si>
  <si>
    <t>㈱東伸サービス</t>
  </si>
  <si>
    <t>㈱グリーンサイトジャパン、㈱中部カレット、野村興産㈱、㈱富田組</t>
  </si>
  <si>
    <t>㈱ごみっこ、㈱中部カレット、㈲ソフトポート・コーポレーション、身障者環境㈲、㈲あさひ、（合名）近藤明商店、㈲イワタ興業、㈱宝環器センター、アールグリーン環境</t>
  </si>
  <si>
    <t>㈱丸八、㈱富田組、㈱ジュン・グリーン、田原環境サービス㈱</t>
  </si>
  <si>
    <t>㈱ごみっこ、㈱中部カレット、身障者環境㈲、㈲あさひ、㈲イワタ興業、㈱明輝クリーナー、成和環境㈱、㈱丸八、エイト環境㈲、㈱協豊製作所、㈱山治紙業、イシグロ運輸㈱、㈱愛水技研、㈱冨田組、㈱川上澄夫商店、トーエイ㈱、ベリースマイル儀間郁雄、㈲河合商事、㈲松和メンテナンス、㈱テクノ中部、大成ビル管理㈱、㈱エコ・グリーン、ソフトポート・コーポレーション</t>
  </si>
  <si>
    <t>中部メタルワーク㈱、ティーエムエルデ㈱、㈱クレス名古屋、富士紙業㈱、㈱オノセイ、㈱宮崎</t>
  </si>
  <si>
    <t>八開チップ</t>
  </si>
  <si>
    <t>東海装備㈱、サトマサ㈱、㈲ユーシン、エコムカワムラ㈱、㈲愛西クリーンセンター、生駒産業㈱、ミナミ産業㈱、オオブユニティ㈱、稲沢クリーンサービス、㈲ケーアイ、㈱海部清掃、福芳、㈱リバイブ、永一産業㈱、㈲オクムラ、㈱アメニティライフ、㈲常盤造園、㈲石濱商事、㈲平野清掃社、ＣＬ堀文、㈱キョーユウ、東谷商店、安永環境サービス、高橋商会、丸二衛生㈲、サトマサ環境㈲、㈱ユニオンサービス、㈲創美社、㈱東海環境サービス、㈲エス・ティー・クリーン、松屋産業、㈲尾張商事、東海清掃㈱</t>
  </si>
  <si>
    <t>オオブユニティ㈱、イー・ステージ㈱、カンポリサイクルプラザ㈱、名古屋市</t>
  </si>
  <si>
    <t>オオブユニティ㈱、イー・ステージ㈱、カンポリサイクルプラザ㈱</t>
  </si>
  <si>
    <t>双葉興業㈱、㈱愛北産業、㈱アイホク</t>
  </si>
  <si>
    <t>石塚硝子㈱、中部メタルワーク㈱</t>
  </si>
  <si>
    <t>サトマサ㈱、㈱東海環境サービス、弥富建設㈱、㈲エスティークリーン、(資)きはる商店、東谷商店、㈲稲沢クリーンサービス、ミナミ産業㈱、東海装備㈱、中部メディカル㈲、㈱オクムラ、サトマサ環境㈲、㈲長島環境サービス、永一産商㈱、㈱キョーユウ、㈱ユニオンサービス、オオブユニティ㈱、丸二衛生㈲、生駒産業㈱、㈱ムラアーカム、海南土建㈱、ノザキ㈱、東海清掃㈱、㈱リバイブ、㈱ヤマショー、エコムカワムラ㈱、㈲鍋田造園、㈱ヘイセイ、安永環境サービス、㈱富士商行、㈱海部清掃、㈲福芳、㈱アメニティライフ、㈲愛西クリーンセンター、㈲ユーシン</t>
  </si>
  <si>
    <t>日の出衛生保繕㈱、東海清掃㈱、㈱石川マテリアル</t>
  </si>
  <si>
    <t>㈱石川マテリアル</t>
  </si>
  <si>
    <t>東海清掃㈱</t>
  </si>
  <si>
    <t>２,９４５千トン（前年度　２,９２５千トン）</t>
  </si>
  <si>
    <t>１,１１５グラム（前年度　１,１１６グラム）</t>
  </si>
  <si>
    <t>　　　２２.１％（前年度　２２.０％）</t>
  </si>
  <si>
    <t>　　　７７.１％（前年度　７７.０％）</t>
  </si>
  <si>
    <t>　　　２２.０％（前年度　２１.８％）</t>
  </si>
  <si>
    <t>　　　９９.１％（前年度　９８.８％）</t>
  </si>
  <si>
    <t>　　　　０.９％（前年度　１.３％）</t>
  </si>
  <si>
    <t>処理しなければならないごみの一人一日当たりの量</t>
  </si>
  <si>
    <t>一人一日当たりのごみ排出量</t>
  </si>
  <si>
    <t>最終処分量</t>
  </si>
  <si>
    <t>ごみの全排出量と最終処分量の経年変化</t>
  </si>
  <si>
    <t>資源回収量とリサイクル率の経年変化</t>
  </si>
  <si>
    <t>総資源化</t>
  </si>
  <si>
    <t>　 　　　「資源化量」と「集団回収量」の合計値を、「総資源化量」という。</t>
  </si>
  <si>
    <t>　 （注）「総資源化量」とは、「資源化量」と「集団回収量」の合計値をいう。</t>
  </si>
  <si>
    <t>㈲岩田清掃、㈱エコロダイワ、日の出衛生保繕、㈱美濃ラボ、東海清掃㈱、日進衛生㈱、㈱日環、㈱岡冨士運輸、オオブユニティ㈱、㈲三好衛生社、トヨアケユニティ㈱</t>
  </si>
  <si>
    <t>ミナミ産業㈱、オオブユニティ㈱、大和興業㈱、双葉興業㈱、㈲佐藤商店、㈲秋善農場、中島興業、㈲ケーアイ、豊衛工業㈱</t>
  </si>
  <si>
    <t>オオブユニティ㈱、㈱サンシャイン</t>
  </si>
  <si>
    <t>㈲名古屋清掃、㈲清掃サービス、㈱宮崎</t>
  </si>
  <si>
    <t>㈱愛北リサイクル、㈱サンキョークリエイト、名古屋市</t>
  </si>
  <si>
    <t>オオブユニティ㈱</t>
  </si>
  <si>
    <t>オオブユニティ㈱、㈲名古屋清掃、㈱オールサービス、東海装備㈱、㈲ケーアイ、ミナミ産業㈱、尾張紙業㈱、ＴＧメンテナンス、㈱三清社</t>
  </si>
  <si>
    <t>光栄物産、大脇金属㈱、野村興産㈱、㈱愛北リサイクル、㈲愛知環境センター</t>
  </si>
  <si>
    <t>三重中央開発㈱</t>
  </si>
  <si>
    <t>ミナミ産業㈱、第一環境㈱、大和エンタープライズ㈱、㈱中部クリーンシステム、東海装備㈱、㈲タツミ産業、中日コプロ㈱、㈲愛知環境センター、㈲山手商店、やまもと企画㈱、内藤商店、㈲伸和環境、ハニダ㈱、中部メディカル㈲、木曽川環境クリーン㈱、㈲ユーズ、大和興業㈱、共栄サービス、㈲シンセイ、㈲江南紙原料、㈱東海ＳＵＮＫＥＹ、㈲ホテイクリーン、㈱大栄工業、㈱倉衛工業、エコムカワムラ㈱、㈲小島総業、大成環境㈱、㈲芳村商店、㈲扶桑クリーン社、犬山衛生管理組合、上田商店</t>
  </si>
  <si>
    <t>野村興産㈱、ミナミ産業㈱、㈱愛北リサイクル</t>
  </si>
  <si>
    <t>三重中央開発㈱</t>
  </si>
  <si>
    <t>ミナミ産業㈱、㈱東海SUNKEY、上田商店、㈱中部クリーンシステム、㈲扶桑クリーン社</t>
  </si>
  <si>
    <t>東海装備㈱、㈲タツミ産業、㈱中部クリーンシステム、大和エンタープライズ㈱、㈱倉衛工業、第一環境㈱、㈲布袋クリーン、やまもと企画㈱、木曽川環境クリーン㈱、㈲ユーズ、大和興業㈱、共栄サービス、㈱大栄、㈲シンセイ、エコムカワムラ㈱、大成環境㈱、㈲小島総業、エスケイ美化、ミナミ産業㈱、㈱東海SUNKEY、上田商店、㈲扶桑クリーン社</t>
  </si>
  <si>
    <t>㈲稲沢クリーンサービス、オオブユニティ㈱、㈱キョウユウ、サトマサ㈱、東海清掃㈱、東海装備㈱、㈲福芳、ミナミ産業㈱、㈱大笹組、㈱海部清掃、㈱アメニティーライフ、丸二衛生㈲、㈲ユーシン、㈲愛西クリーンセンター、丸新商事㈱、㈱ヘイセイ、㈱オクムラ、エコムカワムラ㈱、東谷商店</t>
  </si>
  <si>
    <t>㈱アンスン・ジャパン、美和町資源リサイクル会、石塚硝子㈱、㈱中西、海部地区環境事務組合</t>
  </si>
  <si>
    <t>ミナミ産業㈱、㈱オクムラ、東海装備㈱、㈲石濱商事、サトマサ㈱、オオブユニティ㈱、㈲ユーシン、㈱ユニオンサービス、エコムカワムラ㈱、㈲稲沢クリーンサービス、サンアース㈱、東谷商店、平和建材㈱、丸二衛生㈲、㈲福芳、㈱海部清掃、㈲愛西クリーンセンター</t>
  </si>
  <si>
    <t>豊栄運輸㈱、㈱海部清掃、日本通運㈱、スマイル紙業㈱、㈱マツダ</t>
  </si>
  <si>
    <t>名古屋市、野村興産㈱、㈱海部清掃</t>
  </si>
  <si>
    <t>知立衛生㈱、㈱トーアクリーン、㈲安城商事、ヒラテ産業㈲、㈲浅井商店、トーエイ㈱、㈱西山商店、サンスイサービス㈱、野々山運輸㈱、㈲あいち商会、ホーメックス㈱、㈱榊原農園、(社)知立市シルバー人材センター、㈲すずかん産業、㈱クリエイトセイワ、㈲金海商店、㈱アシタ</t>
  </si>
  <si>
    <t>グリーン開発、㈲吉良開発、㈱エヌジェイエス、㈱コスモクリーンサービス、尾崎産業㈲、ヒラテ産業㈲、太平興業㈱、三鈴運輸㈱、㈲大宝産業、㈲平坂浄化槽維持管理センター、東かい建材、㈲清和サービス、兼子建設㈱、(社)吉良町シルバー人材センター、三河産業㈱</t>
  </si>
  <si>
    <t>太平興業㈱、グリーン開発㈲、㈲大宝産業、㈱エヌジェイエス、㈱コスモクリーンサービス、梅田商店、(社)幡豆町シルバー人材センター</t>
  </si>
  <si>
    <t>㈲アイダブリューエム、㈲あいち商會、葵造園㈲、㈲浅井商店、㈲旭クリーナー、㈲阿部解体、㈲安城商事、㈲アンテナオン、一誠商事㈱、㈱イソガイ工業、㈲伍三処理商会、㈲伊藤商事、㈱井土商店、㈲岩田清掃、㈲ウチダ、㈱エールライン、㈲エイ・エス・シー、㈲エリアサービス、㈱大久保東海、大島京植、オオブユニティ㈱、(資)岡崎衛生社、岡崎通運㈱、岡崎リサイクルセンター㈱、㈲オカトーライン、尾崎薫、金海壮吉、金澤史郎、㈲金澤商店、金海進司、㈲金海商店、金山治市、㈲神谷商店、㈲河口商店、河本明成、㈱企業処理サービス、㈱キトー、㈲吉良開発、草間運輸㈱、国本吉二、グリーン開発　㈲、㈲近藤開発、(資)近藤商店、㈱近藤明治商店、サンエイ㈱、三後春夫、三和工業㈱、㈲生活環境研究所、総合管理システム㈱、㈲大成社、太平興業㈱、㈱タカキ興産、高浜衛生㈱、タツキ興業㈱、㈲田中商店、㈱中部資源、中部保全㈱、知立衛生㈱、寺井電気工業㈱、㈱トーアクリーン、トーエイ㈱、㈱トーカイクリーン開発、㈱東亜環境コーポレーション、東海管清興業㈱、㈲東海美化、東邦清掃㈱、㈲都市環境サービス、夏目商事㈲、㈲成瀬商店、㈲新實商店、㈱においバスターズ、日本ロード・メンテナンス㈱、㈲額田衛生社、㈲袴田商店、ヒラテ産業㈲、㈲ビックフット、㈲フカミ興業、福田三商㈱、福山詮、㈲平坂浄化槽維持管理センター、ホーメックス㈱、堀江正明、㈱毎日商会、㈱マンダイ、(資)三河公益社、㈱三矢、㈱みどり造園、㈱モダン美装、モリ環境衛生センター㈱、山本孝太郎、ユニチカ岡崎興産㈱、㈲横山商店、㈲ライフ・ルネッサンス</t>
  </si>
  <si>
    <t>(資)犬山衛生社、㈱新栄工業、小川英雄、江南紙原料、ＪＰ資源㈱</t>
  </si>
  <si>
    <t>(資)犬山衛生社、㈱新栄工業、㈲小島総業、やまもと企画㈱、秋善農場、㈲クリーンエース</t>
  </si>
  <si>
    <t>中部保全㈱、㈱毎日商会、㈲東海美化、㈲大園、サンエイ㈱、(資)三河公益社、㈲生活環境研究所、㈲アイダブリューエム、㈲エリアサービス、㈱タカキ興産、ヒラテ産業㈲、夏目商事㈲、㈱大久保東海、(資)近藤商店、㈲河口商店、岡崎通運㈱、(資)岡崎衛生社、㈲横山商店、㈲岩田清掃、タツキ興業㈱、㈲ビックフット、グリーン開発㈲、㈲新實商店</t>
  </si>
  <si>
    <t>名古屋市</t>
  </si>
  <si>
    <t>　　　　　</t>
  </si>
  <si>
    <t>×</t>
  </si>
  <si>
    <t>こわすごみ</t>
  </si>
  <si>
    <t>バッテリー</t>
  </si>
  <si>
    <t>①飲料缶以外の缶
②なべ・やかん類
③スチールハンガー・かさ
④プラスチックごみ</t>
  </si>
  <si>
    <t>　○</t>
  </si>
  <si>
    <t>△</t>
  </si>
  <si>
    <t>×</t>
  </si>
  <si>
    <t>廃油</t>
  </si>
  <si>
    <t>△</t>
  </si>
  <si>
    <t>①木類
②布団類</t>
  </si>
  <si>
    <t>×</t>
  </si>
  <si>
    <t>①コード、針金類
②陶器、ガラス類</t>
  </si>
  <si>
    <t>トレイ</t>
  </si>
  <si>
    <t xml:space="preserve"> (80枚/世帯･年：無料)</t>
  </si>
  <si>
    <t>500･1,000円／枚</t>
  </si>
  <si>
    <t>250･500円／枚</t>
  </si>
  <si>
    <t>500円／枚</t>
  </si>
  <si>
    <t>300円／枚</t>
  </si>
  <si>
    <t>800円／枚</t>
  </si>
  <si>
    <t>2,100円／枚</t>
  </si>
  <si>
    <t>800円／枚</t>
  </si>
  <si>
    <t xml:space="preserve"> 50円／kg</t>
  </si>
  <si>
    <t>810円／枚</t>
  </si>
  <si>
    <t>800円／個</t>
  </si>
  <si>
    <t>1,000円／枚</t>
  </si>
  <si>
    <t>520円／枚</t>
  </si>
  <si>
    <t>昭栄金属、中京ペットボトルリサイクル、㈱オノセイ</t>
  </si>
  <si>
    <t>オオブユニティ㈱、ミナミ産業㈱、永一産商㈱、㈱アメニティーライフ、㈱オールサービス、㈱オクムラ、㈱キョーユウ、㈱海部清掃、エコムカワムラ㈱、サトマサ㈱、サトマサ環境㈲、丸二衛生㈲、東海装備㈱、平和建材㈱、㈲紙んぼ、㈲福芳</t>
  </si>
  <si>
    <t>㈱河上澄夫商店、サンエイ㈱、㈲杉本産業、㈲中部メンテナンス、㈲浅井商店、㈲安城商事、㈲金海商店、坂本商店、サンスイサービス㈱、㈱築山組、豊田産棄㈱、㈱日本クリーナー、㈱富士商行、ホーメックス㈱、松原商店、㈲丸和メンテナンス、モリ環境衛生センター㈱、㈲ワコー商事、㈱朝日サービス、川原産業(合名)、小松開発工業㈱、テムズ中日㈱、トヨキンクリーンセンター㈱、㈱モダン装美、朝日ケ丘産業㈱、㈱協豊製作所、三栄工業㈱、㈱三清社、豊光工業㈱、豊三工業㈱、豊昭工業㈱、豊誠工業㈱、豊徳工業㈱、本町興業㈱、安田工業㈱、㈲花丘商事、㈲豊クリーン、㈲彦山、㈲山中商事、ＭＯＲＩ、日本ロード・メンテナンス㈱、重原産業、㈲東海美化、穂積商事㈱、福田三商㈱、㈱タカキ興産、アクト、近藤商事土木㈱、㈱アメニティライフ、㈱三矢、㈱東海カンパニー、クリーンテックサービス、㈱眞栄、中日コプロ㈱、㈲小春、富久屋、㈲万三サービス、㈱コスモクリーンサービス、中央清掃㈱、(資)中富商会、㈱鈴鍵、やまもと企画㈱、㈲タスカール、河木興業㈱、松山建設工業㈱、㈱藤助、㈲西田商店、タツキ興業㈱、㈱加納造園、ベンリー豊田店、㈱豊田緑化苑、三共造園㈱、ヤハギ緑化㈱、福田造園土木㈱、ヨシダ緑化㈱、㈱バンブー苑、高岡造園土木㈱、㈱アスケ緑化、㈲今井造園、㈱豊田ガーデン、豊緑化技研㈱、㈲エバーグリーン、加藤造園㈱、㈲鈴木造園土木、㈱エイディーグリーン、㈲丹羽造園、豊田総合ビルメンテナンス(協)、志賀造園、野々山造園、㈱川合造園土木、グリーン化成㈱、㈱中村造園土木、梅壽園㈲、大島造園土木㈱、㈱兵藤造園、㈲猿投観葉、㈱貴洛、㈲島村造園土木、美和造園㈱、㈱ハーツ、㈱西山商店、㈲岩田清掃、坪井金属㈲、葵リサイクル、㈱みどり造園、㈲河口商店、美梢苑、㈲あいち商会、㈲アイワ、㈱マンダイ、㈲エーワン、㈱トーアクリーン、Ｋクリーン、ニチモウ商事㈱、㈲松平造園、東海アールシー㈱、田中建業㈱、㈲エコクリーンフジオカ、ベンリー豊田西店、㈱今井組、出合商店、辻商店、㈲中部建材センター、㈲山鹿商会、永井産業㈱、㈲アームズ、稲垣建材、㈲林起業、㈲田中商店、㈱山村事務所、㈲丸藤造園土木、㈲平山商店、名古屋ロード・メンテナンス㈱、豊田森林組合、コメジ・ソシオ㈱、フジ建材リース㈱、トヨタ造景㈲、㈲大台エコ・システム、㈲羽矢商店、㈲グリーンハント、ひかるクリーン、㈲伍三処理商会、㈲堀田畜産、㈱城山商店、まる藤商会㈲、㈱メンテック、今渕工業、三河設備㈱、愛陽クリーン、㈱毎日商会、米一産業、トヨタ衛生保繕㈱、㈲ヤハギエコノス、</t>
  </si>
  <si>
    <t>板倉商事㈱、㈱ハルミ、豊田開発㈲、フクタ建設㈱、㈲リサイクル東海</t>
  </si>
  <si>
    <t>アンジョウユニティ㈱、三協商事㈱、東邦清掃㈱</t>
  </si>
  <si>
    <t>㈲安城プラスチックリサイクルセンター、㈲大原硝子店、野村興産㈱、㈱ヤマキン</t>
  </si>
  <si>
    <t>平成16年度から廃止</t>
  </si>
  <si>
    <t>アンジョウユニティ㈱、東邦清掃㈱、三協商事㈱、㈱トーアクリーン、サンエイ㈱、㈲安城商事、ヒラテ産業㈲、㈲ビソー環境、㈲岩田清掃、㈲河口商店、㈲金海商店、㈱キトー、㈱企業処理サービス、㈲大園、トーエイ㈱、㈲渥美商会、㈲エリアサービス、ベンリー安城店、㈲新實商店、ニチモウ商事㈱、㈲袴田商店、(社)安城市シルバー人材センター、㈲あいち商會、ホーメックス㈱、愛協産業㈱、㈱東海石油、知立衛生㈱、三河代用燃料㈲、㈲大一興業、㈱エイゼン、㈱宮崎、㈱豊福組運輸、オオブユニティ㈱、㈱アシタ、一誠商事㈱、㈱日邦、㈲東海美化、㈲サンアール、㈱ユニオンサービス、㈱大久保東海、㈲ヨナハ環境サービス、知的障害者授産施設まるくてワークス、㈲村松商店、㈲尾張商事、㈲すずかん産業</t>
  </si>
  <si>
    <t>①使い捨てライター
②乾電池</t>
  </si>
  <si>
    <t>①布類
②衣類</t>
  </si>
  <si>
    <t>不燃ごみ(可燃)</t>
  </si>
  <si>
    <t>一升びん・ビールびん</t>
  </si>
  <si>
    <t>①プラスチック
②廃食用油
③アルミ類
④アルミ以外金属
⑤金属・その他素材の複合物</t>
  </si>
  <si>
    <t>①プラスチック
②廃食用油
③アルミ類
④アルミ以外金属
⑤金属・その他素材の複合物</t>
  </si>
  <si>
    <t>毛布</t>
  </si>
  <si>
    <t>①スプレー缶
②陶器</t>
  </si>
  <si>
    <t>①蛍光管
②再生できないガラス類
③廃乾電池
④陶磁器</t>
  </si>
  <si>
    <t>中 40円/枚
小 30円/枚
(80枚/世帯･年：無料)</t>
  </si>
  <si>
    <t>中 10円/枚
(121枚目から50円/枚)</t>
  </si>
  <si>
    <t>中 市場価格</t>
  </si>
  <si>
    <t>①焼却灰
②溶融スラグ 
③溶融メタル</t>
  </si>
  <si>
    <t>オ　ごみ分別収集・分別処理状況１／４</t>
  </si>
  <si>
    <t>オ　ごみ分別収集・分別処理状況２／４</t>
  </si>
  <si>
    <t>オ　ごみ分別収集・分別処理状況３／４</t>
  </si>
  <si>
    <t>オ　ごみ分別収集・分別処理状況４／４</t>
  </si>
  <si>
    <t>①一升びん
②ビールびん(特大)
③ビールびん(大)
④ビールびん(中)
⑤ビールびん(小)
⑥ｳｲｽｷｰびん
⑦焼酎びん
⑧赤玉びん
⑨サイダーびん</t>
  </si>
  <si>
    <t>その他金属</t>
  </si>
  <si>
    <t>スプレー缶等</t>
  </si>
  <si>
    <t>平均分別数</t>
  </si>
  <si>
    <t>（注）上段は住民が行う分別、下段は市町村等(組合・処理業者・再生事業者を含む。)が行う分別を示す。また、合計分別数は、「可燃ごみ」、「不燃ごみ」、「資源ごみ」、「その他ごみ」及び「粗大ごみ」の分別数の合計を示す。なお、△は、同じ分別区分であることを示す。</t>
  </si>
  <si>
    <t>　　　この表には、集団回収及び直接搬入は含まれていない。</t>
  </si>
  <si>
    <t>①家電製品②寝具類③家具④その他
⑤自転車</t>
  </si>
  <si>
    <t>再生品
（家具等）</t>
  </si>
  <si>
    <t>野村興産㈱</t>
  </si>
  <si>
    <t>グリーン開発㈲、鹿野春男、㈲ ビソー環境、㈲本間建築、㈱山兼、成和環境㈱、㈲ミカワクリーン、㈲アシスト、ヒラテ産業㈲、尾崎薫、和田吉一（和田商会）、㈲伊藤商事、㈲河口商店、白井勉、壁谷猛夫（蒲郡商店）、三崎興産㈱、山田弘、㈲松和メンテナンス</t>
  </si>
  <si>
    <t>　３,０１０千立方メートル（前年度３,１９３千立方メートル）</t>
  </si>
  <si>
    <t>㈱テクア、サンエイ㈱、トーエイ㈱、中部臨空都市エネルギー等地域集中実証研究プラント運営・保守管理組合</t>
  </si>
  <si>
    <t>サンスイサービス㈱、㈱テクア、㈲渡辺運輸、㈲丸直運送、㈲伊藤運送、㈱知多リサイクル、岩田商店、㈱アグメント、㈲三四四、(社)常滑市シルバー人材センター、トーエイ㈱、福田三商㈱、㈲皆貴、㈲マルハチ、㈲藁重紙プレスセンター、㈲シービック、中部資材㈱、㈱クリーンサービス知多、㈲ウィックス、サンエイ㈱、㈲岩田清掃、㈱宮崎、㈱ユニオンサービス、㈱榊原農園、㈱富士商行、中部環境サービス㈱、㈲エンザイム、㈱西山商店、㈲東海清掃、㈱エイゼン、㈲今井商会、オオブユニティ㈱、㈲横須賀衛生、㈲東海清掃、㈱上野清掃社、大丸古物商店、竹田商店、㈲ニワ水質、㈲大井毎日、岬産業、㈱知多環境保全センター</t>
  </si>
  <si>
    <t>㈱大栄工業、㈱倉衛工業、㈲ホテイクリーン、大和エンタープライズ㈱、㈱中部クリーンシステム、青山商店、柴田金属、シバタ㈱、内藤商店、㈲タツミ産業、㈲シンセイ、㈲江南紙原料、ミナミ産業㈱、㈱富士商行、東海装備㈱、古田信子、共栄サービス、㈱鈴鍵、やまもと企画㈱、中部メディカル㈲、㈲ケーアイ、㈲ユーズ、福田三商㈱、㈲紙資源名古屋、大和興業㈱、㈱愛北産業、エコムカワムラ㈱、大成環境㈱、㈱冨田商店、㈲桃山リサイクル、㈲小島総業、㈲芳村商店、㈲金海商店</t>
  </si>
  <si>
    <t>ごみ
堆肥化
施設</t>
  </si>
  <si>
    <t>ごみ
燃料化
施設</t>
  </si>
  <si>
    <t>粗大ごみ
処理施設</t>
  </si>
  <si>
    <t>その他
の施設</t>
  </si>
  <si>
    <t>その他の
資源化等
を行う
施設</t>
  </si>
  <si>
    <t>（注）「粗大ごみ処理施設」とは、粗大ごみを対象に破砕、圧縮等の処理及び有価物の選別を行う施設をいう。</t>
  </si>
  <si>
    <t>　　　「その他の施設」とは、資源化を目的とせず最終処分のための破砕、減容化等を行う施設をいう。</t>
  </si>
  <si>
    <t>　　　「ごみ堆肥化施設」とは、竪型多段式、横型箱式等原料の移送・攪拌が機械化され、ごみ堆肥化を行う施設をいう。</t>
  </si>
  <si>
    <t>　　　「ごみ燃料化施設」とは、固形化等により、ごみ燃料化を行う施設をいう。</t>
  </si>
  <si>
    <t>46市町村（無償貸与は除く。）</t>
  </si>
  <si>
    <t>57市町村</t>
  </si>
  <si>
    <t>大和興業㈱、第一環境㈱、東海装備㈱、㈲岩田清掃、ミナミ産業㈱、㈱ビホク、ヒラテ産業㈲、㈲シンセイ、㈱新栄工業、㈲石濱商事、大成環境㈱、㈱ユニオンサービス、大和エンタープライズ㈱、㈱ディーアイディー、福田三商㈱、トーエイ㈱、フジエイ㈲、㈲タツミ産業、㈲小島総業、㈱中部クリーンシステム、㈱愛北産業、㈲山手商店、㈱エコロダイワ、㈲伸和環境、㈲三原興業、共栄サービス、㈲コスモテクノ、㈲ホテイクリーン、㈲芳村商店、やまもと企画㈱、㈲愛知環境センター、中部メディカル㈲、中武産業㈱、エコムカワムラ㈱、㈱尾張クリーンパイプ、㈱富士商行、坪井金属㈲、三和清掃㈱、サンユー工業㈱、㈱大草建設、桜井資材運輸㈱、三寶㈱、㈲三幸、㈱オクムラ、柴田金属、シバタ㈱、木曽川環境クリーン㈱、㈱倉衛工業、内藤商店、オオブユニティ㈱</t>
  </si>
  <si>
    <t>㈱愛北リサイクル、㈱アイホク、㈱レジオン、野村興産㈱</t>
  </si>
  <si>
    <t>弥富市</t>
  </si>
  <si>
    <t>弥富市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</si>
</sst>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t/年&quot;"/>
    <numFmt numFmtId="178" formatCode="0.0_ "/>
    <numFmt numFmtId="179" formatCode="#,##0_);[Red]\(#,##0\)"/>
    <numFmt numFmtId="180" formatCode="0.0_);[Red]\(0.0\)"/>
    <numFmt numFmtId="181" formatCode="0_ "/>
  </numFmts>
  <fonts count="49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2"/>
      <color indexed="21"/>
      <name val="ＭＳ ゴシック"/>
      <family val="3"/>
    </font>
    <font>
      <sz val="12"/>
      <color indexed="21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"/>
      <name val="ＭＳ 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2.25"/>
      <name val="ＭＳ ゴシック"/>
      <family val="3"/>
    </font>
    <font>
      <sz val="1.75"/>
      <name val="ＭＳ ゴシック"/>
      <family val="3"/>
    </font>
    <font>
      <sz val="2"/>
      <name val="ＭＳ ゴシック"/>
      <family val="3"/>
    </font>
    <font>
      <sz val="10.25"/>
      <name val="ＭＳ ゴシック"/>
      <family val="3"/>
    </font>
    <font>
      <sz val="15"/>
      <name val="ＭＳ ゴシック"/>
      <family val="3"/>
    </font>
    <font>
      <sz val="9.75"/>
      <name val="ＭＳ ゴシック"/>
      <family val="3"/>
    </font>
    <font>
      <sz val="11"/>
      <name val="ＭＳ 明朝"/>
      <family val="1"/>
    </font>
    <font>
      <sz val="22"/>
      <name val="ＭＳ ゴシック"/>
      <family val="3"/>
    </font>
    <font>
      <sz val="14"/>
      <color indexed="8"/>
      <name val="ＭＳ 明朝"/>
      <family val="1"/>
    </font>
    <font>
      <sz val="14"/>
      <name val="平成明朝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7"/>
      <name val="ＭＳ ゴシック"/>
      <family val="3"/>
    </font>
    <font>
      <sz val="6"/>
      <name val="ＭＳ Ｐ明朝"/>
      <family val="1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22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6"/>
      <name val="ＤＦＰ勘亭流"/>
      <family val="3"/>
    </font>
    <font>
      <sz val="18"/>
      <name val="ＭＳ ゴシック"/>
      <family val="3"/>
    </font>
    <font>
      <sz val="17.5"/>
      <name val="ＭＳ ゴシック"/>
      <family val="3"/>
    </font>
    <font>
      <sz val="18"/>
      <color indexed="8"/>
      <name val="ＭＳ 明朝"/>
      <family val="1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thin"/>
      <top style="thin"/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double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35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384">
    <xf numFmtId="0" fontId="0" fillId="0" borderId="0" xfId="0" applyAlignment="1">
      <alignment/>
    </xf>
    <xf numFmtId="0" fontId="9" fillId="0" borderId="0" xfId="0" applyFont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 applyProtection="1">
      <alignment vertical="center"/>
      <protection/>
    </xf>
    <xf numFmtId="38" fontId="12" fillId="0" borderId="0" xfId="17" applyFont="1" applyFill="1" applyAlignment="1">
      <alignment/>
    </xf>
    <xf numFmtId="38" fontId="8" fillId="0" borderId="0" xfId="17" applyFont="1" applyFill="1" applyAlignment="1">
      <alignment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/>
    </xf>
    <xf numFmtId="38" fontId="9" fillId="0" borderId="0" xfId="17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16" fillId="0" borderId="0" xfId="17" applyFont="1" applyFill="1" applyAlignment="1">
      <alignment/>
    </xf>
    <xf numFmtId="38" fontId="16" fillId="0" borderId="0" xfId="17" applyFont="1" applyFill="1" applyBorder="1" applyAlignment="1" applyProtection="1">
      <alignment vertical="center"/>
      <protection/>
    </xf>
    <xf numFmtId="38" fontId="15" fillId="0" borderId="0" xfId="17" applyFont="1" applyFill="1" applyBorder="1" applyAlignment="1" applyProtection="1">
      <alignment horizontal="center" vertical="center" shrinkToFit="1"/>
      <protection locked="0"/>
    </xf>
    <xf numFmtId="38" fontId="8" fillId="0" borderId="0" xfId="17" applyFont="1" applyFill="1" applyAlignment="1">
      <alignment vertical="center"/>
    </xf>
    <xf numFmtId="38" fontId="15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0" fontId="8" fillId="0" borderId="0" xfId="0" applyFont="1" applyFill="1" applyAlignment="1">
      <alignment vertical="center" shrinkToFi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9" fillId="0" borderId="2" xfId="17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38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8" fontId="9" fillId="0" borderId="3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38" fontId="9" fillId="0" borderId="5" xfId="0" applyNumberFormat="1" applyFont="1" applyBorder="1" applyAlignment="1">
      <alignment vertical="center"/>
    </xf>
    <xf numFmtId="38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8" fontId="9" fillId="0" borderId="0" xfId="17" applyFont="1" applyAlignment="1">
      <alignment/>
    </xf>
    <xf numFmtId="3" fontId="9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13" fillId="0" borderId="0" xfId="0" applyFont="1" applyAlignment="1">
      <alignment vertical="center"/>
    </xf>
    <xf numFmtId="0" fontId="2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8" fontId="12" fillId="0" borderId="0" xfId="17" applyFont="1" applyAlignment="1">
      <alignment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177" fontId="21" fillId="0" borderId="11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" xfId="0" applyFont="1" applyBorder="1" applyAlignment="1">
      <alignment horizontal="center" vertical="center"/>
    </xf>
    <xf numFmtId="177" fontId="21" fillId="0" borderId="6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7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177" fontId="21" fillId="0" borderId="18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21" fillId="0" borderId="11" xfId="0" applyFont="1" applyBorder="1" applyAlignment="1">
      <alignment vertical="center"/>
    </xf>
    <xf numFmtId="177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38" fontId="29" fillId="0" borderId="23" xfId="17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Alignment="1">
      <alignment/>
    </xf>
    <xf numFmtId="38" fontId="14" fillId="0" borderId="26" xfId="17" applyFont="1" applyFill="1" applyBorder="1" applyAlignment="1">
      <alignment vertical="center"/>
    </xf>
    <xf numFmtId="38" fontId="14" fillId="0" borderId="27" xfId="17" applyFont="1" applyFill="1" applyBorder="1" applyAlignment="1">
      <alignment vertical="center"/>
    </xf>
    <xf numFmtId="38" fontId="14" fillId="0" borderId="28" xfId="17" applyFont="1" applyFill="1" applyBorder="1" applyAlignment="1">
      <alignment vertical="center"/>
    </xf>
    <xf numFmtId="38" fontId="14" fillId="0" borderId="29" xfId="0" applyNumberFormat="1" applyFont="1" applyFill="1" applyBorder="1" applyAlignment="1">
      <alignment vertical="center" shrinkToFit="1"/>
    </xf>
    <xf numFmtId="38" fontId="14" fillId="0" borderId="26" xfId="0" applyNumberFormat="1" applyFont="1" applyFill="1" applyBorder="1" applyAlignment="1">
      <alignment vertical="center" shrinkToFit="1"/>
    </xf>
    <xf numFmtId="38" fontId="14" fillId="0" borderId="30" xfId="0" applyNumberFormat="1" applyFont="1" applyFill="1" applyBorder="1" applyAlignment="1">
      <alignment vertical="center" shrinkToFit="1"/>
    </xf>
    <xf numFmtId="38" fontId="14" fillId="0" borderId="31" xfId="0" applyNumberFormat="1" applyFont="1" applyFill="1" applyBorder="1" applyAlignment="1">
      <alignment vertical="center" shrinkToFit="1"/>
    </xf>
    <xf numFmtId="38" fontId="14" fillId="0" borderId="32" xfId="0" applyNumberFormat="1" applyFont="1" applyFill="1" applyBorder="1" applyAlignment="1">
      <alignment vertical="center" shrinkToFit="1"/>
    </xf>
    <xf numFmtId="38" fontId="14" fillId="0" borderId="26" xfId="17" applyFont="1" applyFill="1" applyBorder="1" applyAlignment="1">
      <alignment vertical="center" shrinkToFit="1"/>
    </xf>
    <xf numFmtId="38" fontId="14" fillId="0" borderId="29" xfId="17" applyFont="1" applyFill="1" applyBorder="1" applyAlignment="1">
      <alignment vertical="center" shrinkToFit="1"/>
    </xf>
    <xf numFmtId="38" fontId="14" fillId="0" borderId="33" xfId="17" applyFont="1" applyFill="1" applyBorder="1" applyAlignment="1">
      <alignment vertical="center" shrinkToFit="1"/>
    </xf>
    <xf numFmtId="176" fontId="14" fillId="0" borderId="34" xfId="17" applyNumberFormat="1" applyFont="1" applyFill="1" applyBorder="1" applyAlignment="1">
      <alignment vertical="center" shrinkToFit="1"/>
    </xf>
    <xf numFmtId="38" fontId="14" fillId="0" borderId="30" xfId="17" applyFont="1" applyFill="1" applyBorder="1" applyAlignment="1">
      <alignment vertical="center" shrinkToFit="1"/>
    </xf>
    <xf numFmtId="38" fontId="14" fillId="0" borderId="26" xfId="17" applyFont="1" applyFill="1" applyBorder="1" applyAlignment="1">
      <alignment horizontal="center" vertical="center" shrinkToFit="1"/>
    </xf>
    <xf numFmtId="176" fontId="14" fillId="0" borderId="15" xfId="17" applyNumberFormat="1" applyFont="1" applyFill="1" applyBorder="1" applyAlignment="1">
      <alignment vertical="center" shrinkToFit="1"/>
    </xf>
    <xf numFmtId="38" fontId="14" fillId="0" borderId="27" xfId="17" applyFont="1" applyFill="1" applyBorder="1" applyAlignment="1">
      <alignment vertical="center" shrinkToFit="1"/>
    </xf>
    <xf numFmtId="38" fontId="14" fillId="0" borderId="35" xfId="17" applyFont="1" applyFill="1" applyBorder="1" applyAlignment="1">
      <alignment vertical="center" shrinkToFit="1"/>
    </xf>
    <xf numFmtId="176" fontId="14" fillId="0" borderId="20" xfId="17" applyNumberFormat="1" applyFont="1" applyFill="1" applyBorder="1" applyAlignment="1">
      <alignment vertical="center" shrinkToFit="1"/>
    </xf>
    <xf numFmtId="38" fontId="14" fillId="0" borderId="26" xfId="17" applyFont="1" applyFill="1" applyBorder="1" applyAlignment="1">
      <alignment horizontal="right" vertical="center" shrinkToFit="1"/>
    </xf>
    <xf numFmtId="38" fontId="14" fillId="0" borderId="28" xfId="17" applyFont="1" applyFill="1" applyBorder="1" applyAlignment="1">
      <alignment vertical="center" shrinkToFit="1"/>
    </xf>
    <xf numFmtId="176" fontId="14" fillId="0" borderId="36" xfId="17" applyNumberFormat="1" applyFont="1" applyFill="1" applyBorder="1" applyAlignment="1">
      <alignment vertical="center" shrinkToFit="1"/>
    </xf>
    <xf numFmtId="38" fontId="14" fillId="0" borderId="32" xfId="17" applyFont="1" applyFill="1" applyBorder="1" applyAlignment="1">
      <alignment vertical="center" shrinkToFit="1"/>
    </xf>
    <xf numFmtId="176" fontId="14" fillId="0" borderId="37" xfId="17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vertical="center"/>
    </xf>
    <xf numFmtId="38" fontId="23" fillId="0" borderId="0" xfId="17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2" fillId="0" borderId="0" xfId="22" applyFont="1" applyFill="1" applyAlignment="1">
      <alignment horizontal="left" vertical="center"/>
      <protection/>
    </xf>
    <xf numFmtId="0" fontId="41" fillId="0" borderId="0" xfId="22" applyFont="1" applyFill="1" applyAlignment="1">
      <alignment horizontal="left" vertical="center"/>
      <protection/>
    </xf>
    <xf numFmtId="0" fontId="41" fillId="0" borderId="0" xfId="22" applyFont="1" applyFill="1" applyAlignment="1">
      <alignment horizontal="center" vertical="center"/>
      <protection/>
    </xf>
    <xf numFmtId="0" fontId="41" fillId="0" borderId="23" xfId="22" applyFont="1" applyFill="1" applyBorder="1" applyAlignment="1">
      <alignment horizontal="right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9" fillId="0" borderId="33" xfId="22" applyFont="1" applyFill="1" applyBorder="1" applyAlignment="1">
      <alignment horizontal="center" vertical="center"/>
      <protection/>
    </xf>
    <xf numFmtId="0" fontId="9" fillId="0" borderId="9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2" borderId="0" xfId="22" applyFont="1" applyFill="1" applyBorder="1" applyAlignment="1">
      <alignment horizontal="center" vertical="center"/>
      <protection/>
    </xf>
    <xf numFmtId="0" fontId="9" fillId="0" borderId="26" xfId="22" applyFont="1" applyFill="1" applyBorder="1" applyAlignment="1">
      <alignment horizontal="center" vertical="center"/>
      <protection/>
    </xf>
    <xf numFmtId="0" fontId="10" fillId="0" borderId="31" xfId="22" applyFont="1" applyFill="1" applyBorder="1" applyAlignment="1">
      <alignment horizontal="center" vertical="center" wrapText="1"/>
      <protection/>
    </xf>
    <xf numFmtId="0" fontId="10" fillId="0" borderId="41" xfId="22" applyFont="1" applyFill="1" applyBorder="1" applyAlignment="1">
      <alignment horizontal="center" vertical="center" wrapText="1"/>
      <protection/>
    </xf>
    <xf numFmtId="0" fontId="10" fillId="0" borderId="42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horizontal="center" vertical="center" wrapText="1"/>
      <protection/>
    </xf>
    <xf numFmtId="0" fontId="10" fillId="2" borderId="0" xfId="22" applyFont="1" applyFill="1" applyBorder="1" applyAlignment="1">
      <alignment horizontal="center" vertical="center" wrapText="1"/>
      <protection/>
    </xf>
    <xf numFmtId="0" fontId="9" fillId="0" borderId="41" xfId="22" applyFont="1" applyFill="1" applyBorder="1" applyAlignment="1">
      <alignment horizontal="center" vertical="center"/>
      <protection/>
    </xf>
    <xf numFmtId="0" fontId="9" fillId="0" borderId="40" xfId="22" applyFont="1" applyFill="1" applyBorder="1" applyAlignment="1">
      <alignment horizontal="center" vertical="center"/>
      <protection/>
    </xf>
    <xf numFmtId="0" fontId="9" fillId="0" borderId="0" xfId="22" applyFont="1" applyFill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0" fontId="10" fillId="0" borderId="0" xfId="22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left" vertical="center"/>
      <protection/>
    </xf>
    <xf numFmtId="0" fontId="13" fillId="0" borderId="0" xfId="21" applyFont="1" applyFill="1" applyAlignment="1">
      <alignment horizontal="left" vertical="center"/>
      <protection/>
    </xf>
    <xf numFmtId="0" fontId="17" fillId="0" borderId="0" xfId="21" applyFont="1" applyFill="1" applyAlignment="1">
      <alignment horizontal="left" vertical="center"/>
      <protection/>
    </xf>
    <xf numFmtId="0" fontId="17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left" vertical="center"/>
      <protection/>
    </xf>
    <xf numFmtId="0" fontId="31" fillId="0" borderId="42" xfId="21" applyFont="1" applyFill="1" applyBorder="1" applyAlignment="1">
      <alignment vertical="center" wrapText="1"/>
      <protection/>
    </xf>
    <xf numFmtId="0" fontId="31" fillId="0" borderId="40" xfId="21" applyFont="1" applyFill="1" applyBorder="1" applyAlignment="1">
      <alignment horizontal="center" vertical="center" wrapText="1"/>
      <protection/>
    </xf>
    <xf numFmtId="0" fontId="31" fillId="0" borderId="40" xfId="21" applyFont="1" applyFill="1" applyBorder="1" applyAlignment="1">
      <alignment vertical="center" wrapText="1"/>
      <protection/>
    </xf>
    <xf numFmtId="0" fontId="42" fillId="0" borderId="40" xfId="21" applyFont="1" applyFill="1" applyBorder="1" applyAlignment="1">
      <alignment vertical="center" wrapText="1"/>
      <protection/>
    </xf>
    <xf numFmtId="0" fontId="10" fillId="0" borderId="40" xfId="21" applyFont="1" applyFill="1" applyBorder="1" applyAlignment="1">
      <alignment vertical="center" wrapText="1"/>
      <protection/>
    </xf>
    <xf numFmtId="0" fontId="24" fillId="0" borderId="40" xfId="21" applyFont="1" applyFill="1" applyBorder="1" applyAlignment="1">
      <alignment vertical="center" wrapText="1"/>
      <protection/>
    </xf>
    <xf numFmtId="0" fontId="9" fillId="0" borderId="40" xfId="21" applyFont="1" applyFill="1" applyBorder="1" applyAlignment="1">
      <alignment vertical="center" wrapText="1"/>
      <protection/>
    </xf>
    <xf numFmtId="0" fontId="9" fillId="0" borderId="40" xfId="21" applyFont="1" applyFill="1" applyBorder="1" applyAlignment="1">
      <alignment horizontal="center" vertical="center" wrapText="1"/>
      <protection/>
    </xf>
    <xf numFmtId="0" fontId="9" fillId="0" borderId="0" xfId="21" applyFont="1" applyFill="1" applyAlignment="1">
      <alignment horizontal="center"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22" fillId="0" borderId="0" xfId="22" applyFont="1" applyFill="1" applyAlignment="1">
      <alignment vertical="center"/>
      <protection/>
    </xf>
    <xf numFmtId="0" fontId="22" fillId="0" borderId="0" xfId="22" applyFont="1" applyFill="1" applyAlignment="1">
      <alignment horizontal="center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43" xfId="22" applyFont="1" applyFill="1" applyBorder="1" applyAlignment="1">
      <alignment horizontal="center" vertical="center"/>
      <protection/>
    </xf>
    <xf numFmtId="0" fontId="9" fillId="0" borderId="44" xfId="22" applyFont="1" applyFill="1" applyBorder="1" applyAlignment="1">
      <alignment horizontal="center" vertical="center"/>
      <protection/>
    </xf>
    <xf numFmtId="0" fontId="9" fillId="0" borderId="45" xfId="22" applyFont="1" applyFill="1" applyBorder="1" applyAlignment="1">
      <alignment horizontal="center" vertical="center"/>
      <protection/>
    </xf>
    <xf numFmtId="0" fontId="9" fillId="0" borderId="46" xfId="22" applyFont="1" applyFill="1" applyBorder="1" applyAlignment="1">
      <alignment horizontal="center" vertical="center"/>
      <protection/>
    </xf>
    <xf numFmtId="0" fontId="9" fillId="0" borderId="47" xfId="22" applyFont="1" applyFill="1" applyBorder="1" applyAlignment="1">
      <alignment horizontal="center" vertical="center"/>
      <protection/>
    </xf>
    <xf numFmtId="0" fontId="9" fillId="0" borderId="15" xfId="22" applyFont="1" applyFill="1" applyBorder="1" applyAlignment="1">
      <alignment vertical="center"/>
      <protection/>
    </xf>
    <xf numFmtId="0" fontId="9" fillId="0" borderId="37" xfId="22" applyFont="1" applyFill="1" applyBorder="1" applyAlignment="1">
      <alignment vertical="center"/>
      <protection/>
    </xf>
    <xf numFmtId="0" fontId="22" fillId="0" borderId="0" xfId="22" applyFont="1" applyFill="1" applyAlignment="1">
      <alignment horizontal="left" vertical="center"/>
      <protection/>
    </xf>
    <xf numFmtId="57" fontId="0" fillId="0" borderId="0" xfId="22" applyNumberFormat="1" applyFont="1" applyFill="1" applyAlignment="1">
      <alignment horizontal="center" vertical="center"/>
      <protection/>
    </xf>
    <xf numFmtId="0" fontId="0" fillId="0" borderId="0" xfId="22" applyFont="1" applyFill="1" applyAlignment="1">
      <alignment horizontal="center" vertical="center"/>
      <protection/>
    </xf>
    <xf numFmtId="49" fontId="0" fillId="0" borderId="0" xfId="22" applyNumberFormat="1" applyFont="1" applyFill="1" applyAlignment="1">
      <alignment horizontal="center" vertical="center"/>
      <protection/>
    </xf>
    <xf numFmtId="0" fontId="0" fillId="0" borderId="0" xfId="22" applyFont="1" applyFill="1" applyAlignment="1" quotePrefix="1">
      <alignment horizontal="right"/>
      <protection/>
    </xf>
    <xf numFmtId="0" fontId="14" fillId="0" borderId="0" xfId="22" applyFont="1" applyFill="1" applyAlignment="1" quotePrefix="1">
      <alignment horizontal="right"/>
      <protection/>
    </xf>
    <xf numFmtId="0" fontId="14" fillId="0" borderId="0" xfId="22" applyFont="1" applyFill="1" applyAlignment="1">
      <alignment horizontal="center" vertical="center"/>
      <protection/>
    </xf>
    <xf numFmtId="49" fontId="14" fillId="0" borderId="48" xfId="22" applyNumberFormat="1" applyFont="1" applyFill="1" applyBorder="1" applyAlignment="1">
      <alignment horizontal="center" vertical="center"/>
      <protection/>
    </xf>
    <xf numFmtId="49" fontId="14" fillId="0" borderId="49" xfId="22" applyNumberFormat="1" applyFont="1" applyFill="1" applyBorder="1" applyAlignment="1">
      <alignment horizontal="center" vertical="center"/>
      <protection/>
    </xf>
    <xf numFmtId="0" fontId="9" fillId="0" borderId="50" xfId="22" applyFont="1" applyFill="1" applyBorder="1" applyAlignment="1">
      <alignment horizontal="left" vertical="center"/>
      <protection/>
    </xf>
    <xf numFmtId="58" fontId="9" fillId="0" borderId="51" xfId="22" applyNumberFormat="1" applyFont="1" applyFill="1" applyBorder="1" applyAlignment="1">
      <alignment horizontal="center" vertical="center"/>
      <protection/>
    </xf>
    <xf numFmtId="38" fontId="9" fillId="0" borderId="52" xfId="17" applyFont="1" applyFill="1" applyBorder="1" applyAlignment="1">
      <alignment vertical="center"/>
    </xf>
    <xf numFmtId="49" fontId="9" fillId="0" borderId="53" xfId="22" applyNumberFormat="1" applyFont="1" applyFill="1" applyBorder="1" applyAlignment="1">
      <alignment horizontal="center" vertical="center"/>
      <protection/>
    </xf>
    <xf numFmtId="38" fontId="9" fillId="0" borderId="54" xfId="17" applyFont="1" applyFill="1" applyBorder="1" applyAlignment="1">
      <alignment vertical="center"/>
    </xf>
    <xf numFmtId="0" fontId="9" fillId="0" borderId="39" xfId="22" applyFont="1" applyFill="1" applyBorder="1" applyAlignment="1">
      <alignment horizontal="center" vertical="center" shrinkToFit="1"/>
      <protection/>
    </xf>
    <xf numFmtId="57" fontId="9" fillId="0" borderId="0" xfId="22" applyNumberFormat="1" applyFont="1" applyFill="1" applyAlignment="1">
      <alignment horizontal="center" vertical="center"/>
      <protection/>
    </xf>
    <xf numFmtId="49" fontId="9" fillId="0" borderId="0" xfId="22" applyNumberFormat="1" applyFont="1" applyFill="1" applyAlignment="1">
      <alignment horizontal="center" vertical="center"/>
      <protection/>
    </xf>
    <xf numFmtId="0" fontId="18" fillId="0" borderId="0" xfId="23" applyFont="1" applyFill="1" applyAlignment="1">
      <alignment vertical="center"/>
      <protection/>
    </xf>
    <xf numFmtId="0" fontId="14" fillId="0" borderId="0" xfId="23" applyFont="1" applyFill="1" applyAlignment="1">
      <alignment vertical="center"/>
      <protection/>
    </xf>
    <xf numFmtId="0" fontId="31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horizontal="distributed" vertical="center"/>
      <protection/>
    </xf>
    <xf numFmtId="0" fontId="31" fillId="0" borderId="0" xfId="23" applyFont="1" applyFill="1" applyAlignment="1">
      <alignment horizontal="distributed" vertical="center"/>
      <protection/>
    </xf>
    <xf numFmtId="178" fontId="9" fillId="0" borderId="0" xfId="0" applyNumberFormat="1" applyFont="1" applyAlignment="1">
      <alignment/>
    </xf>
    <xf numFmtId="0" fontId="31" fillId="0" borderId="55" xfId="23" applyFont="1" applyFill="1" applyBorder="1" applyAlignment="1">
      <alignment horizontal="center" vertical="center"/>
      <protection/>
    </xf>
    <xf numFmtId="38" fontId="14" fillId="0" borderId="33" xfId="17" applyFont="1" applyFill="1" applyBorder="1" applyAlignment="1">
      <alignment horizontal="center" vertical="center" shrinkToFit="1"/>
    </xf>
    <xf numFmtId="38" fontId="14" fillId="0" borderId="27" xfId="17" applyFont="1" applyFill="1" applyBorder="1" applyAlignment="1">
      <alignment horizontal="center" vertical="center" shrinkToFit="1"/>
    </xf>
    <xf numFmtId="38" fontId="14" fillId="0" borderId="56" xfId="17" applyFont="1" applyFill="1" applyBorder="1" applyAlignment="1">
      <alignment vertical="center" shrinkToFit="1"/>
    </xf>
    <xf numFmtId="38" fontId="14" fillId="0" borderId="28" xfId="17" applyFont="1" applyFill="1" applyBorder="1" applyAlignment="1">
      <alignment horizontal="right" vertical="center" shrinkToFit="1"/>
    </xf>
    <xf numFmtId="38" fontId="14" fillId="0" borderId="28" xfId="17" applyFont="1" applyFill="1" applyBorder="1" applyAlignment="1">
      <alignment horizontal="center" vertical="center" shrinkToFit="1"/>
    </xf>
    <xf numFmtId="38" fontId="14" fillId="0" borderId="31" xfId="17" applyFont="1" applyFill="1" applyBorder="1" applyAlignment="1">
      <alignment horizontal="center" vertical="center" shrinkToFit="1"/>
    </xf>
    <xf numFmtId="38" fontId="14" fillId="0" borderId="31" xfId="17" applyFont="1" applyFill="1" applyBorder="1" applyAlignment="1">
      <alignment vertical="center"/>
    </xf>
    <xf numFmtId="38" fontId="14" fillId="0" borderId="55" xfId="17" applyFont="1" applyFill="1" applyBorder="1" applyAlignment="1">
      <alignment vertical="center" shrinkToFit="1"/>
    </xf>
    <xf numFmtId="38" fontId="14" fillId="0" borderId="57" xfId="17" applyFont="1" applyFill="1" applyBorder="1" applyAlignment="1">
      <alignment horizontal="center" vertical="center" shrinkToFit="1"/>
    </xf>
    <xf numFmtId="38" fontId="14" fillId="0" borderId="57" xfId="17" applyFont="1" applyFill="1" applyBorder="1" applyAlignment="1">
      <alignment vertical="center" shrinkToFit="1"/>
    </xf>
    <xf numFmtId="38" fontId="14" fillId="0" borderId="8" xfId="17" applyFont="1" applyFill="1" applyBorder="1" applyAlignment="1">
      <alignment vertical="center" shrinkToFit="1"/>
    </xf>
    <xf numFmtId="38" fontId="14" fillId="0" borderId="58" xfId="17" applyFont="1" applyFill="1" applyBorder="1" applyAlignment="1">
      <alignment vertical="center" shrinkToFit="1"/>
    </xf>
    <xf numFmtId="38" fontId="14" fillId="0" borderId="58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15" xfId="17" applyFont="1" applyFill="1" applyBorder="1" applyAlignment="1">
      <alignment vertical="center"/>
    </xf>
    <xf numFmtId="38" fontId="14" fillId="0" borderId="59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14" fillId="0" borderId="26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vertical="center"/>
    </xf>
    <xf numFmtId="38" fontId="14" fillId="0" borderId="55" xfId="0" applyNumberFormat="1" applyFont="1" applyFill="1" applyBorder="1" applyAlignment="1">
      <alignment vertical="center" shrinkToFit="1"/>
    </xf>
    <xf numFmtId="38" fontId="14" fillId="0" borderId="57" xfId="0" applyNumberFormat="1" applyFont="1" applyFill="1" applyBorder="1" applyAlignment="1">
      <alignment vertical="center" shrinkToFit="1"/>
    </xf>
    <xf numFmtId="38" fontId="14" fillId="0" borderId="59" xfId="0" applyNumberFormat="1" applyFont="1" applyFill="1" applyBorder="1" applyAlignment="1">
      <alignment vertical="center" shrinkToFit="1"/>
    </xf>
    <xf numFmtId="38" fontId="14" fillId="0" borderId="33" xfId="17" applyFont="1" applyFill="1" applyBorder="1" applyAlignment="1">
      <alignment vertical="center"/>
    </xf>
    <xf numFmtId="38" fontId="14" fillId="0" borderId="60" xfId="17" applyFont="1" applyFill="1" applyBorder="1" applyAlignment="1">
      <alignment horizontal="center" vertical="center"/>
    </xf>
    <xf numFmtId="38" fontId="14" fillId="0" borderId="61" xfId="17" applyFont="1" applyFill="1" applyBorder="1" applyAlignment="1">
      <alignment horizontal="center" vertical="center"/>
    </xf>
    <xf numFmtId="38" fontId="14" fillId="0" borderId="55" xfId="17" applyFont="1" applyFill="1" applyBorder="1" applyAlignment="1">
      <alignment vertical="center"/>
    </xf>
    <xf numFmtId="38" fontId="14" fillId="0" borderId="62" xfId="17" applyFont="1" applyFill="1" applyBorder="1" applyAlignment="1">
      <alignment vertical="center"/>
    </xf>
    <xf numFmtId="38" fontId="14" fillId="0" borderId="38" xfId="17" applyFont="1" applyFill="1" applyBorder="1" applyAlignment="1">
      <alignment vertical="center"/>
    </xf>
    <xf numFmtId="38" fontId="14" fillId="0" borderId="63" xfId="17" applyFont="1" applyFill="1" applyBorder="1" applyAlignment="1">
      <alignment vertical="center"/>
    </xf>
    <xf numFmtId="38" fontId="14" fillId="0" borderId="60" xfId="17" applyFont="1" applyFill="1" applyBorder="1" applyAlignment="1">
      <alignment vertical="center"/>
    </xf>
    <xf numFmtId="38" fontId="14" fillId="0" borderId="33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38" fontId="14" fillId="0" borderId="64" xfId="17" applyFont="1" applyFill="1" applyBorder="1" applyAlignment="1">
      <alignment horizontal="center" vertical="center"/>
    </xf>
    <xf numFmtId="38" fontId="14" fillId="0" borderId="65" xfId="17" applyFont="1" applyFill="1" applyBorder="1" applyAlignment="1">
      <alignment horizontal="center" vertical="center"/>
    </xf>
    <xf numFmtId="38" fontId="14" fillId="0" borderId="66" xfId="17" applyFont="1" applyFill="1" applyBorder="1" applyAlignment="1">
      <alignment horizontal="center" vertical="center"/>
    </xf>
    <xf numFmtId="38" fontId="14" fillId="0" borderId="67" xfId="17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64" xfId="17" applyFont="1" applyFill="1" applyBorder="1" applyAlignment="1">
      <alignment vertical="center"/>
    </xf>
    <xf numFmtId="38" fontId="14" fillId="0" borderId="65" xfId="17" applyFont="1" applyFill="1" applyBorder="1" applyAlignment="1">
      <alignment vertical="center"/>
    </xf>
    <xf numFmtId="38" fontId="14" fillId="0" borderId="26" xfId="17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/>
    </xf>
    <xf numFmtId="38" fontId="14" fillId="0" borderId="68" xfId="17" applyFont="1" applyFill="1" applyBorder="1" applyAlignment="1">
      <alignment horizontal="center" vertical="center"/>
    </xf>
    <xf numFmtId="38" fontId="14" fillId="0" borderId="69" xfId="17" applyFont="1" applyFill="1" applyBorder="1" applyAlignment="1">
      <alignment horizontal="center" vertical="center"/>
    </xf>
    <xf numFmtId="38" fontId="14" fillId="0" borderId="70" xfId="17" applyFont="1" applyFill="1" applyBorder="1" applyAlignment="1">
      <alignment horizontal="center" vertical="center"/>
    </xf>
    <xf numFmtId="38" fontId="14" fillId="0" borderId="69" xfId="17" applyFont="1" applyFill="1" applyBorder="1" applyAlignment="1">
      <alignment vertical="center"/>
    </xf>
    <xf numFmtId="38" fontId="14" fillId="0" borderId="71" xfId="17" applyFont="1" applyFill="1" applyBorder="1" applyAlignment="1">
      <alignment vertical="center"/>
    </xf>
    <xf numFmtId="38" fontId="14" fillId="0" borderId="11" xfId="17" applyFont="1" applyFill="1" applyBorder="1" applyAlignment="1">
      <alignment vertical="center"/>
    </xf>
    <xf numFmtId="38" fontId="14" fillId="0" borderId="68" xfId="17" applyFont="1" applyFill="1" applyBorder="1" applyAlignment="1">
      <alignment vertical="center"/>
    </xf>
    <xf numFmtId="38" fontId="14" fillId="0" borderId="27" xfId="17" applyFont="1" applyFill="1" applyBorder="1" applyAlignment="1">
      <alignment horizontal="center" vertical="center"/>
    </xf>
    <xf numFmtId="38" fontId="14" fillId="0" borderId="72" xfId="17" applyFont="1" applyFill="1" applyBorder="1" applyAlignment="1">
      <alignment horizontal="center" vertical="center"/>
    </xf>
    <xf numFmtId="38" fontId="14" fillId="0" borderId="73" xfId="17" applyFont="1" applyFill="1" applyBorder="1" applyAlignment="1">
      <alignment horizontal="center" vertical="center"/>
    </xf>
    <xf numFmtId="38" fontId="14" fillId="0" borderId="74" xfId="17" applyFont="1" applyFill="1" applyBorder="1" applyAlignment="1">
      <alignment horizontal="center" vertical="center"/>
    </xf>
    <xf numFmtId="38" fontId="14" fillId="0" borderId="75" xfId="17" applyFont="1" applyFill="1" applyBorder="1" applyAlignment="1">
      <alignment horizontal="center" vertical="center"/>
    </xf>
    <xf numFmtId="38" fontId="14" fillId="0" borderId="74" xfId="17" applyFont="1" applyFill="1" applyBorder="1" applyAlignment="1">
      <alignment vertical="center"/>
    </xf>
    <xf numFmtId="38" fontId="14" fillId="0" borderId="76" xfId="17" applyFont="1" applyFill="1" applyBorder="1" applyAlignment="1">
      <alignment vertical="center"/>
    </xf>
    <xf numFmtId="38" fontId="14" fillId="0" borderId="72" xfId="17" applyFont="1" applyFill="1" applyBorder="1" applyAlignment="1">
      <alignment vertical="center"/>
    </xf>
    <xf numFmtId="38" fontId="14" fillId="0" borderId="73" xfId="17" applyFont="1" applyFill="1" applyBorder="1" applyAlignment="1">
      <alignment vertical="center"/>
    </xf>
    <xf numFmtId="38" fontId="14" fillId="0" borderId="28" xfId="17" applyFont="1" applyFill="1" applyBorder="1" applyAlignment="1">
      <alignment horizontal="center" vertical="center"/>
    </xf>
    <xf numFmtId="38" fontId="14" fillId="0" borderId="66" xfId="17" applyFont="1" applyFill="1" applyBorder="1" applyAlignment="1">
      <alignment vertical="center"/>
    </xf>
    <xf numFmtId="38" fontId="14" fillId="0" borderId="76" xfId="17" applyFont="1" applyFill="1" applyBorder="1" applyAlignment="1">
      <alignment horizontal="center" vertical="center"/>
    </xf>
    <xf numFmtId="38" fontId="14" fillId="0" borderId="77" xfId="17" applyFont="1" applyFill="1" applyBorder="1" applyAlignment="1">
      <alignment horizontal="center" vertical="center"/>
    </xf>
    <xf numFmtId="38" fontId="14" fillId="0" borderId="78" xfId="17" applyFont="1" applyFill="1" applyBorder="1" applyAlignment="1">
      <alignment horizontal="center" vertical="center"/>
    </xf>
    <xf numFmtId="38" fontId="14" fillId="0" borderId="79" xfId="17" applyFont="1" applyFill="1" applyBorder="1" applyAlignment="1">
      <alignment vertical="center"/>
    </xf>
    <xf numFmtId="38" fontId="14" fillId="0" borderId="80" xfId="17" applyFont="1" applyFill="1" applyBorder="1" applyAlignment="1">
      <alignment vertical="center"/>
    </xf>
    <xf numFmtId="38" fontId="14" fillId="0" borderId="23" xfId="17" applyFont="1" applyFill="1" applyBorder="1" applyAlignment="1">
      <alignment vertical="center"/>
    </xf>
    <xf numFmtId="38" fontId="14" fillId="0" borderId="77" xfId="17" applyFont="1" applyFill="1" applyBorder="1" applyAlignment="1">
      <alignment vertical="center"/>
    </xf>
    <xf numFmtId="38" fontId="14" fillId="0" borderId="31" xfId="17" applyFont="1" applyFill="1" applyBorder="1" applyAlignment="1">
      <alignment horizontal="center" vertical="center"/>
    </xf>
    <xf numFmtId="38" fontId="14" fillId="0" borderId="26" xfId="0" applyNumberFormat="1" applyFont="1" applyFill="1" applyBorder="1" applyAlignment="1">
      <alignment vertical="center"/>
    </xf>
    <xf numFmtId="38" fontId="14" fillId="0" borderId="57" xfId="0" applyNumberFormat="1" applyFont="1" applyFill="1" applyBorder="1" applyAlignment="1">
      <alignment vertical="center"/>
    </xf>
    <xf numFmtId="38" fontId="14" fillId="0" borderId="65" xfId="0" applyNumberFormat="1" applyFont="1" applyFill="1" applyBorder="1" applyAlignment="1">
      <alignment vertical="center"/>
    </xf>
    <xf numFmtId="38" fontId="14" fillId="0" borderId="66" xfId="0" applyNumberFormat="1" applyFont="1" applyFill="1" applyBorder="1" applyAlignment="1">
      <alignment vertical="center"/>
    </xf>
    <xf numFmtId="38" fontId="14" fillId="0" borderId="31" xfId="0" applyNumberFormat="1" applyFont="1" applyFill="1" applyBorder="1" applyAlignment="1">
      <alignment vertical="center"/>
    </xf>
    <xf numFmtId="38" fontId="14" fillId="0" borderId="79" xfId="0" applyNumberFormat="1" applyFont="1" applyFill="1" applyBorder="1" applyAlignment="1">
      <alignment vertical="center"/>
    </xf>
    <xf numFmtId="38" fontId="14" fillId="0" borderId="78" xfId="0" applyNumberFormat="1" applyFont="1" applyFill="1" applyBorder="1" applyAlignment="1">
      <alignment vertical="center"/>
    </xf>
    <xf numFmtId="38" fontId="14" fillId="0" borderId="59" xfId="0" applyNumberFormat="1" applyFont="1" applyFill="1" applyBorder="1" applyAlignment="1">
      <alignment vertical="center"/>
    </xf>
    <xf numFmtId="38" fontId="14" fillId="0" borderId="67" xfId="17" applyFont="1" applyFill="1" applyBorder="1" applyAlignment="1">
      <alignment horizontal="center" vertical="center"/>
    </xf>
    <xf numFmtId="38" fontId="14" fillId="0" borderId="71" xfId="17" applyFont="1" applyFill="1" applyBorder="1" applyAlignment="1">
      <alignment horizontal="center" vertical="center"/>
    </xf>
    <xf numFmtId="38" fontId="14" fillId="0" borderId="62" xfId="17" applyFont="1" applyFill="1" applyBorder="1" applyAlignment="1">
      <alignment horizontal="center" vertical="center"/>
    </xf>
    <xf numFmtId="38" fontId="14" fillId="0" borderId="64" xfId="0" applyNumberFormat="1" applyFont="1" applyFill="1" applyBorder="1" applyAlignment="1">
      <alignment vertical="center"/>
    </xf>
    <xf numFmtId="38" fontId="14" fillId="0" borderId="67" xfId="0" applyNumberFormat="1" applyFont="1" applyFill="1" applyBorder="1" applyAlignment="1">
      <alignment vertical="center"/>
    </xf>
    <xf numFmtId="38" fontId="14" fillId="0" borderId="77" xfId="0" applyNumberFormat="1" applyFont="1" applyFill="1" applyBorder="1" applyAlignment="1">
      <alignment vertical="center"/>
    </xf>
    <xf numFmtId="38" fontId="14" fillId="0" borderId="80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38" fontId="14" fillId="0" borderId="23" xfId="0" applyNumberFormat="1" applyFont="1" applyFill="1" applyBorder="1" applyAlignment="1">
      <alignment vertical="center"/>
    </xf>
    <xf numFmtId="38" fontId="14" fillId="0" borderId="80" xfId="17" applyFont="1" applyFill="1" applyBorder="1" applyAlignment="1">
      <alignment horizontal="center" vertical="center"/>
    </xf>
    <xf numFmtId="38" fontId="14" fillId="0" borderId="70" xfId="17" applyFont="1" applyFill="1" applyBorder="1" applyAlignment="1">
      <alignment vertical="center"/>
    </xf>
    <xf numFmtId="38" fontId="14" fillId="0" borderId="75" xfId="17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38" fontId="14" fillId="0" borderId="34" xfId="17" applyFont="1" applyFill="1" applyBorder="1" applyAlignment="1">
      <alignment vertical="center"/>
    </xf>
    <xf numFmtId="38" fontId="14" fillId="0" borderId="20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38" fontId="14" fillId="0" borderId="15" xfId="17" applyFont="1" applyFill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14" fillId="0" borderId="8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38" fontId="14" fillId="0" borderId="29" xfId="17" applyFont="1" applyFill="1" applyBorder="1" applyAlignment="1">
      <alignment vertical="center"/>
    </xf>
    <xf numFmtId="38" fontId="14" fillId="0" borderId="30" xfId="17" applyFont="1" applyFill="1" applyBorder="1" applyAlignment="1">
      <alignment vertical="center"/>
    </xf>
    <xf numFmtId="38" fontId="14" fillId="0" borderId="3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32" xfId="17" applyFont="1" applyFill="1" applyBorder="1" applyAlignment="1">
      <alignment vertical="center"/>
    </xf>
    <xf numFmtId="38" fontId="9" fillId="0" borderId="0" xfId="17" applyFont="1" applyFill="1" applyBorder="1" applyAlignment="1">
      <alignment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3" fontId="9" fillId="0" borderId="0" xfId="17" applyNumberFormat="1" applyFont="1" applyFill="1" applyBorder="1" applyAlignment="1">
      <alignment horizontal="center"/>
    </xf>
    <xf numFmtId="3" fontId="9" fillId="0" borderId="0" xfId="17" applyNumberFormat="1" applyFont="1" applyFill="1" applyBorder="1" applyAlignment="1">
      <alignment/>
    </xf>
    <xf numFmtId="0" fontId="9" fillId="0" borderId="3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8" fontId="9" fillId="0" borderId="38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11" xfId="17" applyFont="1" applyBorder="1" applyAlignment="1">
      <alignment vertical="center"/>
    </xf>
    <xf numFmtId="38" fontId="9" fillId="0" borderId="72" xfId="17" applyFont="1" applyBorder="1" applyAlignment="1">
      <alignment vertical="center"/>
    </xf>
    <xf numFmtId="38" fontId="9" fillId="0" borderId="23" xfId="17" applyFont="1" applyBorder="1" applyAlignment="1">
      <alignment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1" fillId="0" borderId="0" xfId="22" applyFont="1" applyFill="1" applyBorder="1" applyAlignment="1">
      <alignment horizontal="right" vertical="center"/>
      <protection/>
    </xf>
    <xf numFmtId="0" fontId="31" fillId="0" borderId="83" xfId="23" applyFont="1" applyFill="1" applyBorder="1" applyAlignment="1">
      <alignment horizontal="center" vertical="center"/>
      <protection/>
    </xf>
    <xf numFmtId="0" fontId="31" fillId="0" borderId="84" xfId="23" applyFont="1" applyFill="1" applyBorder="1" applyAlignment="1">
      <alignment horizontal="center" vertical="center"/>
      <protection/>
    </xf>
    <xf numFmtId="0" fontId="31" fillId="0" borderId="33" xfId="23" applyFont="1" applyFill="1" applyBorder="1" applyAlignment="1">
      <alignment horizontal="distributed" vertical="center"/>
      <protection/>
    </xf>
    <xf numFmtId="0" fontId="31" fillId="0" borderId="85" xfId="23" applyFont="1" applyFill="1" applyBorder="1" applyAlignment="1">
      <alignment horizontal="distributed" vertical="center"/>
      <protection/>
    </xf>
    <xf numFmtId="0" fontId="9" fillId="0" borderId="86" xfId="22" applyFont="1" applyFill="1" applyBorder="1" applyAlignment="1">
      <alignment horizontal="center" vertical="center"/>
      <protection/>
    </xf>
    <xf numFmtId="38" fontId="14" fillId="0" borderId="87" xfId="17" applyFont="1" applyFill="1" applyBorder="1" applyAlignment="1">
      <alignment vertical="center"/>
    </xf>
    <xf numFmtId="38" fontId="14" fillId="0" borderId="12" xfId="17" applyFont="1" applyFill="1" applyBorder="1" applyAlignment="1">
      <alignment vertical="center"/>
    </xf>
    <xf numFmtId="38" fontId="14" fillId="0" borderId="6" xfId="17" applyFont="1" applyFill="1" applyBorder="1" applyAlignment="1">
      <alignment vertical="center"/>
    </xf>
    <xf numFmtId="38" fontId="14" fillId="0" borderId="88" xfId="17" applyFont="1" applyFill="1" applyBorder="1" applyAlignment="1">
      <alignment vertical="center"/>
    </xf>
    <xf numFmtId="38" fontId="14" fillId="0" borderId="89" xfId="17" applyFont="1" applyFill="1" applyBorder="1" applyAlignment="1">
      <alignment vertical="center"/>
    </xf>
    <xf numFmtId="38" fontId="14" fillId="0" borderId="12" xfId="0" applyNumberFormat="1" applyFont="1" applyFill="1" applyBorder="1" applyAlignment="1">
      <alignment vertical="center"/>
    </xf>
    <xf numFmtId="38" fontId="14" fillId="0" borderId="89" xfId="0" applyNumberFormat="1" applyFont="1" applyFill="1" applyBorder="1" applyAlignment="1">
      <alignment vertical="center"/>
    </xf>
    <xf numFmtId="38" fontId="14" fillId="0" borderId="26" xfId="17" applyFont="1" applyFill="1" applyBorder="1" applyAlignment="1">
      <alignment/>
    </xf>
    <xf numFmtId="0" fontId="14" fillId="0" borderId="9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38" fontId="14" fillId="0" borderId="0" xfId="17" applyFont="1" applyFill="1" applyBorder="1" applyAlignment="1">
      <alignment vertical="center" shrinkToFit="1"/>
    </xf>
    <xf numFmtId="38" fontId="14" fillId="0" borderId="0" xfId="17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176" fontId="14" fillId="0" borderId="0" xfId="17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7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 shrinkToFit="1"/>
    </xf>
    <xf numFmtId="38" fontId="9" fillId="0" borderId="29" xfId="17" applyFont="1" applyFill="1" applyBorder="1" applyAlignment="1">
      <alignment vertical="center"/>
    </xf>
    <xf numFmtId="38" fontId="9" fillId="0" borderId="55" xfId="17" applyFont="1" applyFill="1" applyBorder="1" applyAlignment="1">
      <alignment vertical="center"/>
    </xf>
    <xf numFmtId="38" fontId="9" fillId="0" borderId="87" xfId="17" applyFont="1" applyFill="1" applyBorder="1" applyAlignment="1">
      <alignment vertical="center"/>
    </xf>
    <xf numFmtId="38" fontId="9" fillId="0" borderId="63" xfId="17" applyFont="1" applyFill="1" applyBorder="1" applyAlignment="1">
      <alignment vertical="center"/>
    </xf>
    <xf numFmtId="38" fontId="9" fillId="0" borderId="38" xfId="17" applyFont="1" applyFill="1" applyBorder="1" applyAlignment="1">
      <alignment vertical="center"/>
    </xf>
    <xf numFmtId="38" fontId="9" fillId="0" borderId="60" xfId="17" applyFont="1" applyFill="1" applyBorder="1" applyAlignment="1">
      <alignment vertical="center"/>
    </xf>
    <xf numFmtId="38" fontId="9" fillId="0" borderId="30" xfId="17" applyFont="1" applyFill="1" applyBorder="1" applyAlignment="1">
      <alignment vertical="center"/>
    </xf>
    <xf numFmtId="38" fontId="9" fillId="0" borderId="57" xfId="17" applyFont="1" applyFill="1" applyBorder="1" applyAlignment="1">
      <alignment vertical="center"/>
    </xf>
    <xf numFmtId="38" fontId="9" fillId="0" borderId="12" xfId="17" applyFont="1" applyFill="1" applyBorder="1" applyAlignment="1">
      <alignment vertical="center"/>
    </xf>
    <xf numFmtId="38" fontId="9" fillId="0" borderId="64" xfId="17" applyFont="1" applyFill="1" applyBorder="1" applyAlignment="1">
      <alignment vertical="center"/>
    </xf>
    <xf numFmtId="38" fontId="9" fillId="0" borderId="65" xfId="17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91" xfId="17" applyFont="1" applyFill="1" applyBorder="1" applyAlignment="1">
      <alignment vertical="center"/>
    </xf>
    <xf numFmtId="38" fontId="9" fillId="0" borderId="35" xfId="17" applyFont="1" applyFill="1" applyBorder="1" applyAlignment="1">
      <alignment vertical="center"/>
    </xf>
    <xf numFmtId="38" fontId="9" fillId="0" borderId="8" xfId="17" applyFon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38" fontId="9" fillId="0" borderId="68" xfId="17" applyFont="1" applyFill="1" applyBorder="1" applyAlignment="1">
      <alignment vertical="center"/>
    </xf>
    <xf numFmtId="38" fontId="9" fillId="0" borderId="11" xfId="17" applyFont="1" applyFill="1" applyBorder="1" applyAlignment="1">
      <alignment vertical="center"/>
    </xf>
    <xf numFmtId="38" fontId="9" fillId="0" borderId="56" xfId="17" applyFont="1" applyFill="1" applyBorder="1" applyAlignment="1">
      <alignment vertical="center"/>
    </xf>
    <xf numFmtId="38" fontId="9" fillId="0" borderId="58" xfId="17" applyFont="1" applyFill="1" applyBorder="1" applyAlignment="1">
      <alignment vertical="center"/>
    </xf>
    <xf numFmtId="38" fontId="9" fillId="0" borderId="88" xfId="17" applyFont="1" applyFill="1" applyBorder="1" applyAlignment="1">
      <alignment vertical="center"/>
    </xf>
    <xf numFmtId="38" fontId="9" fillId="0" borderId="73" xfId="17" applyFont="1" applyFill="1" applyBorder="1" applyAlignment="1">
      <alignment vertical="center"/>
    </xf>
    <xf numFmtId="38" fontId="9" fillId="0" borderId="72" xfId="17" applyFont="1" applyFill="1" applyBorder="1" applyAlignment="1">
      <alignment vertical="center"/>
    </xf>
    <xf numFmtId="38" fontId="9" fillId="0" borderId="74" xfId="17" applyFont="1" applyFill="1" applyBorder="1" applyAlignment="1">
      <alignment vertical="center"/>
    </xf>
    <xf numFmtId="38" fontId="9" fillId="0" borderId="69" xfId="17" applyFont="1" applyFill="1" applyBorder="1" applyAlignment="1">
      <alignment vertical="center"/>
    </xf>
    <xf numFmtId="38" fontId="9" fillId="0" borderId="92" xfId="17" applyFont="1" applyFill="1" applyBorder="1" applyAlignment="1">
      <alignment vertical="center"/>
    </xf>
    <xf numFmtId="38" fontId="9" fillId="0" borderId="32" xfId="17" applyFont="1" applyFill="1" applyBorder="1" applyAlignment="1">
      <alignment vertical="center"/>
    </xf>
    <xf numFmtId="38" fontId="9" fillId="0" borderId="59" xfId="17" applyFont="1" applyFill="1" applyBorder="1" applyAlignment="1">
      <alignment vertical="center"/>
    </xf>
    <xf numFmtId="38" fontId="9" fillId="0" borderId="89" xfId="17" applyFont="1" applyFill="1" applyBorder="1" applyAlignment="1">
      <alignment vertical="center"/>
    </xf>
    <xf numFmtId="38" fontId="9" fillId="0" borderId="77" xfId="17" applyFont="1" applyFill="1" applyBorder="1" applyAlignment="1">
      <alignment vertical="center"/>
    </xf>
    <xf numFmtId="38" fontId="9" fillId="0" borderId="23" xfId="17" applyFont="1" applyFill="1" applyBorder="1" applyAlignment="1">
      <alignment vertical="center"/>
    </xf>
    <xf numFmtId="38" fontId="9" fillId="0" borderId="79" xfId="17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8" fontId="9" fillId="0" borderId="93" xfId="17" applyFont="1" applyFill="1" applyBorder="1" applyAlignment="1">
      <alignment vertical="center"/>
    </xf>
    <xf numFmtId="38" fontId="9" fillId="0" borderId="39" xfId="17" applyFont="1" applyFill="1" applyBorder="1" applyAlignment="1">
      <alignment vertical="center"/>
    </xf>
    <xf numFmtId="38" fontId="9" fillId="0" borderId="63" xfId="17" applyNumberFormat="1" applyFont="1" applyFill="1" applyBorder="1" applyAlignment="1">
      <alignment vertical="center"/>
    </xf>
    <xf numFmtId="38" fontId="9" fillId="0" borderId="60" xfId="17" applyNumberFormat="1" applyFont="1" applyFill="1" applyBorder="1" applyAlignment="1">
      <alignment vertical="center"/>
    </xf>
    <xf numFmtId="38" fontId="9" fillId="0" borderId="94" xfId="17" applyNumberFormat="1" applyFont="1" applyFill="1" applyBorder="1" applyAlignment="1">
      <alignment vertical="center"/>
    </xf>
    <xf numFmtId="38" fontId="9" fillId="0" borderId="63" xfId="17" applyFont="1" applyFill="1" applyBorder="1" applyAlignment="1">
      <alignment horizontal="center" vertical="center"/>
    </xf>
    <xf numFmtId="38" fontId="9" fillId="0" borderId="94" xfId="17" applyFont="1" applyFill="1" applyBorder="1" applyAlignment="1">
      <alignment vertical="center"/>
    </xf>
    <xf numFmtId="38" fontId="9" fillId="0" borderId="39" xfId="17" applyFont="1" applyFill="1" applyBorder="1" applyAlignment="1">
      <alignment horizontal="center" vertical="center"/>
    </xf>
    <xf numFmtId="38" fontId="9" fillId="0" borderId="60" xfId="17" applyFont="1" applyFill="1" applyBorder="1" applyAlignment="1">
      <alignment horizontal="center" vertical="center"/>
    </xf>
    <xf numFmtId="38" fontId="9" fillId="0" borderId="94" xfId="17" applyFont="1" applyFill="1" applyBorder="1" applyAlignment="1">
      <alignment horizontal="center" vertical="center"/>
    </xf>
    <xf numFmtId="38" fontId="9" fillId="0" borderId="13" xfId="17" applyFont="1" applyFill="1" applyBorder="1" applyAlignment="1">
      <alignment vertical="center"/>
    </xf>
    <xf numFmtId="38" fontId="9" fillId="0" borderId="64" xfId="17" applyNumberFormat="1" applyFont="1" applyFill="1" applyBorder="1" applyAlignment="1">
      <alignment vertical="center"/>
    </xf>
    <xf numFmtId="38" fontId="9" fillId="0" borderId="65" xfId="17" applyNumberFormat="1" applyFont="1" applyFill="1" applyBorder="1" applyAlignment="1">
      <alignment vertical="center"/>
    </xf>
    <xf numFmtId="38" fontId="9" fillId="0" borderId="91" xfId="17" applyNumberFormat="1" applyFont="1" applyFill="1" applyBorder="1" applyAlignment="1">
      <alignment vertical="center"/>
    </xf>
    <xf numFmtId="38" fontId="9" fillId="0" borderId="13" xfId="17" applyFont="1" applyFill="1" applyBorder="1" applyAlignment="1">
      <alignment horizontal="center" vertical="center"/>
    </xf>
    <xf numFmtId="38" fontId="9" fillId="0" borderId="64" xfId="17" applyFont="1" applyFill="1" applyBorder="1" applyAlignment="1">
      <alignment horizontal="center" vertical="center"/>
    </xf>
    <xf numFmtId="38" fontId="9" fillId="0" borderId="65" xfId="17" applyFont="1" applyFill="1" applyBorder="1" applyAlignment="1">
      <alignment horizontal="center" vertical="center"/>
    </xf>
    <xf numFmtId="38" fontId="9" fillId="0" borderId="91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center" vertical="center"/>
    </xf>
    <xf numFmtId="38" fontId="9" fillId="0" borderId="81" xfId="17" applyFont="1" applyFill="1" applyBorder="1" applyAlignment="1">
      <alignment vertical="center"/>
    </xf>
    <xf numFmtId="38" fontId="9" fillId="0" borderId="68" xfId="17" applyFont="1" applyFill="1" applyBorder="1" applyAlignment="1">
      <alignment horizontal="center" vertical="center"/>
    </xf>
    <xf numFmtId="38" fontId="9" fillId="0" borderId="69" xfId="17" applyNumberFormat="1" applyFont="1" applyFill="1" applyBorder="1" applyAlignment="1">
      <alignment vertical="center"/>
    </xf>
    <xf numFmtId="38" fontId="9" fillId="0" borderId="95" xfId="17" applyNumberFormat="1" applyFont="1" applyFill="1" applyBorder="1" applyAlignment="1">
      <alignment vertical="center"/>
    </xf>
    <xf numFmtId="38" fontId="9" fillId="0" borderId="95" xfId="17" applyFont="1" applyFill="1" applyBorder="1" applyAlignment="1">
      <alignment vertical="center"/>
    </xf>
    <xf numFmtId="38" fontId="9" fillId="0" borderId="95" xfId="17" applyFont="1" applyFill="1" applyBorder="1" applyAlignment="1">
      <alignment horizontal="center" vertical="center"/>
    </xf>
    <xf numFmtId="38" fontId="9" fillId="0" borderId="11" xfId="17" applyFont="1" applyFill="1" applyBorder="1" applyAlignment="1">
      <alignment horizontal="center" vertical="center"/>
    </xf>
    <xf numFmtId="38" fontId="9" fillId="0" borderId="69" xfId="17" applyFont="1" applyFill="1" applyBorder="1" applyAlignment="1">
      <alignment horizontal="center" vertical="center"/>
    </xf>
    <xf numFmtId="38" fontId="9" fillId="0" borderId="82" xfId="17" applyFont="1" applyFill="1" applyBorder="1" applyAlignment="1">
      <alignment vertical="center"/>
    </xf>
    <xf numFmtId="38" fontId="9" fillId="0" borderId="73" xfId="17" applyNumberFormat="1" applyFont="1" applyFill="1" applyBorder="1" applyAlignment="1">
      <alignment vertical="center"/>
    </xf>
    <xf numFmtId="38" fontId="9" fillId="0" borderId="74" xfId="17" applyNumberFormat="1" applyFont="1" applyFill="1" applyBorder="1" applyAlignment="1">
      <alignment vertical="center"/>
    </xf>
    <xf numFmtId="38" fontId="9" fillId="0" borderId="92" xfId="17" applyNumberFormat="1" applyFont="1" applyFill="1" applyBorder="1" applyAlignment="1">
      <alignment vertical="center"/>
    </xf>
    <xf numFmtId="38" fontId="9" fillId="0" borderId="74" xfId="17" applyFont="1" applyFill="1" applyBorder="1" applyAlignment="1">
      <alignment horizontal="center" vertical="center"/>
    </xf>
    <xf numFmtId="38" fontId="9" fillId="0" borderId="92" xfId="17" applyFont="1" applyFill="1" applyBorder="1" applyAlignment="1">
      <alignment horizontal="center" vertical="center"/>
    </xf>
    <xf numFmtId="38" fontId="9" fillId="0" borderId="73" xfId="17" applyFont="1" applyFill="1" applyBorder="1" applyAlignment="1">
      <alignment horizontal="center" vertical="center"/>
    </xf>
    <xf numFmtId="38" fontId="9" fillId="0" borderId="72" xfId="17" applyFont="1" applyFill="1" applyBorder="1" applyAlignment="1">
      <alignment horizontal="center" vertical="center"/>
    </xf>
    <xf numFmtId="38" fontId="9" fillId="0" borderId="12" xfId="17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88" xfId="17" applyFont="1" applyFill="1" applyBorder="1" applyAlignment="1">
      <alignment horizontal="center" vertical="center"/>
    </xf>
    <xf numFmtId="38" fontId="9" fillId="0" borderId="68" xfId="17" applyNumberFormat="1" applyFont="1" applyFill="1" applyBorder="1" applyAlignment="1">
      <alignment vertical="center"/>
    </xf>
    <xf numFmtId="38" fontId="9" fillId="0" borderId="82" xfId="17" applyFont="1" applyFill="1" applyBorder="1" applyAlignment="1">
      <alignment horizontal="center" vertical="center"/>
    </xf>
    <xf numFmtId="38" fontId="9" fillId="0" borderId="22" xfId="17" applyFont="1" applyFill="1" applyBorder="1" applyAlignment="1">
      <alignment vertical="center"/>
    </xf>
    <xf numFmtId="38" fontId="9" fillId="0" borderId="77" xfId="17" applyFont="1" applyFill="1" applyBorder="1" applyAlignment="1">
      <alignment horizontal="center" vertical="center"/>
    </xf>
    <xf numFmtId="38" fontId="9" fillId="0" borderId="79" xfId="17" applyNumberFormat="1" applyFont="1" applyFill="1" applyBorder="1" applyAlignment="1">
      <alignment vertical="center"/>
    </xf>
    <xf numFmtId="38" fontId="9" fillId="0" borderId="93" xfId="17" applyNumberFormat="1" applyFont="1" applyFill="1" applyBorder="1" applyAlignment="1">
      <alignment vertical="center"/>
    </xf>
    <xf numFmtId="38" fontId="9" fillId="0" borderId="23" xfId="17" applyFont="1" applyFill="1" applyBorder="1" applyAlignment="1">
      <alignment horizontal="center" vertical="center"/>
    </xf>
    <xf numFmtId="38" fontId="9" fillId="0" borderId="79" xfId="17" applyFont="1" applyFill="1" applyBorder="1" applyAlignment="1">
      <alignment horizontal="center" vertical="center"/>
    </xf>
    <xf numFmtId="38" fontId="9" fillId="0" borderId="93" xfId="17" applyFont="1" applyFill="1" applyBorder="1" applyAlignment="1">
      <alignment horizontal="center" vertical="center"/>
    </xf>
    <xf numFmtId="38" fontId="9" fillId="0" borderId="38" xfId="17" applyFont="1" applyFill="1" applyBorder="1" applyAlignment="1">
      <alignment horizontal="center" vertical="center"/>
    </xf>
    <xf numFmtId="3" fontId="9" fillId="0" borderId="33" xfId="17" applyNumberFormat="1" applyFont="1" applyFill="1" applyBorder="1" applyAlignment="1">
      <alignment vertical="center"/>
    </xf>
    <xf numFmtId="3" fontId="9" fillId="0" borderId="63" xfId="17" applyNumberFormat="1" applyFont="1" applyFill="1" applyBorder="1" applyAlignment="1">
      <alignment vertical="center"/>
    </xf>
    <xf numFmtId="3" fontId="9" fillId="0" borderId="60" xfId="17" applyNumberFormat="1" applyFont="1" applyFill="1" applyBorder="1" applyAlignment="1">
      <alignment vertical="center"/>
    </xf>
    <xf numFmtId="3" fontId="9" fillId="0" borderId="60" xfId="17" applyNumberFormat="1" applyFont="1" applyFill="1" applyBorder="1" applyAlignment="1">
      <alignment horizontal="center" vertical="center"/>
    </xf>
    <xf numFmtId="3" fontId="9" fillId="0" borderId="94" xfId="17" applyNumberFormat="1" applyFont="1" applyFill="1" applyBorder="1" applyAlignment="1">
      <alignment horizontal="center" vertical="center"/>
    </xf>
    <xf numFmtId="3" fontId="9" fillId="0" borderId="26" xfId="17" applyNumberFormat="1" applyFont="1" applyFill="1" applyBorder="1" applyAlignment="1">
      <alignment vertical="center"/>
    </xf>
    <xf numFmtId="3" fontId="9" fillId="0" borderId="64" xfId="17" applyNumberFormat="1" applyFont="1" applyFill="1" applyBorder="1" applyAlignment="1">
      <alignment vertical="center"/>
    </xf>
    <xf numFmtId="3" fontId="9" fillId="0" borderId="65" xfId="17" applyNumberFormat="1" applyFont="1" applyFill="1" applyBorder="1" applyAlignment="1">
      <alignment vertical="center"/>
    </xf>
    <xf numFmtId="3" fontId="9" fillId="0" borderId="65" xfId="17" applyNumberFormat="1" applyFont="1" applyFill="1" applyBorder="1" applyAlignment="1">
      <alignment horizontal="center" vertical="center"/>
    </xf>
    <xf numFmtId="3" fontId="9" fillId="0" borderId="91" xfId="17" applyNumberFormat="1" applyFont="1" applyFill="1" applyBorder="1" applyAlignment="1">
      <alignment horizontal="center" vertical="center"/>
    </xf>
    <xf numFmtId="3" fontId="9" fillId="0" borderId="64" xfId="17" applyNumberFormat="1" applyFont="1" applyFill="1" applyBorder="1" applyAlignment="1">
      <alignment horizontal="center" vertical="center"/>
    </xf>
    <xf numFmtId="3" fontId="9" fillId="0" borderId="27" xfId="17" applyNumberFormat="1" applyFont="1" applyFill="1" applyBorder="1" applyAlignment="1">
      <alignment vertical="center"/>
    </xf>
    <xf numFmtId="3" fontId="9" fillId="0" borderId="68" xfId="17" applyNumberFormat="1" applyFont="1" applyFill="1" applyBorder="1" applyAlignment="1">
      <alignment vertical="center"/>
    </xf>
    <xf numFmtId="3" fontId="9" fillId="0" borderId="69" xfId="17" applyNumberFormat="1" applyFont="1" applyFill="1" applyBorder="1" applyAlignment="1">
      <alignment vertical="center"/>
    </xf>
    <xf numFmtId="3" fontId="9" fillId="0" borderId="69" xfId="17" applyNumberFormat="1" applyFont="1" applyFill="1" applyBorder="1" applyAlignment="1">
      <alignment horizontal="center" vertical="center"/>
    </xf>
    <xf numFmtId="3" fontId="9" fillId="0" borderId="95" xfId="17" applyNumberFormat="1" applyFont="1" applyFill="1" applyBorder="1" applyAlignment="1">
      <alignment horizontal="center" vertical="center"/>
    </xf>
    <xf numFmtId="3" fontId="9" fillId="0" borderId="28" xfId="17" applyNumberFormat="1" applyFont="1" applyFill="1" applyBorder="1" applyAlignment="1">
      <alignment vertical="center"/>
    </xf>
    <xf numFmtId="3" fontId="9" fillId="0" borderId="73" xfId="17" applyNumberFormat="1" applyFont="1" applyFill="1" applyBorder="1" applyAlignment="1">
      <alignment vertical="center"/>
    </xf>
    <xf numFmtId="3" fontId="9" fillId="0" borderId="74" xfId="17" applyNumberFormat="1" applyFont="1" applyFill="1" applyBorder="1" applyAlignment="1">
      <alignment vertical="center"/>
    </xf>
    <xf numFmtId="3" fontId="9" fillId="0" borderId="74" xfId="17" applyNumberFormat="1" applyFont="1" applyFill="1" applyBorder="1" applyAlignment="1">
      <alignment horizontal="center" vertical="center"/>
    </xf>
    <xf numFmtId="3" fontId="9" fillId="0" borderId="92" xfId="17" applyNumberFormat="1" applyFont="1" applyFill="1" applyBorder="1" applyAlignment="1">
      <alignment horizontal="center" vertical="center"/>
    </xf>
    <xf numFmtId="3" fontId="9" fillId="0" borderId="68" xfId="17" applyNumberFormat="1" applyFont="1" applyFill="1" applyBorder="1" applyAlignment="1">
      <alignment horizontal="center" vertical="center"/>
    </xf>
    <xf numFmtId="3" fontId="9" fillId="0" borderId="73" xfId="17" applyNumberFormat="1" applyFont="1" applyFill="1" applyBorder="1" applyAlignment="1">
      <alignment horizontal="center" vertical="center"/>
    </xf>
    <xf numFmtId="3" fontId="9" fillId="0" borderId="27" xfId="17" applyNumberFormat="1" applyFont="1" applyFill="1" applyBorder="1" applyAlignment="1">
      <alignment horizontal="center" vertical="center"/>
    </xf>
    <xf numFmtId="3" fontId="9" fillId="0" borderId="14" xfId="17" applyNumberFormat="1" applyFont="1" applyFill="1" applyBorder="1" applyAlignment="1">
      <alignment horizontal="center" vertical="center"/>
    </xf>
    <xf numFmtId="3" fontId="9" fillId="0" borderId="31" xfId="17" applyNumberFormat="1" applyFont="1" applyFill="1" applyBorder="1" applyAlignment="1">
      <alignment vertical="center"/>
    </xf>
    <xf numFmtId="3" fontId="9" fillId="0" borderId="77" xfId="17" applyNumberFormat="1" applyFont="1" applyFill="1" applyBorder="1" applyAlignment="1">
      <alignment horizontal="center" vertical="center"/>
    </xf>
    <xf numFmtId="3" fontId="9" fillId="0" borderId="79" xfId="17" applyNumberFormat="1" applyFont="1" applyFill="1" applyBorder="1" applyAlignment="1">
      <alignment vertical="center"/>
    </xf>
    <xf numFmtId="3" fontId="9" fillId="0" borderId="79" xfId="17" applyNumberFormat="1" applyFont="1" applyFill="1" applyBorder="1" applyAlignment="1">
      <alignment horizontal="center" vertical="center"/>
    </xf>
    <xf numFmtId="3" fontId="9" fillId="0" borderId="93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 applyAlignment="1">
      <alignment horizontal="center" vertical="center"/>
    </xf>
    <xf numFmtId="3" fontId="9" fillId="0" borderId="11" xfId="17" applyNumberFormat="1" applyFont="1" applyFill="1" applyBorder="1" applyAlignment="1">
      <alignment horizontal="center" vertical="center"/>
    </xf>
    <xf numFmtId="3" fontId="9" fillId="0" borderId="96" xfId="17" applyNumberFormat="1" applyFont="1" applyFill="1" applyBorder="1" applyAlignment="1">
      <alignment horizontal="center" vertical="center"/>
    </xf>
    <xf numFmtId="3" fontId="9" fillId="0" borderId="28" xfId="17" applyNumberFormat="1" applyFont="1" applyFill="1" applyBorder="1" applyAlignment="1">
      <alignment horizontal="center" vertical="center"/>
    </xf>
    <xf numFmtId="3" fontId="9" fillId="0" borderId="77" xfId="17" applyNumberFormat="1" applyFont="1" applyFill="1" applyBorder="1" applyAlignment="1">
      <alignment vertical="center"/>
    </xf>
    <xf numFmtId="3" fontId="9" fillId="0" borderId="38" xfId="17" applyNumberFormat="1" applyFont="1" applyFill="1" applyBorder="1" applyAlignment="1">
      <alignment vertical="center"/>
    </xf>
    <xf numFmtId="3" fontId="9" fillId="0" borderId="94" xfId="17" applyNumberFormat="1" applyFont="1" applyFill="1" applyBorder="1" applyAlignment="1">
      <alignment vertical="center"/>
    </xf>
    <xf numFmtId="3" fontId="9" fillId="0" borderId="0" xfId="17" applyNumberFormat="1" applyFont="1" applyFill="1" applyBorder="1" applyAlignment="1">
      <alignment vertical="center"/>
    </xf>
    <xf numFmtId="3" fontId="9" fillId="0" borderId="91" xfId="17" applyNumberFormat="1" applyFont="1" applyFill="1" applyBorder="1" applyAlignment="1">
      <alignment vertical="center"/>
    </xf>
    <xf numFmtId="3" fontId="9" fillId="0" borderId="23" xfId="17" applyNumberFormat="1" applyFont="1" applyFill="1" applyBorder="1" applyAlignment="1">
      <alignment vertical="center"/>
    </xf>
    <xf numFmtId="3" fontId="9" fillId="0" borderId="93" xfId="17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vertical="center" wrapText="1"/>
    </xf>
    <xf numFmtId="0" fontId="14" fillId="0" borderId="97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40" xfId="0" applyFont="1" applyFill="1" applyBorder="1" applyAlignment="1">
      <alignment/>
    </xf>
    <xf numFmtId="0" fontId="14" fillId="0" borderId="45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/>
    </xf>
    <xf numFmtId="0" fontId="14" fillId="0" borderId="20" xfId="0" applyFont="1" applyFill="1" applyBorder="1" applyAlignment="1">
      <alignment vertical="center" wrapText="1"/>
    </xf>
    <xf numFmtId="0" fontId="14" fillId="0" borderId="98" xfId="0" applyNumberFormat="1" applyFont="1" applyFill="1" applyBorder="1" applyAlignment="1">
      <alignment wrapText="1"/>
    </xf>
    <xf numFmtId="0" fontId="14" fillId="0" borderId="88" xfId="22" applyFont="1" applyFill="1" applyBorder="1" applyAlignment="1">
      <alignment horizontal="center" vertical="center"/>
      <protection/>
    </xf>
    <xf numFmtId="0" fontId="14" fillId="0" borderId="99" xfId="22" applyFont="1" applyFill="1" applyBorder="1" applyAlignment="1">
      <alignment horizontal="center" vertical="center"/>
      <protection/>
    </xf>
    <xf numFmtId="0" fontId="17" fillId="0" borderId="57" xfId="22" applyFont="1" applyFill="1" applyBorder="1" applyAlignment="1">
      <alignment horizontal="center" vertical="center" wrapText="1"/>
      <protection/>
    </xf>
    <xf numFmtId="0" fontId="24" fillId="0" borderId="30" xfId="22" applyFont="1" applyFill="1" applyBorder="1" applyAlignment="1">
      <alignment horizontal="center" vertical="center" wrapText="1"/>
      <protection/>
    </xf>
    <xf numFmtId="0" fontId="9" fillId="0" borderId="99" xfId="22" applyFont="1" applyFill="1" applyBorder="1" applyAlignment="1">
      <alignment horizontal="left" vertical="center"/>
      <protection/>
    </xf>
    <xf numFmtId="58" fontId="9" fillId="0" borderId="3" xfId="22" applyNumberFormat="1" applyFont="1" applyFill="1" applyBorder="1" applyAlignment="1">
      <alignment horizontal="center" vertical="center"/>
      <protection/>
    </xf>
    <xf numFmtId="38" fontId="9" fillId="0" borderId="2" xfId="17" applyFont="1" applyFill="1" applyBorder="1" applyAlignment="1">
      <alignment vertical="center"/>
    </xf>
    <xf numFmtId="49" fontId="9" fillId="0" borderId="100" xfId="22" applyNumberFormat="1" applyFont="1" applyFill="1" applyBorder="1" applyAlignment="1">
      <alignment horizontal="center" vertical="center"/>
      <protection/>
    </xf>
    <xf numFmtId="38" fontId="9" fillId="0" borderId="101" xfId="17" applyFont="1" applyFill="1" applyBorder="1" applyAlignment="1">
      <alignment vertical="center"/>
    </xf>
    <xf numFmtId="38" fontId="9" fillId="0" borderId="100" xfId="17" applyFont="1" applyFill="1" applyBorder="1" applyAlignment="1">
      <alignment horizontal="center" vertical="center"/>
    </xf>
    <xf numFmtId="0" fontId="9" fillId="0" borderId="102" xfId="22" applyFont="1" applyFill="1" applyBorder="1" applyAlignment="1">
      <alignment horizontal="left" vertical="center"/>
      <protection/>
    </xf>
    <xf numFmtId="58" fontId="9" fillId="0" borderId="42" xfId="22" applyNumberFormat="1" applyFont="1" applyFill="1" applyBorder="1" applyAlignment="1">
      <alignment horizontal="center" vertical="center"/>
      <protection/>
    </xf>
    <xf numFmtId="38" fontId="9" fillId="0" borderId="41" xfId="17" applyFont="1" applyFill="1" applyBorder="1" applyAlignment="1">
      <alignment vertical="center"/>
    </xf>
    <xf numFmtId="49" fontId="9" fillId="0" borderId="103" xfId="22" applyNumberFormat="1" applyFont="1" applyFill="1" applyBorder="1" applyAlignment="1">
      <alignment horizontal="center" vertical="center"/>
      <protection/>
    </xf>
    <xf numFmtId="38" fontId="9" fillId="0" borderId="104" xfId="17" applyFont="1" applyFill="1" applyBorder="1" applyAlignment="1">
      <alignment vertical="center"/>
    </xf>
    <xf numFmtId="38" fontId="9" fillId="0" borderId="1" xfId="17" applyFont="1" applyFill="1" applyBorder="1" applyAlignment="1">
      <alignment vertical="center"/>
    </xf>
    <xf numFmtId="38" fontId="9" fillId="0" borderId="1" xfId="17" applyFont="1" applyFill="1" applyBorder="1" applyAlignment="1">
      <alignment horizontal="center" vertical="center"/>
    </xf>
    <xf numFmtId="38" fontId="9" fillId="0" borderId="105" xfId="17" applyFont="1" applyFill="1" applyBorder="1" applyAlignment="1">
      <alignment vertical="center"/>
    </xf>
    <xf numFmtId="58" fontId="9" fillId="0" borderId="97" xfId="22" applyNumberFormat="1" applyFont="1" applyFill="1" applyBorder="1" applyAlignment="1">
      <alignment horizontal="center" vertical="center"/>
      <protection/>
    </xf>
    <xf numFmtId="58" fontId="9" fillId="0" borderId="47" xfId="22" applyNumberFormat="1" applyFont="1" applyFill="1" applyBorder="1" applyAlignment="1">
      <alignment horizontal="center" vertical="center"/>
      <protection/>
    </xf>
    <xf numFmtId="38" fontId="9" fillId="0" borderId="40" xfId="17" applyFont="1" applyFill="1" applyBorder="1" applyAlignment="1">
      <alignment vertical="center"/>
    </xf>
    <xf numFmtId="38" fontId="9" fillId="0" borderId="106" xfId="17" applyFont="1" applyFill="1" applyBorder="1" applyAlignment="1">
      <alignment vertical="center"/>
    </xf>
    <xf numFmtId="38" fontId="9" fillId="0" borderId="106" xfId="17" applyFont="1" applyFill="1" applyBorder="1" applyAlignment="1">
      <alignment vertical="center" wrapText="1"/>
    </xf>
    <xf numFmtId="38" fontId="9" fillId="0" borderId="107" xfId="17" applyFont="1" applyFill="1" applyBorder="1" applyAlignment="1">
      <alignment vertical="center"/>
    </xf>
    <xf numFmtId="38" fontId="9" fillId="0" borderId="10" xfId="17" applyFont="1" applyFill="1" applyBorder="1" applyAlignment="1">
      <alignment vertical="center"/>
    </xf>
    <xf numFmtId="38" fontId="9" fillId="0" borderId="1" xfId="17" applyFont="1" applyFill="1" applyBorder="1" applyAlignment="1">
      <alignment horizontal="right" vertical="center" shrinkToFit="1"/>
    </xf>
    <xf numFmtId="38" fontId="9" fillId="0" borderId="106" xfId="17" applyFont="1" applyFill="1" applyBorder="1" applyAlignment="1">
      <alignment horizontal="right" vertical="center"/>
    </xf>
    <xf numFmtId="38" fontId="9" fillId="0" borderId="2" xfId="17" applyFont="1" applyFill="1" applyBorder="1" applyAlignment="1">
      <alignment vertical="center" wrapText="1"/>
    </xf>
    <xf numFmtId="38" fontId="9" fillId="0" borderId="2" xfId="17" applyFont="1" applyFill="1" applyBorder="1" applyAlignment="1">
      <alignment horizontal="right" vertical="center"/>
    </xf>
    <xf numFmtId="0" fontId="14" fillId="0" borderId="108" xfId="22" applyFont="1" applyFill="1" applyBorder="1" applyAlignment="1">
      <alignment horizontal="center" vertical="center"/>
      <protection/>
    </xf>
    <xf numFmtId="0" fontId="14" fillId="0" borderId="87" xfId="22" applyFont="1" applyFill="1" applyBorder="1" applyAlignment="1">
      <alignment horizontal="center" vertical="center"/>
      <protection/>
    </xf>
    <xf numFmtId="0" fontId="14" fillId="0" borderId="34" xfId="22" applyFont="1" applyFill="1" applyBorder="1" applyAlignment="1">
      <alignment vertical="center" shrinkToFit="1"/>
      <protection/>
    </xf>
    <xf numFmtId="0" fontId="14" fillId="0" borderId="109" xfId="22" applyFont="1" applyFill="1" applyBorder="1" applyAlignment="1">
      <alignment horizontal="center" vertical="center"/>
      <protection/>
    </xf>
    <xf numFmtId="0" fontId="14" fillId="0" borderId="110" xfId="22" applyFont="1" applyFill="1" applyBorder="1" applyAlignment="1">
      <alignment vertical="center" shrinkToFit="1"/>
      <protection/>
    </xf>
    <xf numFmtId="0" fontId="14" fillId="0" borderId="111" xfId="22" applyFont="1" applyFill="1" applyBorder="1" applyAlignment="1">
      <alignment horizontal="center" vertical="center"/>
      <protection/>
    </xf>
    <xf numFmtId="0" fontId="14" fillId="0" borderId="112" xfId="22" applyFont="1" applyFill="1" applyBorder="1" applyAlignment="1">
      <alignment horizontal="left" vertical="center"/>
      <protection/>
    </xf>
    <xf numFmtId="0" fontId="14" fillId="0" borderId="12" xfId="22" applyFont="1" applyFill="1" applyBorder="1" applyAlignment="1">
      <alignment horizontal="center" vertical="center"/>
      <protection/>
    </xf>
    <xf numFmtId="0" fontId="14" fillId="0" borderId="15" xfId="22" applyFont="1" applyFill="1" applyBorder="1" applyAlignment="1">
      <alignment vertical="center" shrinkToFit="1"/>
      <protection/>
    </xf>
    <xf numFmtId="0" fontId="14" fillId="0" borderId="111" xfId="22" applyFont="1" applyFill="1" applyBorder="1" applyAlignment="1">
      <alignment horizontal="center" vertical="center" shrinkToFit="1"/>
      <protection/>
    </xf>
    <xf numFmtId="0" fontId="14" fillId="0" borderId="112" xfId="22" applyFont="1" applyFill="1" applyBorder="1" applyAlignment="1">
      <alignment horizontal="left" vertical="center" shrinkToFit="1"/>
      <protection/>
    </xf>
    <xf numFmtId="0" fontId="14" fillId="0" borderId="113" xfId="22" applyFont="1" applyFill="1" applyBorder="1" applyAlignment="1">
      <alignment horizontal="center" vertical="center"/>
      <protection/>
    </xf>
    <xf numFmtId="0" fontId="14" fillId="0" borderId="112" xfId="22" applyFont="1" applyFill="1" applyBorder="1" applyAlignment="1">
      <alignment vertical="center" shrinkToFit="1"/>
      <protection/>
    </xf>
    <xf numFmtId="0" fontId="14" fillId="0" borderId="30" xfId="22" applyFont="1" applyFill="1" applyBorder="1" applyAlignment="1">
      <alignment horizontal="center" vertical="center"/>
      <protection/>
    </xf>
    <xf numFmtId="0" fontId="14" fillId="0" borderId="57" xfId="22" applyFont="1" applyFill="1" applyBorder="1" applyAlignment="1">
      <alignment vertical="center" wrapText="1" shrinkToFit="1"/>
      <protection/>
    </xf>
    <xf numFmtId="0" fontId="14" fillId="0" borderId="114" xfId="22" applyFont="1" applyFill="1" applyBorder="1" applyAlignment="1">
      <alignment horizontal="center" vertical="center"/>
      <protection/>
    </xf>
    <xf numFmtId="0" fontId="14" fillId="0" borderId="115" xfId="22" applyFont="1" applyFill="1" applyBorder="1" applyAlignment="1">
      <alignment horizontal="left" vertical="center"/>
      <protection/>
    </xf>
    <xf numFmtId="0" fontId="14" fillId="0" borderId="114" xfId="22" applyFont="1" applyFill="1" applyBorder="1" applyAlignment="1">
      <alignment horizontal="center" vertical="center" shrinkToFit="1"/>
      <protection/>
    </xf>
    <xf numFmtId="0" fontId="14" fillId="0" borderId="115" xfId="22" applyFont="1" applyFill="1" applyBorder="1" applyAlignment="1">
      <alignment horizontal="left" vertical="center" shrinkToFit="1"/>
      <protection/>
    </xf>
    <xf numFmtId="0" fontId="14" fillId="0" borderId="8" xfId="22" applyFont="1" applyFill="1" applyBorder="1" applyAlignment="1">
      <alignment vertical="center" wrapText="1" shrinkToFit="1"/>
      <protection/>
    </xf>
    <xf numFmtId="0" fontId="14" fillId="0" borderId="0" xfId="22" applyFont="1" applyFill="1" applyAlignment="1">
      <alignment vertical="center"/>
      <protection/>
    </xf>
    <xf numFmtId="0" fontId="14" fillId="0" borderId="102" xfId="22" applyFont="1" applyFill="1" applyBorder="1" applyAlignment="1">
      <alignment horizontal="center" vertical="center"/>
      <protection/>
    </xf>
    <xf numFmtId="0" fontId="14" fillId="0" borderId="43" xfId="22" applyFont="1" applyFill="1" applyBorder="1" applyAlignment="1">
      <alignment horizontal="center" vertical="center"/>
      <protection/>
    </xf>
    <xf numFmtId="0" fontId="14" fillId="0" borderId="44" xfId="22" applyFont="1" applyFill="1" applyBorder="1" applyAlignment="1">
      <alignment horizontal="center" vertical="center"/>
      <protection/>
    </xf>
    <xf numFmtId="0" fontId="14" fillId="0" borderId="41" xfId="22" applyFont="1" applyFill="1" applyBorder="1" applyAlignment="1">
      <alignment horizontal="center" vertical="center"/>
      <protection/>
    </xf>
    <xf numFmtId="0" fontId="14" fillId="0" borderId="45" xfId="22" applyFont="1" applyFill="1" applyBorder="1" applyAlignment="1">
      <alignment horizontal="center" vertical="center"/>
      <protection/>
    </xf>
    <xf numFmtId="0" fontId="14" fillId="0" borderId="46" xfId="22" applyFont="1" applyFill="1" applyBorder="1" applyAlignment="1">
      <alignment horizontal="center" vertical="center"/>
      <protection/>
    </xf>
    <xf numFmtId="0" fontId="14" fillId="0" borderId="47" xfId="22" applyFont="1" applyFill="1" applyBorder="1" applyAlignment="1">
      <alignment horizontal="center" vertical="center"/>
      <protection/>
    </xf>
    <xf numFmtId="0" fontId="14" fillId="0" borderId="40" xfId="22" applyFont="1" applyFill="1" applyBorder="1" applyAlignment="1">
      <alignment horizontal="center" vertical="center"/>
      <protection/>
    </xf>
    <xf numFmtId="0" fontId="14" fillId="0" borderId="27" xfId="22" applyFont="1" applyFill="1" applyBorder="1" applyAlignment="1">
      <alignment horizontal="center" vertical="center"/>
      <protection/>
    </xf>
    <xf numFmtId="0" fontId="14" fillId="0" borderId="28" xfId="22" applyFont="1" applyFill="1" applyBorder="1" applyAlignment="1">
      <alignment horizontal="left" vertical="center"/>
      <protection/>
    </xf>
    <xf numFmtId="0" fontId="14" fillId="0" borderId="116" xfId="22" applyFont="1" applyFill="1" applyBorder="1" applyAlignment="1">
      <alignment horizontal="center" vertical="center"/>
      <protection/>
    </xf>
    <xf numFmtId="0" fontId="14" fillId="0" borderId="117" xfId="22" applyFont="1" applyFill="1" applyBorder="1" applyAlignment="1">
      <alignment horizontal="left" vertical="center"/>
      <protection/>
    </xf>
    <xf numFmtId="0" fontId="14" fillId="0" borderId="36" xfId="22" applyFont="1" applyFill="1" applyBorder="1" applyAlignment="1">
      <alignment vertical="center" shrinkToFit="1"/>
      <protection/>
    </xf>
    <xf numFmtId="0" fontId="14" fillId="0" borderId="116" xfId="22" applyFont="1" applyFill="1" applyBorder="1" applyAlignment="1">
      <alignment horizontal="center" vertical="center" shrinkToFit="1"/>
      <protection/>
    </xf>
    <xf numFmtId="0" fontId="14" fillId="0" borderId="117" xfId="22" applyFont="1" applyFill="1" applyBorder="1" applyAlignment="1">
      <alignment horizontal="left" vertical="center" shrinkToFit="1"/>
      <protection/>
    </xf>
    <xf numFmtId="0" fontId="14" fillId="0" borderId="117" xfId="22" applyFont="1" applyFill="1" applyBorder="1" applyAlignment="1">
      <alignment vertical="center" shrinkToFit="1"/>
      <protection/>
    </xf>
    <xf numFmtId="0" fontId="14" fillId="0" borderId="118" xfId="22" applyFont="1" applyFill="1" applyBorder="1" applyAlignment="1">
      <alignment horizontal="center" vertical="center"/>
      <protection/>
    </xf>
    <xf numFmtId="0" fontId="14" fillId="0" borderId="56" xfId="22" applyFont="1" applyFill="1" applyBorder="1" applyAlignment="1">
      <alignment horizontal="center" vertical="center"/>
      <protection/>
    </xf>
    <xf numFmtId="0" fontId="14" fillId="0" borderId="58" xfId="22" applyFont="1" applyFill="1" applyBorder="1" applyAlignment="1">
      <alignment vertical="center" shrinkToFit="1"/>
      <protection/>
    </xf>
    <xf numFmtId="0" fontId="14" fillId="0" borderId="6" xfId="22" applyFont="1" applyFill="1" applyBorder="1" applyAlignment="1">
      <alignment horizontal="center" vertical="center"/>
      <protection/>
    </xf>
    <xf numFmtId="0" fontId="14" fillId="0" borderId="20" xfId="22" applyFont="1" applyFill="1" applyBorder="1" applyAlignment="1">
      <alignment vertical="center" shrinkToFit="1"/>
      <protection/>
    </xf>
    <xf numFmtId="0" fontId="14" fillId="0" borderId="7" xfId="22" applyFont="1" applyFill="1" applyBorder="1" applyAlignment="1">
      <alignment horizontal="center" vertical="center"/>
      <protection/>
    </xf>
    <xf numFmtId="0" fontId="14" fillId="0" borderId="119" xfId="22" applyFont="1" applyFill="1" applyBorder="1" applyAlignment="1">
      <alignment horizontal="center" vertical="center"/>
      <protection/>
    </xf>
    <xf numFmtId="0" fontId="14" fillId="0" borderId="35" xfId="22" applyFont="1" applyFill="1" applyBorder="1" applyAlignment="1">
      <alignment horizontal="center" vertical="center"/>
      <protection/>
    </xf>
    <xf numFmtId="0" fontId="14" fillId="0" borderId="36" xfId="22" applyFont="1" applyFill="1" applyBorder="1" applyAlignment="1">
      <alignment vertical="center" wrapText="1" shrinkToFit="1"/>
      <protection/>
    </xf>
    <xf numFmtId="0" fontId="14" fillId="0" borderId="15" xfId="22" applyFont="1" applyFill="1" applyBorder="1" applyAlignment="1">
      <alignment vertical="center" wrapText="1" shrinkToFit="1"/>
      <protection/>
    </xf>
    <xf numFmtId="0" fontId="14" fillId="0" borderId="20" xfId="22" applyFont="1" applyFill="1" applyBorder="1" applyAlignment="1">
      <alignment vertical="center" wrapText="1" shrinkToFit="1"/>
      <protection/>
    </xf>
    <xf numFmtId="0" fontId="14" fillId="0" borderId="115" xfId="22" applyFont="1" applyFill="1" applyBorder="1" applyAlignment="1">
      <alignment vertical="center" shrinkToFit="1"/>
      <protection/>
    </xf>
    <xf numFmtId="0" fontId="14" fillId="0" borderId="1" xfId="22" applyFont="1" applyFill="1" applyBorder="1" applyAlignment="1">
      <alignment vertical="center" shrinkToFit="1"/>
      <protection/>
    </xf>
    <xf numFmtId="0" fontId="14" fillId="0" borderId="28" xfId="22" applyFont="1" applyFill="1" applyBorder="1" applyAlignment="1">
      <alignment vertical="center"/>
      <protection/>
    </xf>
    <xf numFmtId="0" fontId="14" fillId="0" borderId="116" xfId="22" applyFont="1" applyFill="1" applyBorder="1" applyAlignment="1">
      <alignment vertical="center"/>
      <protection/>
    </xf>
    <xf numFmtId="0" fontId="14" fillId="0" borderId="114" xfId="22" applyFont="1" applyFill="1" applyBorder="1" applyAlignment="1">
      <alignment vertical="center"/>
      <protection/>
    </xf>
    <xf numFmtId="0" fontId="14" fillId="0" borderId="111" xfId="22" applyFont="1" applyFill="1" applyBorder="1" applyAlignment="1">
      <alignment vertical="center"/>
      <protection/>
    </xf>
    <xf numFmtId="0" fontId="14" fillId="0" borderId="36" xfId="22" applyFont="1" applyFill="1" applyBorder="1" applyAlignment="1">
      <alignment vertical="center" wrapText="1"/>
      <protection/>
    </xf>
    <xf numFmtId="0" fontId="14" fillId="0" borderId="15" xfId="22" applyFont="1" applyFill="1" applyBorder="1" applyAlignment="1">
      <alignment vertical="center" wrapText="1"/>
      <protection/>
    </xf>
    <xf numFmtId="0" fontId="9" fillId="0" borderId="0" xfId="22" applyFont="1" applyFill="1" applyBorder="1" applyAlignment="1">
      <alignment vertical="center"/>
      <protection/>
    </xf>
    <xf numFmtId="0" fontId="14" fillId="0" borderId="102" xfId="22" applyFont="1" applyFill="1" applyBorder="1" applyAlignment="1">
      <alignment vertical="center"/>
      <protection/>
    </xf>
    <xf numFmtId="0" fontId="14" fillId="0" borderId="40" xfId="22" applyFont="1" applyFill="1" applyBorder="1" applyAlignment="1">
      <alignment vertical="center" shrinkToFit="1"/>
      <protection/>
    </xf>
    <xf numFmtId="0" fontId="14" fillId="0" borderId="45" xfId="22" applyFont="1" applyFill="1" applyBorder="1" applyAlignment="1">
      <alignment vertical="center" shrinkToFit="1"/>
      <protection/>
    </xf>
    <xf numFmtId="0" fontId="14" fillId="0" borderId="37" xfId="22" applyFont="1" applyFill="1" applyBorder="1" applyAlignment="1">
      <alignment vertical="center" shrinkToFit="1"/>
      <protection/>
    </xf>
    <xf numFmtId="0" fontId="14" fillId="0" borderId="120" xfId="22" applyFont="1" applyFill="1" applyBorder="1" applyAlignment="1">
      <alignment horizontal="center" vertical="center"/>
      <protection/>
    </xf>
    <xf numFmtId="0" fontId="14" fillId="0" borderId="89" xfId="22" applyFont="1" applyFill="1" applyBorder="1" applyAlignment="1">
      <alignment horizontal="center" vertical="center"/>
      <protection/>
    </xf>
    <xf numFmtId="0" fontId="14" fillId="0" borderId="121" xfId="22" applyFont="1" applyFill="1" applyBorder="1" applyAlignment="1">
      <alignment vertical="center" shrinkToFit="1"/>
      <protection/>
    </xf>
    <xf numFmtId="0" fontId="14" fillId="0" borderId="56" xfId="22" applyFont="1" applyFill="1" applyBorder="1" applyAlignment="1">
      <alignment horizontal="center" vertical="center" wrapText="1"/>
      <protection/>
    </xf>
    <xf numFmtId="0" fontId="14" fillId="0" borderId="58" xfId="22" applyFont="1" applyFill="1" applyBorder="1" applyAlignment="1">
      <alignment vertical="center" wrapText="1" shrinkToFit="1"/>
      <protection/>
    </xf>
    <xf numFmtId="0" fontId="14" fillId="0" borderId="30" xfId="22" applyFont="1" applyFill="1" applyBorder="1" applyAlignment="1">
      <alignment horizontal="center" vertical="center" wrapText="1"/>
      <protection/>
    </xf>
    <xf numFmtId="0" fontId="14" fillId="0" borderId="35" xfId="22" applyFont="1" applyFill="1" applyBorder="1" applyAlignment="1">
      <alignment horizontal="center" vertical="center" wrapText="1"/>
      <protection/>
    </xf>
    <xf numFmtId="0" fontId="9" fillId="0" borderId="27" xfId="21" applyFont="1" applyFill="1" applyBorder="1" applyAlignment="1">
      <alignment horizontal="left" vertical="center"/>
      <protection/>
    </xf>
    <xf numFmtId="0" fontId="9" fillId="0" borderId="99" xfId="21" applyFont="1" applyFill="1" applyBorder="1" applyAlignment="1">
      <alignment horizontal="left" vertical="center"/>
      <protection/>
    </xf>
    <xf numFmtId="0" fontId="14" fillId="0" borderId="3" xfId="21" applyNumberFormat="1" applyFont="1" applyFill="1" applyBorder="1" applyAlignment="1">
      <alignment horizontal="center" vertical="center" shrinkToFit="1"/>
      <protection/>
    </xf>
    <xf numFmtId="0" fontId="14" fillId="0" borderId="1" xfId="21" applyNumberFormat="1" applyFont="1" applyFill="1" applyBorder="1" applyAlignment="1">
      <alignment horizontal="center" vertical="center" shrinkToFit="1"/>
      <protection/>
    </xf>
    <xf numFmtId="0" fontId="31" fillId="0" borderId="90" xfId="21" applyFont="1" applyFill="1" applyBorder="1" applyAlignment="1">
      <alignment horizontal="left" vertical="center" wrapText="1"/>
      <protection/>
    </xf>
    <xf numFmtId="0" fontId="9" fillId="0" borderId="90" xfId="21" applyFont="1" applyFill="1" applyBorder="1" applyAlignment="1">
      <alignment horizontal="left" vertical="center" wrapText="1"/>
      <protection/>
    </xf>
    <xf numFmtId="0" fontId="43" fillId="0" borderId="0" xfId="21" applyFont="1" applyFill="1" applyAlignment="1">
      <alignment horizontal="left" vertical="center"/>
      <protection/>
    </xf>
    <xf numFmtId="0" fontId="9" fillId="0" borderId="99" xfId="21" applyFont="1" applyFill="1" applyBorder="1" applyAlignment="1">
      <alignment horizontal="left" vertical="center" wrapText="1"/>
      <protection/>
    </xf>
    <xf numFmtId="0" fontId="14" fillId="0" borderId="105" xfId="21" applyNumberFormat="1" applyFont="1" applyFill="1" applyBorder="1" applyAlignment="1">
      <alignment horizontal="center" vertical="center" shrinkToFit="1"/>
      <protection/>
    </xf>
    <xf numFmtId="0" fontId="14" fillId="0" borderId="122" xfId="21" applyNumberFormat="1" applyFont="1" applyFill="1" applyBorder="1" applyAlignment="1">
      <alignment horizontal="center" vertical="center" shrinkToFit="1"/>
      <protection/>
    </xf>
    <xf numFmtId="0" fontId="14" fillId="0" borderId="97" xfId="21" applyNumberFormat="1" applyFont="1" applyFill="1" applyBorder="1" applyAlignment="1">
      <alignment horizontal="center" vertical="center" shrinkToFit="1"/>
      <protection/>
    </xf>
    <xf numFmtId="0" fontId="14" fillId="0" borderId="90" xfId="21" applyNumberFormat="1" applyFont="1" applyFill="1" applyBorder="1" applyAlignment="1">
      <alignment horizontal="center" vertical="center" shrinkToFit="1"/>
      <protection/>
    </xf>
    <xf numFmtId="0" fontId="14" fillId="0" borderId="1" xfId="21" applyNumberFormat="1" applyFont="1" applyFill="1" applyBorder="1" applyAlignment="1">
      <alignment horizontal="center" vertical="center" wrapText="1"/>
      <protection/>
    </xf>
    <xf numFmtId="0" fontId="31" fillId="0" borderId="1" xfId="21" applyFont="1" applyFill="1" applyBorder="1" applyAlignment="1">
      <alignment vertical="center" wrapText="1"/>
      <protection/>
    </xf>
    <xf numFmtId="0" fontId="14" fillId="0" borderId="1" xfId="21" applyNumberFormat="1" applyFont="1" applyFill="1" applyBorder="1" applyAlignment="1" quotePrefix="1">
      <alignment horizontal="center" vertical="center" shrinkToFit="1"/>
      <protection/>
    </xf>
    <xf numFmtId="0" fontId="9" fillId="0" borderId="90" xfId="21" applyFont="1" applyFill="1" applyBorder="1" applyAlignment="1">
      <alignment vertical="center" wrapText="1"/>
      <protection/>
    </xf>
    <xf numFmtId="0" fontId="14" fillId="0" borderId="1" xfId="21" applyFont="1" applyFill="1" applyBorder="1" applyAlignment="1">
      <alignment vertical="center" shrinkToFit="1"/>
      <protection/>
    </xf>
    <xf numFmtId="0" fontId="14" fillId="0" borderId="1" xfId="21" applyFont="1" applyFill="1" applyBorder="1" applyAlignment="1">
      <alignment horizontal="left" vertical="center" shrinkToFit="1"/>
      <protection/>
    </xf>
    <xf numFmtId="0" fontId="14" fillId="0" borderId="1" xfId="21" applyFont="1" applyFill="1" applyBorder="1" applyAlignment="1">
      <alignment horizontal="left" vertical="center" wrapText="1" shrinkToFit="1"/>
      <protection/>
    </xf>
    <xf numFmtId="0" fontId="14" fillId="0" borderId="40" xfId="21" applyNumberFormat="1" applyFont="1" applyFill="1" applyBorder="1" applyAlignment="1">
      <alignment horizontal="center" vertical="center" shrinkToFit="1"/>
      <protection/>
    </xf>
    <xf numFmtId="0" fontId="14" fillId="0" borderId="45" xfId="21" applyNumberFormat="1" applyFont="1" applyFill="1" applyBorder="1" applyAlignment="1">
      <alignment horizontal="center" vertical="center" shrinkToFit="1"/>
      <protection/>
    </xf>
    <xf numFmtId="0" fontId="14" fillId="0" borderId="97" xfId="21" applyNumberFormat="1" applyFont="1" applyFill="1" applyBorder="1" applyAlignment="1" quotePrefix="1">
      <alignment horizontal="center" vertical="center" shrinkToFit="1"/>
      <protection/>
    </xf>
    <xf numFmtId="0" fontId="14" fillId="0" borderId="1" xfId="21" applyFont="1" applyFill="1" applyBorder="1" applyAlignment="1">
      <alignment vertical="center" wrapText="1" shrinkToFit="1"/>
      <protection/>
    </xf>
    <xf numFmtId="0" fontId="9" fillId="0" borderId="28" xfId="21" applyFont="1" applyFill="1" applyBorder="1" applyAlignment="1">
      <alignment horizontal="left" vertical="center"/>
      <protection/>
    </xf>
    <xf numFmtId="0" fontId="9" fillId="0" borderId="102" xfId="21" applyFont="1" applyFill="1" applyBorder="1" applyAlignment="1">
      <alignment horizontal="left" vertical="center"/>
      <protection/>
    </xf>
    <xf numFmtId="0" fontId="14" fillId="0" borderId="7" xfId="21" applyNumberFormat="1" applyFont="1" applyFill="1" applyBorder="1" applyAlignment="1">
      <alignment horizontal="center" vertical="center" shrinkToFit="1"/>
      <protection/>
    </xf>
    <xf numFmtId="0" fontId="14" fillId="0" borderId="8" xfId="21" applyNumberFormat="1" applyFont="1" applyFill="1" applyBorder="1" applyAlignment="1">
      <alignment horizontal="center" vertical="center" shrinkToFit="1"/>
      <protection/>
    </xf>
    <xf numFmtId="0" fontId="9" fillId="0" borderId="1" xfId="21" applyNumberFormat="1" applyFont="1" applyFill="1" applyBorder="1" applyAlignment="1">
      <alignment horizontal="center" vertical="center" wrapText="1" shrinkToFit="1"/>
      <protection/>
    </xf>
    <xf numFmtId="0" fontId="14" fillId="0" borderId="1" xfId="21" applyNumberFormat="1" applyFont="1" applyFill="1" applyBorder="1" applyAlignment="1">
      <alignment horizontal="center" vertical="center" wrapText="1" shrinkToFit="1"/>
      <protection/>
    </xf>
    <xf numFmtId="0" fontId="14" fillId="0" borderId="3" xfId="21" applyNumberFormat="1" applyFont="1" applyFill="1" applyBorder="1" applyAlignment="1" quotePrefix="1">
      <alignment horizontal="center" vertical="center" shrinkToFit="1"/>
      <protection/>
    </xf>
    <xf numFmtId="0" fontId="9" fillId="0" borderId="90" xfId="21" applyFont="1" applyFill="1" applyBorder="1" applyAlignment="1">
      <alignment horizontal="left" vertical="center" wrapText="1" shrinkToFit="1"/>
      <protection/>
    </xf>
    <xf numFmtId="0" fontId="14" fillId="0" borderId="1" xfId="21" applyFont="1" applyFill="1" applyBorder="1" applyAlignment="1">
      <alignment vertical="center" wrapText="1"/>
      <protection/>
    </xf>
    <xf numFmtId="0" fontId="14" fillId="0" borderId="42" xfId="21" applyNumberFormat="1" applyFont="1" applyFill="1" applyBorder="1" applyAlignment="1">
      <alignment horizontal="center" vertical="center" shrinkToFit="1"/>
      <protection/>
    </xf>
    <xf numFmtId="0" fontId="9" fillId="0" borderId="0" xfId="21" applyFont="1" applyFill="1" applyBorder="1" applyAlignment="1">
      <alignment horizontal="left" vertical="center"/>
      <protection/>
    </xf>
    <xf numFmtId="0" fontId="14" fillId="0" borderId="0" xfId="21" applyNumberFormat="1" applyFont="1" applyFill="1" applyBorder="1" applyAlignment="1">
      <alignment horizontal="center" vertical="center" shrinkToFit="1"/>
      <protection/>
    </xf>
    <xf numFmtId="0" fontId="14" fillId="0" borderId="20" xfId="21" applyNumberFormat="1" applyFont="1" applyFill="1" applyBorder="1" applyAlignment="1">
      <alignment horizontal="center" vertical="center" shrinkToFit="1"/>
      <protection/>
    </xf>
    <xf numFmtId="0" fontId="31" fillId="0" borderId="9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24" applyFont="1" applyFill="1" applyBorder="1" applyAlignment="1">
      <alignment horizontal="center" vertical="center" shrinkToFit="1"/>
      <protection/>
    </xf>
    <xf numFmtId="0" fontId="10" fillId="0" borderId="90" xfId="0" applyFont="1" applyFill="1" applyBorder="1" applyAlignment="1">
      <alignment horizontal="center" vertical="center" shrinkToFit="1"/>
    </xf>
    <xf numFmtId="0" fontId="10" fillId="0" borderId="90" xfId="24" applyFont="1" applyFill="1" applyBorder="1" applyAlignment="1">
      <alignment horizontal="center" vertical="center" shrinkToFit="1"/>
      <protection/>
    </xf>
    <xf numFmtId="0" fontId="31" fillId="0" borderId="50" xfId="0" applyFont="1" applyFill="1" applyBorder="1" applyAlignment="1">
      <alignment horizontal="left" vertical="center"/>
    </xf>
    <xf numFmtId="0" fontId="10" fillId="0" borderId="105" xfId="0" applyFont="1" applyFill="1" applyBorder="1" applyAlignment="1">
      <alignment horizontal="center" vertical="center" shrinkToFit="1"/>
    </xf>
    <xf numFmtId="0" fontId="31" fillId="0" borderId="99" xfId="0" applyFont="1" applyFill="1" applyBorder="1" applyAlignment="1">
      <alignment vertical="center"/>
    </xf>
    <xf numFmtId="0" fontId="31" fillId="0" borderId="102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20" xfId="24" applyFont="1" applyFill="1" applyBorder="1" applyAlignment="1">
      <alignment horizontal="center" vertical="center" shrinkToFit="1"/>
      <protection/>
    </xf>
    <xf numFmtId="0" fontId="24" fillId="0" borderId="0" xfId="23" applyFont="1" applyFill="1" applyAlignment="1">
      <alignment wrapText="1"/>
      <protection/>
    </xf>
    <xf numFmtId="0" fontId="9" fillId="0" borderId="50" xfId="22" applyNumberFormat="1" applyFont="1" applyFill="1" applyBorder="1" applyAlignment="1" quotePrefix="1">
      <alignment horizontal="center" vertical="center" wrapText="1"/>
      <protection/>
    </xf>
    <xf numFmtId="0" fontId="9" fillId="0" borderId="123" xfId="22" applyFont="1" applyFill="1" applyBorder="1" applyAlignment="1">
      <alignment horizontal="center" vertical="center" wrapText="1"/>
      <protection/>
    </xf>
    <xf numFmtId="0" fontId="9" fillId="0" borderId="122" xfId="22" applyFont="1" applyFill="1" applyBorder="1" applyAlignment="1">
      <alignment horizontal="left" vertical="center" wrapText="1"/>
      <protection/>
    </xf>
    <xf numFmtId="0" fontId="9" fillId="0" borderId="105" xfId="22" applyFont="1" applyFill="1" applyBorder="1" applyAlignment="1">
      <alignment horizontal="center" vertical="center" wrapText="1"/>
      <protection/>
    </xf>
    <xf numFmtId="0" fontId="9" fillId="0" borderId="29" xfId="22" applyNumberFormat="1" applyFont="1" applyFill="1" applyBorder="1" applyAlignment="1" quotePrefix="1">
      <alignment horizontal="center" vertical="center" wrapText="1"/>
      <protection/>
    </xf>
    <xf numFmtId="0" fontId="9" fillId="0" borderId="52" xfId="22" applyFont="1" applyFill="1" applyBorder="1" applyAlignment="1">
      <alignment horizontal="center" vertical="center" wrapText="1"/>
      <protection/>
    </xf>
    <xf numFmtId="0" fontId="9" fillId="0" borderId="51" xfId="22" applyFont="1" applyFill="1" applyBorder="1" applyAlignment="1">
      <alignment horizontal="center" vertical="center" wrapText="1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9" fillId="0" borderId="122" xfId="22" applyFont="1" applyFill="1" applyBorder="1" applyAlignment="1">
      <alignment horizontal="center" vertical="center" wrapText="1"/>
      <protection/>
    </xf>
    <xf numFmtId="0" fontId="9" fillId="0" borderId="102" xfId="22" applyNumberFormat="1" applyFont="1" applyFill="1" applyBorder="1" applyAlignment="1" quotePrefix="1">
      <alignment horizontal="center" vertical="center" wrapText="1"/>
      <protection/>
    </xf>
    <xf numFmtId="0" fontId="9" fillId="0" borderId="47" xfId="22" applyFont="1" applyFill="1" applyBorder="1" applyAlignment="1">
      <alignment horizontal="center" vertical="center" wrapText="1"/>
      <protection/>
    </xf>
    <xf numFmtId="0" fontId="9" fillId="0" borderId="45" xfId="22" applyFont="1" applyFill="1" applyBorder="1" applyAlignment="1">
      <alignment horizontal="left" vertical="center" wrapText="1"/>
      <protection/>
    </xf>
    <xf numFmtId="0" fontId="9" fillId="0" borderId="40" xfId="22" applyFont="1" applyFill="1" applyBorder="1" applyAlignment="1">
      <alignment horizontal="center" vertical="center" wrapText="1"/>
      <protection/>
    </xf>
    <xf numFmtId="0" fontId="9" fillId="0" borderId="45" xfId="22" applyFont="1" applyFill="1" applyBorder="1" applyAlignment="1">
      <alignment horizontal="center" vertical="center" wrapText="1"/>
      <protection/>
    </xf>
    <xf numFmtId="0" fontId="9" fillId="0" borderId="47" xfId="22" applyNumberFormat="1" applyFont="1" applyFill="1" applyBorder="1" applyAlignment="1" quotePrefix="1">
      <alignment horizontal="center" vertical="center" wrapText="1"/>
      <protection/>
    </xf>
    <xf numFmtId="0" fontId="9" fillId="0" borderId="41" xfId="22" applyFont="1" applyFill="1" applyBorder="1" applyAlignment="1">
      <alignment horizontal="center" vertical="center" wrapText="1"/>
      <protection/>
    </xf>
    <xf numFmtId="0" fontId="9" fillId="0" borderId="40" xfId="22" applyFont="1" applyFill="1" applyBorder="1" applyAlignment="1" quotePrefix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55" xfId="22" applyFont="1" applyFill="1" applyBorder="1" applyAlignment="1">
      <alignment horizontal="center" vertical="center" wrapText="1"/>
      <protection/>
    </xf>
    <xf numFmtId="0" fontId="9" fillId="0" borderId="87" xfId="22" applyFont="1" applyFill="1" applyBorder="1" applyAlignment="1">
      <alignment horizontal="center" vertical="center" wrapText="1"/>
      <protection/>
    </xf>
    <xf numFmtId="0" fontId="9" fillId="0" borderId="42" xfId="22" applyFont="1" applyFill="1" applyBorder="1" applyAlignment="1">
      <alignment horizontal="center" vertical="center" wrapText="1"/>
      <protection/>
    </xf>
    <xf numFmtId="0" fontId="9" fillId="0" borderId="40" xfId="22" applyFont="1" applyFill="1" applyBorder="1" applyAlignment="1">
      <alignment vertical="center" wrapText="1"/>
      <protection/>
    </xf>
    <xf numFmtId="0" fontId="9" fillId="0" borderId="124" xfId="22" applyNumberFormat="1" applyFont="1" applyFill="1" applyBorder="1" applyAlignment="1" quotePrefix="1">
      <alignment horizontal="center" vertical="center" wrapText="1"/>
      <protection/>
    </xf>
    <xf numFmtId="0" fontId="9" fillId="0" borderId="125" xfId="22" applyFont="1" applyFill="1" applyBorder="1" applyAlignment="1">
      <alignment horizontal="center" vertical="center" wrapText="1"/>
      <protection/>
    </xf>
    <xf numFmtId="0" fontId="9" fillId="0" borderId="126" xfId="22" applyFont="1" applyFill="1" applyBorder="1" applyAlignment="1">
      <alignment horizontal="left" vertical="center" wrapText="1"/>
      <protection/>
    </xf>
    <xf numFmtId="0" fontId="9" fillId="0" borderId="127" xfId="22" applyFont="1" applyFill="1" applyBorder="1" applyAlignment="1">
      <alignment horizontal="center" vertical="center" wrapText="1"/>
      <protection/>
    </xf>
    <xf numFmtId="0" fontId="9" fillId="0" borderId="126" xfId="22" applyFont="1" applyFill="1" applyBorder="1" applyAlignment="1">
      <alignment horizontal="center" vertical="center" wrapText="1"/>
      <protection/>
    </xf>
    <xf numFmtId="0" fontId="9" fillId="0" borderId="127" xfId="22" applyFont="1" applyFill="1" applyBorder="1" applyAlignment="1">
      <alignment horizontal="center" vertical="center" shrinkToFit="1"/>
      <protection/>
    </xf>
    <xf numFmtId="0" fontId="9" fillId="0" borderId="128" xfId="22" applyFont="1" applyFill="1" applyBorder="1" applyAlignment="1">
      <alignment horizontal="center" vertical="center" wrapText="1"/>
      <protection/>
    </xf>
    <xf numFmtId="0" fontId="9" fillId="0" borderId="126" xfId="22" applyFont="1" applyFill="1" applyBorder="1" applyAlignment="1">
      <alignment horizontal="left" vertical="center" wrapText="1" shrinkToFit="1"/>
      <protection/>
    </xf>
    <xf numFmtId="0" fontId="9" fillId="0" borderId="45" xfId="22" applyFont="1" applyFill="1" applyBorder="1" applyAlignment="1">
      <alignment horizontal="left" vertical="center" wrapText="1" shrinkToFit="1"/>
      <protection/>
    </xf>
    <xf numFmtId="0" fontId="9" fillId="0" borderId="129" xfId="22" applyNumberFormat="1" applyFont="1" applyFill="1" applyBorder="1" applyAlignment="1" quotePrefix="1">
      <alignment horizontal="center" vertical="center" wrapText="1"/>
      <protection/>
    </xf>
    <xf numFmtId="0" fontId="9" fillId="0" borderId="130" xfId="22" applyFont="1" applyFill="1" applyBorder="1" applyAlignment="1">
      <alignment horizontal="center" vertical="center" wrapText="1"/>
      <protection/>
    </xf>
    <xf numFmtId="0" fontId="9" fillId="0" borderId="131" xfId="22" applyFont="1" applyFill="1" applyBorder="1" applyAlignment="1">
      <alignment horizontal="left" vertical="center" wrapText="1"/>
      <protection/>
    </xf>
    <xf numFmtId="0" fontId="9" fillId="0" borderId="132" xfId="22" applyFont="1" applyFill="1" applyBorder="1" applyAlignment="1">
      <alignment horizontal="center" vertical="center" wrapText="1"/>
      <protection/>
    </xf>
    <xf numFmtId="0" fontId="9" fillId="0" borderId="131" xfId="22" applyFont="1" applyFill="1" applyBorder="1" applyAlignment="1">
      <alignment vertical="center" wrapText="1"/>
      <protection/>
    </xf>
    <xf numFmtId="0" fontId="9" fillId="0" borderId="133" xfId="22" applyFont="1" applyFill="1" applyBorder="1" applyAlignment="1">
      <alignment horizontal="center" vertical="center" wrapText="1"/>
      <protection/>
    </xf>
    <xf numFmtId="0" fontId="9" fillId="0" borderId="131" xfId="22" applyFont="1" applyFill="1" applyBorder="1" applyAlignment="1">
      <alignment horizontal="left" vertical="center" wrapText="1" shrinkToFit="1"/>
      <protection/>
    </xf>
    <xf numFmtId="0" fontId="9" fillId="0" borderId="45" xfId="22" applyFont="1" applyFill="1" applyBorder="1" applyAlignment="1">
      <alignment vertical="center" wrapText="1"/>
      <protection/>
    </xf>
    <xf numFmtId="0" fontId="9" fillId="0" borderId="134" xfId="22" applyNumberFormat="1" applyFont="1" applyFill="1" applyBorder="1" applyAlignment="1" quotePrefix="1">
      <alignment horizontal="center" vertical="center" wrapText="1"/>
      <protection/>
    </xf>
    <xf numFmtId="0" fontId="9" fillId="0" borderId="135" xfId="22" applyFont="1" applyFill="1" applyBorder="1" applyAlignment="1">
      <alignment horizontal="center" vertical="center" wrapText="1"/>
      <protection/>
    </xf>
    <xf numFmtId="0" fontId="9" fillId="0" borderId="136" xfId="22" applyFont="1" applyFill="1" applyBorder="1" applyAlignment="1">
      <alignment horizontal="left" vertical="center" wrapText="1"/>
      <protection/>
    </xf>
    <xf numFmtId="0" fontId="9" fillId="0" borderId="137" xfId="22" applyFont="1" applyFill="1" applyBorder="1" applyAlignment="1">
      <alignment horizontal="center" vertical="center" wrapText="1"/>
      <protection/>
    </xf>
    <xf numFmtId="0" fontId="9" fillId="0" borderId="136" xfId="22" applyFont="1" applyFill="1" applyBorder="1" applyAlignment="1">
      <alignment horizontal="center" vertical="center" wrapText="1"/>
      <protection/>
    </xf>
    <xf numFmtId="0" fontId="9" fillId="0" borderId="137" xfId="22" applyFont="1" applyFill="1" applyBorder="1" applyAlignment="1">
      <alignment horizontal="center" vertical="center" shrinkToFit="1"/>
      <protection/>
    </xf>
    <xf numFmtId="0" fontId="9" fillId="0" borderId="138" xfId="22" applyFont="1" applyFill="1" applyBorder="1" applyAlignment="1">
      <alignment horizontal="center" vertical="center" wrapText="1"/>
      <protection/>
    </xf>
    <xf numFmtId="0" fontId="9" fillId="0" borderId="136" xfId="22" applyFont="1" applyFill="1" applyBorder="1" applyAlignment="1">
      <alignment horizontal="left" vertical="center" wrapText="1" shrinkToFit="1"/>
      <protection/>
    </xf>
    <xf numFmtId="0" fontId="9" fillId="0" borderId="122" xfId="22" applyFont="1" applyFill="1" applyBorder="1" applyAlignment="1">
      <alignment vertical="center" wrapText="1"/>
      <protection/>
    </xf>
    <xf numFmtId="0" fontId="9" fillId="0" borderId="58" xfId="22" applyFont="1" applyFill="1" applyBorder="1" applyAlignment="1">
      <alignment horizontal="center" vertical="center" wrapText="1"/>
      <protection/>
    </xf>
    <xf numFmtId="0" fontId="9" fillId="0" borderId="139" xfId="22" applyFont="1" applyFill="1" applyBorder="1" applyAlignment="1">
      <alignment horizontal="center" vertical="center" wrapText="1"/>
      <protection/>
    </xf>
    <xf numFmtId="0" fontId="9" fillId="0" borderId="35" xfId="22" applyFont="1" applyFill="1" applyBorder="1" applyAlignment="1">
      <alignment horizontal="center" vertical="center" wrapText="1"/>
      <protection/>
    </xf>
    <xf numFmtId="0" fontId="9" fillId="0" borderId="20" xfId="22" applyFont="1" applyFill="1" applyBorder="1" applyAlignment="1">
      <alignment horizontal="left" vertical="center" wrapText="1"/>
      <protection/>
    </xf>
    <xf numFmtId="0" fontId="9" fillId="0" borderId="20" xfId="22" applyFont="1" applyFill="1" applyBorder="1" applyAlignment="1">
      <alignment horizontal="center" vertical="center" wrapText="1"/>
      <protection/>
    </xf>
    <xf numFmtId="0" fontId="9" fillId="0" borderId="52" xfId="22" applyFont="1" applyFill="1" applyBorder="1" applyAlignment="1">
      <alignment vertical="center" wrapText="1"/>
      <protection/>
    </xf>
    <xf numFmtId="0" fontId="9" fillId="0" borderId="51" xfId="22" applyFont="1" applyFill="1" applyBorder="1" applyAlignment="1">
      <alignment vertical="center" wrapText="1"/>
      <protection/>
    </xf>
    <xf numFmtId="0" fontId="9" fillId="0" borderId="105" xfId="22" applyFont="1" applyFill="1" applyBorder="1" applyAlignment="1">
      <alignment vertical="center" wrapText="1"/>
      <protection/>
    </xf>
    <xf numFmtId="0" fontId="9" fillId="0" borderId="56" xfId="22" applyFont="1" applyFill="1" applyBorder="1" applyAlignment="1">
      <alignment horizontal="center" vertical="center" wrapText="1"/>
      <protection/>
    </xf>
    <xf numFmtId="0" fontId="9" fillId="0" borderId="36" xfId="22" applyFont="1" applyFill="1" applyBorder="1" applyAlignment="1">
      <alignment horizontal="left" vertical="center" wrapText="1"/>
      <protection/>
    </xf>
    <xf numFmtId="0" fontId="9" fillId="0" borderId="36" xfId="22" applyFont="1" applyFill="1" applyBorder="1" applyAlignment="1">
      <alignment horizontal="center" vertical="center" wrapText="1"/>
      <protection/>
    </xf>
    <xf numFmtId="0" fontId="9" fillId="0" borderId="88" xfId="22" applyFont="1" applyFill="1" applyBorder="1" applyAlignment="1">
      <alignment horizontal="center" vertical="center" wrapText="1"/>
      <protection/>
    </xf>
    <xf numFmtId="0" fontId="9" fillId="0" borderId="41" xfId="22" applyFont="1" applyFill="1" applyBorder="1" applyAlignment="1">
      <alignment vertical="center" wrapText="1"/>
      <protection/>
    </xf>
    <xf numFmtId="0" fontId="9" fillId="0" borderId="36" xfId="22" applyFont="1" applyFill="1" applyBorder="1" applyAlignment="1">
      <alignment vertical="center" wrapText="1"/>
      <protection/>
    </xf>
    <xf numFmtId="0" fontId="9" fillId="0" borderId="20" xfId="22" applyFont="1" applyFill="1" applyBorder="1" applyAlignment="1">
      <alignment vertical="center" wrapText="1"/>
      <protection/>
    </xf>
    <xf numFmtId="0" fontId="9" fillId="0" borderId="8" xfId="22" applyFont="1" applyFill="1" applyBorder="1" applyAlignment="1">
      <alignment horizontal="center" vertical="center" shrinkToFit="1"/>
      <protection/>
    </xf>
    <xf numFmtId="0" fontId="9" fillId="0" borderId="122" xfId="22" applyFont="1" applyFill="1" applyBorder="1" applyAlignment="1">
      <alignment horizontal="left" vertical="center" wrapText="1" shrinkToFit="1"/>
      <protection/>
    </xf>
    <xf numFmtId="0" fontId="9" fillId="0" borderId="52" xfId="22" applyFont="1" applyFill="1" applyBorder="1" applyAlignment="1">
      <alignment horizontal="left" vertical="center" wrapText="1"/>
      <protection/>
    </xf>
    <xf numFmtId="0" fontId="9" fillId="0" borderId="105" xfId="22" applyFont="1" applyFill="1" applyBorder="1" applyAlignment="1">
      <alignment horizontal="left" vertical="center" wrapText="1"/>
      <protection/>
    </xf>
    <xf numFmtId="0" fontId="9" fillId="0" borderId="10" xfId="22" applyFont="1" applyFill="1" applyBorder="1" applyAlignment="1">
      <alignment horizontal="left" vertical="center" wrapText="1"/>
      <protection/>
    </xf>
    <xf numFmtId="0" fontId="9" fillId="0" borderId="34" xfId="22" applyFont="1" applyFill="1" applyBorder="1" applyAlignment="1">
      <alignment horizontal="left" vertical="center" wrapText="1"/>
      <protection/>
    </xf>
    <xf numFmtId="0" fontId="9" fillId="0" borderId="15" xfId="22" applyFont="1" applyFill="1" applyBorder="1" applyAlignment="1">
      <alignment vertical="center" wrapText="1"/>
      <protection/>
    </xf>
    <xf numFmtId="0" fontId="10" fillId="0" borderId="45" xfId="22" applyFont="1" applyFill="1" applyBorder="1" applyAlignment="1">
      <alignment horizontal="left" vertical="center" wrapText="1"/>
      <protection/>
    </xf>
    <xf numFmtId="0" fontId="9" fillId="0" borderId="28" xfId="22" applyNumberFormat="1" applyFont="1" applyFill="1" applyBorder="1" applyAlignment="1" quotePrefix="1">
      <alignment horizontal="center" vertical="center" wrapText="1"/>
      <protection/>
    </xf>
    <xf numFmtId="0" fontId="9" fillId="0" borderId="57" xfId="22" applyFont="1" applyFill="1" applyBorder="1" applyAlignment="1">
      <alignment horizontal="center" vertical="center" wrapText="1"/>
      <protection/>
    </xf>
    <xf numFmtId="0" fontId="9" fillId="0" borderId="58" xfId="22" applyFont="1" applyFill="1" applyBorder="1" applyAlignment="1">
      <alignment vertical="center" wrapText="1"/>
      <protection/>
    </xf>
    <xf numFmtId="0" fontId="9" fillId="0" borderId="123" xfId="22" applyFont="1" applyFill="1" applyBorder="1" applyAlignment="1" quotePrefix="1">
      <alignment horizontal="center" vertical="center" wrapText="1"/>
      <protection/>
    </xf>
    <xf numFmtId="0" fontId="9" fillId="0" borderId="47" xfId="22" applyFont="1" applyFill="1" applyBorder="1" applyAlignment="1" quotePrefix="1">
      <alignment horizontal="center" vertical="center" wrapText="1"/>
      <protection/>
    </xf>
    <xf numFmtId="0" fontId="9" fillId="0" borderId="0" xfId="22" applyFont="1" applyFill="1" applyBorder="1" applyAlignment="1">
      <alignment horizontal="left" vertical="center" wrapText="1"/>
      <protection/>
    </xf>
    <xf numFmtId="0" fontId="9" fillId="0" borderId="38" xfId="22" applyFont="1" applyFill="1" applyBorder="1" applyAlignment="1">
      <alignment horizontal="left" vertical="center" wrapText="1"/>
      <protection/>
    </xf>
    <xf numFmtId="0" fontId="9" fillId="0" borderId="59" xfId="22" applyFont="1" applyFill="1" applyBorder="1" applyAlignment="1">
      <alignment horizontal="center" vertical="center" wrapText="1"/>
      <protection/>
    </xf>
    <xf numFmtId="0" fontId="9" fillId="0" borderId="140" xfId="22" applyFont="1" applyFill="1" applyBorder="1" applyAlignment="1">
      <alignment horizontal="center" vertical="center" wrapText="1"/>
      <protection/>
    </xf>
    <xf numFmtId="0" fontId="9" fillId="0" borderId="59" xfId="22" applyFont="1" applyFill="1" applyBorder="1" applyAlignment="1">
      <alignment vertical="center" wrapText="1"/>
      <protection/>
    </xf>
    <xf numFmtId="0" fontId="9" fillId="0" borderId="89" xfId="22" applyFont="1" applyFill="1" applyBorder="1" applyAlignment="1">
      <alignment horizontal="center" vertical="center" wrapText="1"/>
      <protection/>
    </xf>
    <xf numFmtId="0" fontId="9" fillId="0" borderId="37" xfId="22" applyFont="1" applyFill="1" applyBorder="1" applyAlignment="1">
      <alignment horizontal="left" vertical="center" wrapText="1"/>
      <protection/>
    </xf>
    <xf numFmtId="0" fontId="9" fillId="0" borderId="40" xfId="22" applyFont="1" applyFill="1" applyBorder="1" applyAlignment="1">
      <alignment horizontal="left" vertical="center" wrapText="1"/>
      <protection/>
    </xf>
    <xf numFmtId="0" fontId="10" fillId="0" borderId="40" xfId="22" applyFont="1" applyFill="1" applyBorder="1" applyAlignment="1">
      <alignment horizontal="center" vertical="center" textRotation="255" wrapText="1" shrinkToFit="1"/>
      <protection/>
    </xf>
    <xf numFmtId="0" fontId="10" fillId="0" borderId="45" xfId="22" applyFont="1" applyFill="1" applyBorder="1" applyAlignment="1">
      <alignment horizontal="center" vertical="center" textRotation="255" wrapText="1" shrinkToFit="1"/>
      <protection/>
    </xf>
    <xf numFmtId="0" fontId="10" fillId="0" borderId="40" xfId="22" applyFont="1" applyFill="1" applyBorder="1" applyAlignment="1">
      <alignment horizontal="center" vertical="center" textRotation="255" wrapText="1"/>
      <protection/>
    </xf>
    <xf numFmtId="0" fontId="10" fillId="0" borderId="41" xfId="22" applyFont="1" applyFill="1" applyBorder="1" applyAlignment="1">
      <alignment horizontal="center" vertical="center" textRotation="255" wrapText="1"/>
      <protection/>
    </xf>
    <xf numFmtId="0" fontId="10" fillId="0" borderId="45" xfId="22" applyFont="1" applyFill="1" applyBorder="1" applyAlignment="1">
      <alignment horizontal="center" vertical="center" textRotation="255" wrapText="1"/>
      <protection/>
    </xf>
    <xf numFmtId="0" fontId="9" fillId="0" borderId="141" xfId="22" applyFont="1" applyFill="1" applyBorder="1" applyAlignment="1">
      <alignment horizontal="center" vertical="center" wrapText="1"/>
      <protection/>
    </xf>
    <xf numFmtId="0" fontId="9" fillId="0" borderId="105" xfId="22" applyFont="1" applyFill="1" applyBorder="1" applyAlignment="1">
      <alignment horizontal="center" vertical="center"/>
      <protection/>
    </xf>
    <xf numFmtId="56" fontId="9" fillId="0" borderId="0" xfId="22" applyNumberFormat="1" applyFont="1" applyFill="1" applyBorder="1" applyAlignment="1">
      <alignment horizontal="center" vertical="center" shrinkToFit="1"/>
      <protection/>
    </xf>
    <xf numFmtId="6" fontId="9" fillId="0" borderId="40" xfId="19" applyFont="1" applyFill="1" applyBorder="1" applyAlignment="1">
      <alignment horizontal="center" vertical="center" wrapText="1"/>
    </xf>
    <xf numFmtId="0" fontId="14" fillId="0" borderId="139" xfId="21" applyNumberFormat="1" applyFont="1" applyFill="1" applyBorder="1" applyAlignment="1">
      <alignment horizontal="center" vertical="center" shrinkToFit="1"/>
      <protection/>
    </xf>
    <xf numFmtId="0" fontId="14" fillId="0" borderId="58" xfId="21" applyNumberFormat="1" applyFont="1" applyFill="1" applyBorder="1" applyAlignment="1">
      <alignment horizontal="center" vertical="center" shrinkToFit="1"/>
      <protection/>
    </xf>
    <xf numFmtId="0" fontId="14" fillId="0" borderId="36" xfId="21" applyNumberFormat="1" applyFont="1" applyFill="1" applyBorder="1" applyAlignment="1">
      <alignment horizontal="center" vertical="center" shrinkToFit="1"/>
      <protection/>
    </xf>
    <xf numFmtId="0" fontId="14" fillId="0" borderId="142" xfId="21" applyNumberFormat="1" applyFont="1" applyFill="1" applyBorder="1" applyAlignment="1">
      <alignment horizontal="center" vertical="center" shrinkToFit="1"/>
      <protection/>
    </xf>
    <xf numFmtId="0" fontId="14" fillId="0" borderId="83" xfId="21" applyNumberFormat="1" applyFont="1" applyFill="1" applyBorder="1" applyAlignment="1">
      <alignment horizontal="center" vertical="center" shrinkToFit="1"/>
      <protection/>
    </xf>
    <xf numFmtId="0" fontId="14" fillId="0" borderId="84" xfId="21" applyNumberFormat="1" applyFont="1" applyFill="1" applyBorder="1" applyAlignment="1">
      <alignment horizontal="center" vertical="center" shrinkToFit="1"/>
      <protection/>
    </xf>
    <xf numFmtId="0" fontId="9" fillId="0" borderId="143" xfId="21" applyFont="1" applyFill="1" applyBorder="1" applyAlignment="1">
      <alignment horizontal="center" vertical="center" wrapText="1"/>
      <protection/>
    </xf>
    <xf numFmtId="0" fontId="9" fillId="0" borderId="27" xfId="22" applyNumberFormat="1" applyFont="1" applyFill="1" applyBorder="1" applyAlignment="1" quotePrefix="1">
      <alignment horizontal="center" vertical="center" wrapText="1"/>
      <protection/>
    </xf>
    <xf numFmtId="0" fontId="9" fillId="0" borderId="8" xfId="22" applyFont="1" applyFill="1" applyBorder="1" applyAlignment="1">
      <alignment vertical="center" wrapText="1"/>
      <protection/>
    </xf>
    <xf numFmtId="0" fontId="9" fillId="0" borderId="12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" vertical="center" wrapText="1"/>
      <protection/>
    </xf>
    <xf numFmtId="0" fontId="9" fillId="0" borderId="51" xfId="22" applyFont="1" applyFill="1" applyBorder="1" applyAlignment="1">
      <alignment horizontal="center" vertical="center" textRotation="255" shrinkToFit="1"/>
      <protection/>
    </xf>
    <xf numFmtId="0" fontId="9" fillId="0" borderId="42" xfId="22" applyFont="1" applyFill="1" applyBorder="1" applyAlignment="1">
      <alignment horizontal="center" vertical="center" textRotation="255" shrinkToFit="1"/>
      <protection/>
    </xf>
    <xf numFmtId="0" fontId="9" fillId="0" borderId="107" xfId="22" applyFont="1" applyFill="1" applyBorder="1" applyAlignment="1">
      <alignment horizontal="center" vertical="center" wrapText="1"/>
      <protection/>
    </xf>
    <xf numFmtId="0" fontId="9" fillId="0" borderId="141" xfId="22" applyFont="1" applyFill="1" applyBorder="1" applyAlignment="1">
      <alignment horizontal="left" vertical="center" wrapText="1"/>
      <protection/>
    </xf>
    <xf numFmtId="0" fontId="9" fillId="0" borderId="107" xfId="22" applyFont="1" applyFill="1" applyBorder="1" applyAlignment="1">
      <alignment horizontal="left" vertical="center" wrapText="1"/>
      <protection/>
    </xf>
    <xf numFmtId="0" fontId="9" fillId="0" borderId="10" xfId="22" applyFont="1" applyFill="1" applyBorder="1" applyAlignment="1">
      <alignment horizontal="center" vertical="center" wrapText="1"/>
      <protection/>
    </xf>
    <xf numFmtId="178" fontId="9" fillId="0" borderId="9" xfId="22" applyNumberFormat="1" applyFont="1" applyFill="1" applyBorder="1" applyAlignment="1">
      <alignment horizontal="left" vertical="center" wrapText="1"/>
      <protection/>
    </xf>
    <xf numFmtId="178" fontId="9" fillId="0" borderId="10" xfId="22" applyNumberFormat="1" applyFont="1" applyFill="1" applyBorder="1" applyAlignment="1">
      <alignment horizontal="left" vertical="center" wrapText="1"/>
      <protection/>
    </xf>
    <xf numFmtId="178" fontId="9" fillId="0" borderId="50" xfId="22" applyNumberFormat="1" applyFont="1" applyFill="1" applyBorder="1" applyAlignment="1">
      <alignment horizontal="center" vertical="center" wrapText="1"/>
      <protection/>
    </xf>
    <xf numFmtId="178" fontId="9" fillId="0" borderId="102" xfId="22" applyNumberFormat="1" applyFont="1" applyFill="1" applyBorder="1" applyAlignment="1">
      <alignment horizontal="center" vertical="center" wrapText="1"/>
      <protection/>
    </xf>
    <xf numFmtId="0" fontId="23" fillId="0" borderId="38" xfId="0" applyFont="1" applyFill="1" applyBorder="1" applyAlignment="1">
      <alignment horizontal="center" vertical="center"/>
    </xf>
    <xf numFmtId="3" fontId="9" fillId="0" borderId="39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81" xfId="0" applyNumberFormat="1" applyFont="1" applyBorder="1" applyAlignment="1">
      <alignment vertical="center"/>
    </xf>
    <xf numFmtId="3" fontId="9" fillId="0" borderId="82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39" xfId="17" applyNumberFormat="1" applyFont="1" applyFill="1" applyBorder="1" applyAlignment="1">
      <alignment vertical="center"/>
    </xf>
    <xf numFmtId="3" fontId="9" fillId="0" borderId="13" xfId="17" applyNumberFormat="1" applyFont="1" applyFill="1" applyBorder="1" applyAlignment="1">
      <alignment vertical="center"/>
    </xf>
    <xf numFmtId="3" fontId="9" fillId="0" borderId="22" xfId="17" applyNumberFormat="1" applyFont="1" applyFill="1" applyBorder="1" applyAlignment="1">
      <alignment vertical="center"/>
    </xf>
    <xf numFmtId="3" fontId="9" fillId="0" borderId="144" xfId="17" applyNumberFormat="1" applyFont="1" applyFill="1" applyBorder="1" applyAlignment="1">
      <alignment vertical="center"/>
    </xf>
    <xf numFmtId="3" fontId="9" fillId="0" borderId="144" xfId="17" applyNumberFormat="1" applyFont="1" applyFill="1" applyBorder="1" applyAlignment="1">
      <alignment horizontal="center" vertical="center"/>
    </xf>
    <xf numFmtId="3" fontId="9" fillId="0" borderId="26" xfId="17" applyNumberFormat="1" applyFont="1" applyFill="1" applyBorder="1" applyAlignment="1">
      <alignment horizontal="center" vertical="center"/>
    </xf>
    <xf numFmtId="3" fontId="9" fillId="0" borderId="31" xfId="17" applyNumberFormat="1" applyFont="1" applyFill="1" applyBorder="1" applyAlignment="1">
      <alignment horizontal="center" vertical="center"/>
    </xf>
    <xf numFmtId="38" fontId="9" fillId="0" borderId="39" xfId="17" applyFont="1" applyBorder="1" applyAlignment="1">
      <alignment vertical="center"/>
    </xf>
    <xf numFmtId="38" fontId="9" fillId="0" borderId="13" xfId="17" applyFont="1" applyBorder="1" applyAlignment="1">
      <alignment vertical="center"/>
    </xf>
    <xf numFmtId="38" fontId="9" fillId="0" borderId="81" xfId="17" applyFont="1" applyBorder="1" applyAlignment="1">
      <alignment vertical="center"/>
    </xf>
    <xf numFmtId="38" fontId="9" fillId="0" borderId="82" xfId="17" applyFont="1" applyBorder="1" applyAlignment="1">
      <alignment vertical="center"/>
    </xf>
    <xf numFmtId="3" fontId="9" fillId="0" borderId="13" xfId="17" applyNumberFormat="1" applyFont="1" applyFill="1" applyBorder="1" applyAlignment="1">
      <alignment horizontal="center" vertical="center"/>
    </xf>
    <xf numFmtId="3" fontId="9" fillId="0" borderId="81" xfId="17" applyNumberFormat="1" applyFont="1" applyFill="1" applyBorder="1" applyAlignment="1">
      <alignment horizontal="center" vertical="center"/>
    </xf>
    <xf numFmtId="38" fontId="9" fillId="0" borderId="22" xfId="17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8" fontId="9" fillId="0" borderId="30" xfId="17" applyFont="1" applyBorder="1" applyAlignment="1">
      <alignment vertical="center"/>
    </xf>
    <xf numFmtId="3" fontId="9" fillId="0" borderId="145" xfId="17" applyNumberFormat="1" applyFont="1" applyFill="1" applyBorder="1" applyAlignment="1">
      <alignment horizontal="center" vertical="center"/>
    </xf>
    <xf numFmtId="3" fontId="9" fillId="0" borderId="145" xfId="17" applyNumberFormat="1" applyFont="1" applyFill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" fontId="9" fillId="0" borderId="72" xfId="17" applyNumberFormat="1" applyFont="1" applyFill="1" applyBorder="1" applyAlignment="1">
      <alignment horizontal="center" vertical="center"/>
    </xf>
    <xf numFmtId="3" fontId="9" fillId="0" borderId="92" xfId="17" applyNumberFormat="1" applyFont="1" applyFill="1" applyBorder="1" applyAlignment="1">
      <alignment vertical="center"/>
    </xf>
    <xf numFmtId="3" fontId="9" fillId="0" borderId="95" xfId="17" applyNumberFormat="1" applyFont="1" applyFill="1" applyBorder="1" applyAlignment="1">
      <alignment vertical="center"/>
    </xf>
    <xf numFmtId="3" fontId="9" fillId="0" borderId="14" xfId="17" applyNumberFormat="1" applyFont="1" applyFill="1" applyBorder="1" applyAlignment="1">
      <alignment vertical="center"/>
    </xf>
    <xf numFmtId="3" fontId="9" fillId="0" borderId="96" xfId="17" applyNumberFormat="1" applyFont="1" applyFill="1" applyBorder="1" applyAlignment="1">
      <alignment vertical="center"/>
    </xf>
    <xf numFmtId="3" fontId="9" fillId="0" borderId="63" xfId="17" applyNumberFormat="1" applyFont="1" applyFill="1" applyBorder="1" applyAlignment="1">
      <alignment horizontal="center" vertical="center"/>
    </xf>
    <xf numFmtId="3" fontId="9" fillId="0" borderId="39" xfId="17" applyNumberFormat="1" applyFont="1" applyFill="1" applyBorder="1" applyAlignment="1">
      <alignment horizontal="center" vertical="center"/>
    </xf>
    <xf numFmtId="3" fontId="9" fillId="0" borderId="82" xfId="17" applyNumberFormat="1" applyFont="1" applyFill="1" applyBorder="1" applyAlignment="1">
      <alignment horizontal="center" vertical="center"/>
    </xf>
    <xf numFmtId="3" fontId="9" fillId="0" borderId="30" xfId="17" applyNumberFormat="1" applyFont="1" applyFill="1" applyBorder="1" applyAlignment="1">
      <alignment horizontal="center" vertical="center"/>
    </xf>
    <xf numFmtId="3" fontId="9" fillId="0" borderId="22" xfId="17" applyNumberFormat="1" applyFont="1" applyFill="1" applyBorder="1" applyAlignment="1">
      <alignment horizontal="center" vertical="center"/>
    </xf>
    <xf numFmtId="3" fontId="9" fillId="0" borderId="33" xfId="17" applyNumberFormat="1" applyFont="1" applyFill="1" applyBorder="1" applyAlignment="1">
      <alignment horizontal="center" vertical="center"/>
    </xf>
    <xf numFmtId="3" fontId="9" fillId="0" borderId="23" xfId="17" applyNumberFormat="1" applyFont="1" applyFill="1" applyBorder="1" applyAlignment="1">
      <alignment horizontal="center" vertical="center"/>
    </xf>
    <xf numFmtId="3" fontId="9" fillId="0" borderId="38" xfId="17" applyNumberFormat="1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38" fontId="14" fillId="0" borderId="13" xfId="17" applyFont="1" applyFill="1" applyBorder="1" applyAlignment="1">
      <alignment/>
    </xf>
    <xf numFmtId="38" fontId="14" fillId="0" borderId="91" xfId="17" applyFont="1" applyFill="1" applyBorder="1" applyAlignment="1">
      <alignment horizontal="center" vertical="center"/>
    </xf>
    <xf numFmtId="38" fontId="14" fillId="0" borderId="91" xfId="17" applyFont="1" applyFill="1" applyBorder="1" applyAlignment="1">
      <alignment vertical="center"/>
    </xf>
    <xf numFmtId="38" fontId="14" fillId="0" borderId="95" xfId="17" applyFont="1" applyFill="1" applyBorder="1" applyAlignment="1">
      <alignment horizontal="center" vertical="center"/>
    </xf>
    <xf numFmtId="38" fontId="14" fillId="0" borderId="95" xfId="17" applyFont="1" applyFill="1" applyBorder="1" applyAlignment="1">
      <alignment vertical="center"/>
    </xf>
    <xf numFmtId="0" fontId="23" fillId="0" borderId="146" xfId="0" applyFont="1" applyFill="1" applyBorder="1" applyAlignment="1">
      <alignment horizontal="center" vertical="center"/>
    </xf>
    <xf numFmtId="0" fontId="23" fillId="0" borderId="147" xfId="0" applyFont="1" applyFill="1" applyBorder="1" applyAlignment="1">
      <alignment horizontal="center" vertical="center"/>
    </xf>
    <xf numFmtId="0" fontId="23" fillId="0" borderId="148" xfId="0" applyFont="1" applyFill="1" applyBorder="1" applyAlignment="1">
      <alignment horizontal="center" vertical="center"/>
    </xf>
    <xf numFmtId="0" fontId="23" fillId="0" borderId="149" xfId="0" applyFont="1" applyFill="1" applyBorder="1" applyAlignment="1">
      <alignment horizontal="center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8" fontId="14" fillId="0" borderId="151" xfId="17" applyFont="1" applyFill="1" applyBorder="1" applyAlignment="1">
      <alignment vertical="center"/>
    </xf>
    <xf numFmtId="38" fontId="14" fillId="0" borderId="152" xfId="17" applyFont="1" applyFill="1" applyBorder="1" applyAlignment="1">
      <alignment vertical="center"/>
    </xf>
    <xf numFmtId="38" fontId="14" fillId="0" borderId="7" xfId="17" applyFont="1" applyFill="1" applyBorder="1" applyAlignment="1">
      <alignment vertical="center"/>
    </xf>
    <xf numFmtId="38" fontId="14" fillId="0" borderId="139" xfId="17" applyFont="1" applyFill="1" applyBorder="1" applyAlignment="1">
      <alignment vertical="center"/>
    </xf>
    <xf numFmtId="38" fontId="14" fillId="0" borderId="140" xfId="17" applyFont="1" applyFill="1" applyBorder="1" applyAlignment="1">
      <alignment vertical="center"/>
    </xf>
    <xf numFmtId="0" fontId="23" fillId="0" borderId="39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53" xfId="0" applyFont="1" applyFill="1" applyBorder="1" applyAlignment="1">
      <alignment horizontal="center" vertical="center"/>
    </xf>
    <xf numFmtId="38" fontId="14" fillId="0" borderId="38" xfId="17" applyFont="1" applyFill="1" applyBorder="1" applyAlignment="1">
      <alignment vertical="center" shrinkToFit="1"/>
    </xf>
    <xf numFmtId="38" fontId="14" fillId="0" borderId="11" xfId="17" applyFont="1" applyFill="1" applyBorder="1" applyAlignment="1">
      <alignment vertical="center" shrinkToFit="1"/>
    </xf>
    <xf numFmtId="38" fontId="14" fillId="0" borderId="72" xfId="17" applyFont="1" applyFill="1" applyBorder="1" applyAlignment="1">
      <alignment vertical="center" shrinkToFit="1"/>
    </xf>
    <xf numFmtId="38" fontId="14" fillId="0" borderId="8" xfId="17" applyFont="1" applyFill="1" applyBorder="1" applyAlignment="1">
      <alignment horizontal="center" vertical="center" shrinkToFit="1"/>
    </xf>
    <xf numFmtId="38" fontId="14" fillId="0" borderId="14" xfId="0" applyNumberFormat="1" applyFont="1" applyFill="1" applyBorder="1" applyAlignment="1">
      <alignment vertical="center" shrinkToFit="1"/>
    </xf>
    <xf numFmtId="38" fontId="14" fillId="0" borderId="55" xfId="17" applyFont="1" applyFill="1" applyBorder="1" applyAlignment="1">
      <alignment horizontal="center" vertical="center" shrinkToFit="1"/>
    </xf>
    <xf numFmtId="38" fontId="14" fillId="0" borderId="58" xfId="17" applyFont="1" applyFill="1" applyBorder="1" applyAlignment="1">
      <alignment horizontal="center" vertical="center" shrinkToFit="1"/>
    </xf>
    <xf numFmtId="38" fontId="14" fillId="0" borderId="87" xfId="17" applyFont="1" applyFill="1" applyBorder="1" applyAlignment="1">
      <alignment vertical="center" shrinkToFit="1"/>
    </xf>
    <xf numFmtId="38" fontId="14" fillId="0" borderId="12" xfId="17" applyFont="1" applyFill="1" applyBorder="1" applyAlignment="1">
      <alignment vertical="center" shrinkToFit="1"/>
    </xf>
    <xf numFmtId="38" fontId="14" fillId="0" borderId="6" xfId="17" applyFont="1" applyFill="1" applyBorder="1" applyAlignment="1">
      <alignment vertical="center" shrinkToFit="1"/>
    </xf>
    <xf numFmtId="38" fontId="14" fillId="0" borderId="88" xfId="17" applyFont="1" applyFill="1" applyBorder="1" applyAlignment="1">
      <alignment vertical="center" shrinkToFit="1"/>
    </xf>
    <xf numFmtId="38" fontId="14" fillId="0" borderId="12" xfId="17" applyFont="1" applyFill="1" applyBorder="1" applyAlignment="1">
      <alignment horizontal="center" vertical="center" shrinkToFit="1"/>
    </xf>
    <xf numFmtId="0" fontId="14" fillId="0" borderId="153" xfId="0" applyFont="1" applyFill="1" applyBorder="1" applyAlignment="1">
      <alignment vertical="center"/>
    </xf>
    <xf numFmtId="0" fontId="14" fillId="0" borderId="154" xfId="0" applyFont="1" applyFill="1" applyBorder="1" applyAlignment="1">
      <alignment vertical="center"/>
    </xf>
    <xf numFmtId="38" fontId="14" fillId="0" borderId="6" xfId="17" applyFont="1" applyFill="1" applyBorder="1" applyAlignment="1">
      <alignment horizontal="center" vertical="center" shrinkToFit="1"/>
    </xf>
    <xf numFmtId="38" fontId="14" fillId="0" borderId="23" xfId="0" applyNumberFormat="1" applyFont="1" applyFill="1" applyBorder="1" applyAlignment="1">
      <alignment vertical="center" shrinkToFit="1"/>
    </xf>
    <xf numFmtId="38" fontId="21" fillId="0" borderId="59" xfId="17" applyFont="1" applyFill="1" applyBorder="1" applyAlignment="1" applyProtection="1">
      <alignment horizontal="center" vertical="center" wrapText="1"/>
      <protection locked="0"/>
    </xf>
    <xf numFmtId="38" fontId="21" fillId="0" borderId="89" xfId="17" applyFont="1" applyFill="1" applyBorder="1" applyAlignment="1" applyProtection="1">
      <alignment horizontal="center" vertical="center" wrapText="1"/>
      <protection locked="0"/>
    </xf>
    <xf numFmtId="0" fontId="21" fillId="0" borderId="89" xfId="0" applyFont="1" applyFill="1" applyBorder="1" applyAlignment="1">
      <alignment horizontal="center" vertical="center" wrapText="1"/>
    </xf>
    <xf numFmtId="38" fontId="14" fillId="0" borderId="23" xfId="17" applyFont="1" applyFill="1" applyBorder="1" applyAlignment="1">
      <alignment vertical="center" shrinkToFit="1"/>
    </xf>
    <xf numFmtId="38" fontId="14" fillId="0" borderId="0" xfId="0" applyNumberFormat="1" applyFont="1" applyFill="1" applyBorder="1" applyAlignment="1">
      <alignment vertical="center" shrinkToFit="1"/>
    </xf>
    <xf numFmtId="38" fontId="18" fillId="0" borderId="0" xfId="17" applyFont="1" applyFill="1" applyAlignment="1">
      <alignment vertical="center"/>
    </xf>
    <xf numFmtId="38" fontId="14" fillId="0" borderId="0" xfId="17" applyFont="1" applyFill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46" xfId="0" applyFont="1" applyFill="1" applyBorder="1" applyAlignment="1">
      <alignment vertical="center"/>
    </xf>
    <xf numFmtId="38" fontId="9" fillId="0" borderId="89" xfId="17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21" fillId="0" borderId="4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146" xfId="0" applyNumberFormat="1" applyFont="1" applyFill="1" applyBorder="1" applyAlignment="1">
      <alignment vertical="center"/>
    </xf>
    <xf numFmtId="38" fontId="9" fillId="0" borderId="81" xfId="17" applyFont="1" applyFill="1" applyBorder="1" applyAlignment="1">
      <alignment horizontal="center" vertical="center"/>
    </xf>
    <xf numFmtId="38" fontId="9" fillId="0" borderId="22" xfId="17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21" fillId="0" borderId="155" xfId="0" applyFont="1" applyBorder="1" applyAlignment="1">
      <alignment/>
    </xf>
    <xf numFmtId="0" fontId="21" fillId="0" borderId="152" xfId="0" applyFont="1" applyBorder="1" applyAlignment="1">
      <alignment/>
    </xf>
    <xf numFmtId="0" fontId="21" fillId="0" borderId="57" xfId="0" applyFont="1" applyBorder="1" applyAlignment="1">
      <alignment/>
    </xf>
    <xf numFmtId="0" fontId="21" fillId="0" borderId="156" xfId="0" applyFont="1" applyBorder="1" applyAlignment="1">
      <alignment/>
    </xf>
    <xf numFmtId="177" fontId="21" fillId="0" borderId="157" xfId="0" applyNumberFormat="1" applyFont="1" applyBorder="1" applyAlignment="1">
      <alignment/>
    </xf>
    <xf numFmtId="0" fontId="21" fillId="0" borderId="158" xfId="0" applyFont="1" applyBorder="1" applyAlignment="1">
      <alignment/>
    </xf>
    <xf numFmtId="0" fontId="9" fillId="0" borderId="57" xfId="0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180" fontId="9" fillId="0" borderId="1" xfId="17" applyNumberFormat="1" applyFont="1" applyBorder="1" applyAlignment="1">
      <alignment vertical="center"/>
    </xf>
    <xf numFmtId="180" fontId="9" fillId="0" borderId="159" xfId="17" applyNumberFormat="1" applyFont="1" applyBorder="1" applyAlignment="1">
      <alignment vertical="center"/>
    </xf>
    <xf numFmtId="0" fontId="9" fillId="0" borderId="57" xfId="0" applyFont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8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14" fillId="0" borderId="160" xfId="0" applyFont="1" applyFill="1" applyBorder="1" applyAlignment="1">
      <alignment horizontal="center" vertical="center"/>
    </xf>
    <xf numFmtId="0" fontId="14" fillId="0" borderId="160" xfId="0" applyFont="1" applyFill="1" applyBorder="1" applyAlignment="1">
      <alignment vertical="center" wrapText="1"/>
    </xf>
    <xf numFmtId="0" fontId="14" fillId="0" borderId="160" xfId="0" applyFont="1" applyFill="1" applyBorder="1" applyAlignment="1">
      <alignment/>
    </xf>
    <xf numFmtId="0" fontId="14" fillId="0" borderId="161" xfId="0" applyFont="1" applyFill="1" applyBorder="1" applyAlignment="1">
      <alignment horizontal="center" vertical="center"/>
    </xf>
    <xf numFmtId="0" fontId="14" fillId="0" borderId="161" xfId="0" applyFont="1" applyFill="1" applyBorder="1" applyAlignment="1">
      <alignment/>
    </xf>
    <xf numFmtId="0" fontId="14" fillId="0" borderId="161" xfId="0" applyFont="1" applyFill="1" applyBorder="1" applyAlignment="1">
      <alignment vertical="center" wrapText="1"/>
    </xf>
    <xf numFmtId="0" fontId="14" fillId="0" borderId="162" xfId="0" applyFont="1" applyFill="1" applyBorder="1" applyAlignment="1">
      <alignment horizontal="center" vertical="center"/>
    </xf>
    <xf numFmtId="0" fontId="14" fillId="0" borderId="162" xfId="0" applyFont="1" applyFill="1" applyBorder="1" applyAlignment="1">
      <alignment/>
    </xf>
    <xf numFmtId="0" fontId="14" fillId="0" borderId="162" xfId="0" applyFont="1" applyFill="1" applyBorder="1" applyAlignment="1">
      <alignment vertical="center" wrapText="1"/>
    </xf>
    <xf numFmtId="0" fontId="14" fillId="0" borderId="163" xfId="0" applyFont="1" applyFill="1" applyBorder="1" applyAlignment="1">
      <alignment horizontal="center" vertical="center"/>
    </xf>
    <xf numFmtId="0" fontId="14" fillId="0" borderId="163" xfId="0" applyFont="1" applyFill="1" applyBorder="1" applyAlignment="1">
      <alignment/>
    </xf>
    <xf numFmtId="0" fontId="14" fillId="0" borderId="163" xfId="0" applyFont="1" applyFill="1" applyBorder="1" applyAlignment="1">
      <alignment vertical="center" wrapText="1"/>
    </xf>
    <xf numFmtId="0" fontId="14" fillId="0" borderId="158" xfId="0" applyFont="1" applyFill="1" applyBorder="1" applyAlignment="1">
      <alignment horizontal="center" vertical="center"/>
    </xf>
    <xf numFmtId="0" fontId="14" fillId="0" borderId="158" xfId="0" applyFont="1" applyFill="1" applyBorder="1" applyAlignment="1">
      <alignment/>
    </xf>
    <xf numFmtId="0" fontId="14" fillId="0" borderId="158" xfId="0" applyFont="1" applyFill="1" applyBorder="1" applyAlignment="1">
      <alignment vertical="center" wrapText="1"/>
    </xf>
    <xf numFmtId="0" fontId="14" fillId="0" borderId="158" xfId="0" applyFont="1" applyFill="1" applyBorder="1" applyAlignment="1">
      <alignment/>
    </xf>
    <xf numFmtId="0" fontId="14" fillId="0" borderId="161" xfId="0" applyFont="1" applyFill="1" applyBorder="1" applyAlignment="1">
      <alignment/>
    </xf>
    <xf numFmtId="0" fontId="14" fillId="0" borderId="163" xfId="0" applyFont="1" applyFill="1" applyBorder="1" applyAlignment="1">
      <alignment/>
    </xf>
    <xf numFmtId="0" fontId="14" fillId="0" borderId="164" xfId="0" applyFont="1" applyFill="1" applyBorder="1" applyAlignment="1">
      <alignment horizontal="center" vertical="center"/>
    </xf>
    <xf numFmtId="0" fontId="14" fillId="0" borderId="164" xfId="0" applyFont="1" applyFill="1" applyBorder="1" applyAlignment="1">
      <alignment/>
    </xf>
    <xf numFmtId="0" fontId="14" fillId="0" borderId="164" xfId="0" applyFont="1" applyFill="1" applyBorder="1" applyAlignment="1">
      <alignment vertical="center" wrapText="1"/>
    </xf>
    <xf numFmtId="0" fontId="14" fillId="0" borderId="163" xfId="0" applyFont="1" applyFill="1" applyBorder="1" applyAlignment="1">
      <alignment vertical="center"/>
    </xf>
    <xf numFmtId="0" fontId="14" fillId="0" borderId="158" xfId="0" applyFont="1" applyFill="1" applyBorder="1" applyAlignment="1">
      <alignment vertical="center"/>
    </xf>
    <xf numFmtId="0" fontId="14" fillId="0" borderId="165" xfId="0" applyFont="1" applyFill="1" applyBorder="1" applyAlignment="1">
      <alignment vertical="center" wrapText="1"/>
    </xf>
    <xf numFmtId="0" fontId="14" fillId="0" borderId="166" xfId="0" applyFont="1" applyFill="1" applyBorder="1" applyAlignment="1">
      <alignment vertical="center" wrapText="1"/>
    </xf>
    <xf numFmtId="0" fontId="14" fillId="0" borderId="167" xfId="0" applyFont="1" applyFill="1" applyBorder="1" applyAlignment="1">
      <alignment vertical="center" wrapText="1"/>
    </xf>
    <xf numFmtId="0" fontId="14" fillId="0" borderId="168" xfId="0" applyFont="1" applyFill="1" applyBorder="1" applyAlignment="1">
      <alignment vertical="center" wrapText="1"/>
    </xf>
    <xf numFmtId="0" fontId="14" fillId="0" borderId="169" xfId="0" applyNumberFormat="1" applyFont="1" applyFill="1" applyBorder="1" applyAlignment="1">
      <alignment vertical="top" wrapText="1"/>
    </xf>
    <xf numFmtId="0" fontId="14" fillId="0" borderId="166" xfId="0" applyFont="1" applyFill="1" applyBorder="1" applyAlignment="1">
      <alignment vertical="center"/>
    </xf>
    <xf numFmtId="0" fontId="21" fillId="0" borderId="6" xfId="0" applyFont="1" applyBorder="1" applyAlignment="1">
      <alignment/>
    </xf>
    <xf numFmtId="0" fontId="21" fillId="0" borderId="170" xfId="0" applyFont="1" applyBorder="1" applyAlignment="1">
      <alignment/>
    </xf>
    <xf numFmtId="0" fontId="21" fillId="0" borderId="171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/>
    </xf>
    <xf numFmtId="177" fontId="21" fillId="0" borderId="25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 shrinkToFit="1"/>
    </xf>
    <xf numFmtId="0" fontId="21" fillId="0" borderId="172" xfId="0" applyFont="1" applyBorder="1" applyAlignment="1">
      <alignment/>
    </xf>
    <xf numFmtId="0" fontId="21" fillId="0" borderId="72" xfId="0" applyFont="1" applyBorder="1" applyAlignment="1">
      <alignment/>
    </xf>
    <xf numFmtId="0" fontId="21" fillId="0" borderId="139" xfId="0" applyFont="1" applyBorder="1" applyAlignment="1">
      <alignment/>
    </xf>
    <xf numFmtId="0" fontId="21" fillId="0" borderId="7" xfId="0" applyFont="1" applyBorder="1" applyAlignment="1">
      <alignment/>
    </xf>
    <xf numFmtId="177" fontId="21" fillId="0" borderId="7" xfId="0" applyNumberFormat="1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146" xfId="0" applyFont="1" applyBorder="1" applyAlignment="1">
      <alignment/>
    </xf>
    <xf numFmtId="177" fontId="21" fillId="0" borderId="23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21" fillId="0" borderId="157" xfId="0" applyFont="1" applyBorder="1" applyAlignment="1">
      <alignment/>
    </xf>
    <xf numFmtId="0" fontId="10" fillId="0" borderId="122" xfId="0" applyFont="1" applyFill="1" applyBorder="1" applyAlignment="1">
      <alignment horizontal="center" vertical="center" shrinkToFit="1"/>
    </xf>
    <xf numFmtId="0" fontId="9" fillId="0" borderId="107" xfId="22" applyFont="1" applyFill="1" applyBorder="1" applyAlignment="1">
      <alignment vertical="center" wrapText="1"/>
      <protection/>
    </xf>
    <xf numFmtId="0" fontId="14" fillId="0" borderId="56" xfId="21" applyNumberFormat="1" applyFont="1" applyFill="1" applyBorder="1" applyAlignment="1">
      <alignment horizontal="center" vertical="center" shrinkToFit="1"/>
      <protection/>
    </xf>
    <xf numFmtId="0" fontId="14" fillId="0" borderId="58" xfId="21" applyFont="1" applyFill="1" applyBorder="1" applyAlignment="1">
      <alignment horizontal="left" vertical="center" wrapText="1" shrinkToFit="1"/>
      <protection/>
    </xf>
    <xf numFmtId="0" fontId="14" fillId="0" borderId="116" xfId="22" applyFont="1" applyFill="1" applyBorder="1" applyAlignment="1">
      <alignment vertical="center" wrapText="1"/>
      <protection/>
    </xf>
    <xf numFmtId="0" fontId="14" fillId="0" borderId="117" xfId="22" applyFont="1" applyFill="1" applyBorder="1" applyAlignment="1">
      <alignment vertical="center"/>
      <protection/>
    </xf>
    <xf numFmtId="0" fontId="10" fillId="0" borderId="40" xfId="22" applyFont="1" applyFill="1" applyBorder="1" applyAlignment="1">
      <alignment horizontal="left" vertical="center" wrapText="1"/>
      <protection/>
    </xf>
    <xf numFmtId="0" fontId="9" fillId="0" borderId="34" xfId="22" applyFont="1" applyFill="1" applyBorder="1" applyAlignment="1">
      <alignment vertical="center" wrapText="1"/>
      <protection/>
    </xf>
    <xf numFmtId="6" fontId="9" fillId="0" borderId="42" xfId="19" applyFont="1" applyFill="1" applyBorder="1" applyAlignment="1">
      <alignment horizontal="center" vertical="center" wrapText="1"/>
    </xf>
    <xf numFmtId="0" fontId="10" fillId="0" borderId="122" xfId="22" applyFont="1" applyFill="1" applyBorder="1" applyAlignment="1">
      <alignment horizontal="left" vertical="center" wrapText="1"/>
      <protection/>
    </xf>
    <xf numFmtId="0" fontId="14" fillId="0" borderId="22" xfId="22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left" vertical="center" wrapText="1"/>
      <protection/>
    </xf>
    <xf numFmtId="0" fontId="10" fillId="0" borderId="45" xfId="24" applyFont="1" applyFill="1" applyBorder="1" applyAlignment="1">
      <alignment horizontal="center" vertical="center" shrinkToFit="1"/>
      <protection/>
    </xf>
    <xf numFmtId="0" fontId="14" fillId="0" borderId="56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38" fontId="14" fillId="0" borderId="39" xfId="0" applyNumberFormat="1" applyFont="1" applyFill="1" applyBorder="1" applyAlignment="1">
      <alignment vertical="center"/>
    </xf>
    <xf numFmtId="38" fontId="14" fillId="0" borderId="13" xfId="0" applyNumberFormat="1" applyFont="1" applyFill="1" applyBorder="1" applyAlignment="1">
      <alignment vertical="center"/>
    </xf>
    <xf numFmtId="38" fontId="14" fillId="0" borderId="82" xfId="0" applyNumberFormat="1" applyFont="1" applyFill="1" applyBorder="1" applyAlignment="1">
      <alignment vertical="center"/>
    </xf>
    <xf numFmtId="38" fontId="14" fillId="0" borderId="81" xfId="0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38" fontId="14" fillId="0" borderId="22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38" fontId="14" fillId="0" borderId="27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4" fillId="0" borderId="1" xfId="0" applyFont="1" applyFill="1" applyBorder="1" applyAlignment="1">
      <alignment/>
    </xf>
    <xf numFmtId="0" fontId="14" fillId="0" borderId="56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58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36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9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46" xfId="0" applyFont="1" applyFill="1" applyBorder="1" applyAlignment="1">
      <alignment horizontal="center" vertical="center"/>
    </xf>
    <xf numFmtId="3" fontId="42" fillId="0" borderId="92" xfId="0" applyNumberFormat="1" applyFont="1" applyFill="1" applyBorder="1" applyAlignment="1">
      <alignment horizontal="center" vertical="center" wrapText="1"/>
    </xf>
    <xf numFmtId="3" fontId="42" fillId="0" borderId="93" xfId="0" applyNumberFormat="1" applyFont="1" applyFill="1" applyBorder="1" applyAlignment="1">
      <alignment horizontal="center" vertical="center" wrapText="1"/>
    </xf>
    <xf numFmtId="3" fontId="10" fillId="0" borderId="73" xfId="0" applyNumberFormat="1" applyFont="1" applyFill="1" applyBorder="1" applyAlignment="1">
      <alignment horizontal="center" vertical="center"/>
    </xf>
    <xf numFmtId="3" fontId="10" fillId="0" borderId="77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 wrapText="1"/>
    </xf>
    <xf numFmtId="3" fontId="10" fillId="0" borderId="79" xfId="0" applyNumberFormat="1" applyFont="1" applyFill="1" applyBorder="1" applyAlignment="1">
      <alignment horizontal="center" vertical="center" wrapText="1"/>
    </xf>
    <xf numFmtId="3" fontId="10" fillId="0" borderId="33" xfId="17" applyNumberFormat="1" applyFont="1" applyFill="1" applyBorder="1" applyAlignment="1">
      <alignment horizontal="center" vertical="center" wrapText="1"/>
    </xf>
    <xf numFmtId="3" fontId="10" fillId="0" borderId="26" xfId="17" applyNumberFormat="1" applyFont="1" applyFill="1" applyBorder="1" applyAlignment="1">
      <alignment horizontal="center" vertical="center"/>
    </xf>
    <xf numFmtId="3" fontId="10" fillId="0" borderId="31" xfId="17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0" fontId="10" fillId="0" borderId="1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4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vertical="center" wrapText="1"/>
    </xf>
    <xf numFmtId="0" fontId="9" fillId="0" borderId="72" xfId="0" applyFont="1" applyFill="1" applyBorder="1" applyAlignment="1">
      <alignment vertical="center" wrapText="1"/>
    </xf>
    <xf numFmtId="0" fontId="9" fillId="0" borderId="9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174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wrapText="1" shrinkToFit="1"/>
    </xf>
    <xf numFmtId="0" fontId="21" fillId="0" borderId="59" xfId="0" applyFont="1" applyFill="1" applyBorder="1" applyAlignment="1">
      <alignment horizontal="center" vertical="center" wrapText="1" shrinkToFit="1"/>
    </xf>
    <xf numFmtId="0" fontId="21" fillId="0" borderId="36" xfId="0" applyFont="1" applyFill="1" applyBorder="1" applyAlignment="1">
      <alignment horizontal="center" vertical="center" wrapText="1" shrinkToFit="1"/>
    </xf>
    <xf numFmtId="0" fontId="21" fillId="0" borderId="37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wrapText="1" shrinkToFit="1"/>
    </xf>
    <xf numFmtId="0" fontId="14" fillId="0" borderId="38" xfId="0" applyFont="1" applyFill="1" applyBorder="1" applyAlignment="1">
      <alignment wrapText="1" shrinkToFit="1"/>
    </xf>
    <xf numFmtId="0" fontId="14" fillId="0" borderId="146" xfId="0" applyFont="1" applyFill="1" applyBorder="1" applyAlignment="1">
      <alignment wrapText="1" shrinkToFi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38" fontId="23" fillId="0" borderId="33" xfId="17" applyFont="1" applyFill="1" applyBorder="1" applyAlignment="1" applyProtection="1">
      <alignment horizontal="center" vertical="center" wrapText="1"/>
      <protection locked="0"/>
    </xf>
    <xf numFmtId="38" fontId="23" fillId="0" borderId="26" xfId="17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8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/>
    </xf>
    <xf numFmtId="38" fontId="14" fillId="0" borderId="0" xfId="17" applyFont="1" applyFill="1" applyAlignment="1">
      <alignment horizontal="center" vertical="center"/>
    </xf>
    <xf numFmtId="38" fontId="14" fillId="0" borderId="34" xfId="17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58" xfId="0" applyFont="1" applyBorder="1" applyAlignment="1">
      <alignment vertical="center" textRotation="255" shrinkToFit="1"/>
    </xf>
    <xf numFmtId="0" fontId="9" fillId="0" borderId="57" xfId="0" applyFont="1" applyBorder="1" applyAlignment="1">
      <alignment vertical="center" textRotation="255" shrinkToFit="1"/>
    </xf>
    <xf numFmtId="0" fontId="9" fillId="0" borderId="175" xfId="0" applyFont="1" applyBorder="1" applyAlignment="1">
      <alignment vertical="center" textRotation="255" shrinkToFit="1"/>
    </xf>
    <xf numFmtId="0" fontId="9" fillId="0" borderId="4" xfId="0" applyFont="1" applyBorder="1" applyAlignment="1">
      <alignment vertical="center"/>
    </xf>
    <xf numFmtId="0" fontId="9" fillId="0" borderId="17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7" xfId="0" applyFont="1" applyBorder="1" applyAlignment="1">
      <alignment vertical="center" textRotation="255"/>
    </xf>
    <xf numFmtId="0" fontId="9" fillId="0" borderId="8" xfId="0" applyFont="1" applyBorder="1" applyAlignment="1">
      <alignment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7" xfId="0" applyFont="1" applyBorder="1" applyAlignment="1">
      <alignment vertical="center" shrinkToFit="1"/>
    </xf>
    <xf numFmtId="0" fontId="9" fillId="0" borderId="178" xfId="0" applyFont="1" applyBorder="1" applyAlignment="1">
      <alignment vertical="center" shrinkToFit="1"/>
    </xf>
    <xf numFmtId="0" fontId="9" fillId="0" borderId="179" xfId="0" applyFont="1" applyBorder="1" applyAlignment="1">
      <alignment vertical="center" shrinkToFit="1"/>
    </xf>
    <xf numFmtId="0" fontId="17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shrinkToFit="1"/>
    </xf>
    <xf numFmtId="0" fontId="21" fillId="0" borderId="88" xfId="0" applyFont="1" applyBorder="1" applyAlignment="1">
      <alignment horizontal="center" vertical="center"/>
    </xf>
    <xf numFmtId="0" fontId="21" fillId="0" borderId="13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left" vertical="center"/>
    </xf>
    <xf numFmtId="0" fontId="14" fillId="0" borderId="5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/>
    </xf>
    <xf numFmtId="0" fontId="14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/>
    </xf>
    <xf numFmtId="0" fontId="14" fillId="0" borderId="45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97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 wrapText="1"/>
    </xf>
    <xf numFmtId="0" fontId="9" fillId="0" borderId="105" xfId="0" applyFont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4" fillId="0" borderId="161" xfId="0" applyFont="1" applyFill="1" applyBorder="1" applyAlignment="1">
      <alignment horizontal="center" vertical="center"/>
    </xf>
    <xf numFmtId="0" fontId="14" fillId="0" borderId="163" xfId="0" applyFont="1" applyFill="1" applyBorder="1" applyAlignment="1">
      <alignment horizontal="center" vertical="center"/>
    </xf>
    <xf numFmtId="0" fontId="14" fillId="0" borderId="161" xfId="0" applyFont="1" applyFill="1" applyBorder="1" applyAlignment="1">
      <alignment/>
    </xf>
    <xf numFmtId="0" fontId="14" fillId="0" borderId="163" xfId="0" applyFont="1" applyFill="1" applyBorder="1" applyAlignment="1">
      <alignment/>
    </xf>
    <xf numFmtId="0" fontId="14" fillId="0" borderId="161" xfId="0" applyFont="1" applyFill="1" applyBorder="1" applyAlignment="1">
      <alignment vertical="center" wrapText="1"/>
    </xf>
    <xf numFmtId="0" fontId="14" fillId="0" borderId="163" xfId="0" applyFont="1" applyFill="1" applyBorder="1" applyAlignment="1">
      <alignment vertical="center" wrapText="1"/>
    </xf>
    <xf numFmtId="0" fontId="14" fillId="0" borderId="168" xfId="0" applyFont="1" applyFill="1" applyBorder="1" applyAlignment="1">
      <alignment vertical="center" wrapText="1"/>
    </xf>
    <xf numFmtId="0" fontId="14" fillId="0" borderId="166" xfId="0" applyFont="1" applyFill="1" applyBorder="1" applyAlignment="1">
      <alignment vertical="center" wrapText="1"/>
    </xf>
    <xf numFmtId="0" fontId="14" fillId="0" borderId="123" xfId="0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4" fillId="0" borderId="122" xfId="0" applyFont="1" applyFill="1" applyBorder="1" applyAlignment="1">
      <alignment vertical="center" wrapText="1"/>
    </xf>
    <xf numFmtId="0" fontId="14" fillId="0" borderId="158" xfId="0" applyFont="1" applyFill="1" applyBorder="1" applyAlignment="1">
      <alignment/>
    </xf>
    <xf numFmtId="0" fontId="14" fillId="0" borderId="158" xfId="0" applyFont="1" applyFill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105" xfId="0" applyFont="1" applyFill="1" applyBorder="1" applyAlignment="1">
      <alignment/>
    </xf>
    <xf numFmtId="0" fontId="34" fillId="0" borderId="163" xfId="0" applyFont="1" applyFill="1" applyBorder="1" applyAlignment="1">
      <alignment/>
    </xf>
    <xf numFmtId="0" fontId="14" fillId="0" borderId="105" xfId="0" applyFont="1" applyFill="1" applyBorder="1" applyAlignment="1">
      <alignment vertical="center"/>
    </xf>
    <xf numFmtId="0" fontId="34" fillId="0" borderId="166" xfId="0" applyFont="1" applyFill="1" applyBorder="1" applyAlignment="1">
      <alignment/>
    </xf>
    <xf numFmtId="0" fontId="14" fillId="0" borderId="161" xfId="0" applyFont="1" applyFill="1" applyBorder="1" applyAlignment="1">
      <alignment/>
    </xf>
    <xf numFmtId="0" fontId="14" fillId="0" borderId="163" xfId="0" applyFont="1" applyFill="1" applyBorder="1" applyAlignment="1">
      <alignment/>
    </xf>
    <xf numFmtId="0" fontId="14" fillId="0" borderId="105" xfId="0" applyFont="1" applyFill="1" applyBorder="1" applyAlignment="1">
      <alignment horizontal="center" vertical="center"/>
    </xf>
    <xf numFmtId="0" fontId="9" fillId="0" borderId="52" xfId="22" applyFont="1" applyFill="1" applyBorder="1" applyAlignment="1">
      <alignment horizontal="center" vertical="center" wrapText="1"/>
      <protection/>
    </xf>
    <xf numFmtId="0" fontId="9" fillId="0" borderId="51" xfId="22" applyFont="1" applyFill="1" applyBorder="1" applyAlignment="1">
      <alignment horizontal="center" vertical="center" wrapText="1"/>
      <protection/>
    </xf>
    <xf numFmtId="0" fontId="9" fillId="0" borderId="41" xfId="22" applyFont="1" applyFill="1" applyBorder="1" applyAlignment="1">
      <alignment horizontal="center" vertical="center" wrapText="1"/>
      <protection/>
    </xf>
    <xf numFmtId="0" fontId="9" fillId="0" borderId="42" xfId="22" applyFont="1" applyFill="1" applyBorder="1" applyAlignment="1">
      <alignment horizontal="center" vertical="center" wrapText="1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9" fillId="0" borderId="51" xfId="22" applyFont="1" applyFill="1" applyBorder="1">
      <alignment/>
      <protection/>
    </xf>
    <xf numFmtId="178" fontId="9" fillId="0" borderId="180" xfId="22" applyNumberFormat="1" applyFont="1" applyFill="1" applyBorder="1" applyAlignment="1">
      <alignment horizontal="left" vertical="center" wrapText="1"/>
      <protection/>
    </xf>
    <xf numFmtId="178" fontId="9" fillId="0" borderId="9" xfId="22" applyNumberFormat="1" applyFont="1" applyFill="1" applyBorder="1" applyAlignment="1">
      <alignment horizontal="left" vertical="center" wrapText="1"/>
      <protection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7" xfId="22" applyFont="1" applyFill="1" applyBorder="1">
      <alignment/>
      <protection/>
    </xf>
    <xf numFmtId="178" fontId="9" fillId="0" borderId="181" xfId="22" applyNumberFormat="1" applyFont="1" applyFill="1" applyBorder="1" applyAlignment="1">
      <alignment horizontal="left" vertical="center" wrapText="1"/>
      <protection/>
    </xf>
    <xf numFmtId="178" fontId="9" fillId="0" borderId="141" xfId="22" applyNumberFormat="1" applyFont="1" applyFill="1" applyBorder="1" applyAlignment="1">
      <alignment horizontal="left" vertical="center" wrapText="1"/>
      <protection/>
    </xf>
    <xf numFmtId="0" fontId="9" fillId="0" borderId="105" xfId="22" applyFont="1" applyFill="1" applyBorder="1" applyAlignment="1">
      <alignment horizontal="center" vertical="center" wrapText="1"/>
      <protection/>
    </xf>
    <xf numFmtId="0" fontId="9" fillId="0" borderId="141" xfId="22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 wrapText="1"/>
      <protection/>
    </xf>
    <xf numFmtId="0" fontId="9" fillId="0" borderId="51" xfId="22" applyFont="1" applyFill="1" applyBorder="1" applyAlignment="1">
      <alignment vertical="center" wrapText="1"/>
      <protection/>
    </xf>
    <xf numFmtId="0" fontId="14" fillId="0" borderId="33" xfId="22" applyFont="1" applyFill="1" applyBorder="1" applyAlignment="1">
      <alignment vertical="center"/>
      <protection/>
    </xf>
    <xf numFmtId="0" fontId="14" fillId="0" borderId="31" xfId="22" applyFont="1" applyFill="1" applyBorder="1" applyAlignment="1">
      <alignment vertical="center"/>
      <protection/>
    </xf>
    <xf numFmtId="0" fontId="9" fillId="0" borderId="9" xfId="22" applyFont="1" applyFill="1" applyBorder="1" applyAlignment="1">
      <alignment vertical="center" wrapText="1"/>
      <protection/>
    </xf>
    <xf numFmtId="0" fontId="14" fillId="0" borderId="50" xfId="22" applyFont="1" applyFill="1" applyBorder="1" applyAlignment="1">
      <alignment vertical="center"/>
      <protection/>
    </xf>
    <xf numFmtId="0" fontId="14" fillId="0" borderId="102" xfId="22" applyFont="1" applyFill="1" applyBorder="1" applyAlignment="1">
      <alignment vertical="center"/>
      <protection/>
    </xf>
    <xf numFmtId="0" fontId="14" fillId="0" borderId="33" xfId="22" applyFont="1" applyFill="1" applyBorder="1" applyAlignment="1">
      <alignment horizontal="center" vertical="center"/>
      <protection/>
    </xf>
    <xf numFmtId="0" fontId="14" fillId="0" borderId="26" xfId="22" applyFont="1" applyFill="1" applyBorder="1" applyAlignment="1">
      <alignment horizontal="center" vertical="center"/>
      <protection/>
    </xf>
    <xf numFmtId="0" fontId="14" fillId="0" borderId="31" xfId="22" applyFont="1" applyFill="1" applyBorder="1" applyAlignment="1">
      <alignment horizontal="center" vertical="center"/>
      <protection/>
    </xf>
    <xf numFmtId="0" fontId="9" fillId="0" borderId="133" xfId="22" applyFont="1" applyFill="1" applyBorder="1" applyAlignment="1">
      <alignment horizontal="center" vertical="center" wrapText="1"/>
      <protection/>
    </xf>
    <xf numFmtId="0" fontId="9" fillId="0" borderId="182" xfId="22" applyFont="1" applyFill="1" applyBorder="1" applyAlignment="1">
      <alignment horizontal="center" vertical="center" wrapText="1"/>
      <protection/>
    </xf>
    <xf numFmtId="56" fontId="9" fillId="0" borderId="38" xfId="22" applyNumberFormat="1" applyFont="1" applyFill="1" applyBorder="1" applyAlignment="1">
      <alignment horizontal="center" vertical="center" shrinkToFit="1"/>
      <protection/>
    </xf>
    <xf numFmtId="0" fontId="9" fillId="0" borderId="23" xfId="22" applyFont="1" applyFill="1" applyBorder="1" applyAlignment="1">
      <alignment horizontal="center" vertical="center" shrinkToFit="1"/>
      <protection/>
    </xf>
    <xf numFmtId="0" fontId="9" fillId="0" borderId="52" xfId="22" applyFont="1" applyFill="1" applyBorder="1" applyAlignment="1">
      <alignment vertical="center" wrapText="1"/>
      <protection/>
    </xf>
    <xf numFmtId="0" fontId="9" fillId="0" borderId="10" xfId="22" applyFont="1" applyFill="1" applyBorder="1" applyAlignment="1">
      <alignment vertical="center" wrapText="1"/>
      <protection/>
    </xf>
    <xf numFmtId="0" fontId="9" fillId="0" borderId="41" xfId="22" applyFont="1" applyFill="1" applyBorder="1" applyAlignment="1">
      <alignment vertical="center" wrapText="1"/>
      <protection/>
    </xf>
    <xf numFmtId="0" fontId="9" fillId="0" borderId="141" xfId="22" applyFont="1" applyFill="1" applyBorder="1" applyAlignment="1">
      <alignment vertical="center" wrapText="1"/>
      <protection/>
    </xf>
    <xf numFmtId="0" fontId="9" fillId="0" borderId="107" xfId="22" applyFont="1" applyFill="1" applyBorder="1" applyAlignment="1">
      <alignment vertical="center" wrapText="1"/>
      <protection/>
    </xf>
    <xf numFmtId="0" fontId="9" fillId="0" borderId="152" xfId="22" applyFont="1" applyFill="1" applyBorder="1" applyAlignment="1">
      <alignment horizontal="center" vertical="center" shrinkToFit="1"/>
      <protection/>
    </xf>
    <xf numFmtId="0" fontId="9" fillId="0" borderId="151" xfId="22" applyFont="1" applyFill="1" applyBorder="1" applyAlignment="1">
      <alignment horizontal="center" vertical="center" shrinkToFit="1"/>
      <protection/>
    </xf>
    <xf numFmtId="0" fontId="9" fillId="0" borderId="140" xfId="22" applyFont="1" applyFill="1" applyBorder="1" applyAlignment="1">
      <alignment horizontal="center" vertical="center" shrinkToFit="1"/>
      <protection/>
    </xf>
    <xf numFmtId="56" fontId="9" fillId="0" borderId="0" xfId="22" applyNumberFormat="1" applyFont="1" applyFill="1" applyBorder="1" applyAlignment="1">
      <alignment horizontal="center" vertical="center" shrinkToFit="1"/>
      <protection/>
    </xf>
    <xf numFmtId="0" fontId="14" fillId="0" borderId="180" xfId="22" applyFont="1" applyFill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10" xfId="22" applyFont="1" applyBorder="1" applyAlignment="1">
      <alignment horizontal="center" vertical="center"/>
      <protection/>
    </xf>
    <xf numFmtId="0" fontId="10" fillId="0" borderId="56" xfId="22" applyFont="1" applyFill="1" applyBorder="1" applyAlignment="1">
      <alignment horizontal="center" vertical="center" textRotation="255"/>
      <protection/>
    </xf>
    <xf numFmtId="0" fontId="10" fillId="0" borderId="32" xfId="22" applyFont="1" applyFill="1" applyBorder="1" applyAlignment="1">
      <alignment horizontal="center" vertical="center" textRotation="255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9" fillId="0" borderId="86" xfId="22" applyFont="1" applyFill="1" applyBorder="1" applyAlignment="1">
      <alignment horizontal="center" vertical="center"/>
      <protection/>
    </xf>
    <xf numFmtId="0" fontId="9" fillId="0" borderId="106" xfId="22" applyFont="1" applyFill="1" applyBorder="1" applyAlignment="1">
      <alignment horizontal="center" vertical="center"/>
      <protection/>
    </xf>
    <xf numFmtId="0" fontId="14" fillId="0" borderId="85" xfId="22" applyFont="1" applyFill="1" applyBorder="1" applyAlignment="1">
      <alignment vertical="center" wrapText="1"/>
      <protection/>
    </xf>
    <xf numFmtId="0" fontId="9" fillId="0" borderId="11" xfId="22" applyFont="1" applyFill="1" applyBorder="1" applyAlignment="1">
      <alignment horizontal="center" vertical="center" wrapText="1"/>
      <protection/>
    </xf>
    <xf numFmtId="0" fontId="14" fillId="0" borderId="26" xfId="22" applyFont="1" applyFill="1" applyBorder="1" applyAlignment="1">
      <alignment vertical="center"/>
      <protection/>
    </xf>
    <xf numFmtId="0" fontId="14" fillId="0" borderId="9" xfId="22" applyFont="1" applyFill="1" applyBorder="1" applyAlignment="1">
      <alignment horizontal="center" vertical="center"/>
      <protection/>
    </xf>
    <xf numFmtId="0" fontId="14" fillId="0" borderId="10" xfId="22" applyFont="1" applyFill="1" applyBorder="1" applyAlignment="1">
      <alignment horizontal="center" vertical="center"/>
      <protection/>
    </xf>
    <xf numFmtId="0" fontId="14" fillId="0" borderId="85" xfId="22" applyFont="1" applyFill="1" applyBorder="1" applyAlignment="1">
      <alignment vertical="center"/>
      <protection/>
    </xf>
    <xf numFmtId="56" fontId="9" fillId="0" borderId="152" xfId="22" applyNumberFormat="1" applyFont="1" applyFill="1" applyBorder="1" applyAlignment="1">
      <alignment horizontal="center" vertical="center" shrinkToFit="1"/>
      <protection/>
    </xf>
    <xf numFmtId="0" fontId="9" fillId="0" borderId="36" xfId="22" applyFont="1" applyFill="1" applyBorder="1" applyAlignment="1">
      <alignment horizontal="center" vertical="center"/>
      <protection/>
    </xf>
    <xf numFmtId="0" fontId="9" fillId="0" borderId="37" xfId="22" applyFont="1" applyFill="1" applyBorder="1" applyAlignment="1">
      <alignment horizontal="center" vertical="center"/>
      <protection/>
    </xf>
    <xf numFmtId="56" fontId="9" fillId="0" borderId="29" xfId="22" applyNumberFormat="1" applyFont="1" applyFill="1" applyBorder="1" applyAlignment="1">
      <alignment horizontal="center" vertical="center" shrinkToFit="1"/>
      <protection/>
    </xf>
    <xf numFmtId="56" fontId="9" fillId="0" borderId="32" xfId="22" applyNumberFormat="1" applyFont="1" applyFill="1" applyBorder="1" applyAlignment="1">
      <alignment horizontal="center" vertical="center" shrinkToFit="1"/>
      <protection/>
    </xf>
    <xf numFmtId="0" fontId="9" fillId="0" borderId="87" xfId="22" applyFont="1" applyFill="1" applyBorder="1" applyAlignment="1">
      <alignment horizontal="center" vertical="center" wrapText="1"/>
      <protection/>
    </xf>
    <xf numFmtId="0" fontId="9" fillId="0" borderId="151" xfId="22" applyFont="1" applyFill="1" applyBorder="1" applyAlignment="1">
      <alignment horizontal="center" vertical="center" wrapText="1"/>
      <protection/>
    </xf>
    <xf numFmtId="0" fontId="9" fillId="0" borderId="11" xfId="22" applyFont="1" applyFill="1" applyBorder="1">
      <alignment/>
      <protection/>
    </xf>
    <xf numFmtId="0" fontId="9" fillId="0" borderId="128" xfId="22" applyFont="1" applyFill="1" applyBorder="1" applyAlignment="1">
      <alignment horizontal="center" vertical="center" wrapText="1"/>
      <protection/>
    </xf>
    <xf numFmtId="0" fontId="9" fillId="0" borderId="183" xfId="22" applyFont="1" applyFill="1" applyBorder="1" applyAlignment="1">
      <alignment horizontal="center" vertical="center" wrapText="1"/>
      <protection/>
    </xf>
    <xf numFmtId="0" fontId="14" fillId="0" borderId="39" xfId="22" applyFont="1" applyFill="1" applyBorder="1" applyAlignment="1">
      <alignment horizontal="center" vertical="center"/>
      <protection/>
    </xf>
    <xf numFmtId="0" fontId="14" fillId="0" borderId="22" xfId="22" applyFont="1" applyFill="1" applyBorder="1" applyAlignment="1">
      <alignment horizontal="center" vertical="center"/>
      <protection/>
    </xf>
    <xf numFmtId="178" fontId="9" fillId="0" borderId="51" xfId="22" applyNumberFormat="1" applyFont="1" applyFill="1" applyBorder="1" applyAlignment="1">
      <alignment horizontal="left" vertical="center" wrapText="1"/>
      <protection/>
    </xf>
    <xf numFmtId="178" fontId="9" fillId="0" borderId="122" xfId="22" applyNumberFormat="1" applyFont="1" applyFill="1" applyBorder="1" applyAlignment="1">
      <alignment horizontal="left" vertical="center" wrapText="1"/>
      <protection/>
    </xf>
    <xf numFmtId="178" fontId="9" fillId="0" borderId="42" xfId="22" applyNumberFormat="1" applyFont="1" applyFill="1" applyBorder="1" applyAlignment="1">
      <alignment horizontal="left" vertical="center" wrapText="1"/>
      <protection/>
    </xf>
    <xf numFmtId="178" fontId="9" fillId="0" borderId="45" xfId="22" applyNumberFormat="1" applyFont="1" applyFill="1" applyBorder="1" applyAlignment="1">
      <alignment horizontal="left" vertical="center" wrapText="1"/>
      <protection/>
    </xf>
    <xf numFmtId="178" fontId="9" fillId="0" borderId="10" xfId="22" applyNumberFormat="1" applyFont="1" applyFill="1" applyBorder="1" applyAlignment="1">
      <alignment horizontal="left" vertical="center" wrapText="1"/>
      <protection/>
    </xf>
    <xf numFmtId="178" fontId="9" fillId="0" borderId="107" xfId="22" applyNumberFormat="1" applyFont="1" applyFill="1" applyBorder="1" applyAlignment="1">
      <alignment horizontal="left" vertical="center" wrapText="1"/>
      <protection/>
    </xf>
    <xf numFmtId="0" fontId="9" fillId="0" borderId="51" xfId="21" applyFont="1" applyFill="1" applyBorder="1" applyAlignment="1">
      <alignment horizontal="center" vertical="center"/>
      <protection/>
    </xf>
    <xf numFmtId="0" fontId="9" fillId="0" borderId="105" xfId="21" applyFont="1" applyFill="1" applyBorder="1" applyAlignment="1">
      <alignment horizontal="center" vertical="center"/>
      <protection/>
    </xf>
    <xf numFmtId="0" fontId="9" fillId="0" borderId="122" xfId="21" applyFont="1" applyFill="1" applyBorder="1" applyAlignment="1">
      <alignment horizontal="center" vertical="center" wrapText="1"/>
      <protection/>
    </xf>
    <xf numFmtId="0" fontId="9" fillId="0" borderId="45" xfId="21" applyFont="1" applyFill="1" applyBorder="1" applyAlignment="1">
      <alignment horizontal="center" vertical="center" wrapText="1"/>
      <protection/>
    </xf>
    <xf numFmtId="0" fontId="9" fillId="0" borderId="50" xfId="21" applyFont="1" applyFill="1" applyBorder="1" applyAlignment="1">
      <alignment horizontal="center" vertical="center"/>
      <protection/>
    </xf>
    <xf numFmtId="0" fontId="9" fillId="0" borderId="102" xfId="21" applyFont="1" applyFill="1" applyBorder="1" applyAlignment="1">
      <alignment horizontal="center" vertical="center"/>
      <protection/>
    </xf>
    <xf numFmtId="0" fontId="14" fillId="0" borderId="180" xfId="21" applyNumberFormat="1" applyFont="1" applyFill="1" applyBorder="1" applyAlignment="1">
      <alignment horizontal="center" vertical="center" shrinkToFit="1"/>
      <protection/>
    </xf>
    <xf numFmtId="0" fontId="14" fillId="0" borderId="9" xfId="21" applyNumberFormat="1" applyFont="1" applyFill="1" applyBorder="1" applyAlignment="1">
      <alignment horizontal="center" vertical="center" shrinkToFit="1"/>
      <protection/>
    </xf>
    <xf numFmtId="0" fontId="14" fillId="0" borderId="51" xfId="21" applyNumberFormat="1" applyFont="1" applyFill="1" applyBorder="1" applyAlignment="1">
      <alignment horizontal="center" vertical="center" shrinkToFit="1"/>
      <protection/>
    </xf>
    <xf numFmtId="0" fontId="14" fillId="0" borderId="58" xfId="22" applyFont="1" applyFill="1" applyBorder="1" applyAlignment="1">
      <alignment vertical="center" shrinkToFit="1"/>
      <protection/>
    </xf>
    <xf numFmtId="0" fontId="14" fillId="0" borderId="8" xfId="22" applyFont="1" applyFill="1" applyBorder="1" applyAlignment="1">
      <alignment vertical="center" shrinkToFit="1"/>
      <protection/>
    </xf>
    <xf numFmtId="0" fontId="14" fillId="0" borderId="15" xfId="22" applyFont="1" applyFill="1" applyBorder="1" applyAlignment="1">
      <alignment vertical="center" shrinkToFit="1"/>
      <protection/>
    </xf>
    <xf numFmtId="0" fontId="14" fillId="0" borderId="20" xfId="22" applyFont="1" applyFill="1" applyBorder="1" applyAlignment="1">
      <alignment vertical="center" shrinkToFit="1"/>
      <protection/>
    </xf>
    <xf numFmtId="0" fontId="14" fillId="0" borderId="36" xfId="22" applyFont="1" applyFill="1" applyBorder="1" applyAlignment="1">
      <alignment vertical="center" shrinkToFit="1"/>
      <protection/>
    </xf>
    <xf numFmtId="0" fontId="14" fillId="0" borderId="37" xfId="22" applyFont="1" applyFill="1" applyBorder="1" applyAlignment="1">
      <alignment vertical="center" shrinkToFit="1"/>
      <protection/>
    </xf>
    <xf numFmtId="0" fontId="14" fillId="0" borderId="59" xfId="22" applyFont="1" applyFill="1" applyBorder="1" applyAlignment="1">
      <alignment vertical="center" shrinkToFit="1"/>
      <protection/>
    </xf>
    <xf numFmtId="0" fontId="14" fillId="0" borderId="57" xfId="22" applyFont="1" applyFill="1" applyBorder="1" applyAlignment="1">
      <alignment vertical="center" shrinkToFit="1"/>
      <protection/>
    </xf>
    <xf numFmtId="0" fontId="14" fillId="0" borderId="116" xfId="22" applyFont="1" applyFill="1" applyBorder="1" applyAlignment="1">
      <alignment vertical="center" wrapText="1"/>
      <protection/>
    </xf>
    <xf numFmtId="0" fontId="14" fillId="0" borderId="120" xfId="22" applyFont="1" applyFill="1" applyBorder="1" applyAlignment="1">
      <alignment vertical="center" wrapText="1"/>
      <protection/>
    </xf>
    <xf numFmtId="0" fontId="14" fillId="0" borderId="117" xfId="22" applyFont="1" applyFill="1" applyBorder="1" applyAlignment="1">
      <alignment horizontal="left" vertical="center"/>
      <protection/>
    </xf>
    <xf numFmtId="0" fontId="14" fillId="0" borderId="115" xfId="22" applyFont="1" applyFill="1" applyBorder="1" applyAlignment="1">
      <alignment horizontal="left" vertical="center"/>
      <protection/>
    </xf>
    <xf numFmtId="0" fontId="14" fillId="0" borderId="118" xfId="22" applyFont="1" applyFill="1" applyBorder="1" applyAlignment="1">
      <alignment horizontal="center" vertical="center"/>
      <protection/>
    </xf>
    <xf numFmtId="0" fontId="14" fillId="0" borderId="119" xfId="22" applyFont="1" applyFill="1" applyBorder="1" applyAlignment="1">
      <alignment horizontal="center" vertical="center"/>
      <protection/>
    </xf>
    <xf numFmtId="0" fontId="14" fillId="0" borderId="88" xfId="22" applyFont="1" applyFill="1" applyBorder="1" applyAlignment="1">
      <alignment horizontal="center" vertical="center"/>
      <protection/>
    </xf>
    <xf numFmtId="0" fontId="14" fillId="0" borderId="6" xfId="22" applyFont="1" applyFill="1" applyBorder="1" applyAlignment="1">
      <alignment horizontal="center" vertical="center"/>
      <protection/>
    </xf>
    <xf numFmtId="0" fontId="17" fillId="0" borderId="57" xfId="22" applyFont="1" applyFill="1" applyBorder="1" applyAlignment="1">
      <alignment horizontal="center" vertical="center"/>
      <protection/>
    </xf>
    <xf numFmtId="0" fontId="17" fillId="0" borderId="59" xfId="22" applyFont="1" applyFill="1" applyBorder="1" applyAlignment="1">
      <alignment horizontal="center" vertical="center"/>
      <protection/>
    </xf>
    <xf numFmtId="0" fontId="17" fillId="0" borderId="30" xfId="22" applyFont="1" applyFill="1" applyBorder="1" applyAlignment="1">
      <alignment horizontal="center" vertical="center"/>
      <protection/>
    </xf>
    <xf numFmtId="0" fontId="17" fillId="0" borderId="32" xfId="22" applyFont="1" applyFill="1" applyBorder="1" applyAlignment="1">
      <alignment horizontal="center" vertical="center"/>
      <protection/>
    </xf>
    <xf numFmtId="0" fontId="14" fillId="0" borderId="56" xfId="22" applyFont="1" applyFill="1" applyBorder="1" applyAlignment="1">
      <alignment horizontal="center" vertical="center"/>
      <protection/>
    </xf>
    <xf numFmtId="0" fontId="14" fillId="0" borderId="30" xfId="22" applyFont="1" applyFill="1" applyBorder="1" applyAlignment="1">
      <alignment horizontal="center" vertical="center"/>
      <protection/>
    </xf>
    <xf numFmtId="0" fontId="14" fillId="0" borderId="35" xfId="22" applyFont="1" applyFill="1" applyBorder="1" applyAlignment="1">
      <alignment horizontal="center" vertical="center"/>
      <protection/>
    </xf>
    <xf numFmtId="0" fontId="14" fillId="0" borderId="116" xfId="22" applyFont="1" applyFill="1" applyBorder="1" applyAlignment="1">
      <alignment horizontal="center" vertical="center"/>
      <protection/>
    </xf>
    <xf numFmtId="0" fontId="14" fillId="0" borderId="114" xfId="22" applyFont="1" applyFill="1" applyBorder="1" applyAlignment="1">
      <alignment horizontal="center" vertical="center"/>
      <protection/>
    </xf>
    <xf numFmtId="0" fontId="14" fillId="0" borderId="28" xfId="22" applyFont="1" applyFill="1" applyBorder="1" applyAlignment="1">
      <alignment vertical="center"/>
      <protection/>
    </xf>
    <xf numFmtId="0" fontId="14" fillId="0" borderId="27" xfId="22" applyFont="1" applyFill="1" applyBorder="1" applyAlignment="1">
      <alignment vertical="center"/>
      <protection/>
    </xf>
    <xf numFmtId="0" fontId="14" fillId="0" borderId="117" xfId="22" applyFont="1" applyFill="1" applyBorder="1" applyAlignment="1">
      <alignment vertical="center" shrinkToFit="1"/>
      <protection/>
    </xf>
    <xf numFmtId="0" fontId="14" fillId="0" borderId="115" xfId="22" applyFont="1" applyFill="1" applyBorder="1" applyAlignment="1">
      <alignment vertical="center" shrinkToFit="1"/>
      <protection/>
    </xf>
    <xf numFmtId="0" fontId="14" fillId="0" borderId="123" xfId="22" applyFont="1" applyFill="1" applyBorder="1" applyAlignment="1">
      <alignment horizontal="center" vertical="center"/>
      <protection/>
    </xf>
    <xf numFmtId="0" fontId="14" fillId="0" borderId="105" xfId="22" applyFont="1" applyFill="1" applyBorder="1" applyAlignment="1">
      <alignment horizontal="center" vertical="center"/>
      <protection/>
    </xf>
    <xf numFmtId="0" fontId="14" fillId="0" borderId="15" xfId="22" applyFont="1" applyFill="1" applyBorder="1" applyAlignment="1">
      <alignment vertical="center" wrapText="1" shrinkToFit="1"/>
      <protection/>
    </xf>
    <xf numFmtId="0" fontId="14" fillId="0" borderId="20" xfId="22" applyFont="1" applyFill="1" applyBorder="1" applyAlignment="1">
      <alignment vertical="center" wrapText="1" shrinkToFit="1"/>
      <protection/>
    </xf>
    <xf numFmtId="0" fontId="14" fillId="0" borderId="111" xfId="22" applyFont="1" applyFill="1" applyBorder="1" applyAlignment="1">
      <alignment horizontal="center" vertical="center"/>
      <protection/>
    </xf>
    <xf numFmtId="0" fontId="14" fillId="0" borderId="112" xfId="22" applyFont="1" applyFill="1" applyBorder="1" applyAlignment="1">
      <alignment vertical="center" shrinkToFit="1"/>
      <protection/>
    </xf>
    <xf numFmtId="0" fontId="14" fillId="0" borderId="114" xfId="22" applyFont="1" applyFill="1" applyBorder="1" applyAlignment="1">
      <alignment vertical="center" wrapText="1"/>
      <protection/>
    </xf>
    <xf numFmtId="0" fontId="14" fillId="0" borderId="184" xfId="22" applyFont="1" applyFill="1" applyBorder="1" applyAlignment="1">
      <alignment horizontal="center" vertical="center"/>
      <protection/>
    </xf>
    <xf numFmtId="0" fontId="14" fillId="0" borderId="17" xfId="22" applyFont="1" applyFill="1" applyBorder="1" applyAlignment="1">
      <alignment horizontal="center" vertical="center"/>
      <protection/>
    </xf>
    <xf numFmtId="0" fontId="14" fillId="0" borderId="36" xfId="22" applyFont="1" applyFill="1" applyBorder="1" applyAlignment="1">
      <alignment horizontal="left" vertical="center" shrinkToFit="1"/>
      <protection/>
    </xf>
    <xf numFmtId="0" fontId="14" fillId="0" borderId="20" xfId="22" applyFont="1" applyFill="1" applyBorder="1" applyAlignment="1">
      <alignment horizontal="left" vertical="center" shrinkToFit="1"/>
      <protection/>
    </xf>
    <xf numFmtId="0" fontId="14" fillId="0" borderId="15" xfId="22" applyFont="1" applyFill="1" applyBorder="1" applyAlignment="1">
      <alignment horizontal="left" vertical="center" shrinkToFit="1"/>
      <protection/>
    </xf>
    <xf numFmtId="0" fontId="14" fillId="0" borderId="58" xfId="22" applyFont="1" applyFill="1" applyBorder="1" applyAlignment="1">
      <alignment horizontal="center" vertical="center"/>
      <protection/>
    </xf>
    <xf numFmtId="0" fontId="14" fillId="0" borderId="57" xfId="22" applyFont="1" applyFill="1" applyBorder="1" applyAlignment="1">
      <alignment horizontal="center" vertical="center"/>
      <protection/>
    </xf>
    <xf numFmtId="0" fontId="14" fillId="0" borderId="185" xfId="22" applyFont="1" applyFill="1" applyBorder="1" applyAlignment="1">
      <alignment horizontal="center" vertical="center"/>
      <protection/>
    </xf>
    <xf numFmtId="0" fontId="14" fillId="0" borderId="121" xfId="22" applyFont="1" applyFill="1" applyBorder="1" applyAlignment="1">
      <alignment horizontal="left" vertical="center"/>
      <protection/>
    </xf>
    <xf numFmtId="0" fontId="14" fillId="0" borderId="89" xfId="22" applyFont="1" applyFill="1" applyBorder="1" applyAlignment="1">
      <alignment horizontal="center" vertical="center"/>
      <protection/>
    </xf>
    <xf numFmtId="0" fontId="14" fillId="0" borderId="8" xfId="22" applyFont="1" applyFill="1" applyBorder="1" applyAlignment="1">
      <alignment horizontal="center" vertical="center"/>
      <protection/>
    </xf>
    <xf numFmtId="0" fontId="14" fillId="0" borderId="112" xfId="22" applyFont="1" applyFill="1" applyBorder="1" applyAlignment="1">
      <alignment horizontal="left" vertical="center"/>
      <protection/>
    </xf>
    <xf numFmtId="0" fontId="14" fillId="0" borderId="117" xfId="22" applyFont="1" applyFill="1" applyBorder="1" applyAlignment="1">
      <alignment horizontal="left" vertical="center" shrinkToFit="1"/>
      <protection/>
    </xf>
    <xf numFmtId="0" fontId="14" fillId="0" borderId="115" xfId="22" applyFont="1" applyFill="1" applyBorder="1" applyAlignment="1">
      <alignment horizontal="left" vertical="center" shrinkToFit="1"/>
      <protection/>
    </xf>
    <xf numFmtId="0" fontId="14" fillId="0" borderId="120" xfId="22" applyFont="1" applyFill="1" applyBorder="1" applyAlignment="1">
      <alignment horizontal="center" vertical="center"/>
      <protection/>
    </xf>
    <xf numFmtId="0" fontId="14" fillId="0" borderId="12" xfId="22" applyFont="1" applyFill="1" applyBorder="1" applyAlignment="1">
      <alignment horizontal="center" vertical="center"/>
      <protection/>
    </xf>
    <xf numFmtId="0" fontId="14" fillId="0" borderId="142" xfId="22" applyFont="1" applyFill="1" applyBorder="1" applyAlignment="1">
      <alignment horizontal="center" vertical="center"/>
      <protection/>
    </xf>
    <xf numFmtId="0" fontId="14" fillId="0" borderId="83" xfId="22" applyFont="1" applyFill="1" applyBorder="1" applyAlignment="1">
      <alignment horizontal="center" vertical="center"/>
      <protection/>
    </xf>
    <xf numFmtId="0" fontId="14" fillId="0" borderId="84" xfId="22" applyFont="1" applyFill="1" applyBorder="1" applyAlignment="1">
      <alignment horizontal="center" vertical="center"/>
      <protection/>
    </xf>
    <xf numFmtId="0" fontId="14" fillId="0" borderId="112" xfId="22" applyFont="1" applyFill="1" applyBorder="1" applyAlignment="1">
      <alignment horizontal="left" vertical="center" shrinkToFit="1"/>
      <protection/>
    </xf>
    <xf numFmtId="0" fontId="14" fillId="0" borderId="117" xfId="22" applyFont="1" applyFill="1" applyBorder="1" applyAlignment="1">
      <alignment horizontal="left" vertical="center" wrapText="1" shrinkToFit="1"/>
      <protection/>
    </xf>
    <xf numFmtId="0" fontId="14" fillId="0" borderId="112" xfId="22" applyFont="1" applyFill="1" applyBorder="1" applyAlignment="1">
      <alignment horizontal="left" vertical="center" wrapText="1" shrinkToFit="1"/>
      <protection/>
    </xf>
    <xf numFmtId="0" fontId="14" fillId="0" borderId="115" xfId="22" applyFont="1" applyFill="1" applyBorder="1" applyAlignment="1">
      <alignment horizontal="left" vertical="center" wrapText="1" shrinkToFit="1"/>
      <protection/>
    </xf>
    <xf numFmtId="0" fontId="17" fillId="0" borderId="37" xfId="22" applyFont="1" applyFill="1" applyBorder="1" applyAlignment="1">
      <alignment horizontal="center" vertical="center"/>
      <protection/>
    </xf>
    <xf numFmtId="0" fontId="17" fillId="0" borderId="123" xfId="22" applyFont="1" applyFill="1" applyBorder="1" applyAlignment="1">
      <alignment horizontal="center" vertical="center"/>
      <protection/>
    </xf>
    <xf numFmtId="0" fontId="17" fillId="0" borderId="105" xfId="22" applyFont="1" applyFill="1" applyBorder="1" applyAlignment="1">
      <alignment horizontal="center" vertical="center"/>
      <protection/>
    </xf>
    <xf numFmtId="0" fontId="17" fillId="0" borderId="122" xfId="22" applyFont="1" applyFill="1" applyBorder="1" applyAlignment="1">
      <alignment horizontal="center" vertical="center"/>
      <protection/>
    </xf>
    <xf numFmtId="0" fontId="17" fillId="0" borderId="35" xfId="22" applyFont="1" applyFill="1" applyBorder="1" applyAlignment="1">
      <alignment horizontal="center" vertical="center"/>
      <protection/>
    </xf>
    <xf numFmtId="0" fontId="17" fillId="0" borderId="8" xfId="22" applyFont="1" applyFill="1" applyBorder="1" applyAlignment="1">
      <alignment horizontal="center" vertical="center"/>
      <protection/>
    </xf>
    <xf numFmtId="0" fontId="17" fillId="0" borderId="20" xfId="22" applyFont="1" applyFill="1" applyBorder="1" applyAlignment="1">
      <alignment horizontal="center" vertical="center"/>
      <protection/>
    </xf>
    <xf numFmtId="0" fontId="14" fillId="0" borderId="28" xfId="22" applyFont="1" applyFill="1" applyBorder="1" applyAlignment="1">
      <alignment horizontal="left" vertical="center"/>
      <protection/>
    </xf>
    <xf numFmtId="0" fontId="14" fillId="0" borderId="26" xfId="22" applyFont="1" applyFill="1" applyBorder="1" applyAlignment="1">
      <alignment horizontal="left" vertical="center"/>
      <protection/>
    </xf>
    <xf numFmtId="0" fontId="14" fillId="0" borderId="27" xfId="22" applyFont="1" applyFill="1" applyBorder="1" applyAlignment="1">
      <alignment horizontal="left" vertical="center"/>
      <protection/>
    </xf>
    <xf numFmtId="0" fontId="14" fillId="0" borderId="50" xfId="22" applyFont="1" applyFill="1" applyBorder="1" applyAlignment="1">
      <alignment horizontal="center" vertical="center"/>
      <protection/>
    </xf>
    <xf numFmtId="0" fontId="14" fillId="0" borderId="99" xfId="22" applyFont="1" applyFill="1" applyBorder="1" applyAlignment="1">
      <alignment horizontal="center" vertical="center"/>
      <protection/>
    </xf>
    <xf numFmtId="0" fontId="14" fillId="0" borderId="102" xfId="22" applyFont="1" applyFill="1" applyBorder="1" applyAlignment="1">
      <alignment horizontal="center" vertical="center"/>
      <protection/>
    </xf>
    <xf numFmtId="0" fontId="14" fillId="0" borderId="33" xfId="22" applyFont="1" applyFill="1" applyBorder="1" applyAlignment="1">
      <alignment vertical="center" wrapText="1"/>
      <protection/>
    </xf>
    <xf numFmtId="0" fontId="14" fillId="0" borderId="26" xfId="22" applyFont="1" applyFill="1" applyBorder="1" applyAlignment="1">
      <alignment vertical="center" wrapText="1"/>
      <protection/>
    </xf>
    <xf numFmtId="0" fontId="14" fillId="0" borderId="38" xfId="22" applyFont="1" applyFill="1" applyBorder="1" applyAlignment="1">
      <alignment horizontal="center" vertical="center" shrinkToFit="1"/>
      <protection/>
    </xf>
    <xf numFmtId="0" fontId="14" fillId="0" borderId="146" xfId="22" applyFont="1" applyFill="1" applyBorder="1" applyAlignment="1">
      <alignment horizontal="center" vertical="center" shrinkToFit="1"/>
      <protection/>
    </xf>
    <xf numFmtId="0" fontId="14" fillId="0" borderId="122" xfId="22" applyFont="1" applyFill="1" applyBorder="1" applyAlignment="1">
      <alignment horizontal="center" vertical="center"/>
      <protection/>
    </xf>
    <xf numFmtId="0" fontId="14" fillId="0" borderId="108" xfId="22" applyFont="1" applyFill="1" applyBorder="1" applyAlignment="1">
      <alignment horizontal="center" vertical="center"/>
      <protection/>
    </xf>
    <xf numFmtId="0" fontId="14" fillId="0" borderId="110" xfId="22" applyFont="1" applyFill="1" applyBorder="1" applyAlignment="1">
      <alignment horizontal="left" vertical="center"/>
      <protection/>
    </xf>
    <xf numFmtId="0" fontId="14" fillId="0" borderId="108" xfId="22" applyFont="1" applyFill="1" applyBorder="1" applyAlignment="1">
      <alignment horizontal="center" vertical="center" shrinkToFit="1"/>
      <protection/>
    </xf>
    <xf numFmtId="0" fontId="14" fillId="0" borderId="111" xfId="22" applyFont="1" applyFill="1" applyBorder="1" applyAlignment="1">
      <alignment horizontal="center" vertical="center" shrinkToFit="1"/>
      <protection/>
    </xf>
    <xf numFmtId="0" fontId="14" fillId="0" borderId="114" xfId="22" applyFont="1" applyFill="1" applyBorder="1" applyAlignment="1">
      <alignment horizontal="center" vertical="center" shrinkToFit="1"/>
      <protection/>
    </xf>
    <xf numFmtId="0" fontId="14" fillId="0" borderId="110" xfId="22" applyFont="1" applyFill="1" applyBorder="1" applyAlignment="1">
      <alignment horizontal="left" vertical="center" shrinkToFit="1"/>
      <protection/>
    </xf>
    <xf numFmtId="0" fontId="14" fillId="0" borderId="56" xfId="22" applyFont="1" applyFill="1" applyBorder="1" applyAlignment="1">
      <alignment vertical="center" wrapText="1"/>
      <protection/>
    </xf>
    <xf numFmtId="0" fontId="14" fillId="0" borderId="30" xfId="22" applyFont="1" applyFill="1" applyBorder="1" applyAlignment="1">
      <alignment vertical="center" wrapText="1"/>
      <protection/>
    </xf>
    <xf numFmtId="0" fontId="14" fillId="0" borderId="35" xfId="22" applyFont="1" applyFill="1" applyBorder="1" applyAlignment="1">
      <alignment vertical="center" wrapText="1"/>
      <protection/>
    </xf>
    <xf numFmtId="0" fontId="14" fillId="0" borderId="16" xfId="22" applyFont="1" applyFill="1" applyBorder="1" applyAlignment="1">
      <alignment horizontal="center" vertical="center"/>
      <protection/>
    </xf>
    <xf numFmtId="0" fontId="14" fillId="0" borderId="32" xfId="22" applyFont="1" applyFill="1" applyBorder="1" applyAlignment="1">
      <alignment horizontal="center" vertical="center"/>
      <protection/>
    </xf>
    <xf numFmtId="0" fontId="14" fillId="0" borderId="121" xfId="22" applyFont="1" applyFill="1" applyBorder="1" applyAlignment="1">
      <alignment horizontal="left" vertical="center" shrinkToFit="1"/>
      <protection/>
    </xf>
    <xf numFmtId="0" fontId="14" fillId="0" borderId="36" xfId="22" applyFont="1" applyFill="1" applyBorder="1" applyAlignment="1">
      <alignment vertical="center" wrapText="1" shrinkToFit="1"/>
      <protection/>
    </xf>
    <xf numFmtId="0" fontId="14" fillId="0" borderId="117" xfId="22" applyFont="1" applyFill="1" applyBorder="1" applyAlignment="1">
      <alignment horizontal="left" vertical="center" wrapText="1"/>
      <protection/>
    </xf>
    <xf numFmtId="0" fontId="14" fillId="0" borderId="112" xfId="22" applyFont="1" applyFill="1" applyBorder="1" applyAlignment="1">
      <alignment horizontal="left" vertical="center" wrapText="1"/>
      <protection/>
    </xf>
    <xf numFmtId="0" fontId="14" fillId="0" borderId="115" xfId="22" applyFont="1" applyFill="1" applyBorder="1" applyAlignment="1">
      <alignment horizontal="left" vertical="center" wrapText="1"/>
      <protection/>
    </xf>
    <xf numFmtId="0" fontId="14" fillId="0" borderId="116" xfId="22" applyFont="1" applyFill="1" applyBorder="1" applyAlignment="1">
      <alignment horizontal="center" vertical="center" shrinkToFit="1"/>
      <protection/>
    </xf>
    <xf numFmtId="0" fontId="14" fillId="0" borderId="117" xfId="22" applyFont="1" applyFill="1" applyBorder="1" applyAlignment="1">
      <alignment vertical="center" wrapText="1" shrinkToFit="1"/>
      <protection/>
    </xf>
    <xf numFmtId="0" fontId="14" fillId="0" borderId="113" xfId="22" applyFont="1" applyFill="1" applyBorder="1" applyAlignment="1">
      <alignment horizontal="center" vertical="center"/>
      <protection/>
    </xf>
    <xf numFmtId="0" fontId="14" fillId="0" borderId="116" xfId="22" applyFont="1" applyFill="1" applyBorder="1" applyAlignment="1">
      <alignment horizontal="center" vertical="center" wrapText="1"/>
      <protection/>
    </xf>
    <xf numFmtId="0" fontId="14" fillId="0" borderId="111" xfId="22" applyFont="1" applyFill="1" applyBorder="1" applyAlignment="1">
      <alignment horizontal="center" vertical="center" wrapText="1"/>
      <protection/>
    </xf>
    <xf numFmtId="0" fontId="14" fillId="0" borderId="114" xfId="22" applyFont="1" applyFill="1" applyBorder="1" applyAlignment="1">
      <alignment horizontal="center" vertical="center" wrapText="1"/>
      <protection/>
    </xf>
    <xf numFmtId="0" fontId="14" fillId="0" borderId="110" xfId="22" applyFont="1" applyFill="1" applyBorder="1" applyAlignment="1">
      <alignment vertical="center" wrapText="1" shrinkToFit="1"/>
      <protection/>
    </xf>
    <xf numFmtId="0" fontId="14" fillId="0" borderId="112" xfId="22" applyFont="1" applyFill="1" applyBorder="1" applyAlignment="1">
      <alignment vertical="center" wrapText="1" shrinkToFit="1"/>
      <protection/>
    </xf>
    <xf numFmtId="0" fontId="14" fillId="0" borderId="115" xfId="22" applyFont="1" applyFill="1" applyBorder="1" applyAlignment="1">
      <alignment vertical="center" wrapText="1" shrinkToFit="1"/>
      <protection/>
    </xf>
    <xf numFmtId="0" fontId="14" fillId="0" borderId="55" xfId="22" applyFont="1" applyFill="1" applyBorder="1" applyAlignment="1">
      <alignment vertical="center" wrapText="1" shrinkToFit="1"/>
      <protection/>
    </xf>
    <xf numFmtId="0" fontId="14" fillId="0" borderId="57" xfId="22" applyFont="1" applyFill="1" applyBorder="1" applyAlignment="1">
      <alignment vertical="center" wrapText="1" shrinkToFit="1"/>
      <protection/>
    </xf>
    <xf numFmtId="0" fontId="14" fillId="0" borderId="8" xfId="22" applyFont="1" applyFill="1" applyBorder="1" applyAlignment="1">
      <alignment vertical="center" wrapText="1" shrinkToFit="1"/>
      <protection/>
    </xf>
    <xf numFmtId="0" fontId="14" fillId="0" borderId="29" xfId="22" applyFont="1" applyFill="1" applyBorder="1" applyAlignment="1">
      <alignment horizontal="center" vertical="center"/>
      <protection/>
    </xf>
    <xf numFmtId="0" fontId="14" fillId="0" borderId="111" xfId="22" applyFont="1" applyFill="1" applyBorder="1" applyAlignment="1">
      <alignment vertical="center" wrapText="1"/>
      <protection/>
    </xf>
    <xf numFmtId="0" fontId="14" fillId="0" borderId="116" xfId="22" applyFont="1" applyFill="1" applyBorder="1" applyAlignment="1">
      <alignment vertical="center"/>
      <protection/>
    </xf>
    <xf numFmtId="0" fontId="14" fillId="0" borderId="114" xfId="22" applyFont="1" applyFill="1" applyBorder="1" applyAlignment="1">
      <alignment vertical="center"/>
      <protection/>
    </xf>
    <xf numFmtId="0" fontId="14" fillId="0" borderId="118" xfId="22" applyFont="1" applyFill="1" applyBorder="1" applyAlignment="1">
      <alignment horizontal="center" vertical="center" shrinkToFit="1"/>
      <protection/>
    </xf>
    <xf numFmtId="0" fontId="14" fillId="0" borderId="113" xfId="22" applyFont="1" applyFill="1" applyBorder="1" applyAlignment="1">
      <alignment horizontal="center" vertical="center" shrinkToFit="1"/>
      <protection/>
    </xf>
    <xf numFmtId="0" fontId="14" fillId="0" borderId="119" xfId="22" applyFont="1" applyFill="1" applyBorder="1" applyAlignment="1">
      <alignment horizontal="center" vertical="center" shrinkToFit="1"/>
      <protection/>
    </xf>
    <xf numFmtId="0" fontId="14" fillId="0" borderId="111" xfId="22" applyFont="1" applyFill="1" applyBorder="1" applyAlignment="1">
      <alignment vertical="center"/>
      <protection/>
    </xf>
    <xf numFmtId="0" fontId="14" fillId="0" borderId="58" xfId="22" applyFont="1" applyFill="1" applyBorder="1" applyAlignment="1">
      <alignment vertical="center" wrapText="1" shrinkToFit="1"/>
      <protection/>
    </xf>
    <xf numFmtId="0" fontId="14" fillId="0" borderId="36" xfId="22" applyFont="1" applyFill="1" applyBorder="1" applyAlignment="1">
      <alignment vertical="center" wrapText="1"/>
      <protection/>
    </xf>
    <xf numFmtId="0" fontId="14" fillId="0" borderId="20" xfId="22" applyFont="1" applyFill="1" applyBorder="1" applyAlignment="1">
      <alignment vertical="center" wrapText="1"/>
      <protection/>
    </xf>
    <xf numFmtId="0" fontId="14" fillId="0" borderId="28" xfId="22" applyFont="1" applyFill="1" applyBorder="1" applyAlignment="1">
      <alignment horizontal="center" vertical="center"/>
      <protection/>
    </xf>
    <xf numFmtId="57" fontId="14" fillId="0" borderId="123" xfId="22" applyNumberFormat="1" applyFont="1" applyFill="1" applyBorder="1" applyAlignment="1">
      <alignment horizontal="center" vertical="center"/>
      <protection/>
    </xf>
    <xf numFmtId="57" fontId="14" fillId="0" borderId="51" xfId="22" applyNumberFormat="1" applyFont="1" applyFill="1" applyBorder="1" applyAlignment="1">
      <alignment horizontal="center" vertical="center"/>
      <protection/>
    </xf>
    <xf numFmtId="57" fontId="14" fillId="0" borderId="105" xfId="22" applyNumberFormat="1" applyFont="1" applyFill="1" applyBorder="1" applyAlignment="1">
      <alignment horizontal="center" vertical="center"/>
      <protection/>
    </xf>
    <xf numFmtId="57" fontId="14" fillId="0" borderId="122" xfId="22" applyNumberFormat="1" applyFont="1" applyFill="1" applyBorder="1" applyAlignment="1">
      <alignment horizontal="center" vertical="center"/>
      <protection/>
    </xf>
    <xf numFmtId="49" fontId="14" fillId="0" borderId="123" xfId="22" applyNumberFormat="1" applyFont="1" applyFill="1" applyBorder="1" applyAlignment="1">
      <alignment horizontal="center" vertical="center"/>
      <protection/>
    </xf>
    <xf numFmtId="49" fontId="14" fillId="0" borderId="51" xfId="22" applyNumberFormat="1" applyFont="1" applyFill="1" applyBorder="1" applyAlignment="1">
      <alignment horizontal="center" vertical="center"/>
      <protection/>
    </xf>
    <xf numFmtId="49" fontId="14" fillId="0" borderId="105" xfId="22" applyNumberFormat="1" applyFont="1" applyFill="1" applyBorder="1" applyAlignment="1">
      <alignment horizontal="center" vertical="center"/>
      <protection/>
    </xf>
    <xf numFmtId="49" fontId="14" fillId="0" borderId="122" xfId="22" applyNumberFormat="1" applyFont="1" applyFill="1" applyBorder="1" applyAlignment="1">
      <alignment horizontal="center" vertical="center"/>
      <protection/>
    </xf>
    <xf numFmtId="57" fontId="14" fillId="0" borderId="97" xfId="22" applyNumberFormat="1" applyFont="1" applyFill="1" applyBorder="1" applyAlignment="1">
      <alignment horizontal="center" vertical="center"/>
      <protection/>
    </xf>
    <xf numFmtId="57" fontId="14" fillId="0" borderId="56" xfId="22" applyNumberFormat="1" applyFont="1" applyFill="1" applyBorder="1" applyAlignment="1">
      <alignment horizontal="center" vertical="center"/>
      <protection/>
    </xf>
    <xf numFmtId="0" fontId="14" fillId="0" borderId="2" xfId="22" applyFont="1" applyFill="1" applyBorder="1" applyAlignment="1">
      <alignment horizontal="center" vertical="center"/>
      <protection/>
    </xf>
    <xf numFmtId="49" fontId="14" fillId="0" borderId="1" xfId="22" applyNumberFormat="1" applyFont="1" applyFill="1" applyBorder="1" applyAlignment="1">
      <alignment horizontal="center" vertical="center"/>
      <protection/>
    </xf>
    <xf numFmtId="49" fontId="14" fillId="0" borderId="90" xfId="22" applyNumberFormat="1" applyFont="1" applyFill="1" applyBorder="1" applyAlignment="1">
      <alignment horizontal="center" vertical="center"/>
      <protection/>
    </xf>
    <xf numFmtId="0" fontId="14" fillId="0" borderId="3" xfId="22" applyFont="1" applyFill="1" applyBorder="1" applyAlignment="1">
      <alignment horizontal="center" vertical="center"/>
      <protection/>
    </xf>
    <xf numFmtId="0" fontId="14" fillId="0" borderId="139" xfId="22" applyFont="1" applyFill="1" applyBorder="1" applyAlignment="1">
      <alignment horizontal="center" vertical="center"/>
      <protection/>
    </xf>
    <xf numFmtId="58" fontId="9" fillId="0" borderId="3" xfId="22" applyNumberFormat="1" applyFont="1" applyFill="1" applyBorder="1" applyAlignment="1">
      <alignment horizontal="center" vertical="center"/>
      <protection/>
    </xf>
    <xf numFmtId="58" fontId="9" fillId="0" borderId="1" xfId="22" applyNumberFormat="1" applyFont="1" applyFill="1" applyBorder="1" applyAlignment="1">
      <alignment horizontal="center" vertical="center"/>
      <protection/>
    </xf>
    <xf numFmtId="58" fontId="9" fillId="0" borderId="90" xfId="22" applyNumberFormat="1" applyFont="1" applyFill="1" applyBorder="1" applyAlignment="1">
      <alignment horizontal="center" vertical="center"/>
      <protection/>
    </xf>
    <xf numFmtId="57" fontId="14" fillId="0" borderId="39" xfId="22" applyNumberFormat="1" applyFont="1" applyFill="1" applyBorder="1" applyAlignment="1">
      <alignment horizontal="center" vertical="center"/>
      <protection/>
    </xf>
    <xf numFmtId="57" fontId="14" fillId="0" borderId="38" xfId="22" applyNumberFormat="1" applyFont="1" applyFill="1" applyBorder="1" applyAlignment="1">
      <alignment horizontal="center" vertical="center"/>
      <protection/>
    </xf>
    <xf numFmtId="57" fontId="14" fillId="0" borderId="22" xfId="22" applyNumberFormat="1" applyFont="1" applyFill="1" applyBorder="1" applyAlignment="1">
      <alignment horizontal="center" vertical="center"/>
      <protection/>
    </xf>
    <xf numFmtId="57" fontId="14" fillId="0" borderId="23" xfId="22" applyNumberFormat="1" applyFont="1" applyFill="1" applyBorder="1" applyAlignment="1">
      <alignment horizontal="center" vertical="center"/>
      <protection/>
    </xf>
    <xf numFmtId="0" fontId="14" fillId="0" borderId="38" xfId="22" applyFont="1" applyFill="1" applyBorder="1" applyAlignment="1">
      <alignment horizontal="center" vertical="center"/>
      <protection/>
    </xf>
    <xf numFmtId="0" fontId="14" fillId="0" borderId="23" xfId="22" applyFont="1" applyFill="1" applyBorder="1" applyAlignment="1">
      <alignment horizontal="center" vertical="center"/>
      <protection/>
    </xf>
    <xf numFmtId="0" fontId="14" fillId="0" borderId="146" xfId="22" applyFont="1" applyFill="1" applyBorder="1" applyAlignment="1">
      <alignment horizontal="center" vertical="center"/>
      <protection/>
    </xf>
    <xf numFmtId="0" fontId="14" fillId="0" borderId="24" xfId="22" applyFont="1" applyFill="1" applyBorder="1" applyAlignment="1">
      <alignment horizontal="center" vertical="center"/>
      <protection/>
    </xf>
    <xf numFmtId="0" fontId="24" fillId="0" borderId="38" xfId="23" applyFont="1" applyFill="1" applyBorder="1" applyAlignment="1">
      <alignment wrapText="1"/>
      <protection/>
    </xf>
    <xf numFmtId="0" fontId="24" fillId="0" borderId="0" xfId="23" applyFont="1" applyFill="1" applyAlignment="1">
      <alignment/>
      <protection/>
    </xf>
    <xf numFmtId="0" fontId="24" fillId="0" borderId="0" xfId="23" applyFont="1" applyFill="1" applyAlignment="1">
      <alignment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集団回収支援.xls" xfId="21"/>
    <cellStyle name="標準_４．分別状況" xfId="22"/>
    <cellStyle name="標準_ごみ 収集方法" xfId="23"/>
    <cellStyle name="標準_ごみ 収集方法_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axId val="14791828"/>
        <c:axId val="66017589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287390"/>
        <c:axId val="45824463"/>
      </c:lineChart>
      <c:catAx>
        <c:axId val="1479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6017589"/>
        <c:crosses val="autoZero"/>
        <c:auto val="0"/>
        <c:lblOffset val="100"/>
        <c:noMultiLvlLbl val="0"/>
      </c:catAx>
      <c:valAx>
        <c:axId val="6601758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4791828"/>
        <c:crossesAt val="1"/>
        <c:crossBetween val="between"/>
        <c:dispUnits/>
      </c:valAx>
      <c:catAx>
        <c:axId val="57287390"/>
        <c:scaling>
          <c:orientation val="minMax"/>
        </c:scaling>
        <c:axPos val="b"/>
        <c:delete val="1"/>
        <c:majorTickMark val="in"/>
        <c:minorTickMark val="none"/>
        <c:tickLblPos val="nextTo"/>
        <c:crossAx val="45824463"/>
        <c:crosses val="autoZero"/>
        <c:auto val="0"/>
        <c:lblOffset val="100"/>
        <c:noMultiLvlLbl val="0"/>
      </c:catAx>
      <c:valAx>
        <c:axId val="4582446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7287390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総資源化量とリサイクル率の経年変化</a:t>
            </a:r>
          </a:p>
        </c:rich>
      </c:tx>
      <c:layout>
        <c:manualLayout>
          <c:xMode val="factor"/>
          <c:yMode val="factor"/>
          <c:x val="-0.00925"/>
          <c:y val="-0.021"/>
        </c:manualLayout>
      </c:layout>
      <c:spPr>
        <a:ln w="12700">
          <a:solidFill/>
        </a:ln>
      </c:spPr>
    </c:title>
    <c:plotArea>
      <c:layout>
        <c:manualLayout>
          <c:xMode val="edge"/>
          <c:yMode val="edge"/>
          <c:x val="0.07275"/>
          <c:y val="0.09125"/>
          <c:w val="0.87875"/>
          <c:h val="0.7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'ア 処理現況４'!$R$44</c:f>
              <c:strCache>
                <c:ptCount val="1"/>
                <c:pt idx="0">
                  <c:v>資源化量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処理現況４'!$S$43:$AG$43</c:f>
              <c:numCache/>
            </c:numRef>
          </c:cat>
          <c:val>
            <c:numRef>
              <c:f>'ア 処理現況４'!$S$44:$AG$44</c:f>
              <c:numCache/>
            </c:numRef>
          </c:val>
        </c:ser>
        <c:ser>
          <c:idx val="1"/>
          <c:order val="1"/>
          <c:tx>
            <c:strRef>
              <c:f>'ア 処理現況４'!$R$45</c:f>
              <c:strCache>
                <c:ptCount val="1"/>
                <c:pt idx="0">
                  <c:v>集団回収量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処理現況４'!$S$43:$AG$43</c:f>
              <c:numCache/>
            </c:numRef>
          </c:cat>
          <c:val>
            <c:numRef>
              <c:f>'ア 処理現況４'!$S$45:$AG$45</c:f>
              <c:numCache/>
            </c:numRef>
          </c:val>
        </c:ser>
        <c:overlap val="100"/>
        <c:axId val="38780170"/>
        <c:axId val="13477211"/>
      </c:barChart>
      <c:lineChart>
        <c:grouping val="standard"/>
        <c:varyColors val="0"/>
        <c:ser>
          <c:idx val="2"/>
          <c:order val="2"/>
          <c:tx>
            <c:strRef>
              <c:f>'ア 処理現況４'!$R$47</c:f>
              <c:strCache>
                <c:ptCount val="1"/>
                <c:pt idx="0">
                  <c:v>リサイクル率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処理現況４'!$R$47</c:f>
              <c:strCache/>
            </c:strRef>
          </c:cat>
          <c:val>
            <c:numRef>
              <c:f>'ア 処理現況４'!$S$47:$AG$47</c:f>
              <c:numCache/>
            </c:numRef>
          </c:val>
          <c:smooth val="0"/>
        </c:ser>
        <c:axId val="54186036"/>
        <c:axId val="17912277"/>
      </c:lineChart>
      <c:lineChart>
        <c:grouping val="standard"/>
        <c:varyColors val="0"/>
        <c:ser>
          <c:idx val="3"/>
          <c:order val="3"/>
          <c:tx>
            <c:strRef>
              <c:f>'ア 処理現況４'!$R$46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処理現況４'!$S$46:$AG$46</c:f>
              <c:numCache/>
            </c:numRef>
          </c:val>
          <c:smooth val="0"/>
        </c:ser>
        <c:axId val="38780170"/>
        <c:axId val="13477211"/>
      </c:lineChart>
      <c:catAx>
        <c:axId val="3878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3477211"/>
        <c:crosses val="autoZero"/>
        <c:auto val="1"/>
        <c:lblOffset val="100"/>
        <c:noMultiLvlLbl val="0"/>
      </c:catAx>
      <c:valAx>
        <c:axId val="13477211"/>
        <c:scaling>
          <c:orientation val="minMax"/>
          <c:max val="7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総資源化量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780170"/>
        <c:crossesAt val="1"/>
        <c:crossBetween val="between"/>
        <c:dispUnits/>
        <c:majorUnit val="100"/>
        <c:minorUnit val="10"/>
      </c:valAx>
      <c:catAx>
        <c:axId val="54186036"/>
        <c:scaling>
          <c:orientation val="minMax"/>
        </c:scaling>
        <c:axPos val="b"/>
        <c:delete val="1"/>
        <c:majorTickMark val="in"/>
        <c:minorTickMark val="none"/>
        <c:tickLblPos val="nextTo"/>
        <c:crossAx val="17912277"/>
        <c:crosses val="autoZero"/>
        <c:auto val="0"/>
        <c:lblOffset val="100"/>
        <c:noMultiLvlLbl val="0"/>
      </c:catAx>
      <c:valAx>
        <c:axId val="17912277"/>
        <c:scaling>
          <c:orientation val="minMax"/>
          <c:max val="3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4186036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915"/>
          <c:y val="0.94175"/>
          <c:w val="0.50875"/>
          <c:h val="0.058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ごみの総排出量と最終処分量の経年変化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51"/>
          <c:y val="0.12375"/>
          <c:w val="0.90625"/>
          <c:h val="0.7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'ア 処理現況４'!$R$7</c:f>
              <c:strCache>
                <c:ptCount val="1"/>
                <c:pt idx="0">
                  <c:v>総排出量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処理現況４'!$S$6:$AL$6</c:f>
              <c:strCache/>
            </c:strRef>
          </c:cat>
          <c:val>
            <c:numRef>
              <c:f>'ア 処理現況４'!$S$7:$AL$7</c:f>
              <c:numCache/>
            </c:numRef>
          </c:val>
        </c:ser>
        <c:ser>
          <c:idx val="0"/>
          <c:order val="1"/>
          <c:tx>
            <c:strRef>
              <c:f>'ア 処理現況４'!$R$8</c:f>
              <c:strCache>
                <c:ptCount val="1"/>
                <c:pt idx="0">
                  <c:v>最終処分量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処理現況４'!$S$6:$AL$6</c:f>
              <c:strCache/>
            </c:strRef>
          </c:cat>
          <c:val>
            <c:numRef>
              <c:f>'ア 処理現況４'!$S$8:$AL$8</c:f>
              <c:numCache/>
            </c:numRef>
          </c:val>
        </c:ser>
        <c:axId val="26992766"/>
        <c:axId val="41608303"/>
      </c:barChart>
      <c:lineChart>
        <c:grouping val="standard"/>
        <c:varyColors val="0"/>
        <c:ser>
          <c:idx val="2"/>
          <c:order val="2"/>
          <c:tx>
            <c:strRef>
              <c:f>'ア 処理現況４'!$R$9</c:f>
              <c:strCache>
                <c:ptCount val="1"/>
                <c:pt idx="0">
                  <c:v>一人一日当たりのごみ排出量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処理現況４'!$S$6:$AL$6</c:f>
              <c:strCache/>
            </c:strRef>
          </c:cat>
          <c:val>
            <c:numRef>
              <c:f>'ア 処理現況４'!$S$9:$AL$9</c:f>
              <c:numCache/>
            </c:numRef>
          </c:val>
          <c:smooth val="0"/>
        </c:ser>
        <c:ser>
          <c:idx val="3"/>
          <c:order val="3"/>
          <c:tx>
            <c:strRef>
              <c:f>'ア 処理現況４'!$R$10</c:f>
              <c:strCache>
                <c:ptCount val="1"/>
                <c:pt idx="0">
                  <c:v>処理しなければならないごみの一人一日当たりの量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処理現況４'!$S$6:$AL$6</c:f>
              <c:strCache/>
            </c:strRef>
          </c:cat>
          <c:val>
            <c:numRef>
              <c:f>'ア 処理現況４'!$S$10:$AL$10</c:f>
              <c:numCache/>
            </c:numRef>
          </c:val>
          <c:smooth val="0"/>
        </c:ser>
        <c:axId val="38930408"/>
        <c:axId val="14829353"/>
      </c:lineChart>
      <c:catAx>
        <c:axId val="2699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1608303"/>
        <c:crosses val="autoZero"/>
        <c:auto val="0"/>
        <c:lblOffset val="100"/>
        <c:noMultiLvlLbl val="0"/>
      </c:catAx>
      <c:valAx>
        <c:axId val="41608303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6992766"/>
        <c:crossesAt val="1"/>
        <c:crossBetween val="between"/>
        <c:dispUnits/>
        <c:majorUnit val="500"/>
      </c:valAx>
      <c:catAx>
        <c:axId val="38930408"/>
        <c:scaling>
          <c:orientation val="minMax"/>
        </c:scaling>
        <c:axPos val="b"/>
        <c:delete val="1"/>
        <c:majorTickMark val="in"/>
        <c:minorTickMark val="none"/>
        <c:tickLblPos val="nextTo"/>
        <c:crossAx val="14829353"/>
        <c:crosses val="autoZero"/>
        <c:auto val="0"/>
        <c:lblOffset val="100"/>
        <c:noMultiLvlLbl val="0"/>
      </c:catAx>
      <c:valAx>
        <c:axId val="14829353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一人一日当たりのごみ排出量
処理しなければならないごみの一人一日当たりの量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930408"/>
        <c:crosses val="max"/>
        <c:crossBetween val="between"/>
        <c:dispUnits/>
        <c:majorUnit val="2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475"/>
          <c:y val="0.927"/>
          <c:w val="0.84475"/>
          <c:h val="0.073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処理現況４'!$R$78</c:f>
              <c:strCache>
                <c:ptCount val="1"/>
                <c:pt idx="0">
                  <c:v>一人当たり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処理現況４'!$S$77:$AI$77</c:f>
              <c:strCache/>
            </c:strRef>
          </c:cat>
          <c:val>
            <c:numRef>
              <c:f>'ア 処理現況４'!$S$78:$AI$78</c:f>
              <c:numCache/>
            </c:numRef>
          </c:val>
          <c:smooth val="0"/>
        </c:ser>
        <c:ser>
          <c:idx val="1"/>
          <c:order val="1"/>
          <c:tx>
            <c:strRef>
              <c:f>'ア 処理現況４'!$R$79</c:f>
              <c:strCache>
                <c:ptCount val="1"/>
                <c:pt idx="0">
                  <c:v>ごみ１トン当たり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処理現況４'!$S$77:$AI$77</c:f>
              <c:strCache/>
            </c:strRef>
          </c:cat>
          <c:val>
            <c:numRef>
              <c:f>'ア 処理現況４'!$S$79:$AI$79</c:f>
              <c:numCache/>
            </c:numRef>
          </c:val>
          <c:smooth val="0"/>
        </c:ser>
        <c:marker val="1"/>
        <c:axId val="66355314"/>
        <c:axId val="60326915"/>
      </c:lineChart>
      <c:catAx>
        <c:axId val="66355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326915"/>
        <c:crosses val="autoZero"/>
        <c:auto val="1"/>
        <c:lblOffset val="100"/>
        <c:noMultiLvlLbl val="0"/>
      </c:catAx>
      <c:valAx>
        <c:axId val="60326915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63553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766984"/>
        <c:axId val="20793993"/>
      </c:lineChart>
      <c:catAx>
        <c:axId val="976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0793993"/>
        <c:crosses val="autoZero"/>
        <c:auto val="1"/>
        <c:lblOffset val="100"/>
        <c:noMultiLvlLbl val="0"/>
      </c:catAx>
      <c:valAx>
        <c:axId val="20793993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7669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928210"/>
        <c:axId val="6591843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326588"/>
        <c:axId val="64177245"/>
      </c:lineChart>
      <c:catAx>
        <c:axId val="529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591843"/>
        <c:crosses val="autoZero"/>
        <c:auto val="1"/>
        <c:lblOffset val="100"/>
        <c:noMultiLvlLbl val="0"/>
      </c:catAx>
      <c:valAx>
        <c:axId val="659184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2928210"/>
        <c:crossesAt val="1"/>
        <c:crossBetween val="between"/>
        <c:dispUnits/>
        <c:majorUnit val="100"/>
        <c:minorUnit val="10"/>
      </c:valAx>
      <c:catAx>
        <c:axId val="59326588"/>
        <c:scaling>
          <c:orientation val="minMax"/>
        </c:scaling>
        <c:axPos val="b"/>
        <c:delete val="1"/>
        <c:majorTickMark val="in"/>
        <c:minorTickMark val="none"/>
        <c:tickLblPos val="nextTo"/>
        <c:crossAx val="64177245"/>
        <c:crosses val="autoZero"/>
        <c:auto val="0"/>
        <c:lblOffset val="100"/>
        <c:noMultiLvlLbl val="0"/>
      </c:catAx>
      <c:valAx>
        <c:axId val="6417724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9326588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axId val="40724294"/>
        <c:axId val="30974327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33488"/>
        <c:axId val="25892529"/>
      </c:lineChart>
      <c:catAx>
        <c:axId val="4072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0974327"/>
        <c:crosses val="autoZero"/>
        <c:auto val="0"/>
        <c:lblOffset val="100"/>
        <c:noMultiLvlLbl val="0"/>
      </c:catAx>
      <c:valAx>
        <c:axId val="3097432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0724294"/>
        <c:crossesAt val="1"/>
        <c:crossBetween val="between"/>
        <c:dispUnits/>
      </c:valAx>
      <c:catAx>
        <c:axId val="10333488"/>
        <c:scaling>
          <c:orientation val="minMax"/>
        </c:scaling>
        <c:axPos val="b"/>
        <c:delete val="1"/>
        <c:majorTickMark val="in"/>
        <c:minorTickMark val="none"/>
        <c:tickLblPos val="nextTo"/>
        <c:crossAx val="25892529"/>
        <c:crosses val="autoZero"/>
        <c:auto val="0"/>
        <c:lblOffset val="100"/>
        <c:noMultiLvlLbl val="0"/>
      </c:catAx>
      <c:valAx>
        <c:axId val="25892529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0333488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06170"/>
        <c:axId val="16920075"/>
      </c:lineChart>
      <c:catAx>
        <c:axId val="317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6920075"/>
        <c:crosses val="autoZero"/>
        <c:auto val="1"/>
        <c:lblOffset val="100"/>
        <c:noMultiLvlLbl val="0"/>
      </c:catAx>
      <c:valAx>
        <c:axId val="16920075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17061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062948"/>
        <c:axId val="28348805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12654"/>
        <c:axId val="14551839"/>
      </c:lineChart>
      <c:catAx>
        <c:axId val="1806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8348805"/>
        <c:crosses val="autoZero"/>
        <c:auto val="1"/>
        <c:lblOffset val="100"/>
        <c:noMultiLvlLbl val="0"/>
      </c:catAx>
      <c:valAx>
        <c:axId val="2834880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062948"/>
        <c:crossesAt val="1"/>
        <c:crossBetween val="between"/>
        <c:dispUnits/>
        <c:majorUnit val="100"/>
        <c:minorUnit val="10"/>
      </c:valAx>
      <c:catAx>
        <c:axId val="53812654"/>
        <c:scaling>
          <c:orientation val="minMax"/>
        </c:scaling>
        <c:axPos val="b"/>
        <c:delete val="1"/>
        <c:majorTickMark val="in"/>
        <c:minorTickMark val="none"/>
        <c:tickLblPos val="nextTo"/>
        <c:crossAx val="14551839"/>
        <c:crosses val="autoZero"/>
        <c:auto val="0"/>
        <c:lblOffset val="100"/>
        <c:noMultiLvlLbl val="0"/>
      </c:catAx>
      <c:valAx>
        <c:axId val="1455183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3812654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axId val="63857688"/>
        <c:axId val="37848281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90210"/>
        <c:axId val="45811891"/>
      </c:lineChart>
      <c:catAx>
        <c:axId val="6385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7848281"/>
        <c:crosses val="autoZero"/>
        <c:auto val="0"/>
        <c:lblOffset val="100"/>
        <c:noMultiLvlLbl val="0"/>
      </c:catAx>
      <c:valAx>
        <c:axId val="3784828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3857688"/>
        <c:crossesAt val="1"/>
        <c:crossBetween val="between"/>
        <c:dispUnits/>
      </c:valAx>
      <c:catAx>
        <c:axId val="5090210"/>
        <c:scaling>
          <c:orientation val="minMax"/>
        </c:scaling>
        <c:axPos val="b"/>
        <c:delete val="1"/>
        <c:majorTickMark val="in"/>
        <c:minorTickMark val="none"/>
        <c:tickLblPos val="nextTo"/>
        <c:crossAx val="45811891"/>
        <c:crosses val="autoZero"/>
        <c:auto val="0"/>
        <c:lblOffset val="100"/>
        <c:noMultiLvlLbl val="0"/>
      </c:catAx>
      <c:valAx>
        <c:axId val="45811891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090210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53836"/>
        <c:axId val="19775661"/>
      </c:lineChart>
      <c:catAx>
        <c:axId val="965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775661"/>
        <c:crosses val="autoZero"/>
        <c:auto val="1"/>
        <c:lblOffset val="100"/>
        <c:noMultiLvlLbl val="0"/>
      </c:catAx>
      <c:valAx>
        <c:axId val="19775661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6538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763222"/>
        <c:axId val="58324679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160064"/>
        <c:axId val="26678529"/>
      </c:lineChart>
      <c:catAx>
        <c:axId val="437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8324679"/>
        <c:crosses val="autoZero"/>
        <c:auto val="1"/>
        <c:lblOffset val="100"/>
        <c:noMultiLvlLbl val="0"/>
      </c:catAx>
      <c:valAx>
        <c:axId val="5832467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3763222"/>
        <c:crossesAt val="1"/>
        <c:crossBetween val="between"/>
        <c:dispUnits/>
        <c:majorUnit val="100"/>
        <c:minorUnit val="10"/>
      </c:valAx>
      <c:catAx>
        <c:axId val="55160064"/>
        <c:scaling>
          <c:orientation val="minMax"/>
        </c:scaling>
        <c:axPos val="b"/>
        <c:delete val="1"/>
        <c:majorTickMark val="in"/>
        <c:minorTickMark val="none"/>
        <c:tickLblPos val="nextTo"/>
        <c:crossAx val="26678529"/>
        <c:crosses val="autoZero"/>
        <c:auto val="0"/>
        <c:lblOffset val="100"/>
        <c:noMultiLvlLbl val="0"/>
      </c:catAx>
      <c:valAx>
        <c:axId val="2667852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5160064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8239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3943350" y="7620000"/>
          <a:ext cx="3248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</xdr:col>
      <xdr:colOff>285750</xdr:colOff>
      <xdr:row>20</xdr:row>
      <xdr:rowOff>0</xdr:rowOff>
    </xdr:from>
    <xdr:to>
      <xdr:col>10</xdr:col>
      <xdr:colOff>838200</xdr:colOff>
      <xdr:row>20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23950" y="7620000"/>
          <a:ext cx="6905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>
      <xdr:nvGraphicFramePr>
        <xdr:cNvPr id="16" name="Chart 16"/>
        <xdr:cNvGraphicFramePr/>
      </xdr:nvGraphicFramePr>
      <xdr:xfrm>
        <a:off x="8239125" y="7620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239125" y="762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239125" y="762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>
      <xdr:nvGraphicFramePr>
        <xdr:cNvPr id="19" name="Chart 19"/>
        <xdr:cNvGraphicFramePr/>
      </xdr:nvGraphicFramePr>
      <xdr:xfrm>
        <a:off x="8239125" y="7620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239125" y="762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>
      <xdr:nvGraphicFramePr>
        <xdr:cNvPr id="21" name="Chart 21"/>
        <xdr:cNvGraphicFramePr/>
      </xdr:nvGraphicFramePr>
      <xdr:xfrm>
        <a:off x="8239125" y="7620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239125" y="762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239125" y="762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7</xdr:row>
      <xdr:rowOff>0</xdr:rowOff>
    </xdr:from>
    <xdr:ext cx="133350" cy="257175"/>
    <xdr:sp>
      <xdr:nvSpPr>
        <xdr:cNvPr id="1" name="TextBox 1"/>
        <xdr:cNvSpPr txBox="1">
          <a:spLocks noChangeArrowheads="1"/>
        </xdr:cNvSpPr>
      </xdr:nvSpPr>
      <xdr:spPr>
        <a:xfrm>
          <a:off x="4229100" y="34290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154</xdr:row>
      <xdr:rowOff>9525</xdr:rowOff>
    </xdr:from>
    <xdr:to>
      <xdr:col>21</xdr:col>
      <xdr:colOff>0</xdr:colOff>
      <xdr:row>156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5223450" y="40300275"/>
          <a:ext cx="26670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79724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120586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42005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86010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31</xdr:row>
      <xdr:rowOff>0</xdr:rowOff>
    </xdr:from>
    <xdr:to>
      <xdr:col>8</xdr:col>
      <xdr:colOff>247650</xdr:colOff>
      <xdr:row>31</xdr:row>
      <xdr:rowOff>0</xdr:rowOff>
    </xdr:to>
    <xdr:sp>
      <xdr:nvSpPr>
        <xdr:cNvPr id="5" name="Line 7"/>
        <xdr:cNvSpPr>
          <a:spLocks/>
        </xdr:cNvSpPr>
      </xdr:nvSpPr>
      <xdr:spPr>
        <a:xfrm>
          <a:off x="6534150" y="104870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058025" y="451485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8620125" y="578167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9525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10220325" y="2628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304800</xdr:rowOff>
    </xdr:from>
    <xdr:to>
      <xdr:col>16</xdr:col>
      <xdr:colOff>0</xdr:colOff>
      <xdr:row>7</xdr:row>
      <xdr:rowOff>9525</xdr:rowOff>
    </xdr:to>
    <xdr:sp>
      <xdr:nvSpPr>
        <xdr:cNvPr id="9" name="Line 11"/>
        <xdr:cNvSpPr>
          <a:spLocks/>
        </xdr:cNvSpPr>
      </xdr:nvSpPr>
      <xdr:spPr>
        <a:xfrm flipH="1" flipV="1">
          <a:off x="10734675" y="26193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2315825" y="263842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10487025" y="133159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" name="Line 14"/>
        <xdr:cNvSpPr>
          <a:spLocks/>
        </xdr:cNvSpPr>
      </xdr:nvSpPr>
      <xdr:spPr>
        <a:xfrm>
          <a:off x="342900" y="14973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42900" y="14973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17</xdr:col>
      <xdr:colOff>0</xdr:colOff>
      <xdr:row>43</xdr:row>
      <xdr:rowOff>0</xdr:rowOff>
    </xdr:to>
    <xdr:graphicFrame>
      <xdr:nvGraphicFramePr>
        <xdr:cNvPr id="14" name="Chart 16"/>
        <xdr:cNvGraphicFramePr/>
      </xdr:nvGraphicFramePr>
      <xdr:xfrm>
        <a:off x="2009775" y="14973300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1400175</xdr:colOff>
      <xdr:row>43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628900" y="14973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95250</xdr:colOff>
      <xdr:row>43</xdr:row>
      <xdr:rowOff>0</xdr:rowOff>
    </xdr:from>
    <xdr:to>
      <xdr:col>16</xdr:col>
      <xdr:colOff>971550</xdr:colOff>
      <xdr:row>43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0315575" y="1497330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7" name="Chart 19"/>
        <xdr:cNvGraphicFramePr/>
      </xdr:nvGraphicFramePr>
      <xdr:xfrm>
        <a:off x="2000250" y="14973300"/>
        <a:ext cx="979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43</xdr:row>
      <xdr:rowOff>0</xdr:rowOff>
    </xdr:from>
    <xdr:to>
      <xdr:col>3</xdr:col>
      <xdr:colOff>1019175</xdr:colOff>
      <xdr:row>43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543175" y="1497330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9" name="Chart 21"/>
        <xdr:cNvGraphicFramePr/>
      </xdr:nvGraphicFramePr>
      <xdr:xfrm>
        <a:off x="2009775" y="14973300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43</xdr:row>
      <xdr:rowOff>0</xdr:rowOff>
    </xdr:from>
    <xdr:to>
      <xdr:col>3</xdr:col>
      <xdr:colOff>1276350</xdr:colOff>
      <xdr:row>43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524125" y="149733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16</xdr:col>
      <xdr:colOff>228600</xdr:colOff>
      <xdr:row>43</xdr:row>
      <xdr:rowOff>0</xdr:rowOff>
    </xdr:from>
    <xdr:to>
      <xdr:col>16</xdr:col>
      <xdr:colOff>676275</xdr:colOff>
      <xdr:row>43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0963275" y="1497330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0734675" y="126873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3" name="Line 28"/>
        <xdr:cNvSpPr>
          <a:spLocks/>
        </xdr:cNvSpPr>
      </xdr:nvSpPr>
      <xdr:spPr>
        <a:xfrm>
          <a:off x="6543675" y="92297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9</xdr:col>
      <xdr:colOff>0</xdr:colOff>
      <xdr:row>28</xdr:row>
      <xdr:rowOff>304800</xdr:rowOff>
    </xdr:to>
    <xdr:sp>
      <xdr:nvSpPr>
        <xdr:cNvPr id="24" name="Line 30"/>
        <xdr:cNvSpPr>
          <a:spLocks/>
        </xdr:cNvSpPr>
      </xdr:nvSpPr>
      <xdr:spPr>
        <a:xfrm>
          <a:off x="4486275" y="9848850"/>
          <a:ext cx="2314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5" name="Line 31"/>
        <xdr:cNvSpPr>
          <a:spLocks/>
        </xdr:cNvSpPr>
      </xdr:nvSpPr>
      <xdr:spPr>
        <a:xfrm>
          <a:off x="6553200" y="98583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9525</xdr:rowOff>
    </xdr:from>
    <xdr:to>
      <xdr:col>14</xdr:col>
      <xdr:colOff>0</xdr:colOff>
      <xdr:row>35</xdr:row>
      <xdr:rowOff>304800</xdr:rowOff>
    </xdr:to>
    <xdr:sp>
      <xdr:nvSpPr>
        <xdr:cNvPr id="26" name="Line 39"/>
        <xdr:cNvSpPr>
          <a:spLocks/>
        </xdr:cNvSpPr>
      </xdr:nvSpPr>
      <xdr:spPr>
        <a:xfrm flipH="1">
          <a:off x="10220325" y="1175385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1257300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22" name="Line 22"/>
        <xdr:cNvSpPr>
          <a:spLocks/>
        </xdr:cNvSpPr>
      </xdr:nvSpPr>
      <xdr:spPr>
        <a:xfrm>
          <a:off x="4695825" y="3609975"/>
          <a:ext cx="401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123825</xdr:rowOff>
    </xdr:from>
    <xdr:to>
      <xdr:col>10</xdr:col>
      <xdr:colOff>990600</xdr:colOff>
      <xdr:row>18</xdr:row>
      <xdr:rowOff>28575</xdr:rowOff>
    </xdr:to>
    <xdr:sp>
      <xdr:nvSpPr>
        <xdr:cNvPr id="23" name="AutoShape 23"/>
        <xdr:cNvSpPr>
          <a:spLocks/>
        </xdr:cNvSpPr>
      </xdr:nvSpPr>
      <xdr:spPr>
        <a:xfrm>
          <a:off x="1181100" y="3276600"/>
          <a:ext cx="8524875" cy="942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123825</xdr:rowOff>
    </xdr:from>
    <xdr:to>
      <xdr:col>12</xdr:col>
      <xdr:colOff>714375</xdr:colOff>
      <xdr:row>26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1209675" y="5762625"/>
          <a:ext cx="95250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0.2885</cdr:y>
    </cdr:from>
    <cdr:to>
      <cdr:x>0.02725</cdr:x>
      <cdr:y>0.69275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847850"/>
          <a:ext cx="276225" cy="2600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75" b="0" i="0" u="none" baseline="0"/>
            <a:t>ごみの総排出量・最終処分量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41</xdr:row>
      <xdr:rowOff>0</xdr:rowOff>
    </xdr:from>
    <xdr:to>
      <xdr:col>15</xdr:col>
      <xdr:colOff>133350</xdr:colOff>
      <xdr:row>72</xdr:row>
      <xdr:rowOff>28575</xdr:rowOff>
    </xdr:to>
    <xdr:graphicFrame>
      <xdr:nvGraphicFramePr>
        <xdr:cNvPr id="1" name="Chart 19"/>
        <xdr:cNvGraphicFramePr/>
      </xdr:nvGraphicFramePr>
      <xdr:xfrm>
        <a:off x="514350" y="7877175"/>
        <a:ext cx="100393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457450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3"/>
        <xdr:cNvSpPr>
          <a:spLocks/>
        </xdr:cNvSpPr>
      </xdr:nvSpPr>
      <xdr:spPr>
        <a:xfrm>
          <a:off x="2457450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4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5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6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7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8"/>
        <xdr:cNvSpPr>
          <a:spLocks/>
        </xdr:cNvSpPr>
      </xdr:nvSpPr>
      <xdr:spPr>
        <a:xfrm flipV="1">
          <a:off x="535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Line 9"/>
        <xdr:cNvSpPr>
          <a:spLocks/>
        </xdr:cNvSpPr>
      </xdr:nvSpPr>
      <xdr:spPr>
        <a:xfrm flipV="1">
          <a:off x="680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" name="Line 10"/>
        <xdr:cNvSpPr>
          <a:spLocks/>
        </xdr:cNvSpPr>
      </xdr:nvSpPr>
      <xdr:spPr>
        <a:xfrm>
          <a:off x="82486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Line 11"/>
        <xdr:cNvSpPr>
          <a:spLocks/>
        </xdr:cNvSpPr>
      </xdr:nvSpPr>
      <xdr:spPr>
        <a:xfrm flipV="1">
          <a:off x="969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2"/>
        <xdr:cNvSpPr>
          <a:spLocks/>
        </xdr:cNvSpPr>
      </xdr:nvSpPr>
      <xdr:spPr>
        <a:xfrm flipV="1">
          <a:off x="1042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238125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4" name="Line 13"/>
        <xdr:cNvSpPr>
          <a:spLocks/>
        </xdr:cNvSpPr>
      </xdr:nvSpPr>
      <xdr:spPr>
        <a:xfrm>
          <a:off x="848677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 editAs="absolute">
    <xdr:from>
      <xdr:col>1</xdr:col>
      <xdr:colOff>285750</xdr:colOff>
      <xdr:row>1</xdr:row>
      <xdr:rowOff>85725</xdr:rowOff>
    </xdr:from>
    <xdr:to>
      <xdr:col>15</xdr:col>
      <xdr:colOff>295275</xdr:colOff>
      <xdr:row>34</xdr:row>
      <xdr:rowOff>161925</xdr:rowOff>
    </xdr:to>
    <xdr:graphicFrame>
      <xdr:nvGraphicFramePr>
        <xdr:cNvPr id="15" name="Chart 14"/>
        <xdr:cNvGraphicFramePr/>
      </xdr:nvGraphicFramePr>
      <xdr:xfrm>
        <a:off x="571500" y="276225"/>
        <a:ext cx="10144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723900</xdr:colOff>
      <xdr:row>2</xdr:row>
      <xdr:rowOff>0</xdr:rowOff>
    </xdr:from>
    <xdr:to>
      <xdr:col>1</xdr:col>
      <xdr:colOff>723900</xdr:colOff>
      <xdr:row>2</xdr:row>
      <xdr:rowOff>209550</xdr:rowOff>
    </xdr:to>
    <xdr:sp>
      <xdr:nvSpPr>
        <xdr:cNvPr id="16" name="TextBox 15"/>
        <xdr:cNvSpPr txBox="1">
          <a:spLocks noChangeArrowheads="1"/>
        </xdr:cNvSpPr>
      </xdr:nvSpPr>
      <xdr:spPr>
        <a:xfrm>
          <a:off x="1009650" y="38100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561975</xdr:colOff>
      <xdr:row>4</xdr:row>
      <xdr:rowOff>114300</xdr:rowOff>
    </xdr:from>
    <xdr:to>
      <xdr:col>15</xdr:col>
      <xdr:colOff>228600</xdr:colOff>
      <xdr:row>5</xdr:row>
      <xdr:rowOff>133350</xdr:rowOff>
    </xdr:to>
    <xdr:sp>
      <xdr:nvSpPr>
        <xdr:cNvPr id="17" name="TextBox 16"/>
        <xdr:cNvSpPr txBox="1">
          <a:spLocks noChangeArrowheads="1"/>
        </xdr:cNvSpPr>
      </xdr:nvSpPr>
      <xdr:spPr>
        <a:xfrm>
          <a:off x="9534525" y="942975"/>
          <a:ext cx="1114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180975</xdr:colOff>
      <xdr:row>49</xdr:row>
      <xdr:rowOff>0</xdr:rowOff>
    </xdr:to>
    <xdr:graphicFrame>
      <xdr:nvGraphicFramePr>
        <xdr:cNvPr id="18" name="Chart 17"/>
        <xdr:cNvGraphicFramePr/>
      </xdr:nvGraphicFramePr>
      <xdr:xfrm>
        <a:off x="285750" y="9344025"/>
        <a:ext cx="10315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49</xdr:row>
      <xdr:rowOff>0</xdr:rowOff>
    </xdr:from>
    <xdr:to>
      <xdr:col>1</xdr:col>
      <xdr:colOff>723900</xdr:colOff>
      <xdr:row>49</xdr:row>
      <xdr:rowOff>0</xdr:rowOff>
    </xdr:to>
    <xdr:sp>
      <xdr:nvSpPr>
        <xdr:cNvPr id="19" name="TextBox 18"/>
        <xdr:cNvSpPr txBox="1">
          <a:spLocks noChangeArrowheads="1"/>
        </xdr:cNvSpPr>
      </xdr:nvSpPr>
      <xdr:spPr>
        <a:xfrm>
          <a:off x="942975" y="934402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</xdr:col>
      <xdr:colOff>666750</xdr:colOff>
      <xdr:row>26</xdr:row>
      <xdr:rowOff>190500</xdr:rowOff>
    </xdr:from>
    <xdr:to>
      <xdr:col>1</xdr:col>
      <xdr:colOff>723900</xdr:colOff>
      <xdr:row>26</xdr:row>
      <xdr:rowOff>190500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52500" y="5210175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1" name="Line 22"/>
        <xdr:cNvSpPr>
          <a:spLocks/>
        </xdr:cNvSpPr>
      </xdr:nvSpPr>
      <xdr:spPr>
        <a:xfrm>
          <a:off x="285750" y="934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285750" y="9344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9525</xdr:colOff>
      <xdr:row>43</xdr:row>
      <xdr:rowOff>66675</xdr:rowOff>
    </xdr:from>
    <xdr:to>
      <xdr:col>14</xdr:col>
      <xdr:colOff>438150</xdr:colOff>
      <xdr:row>44</xdr:row>
      <xdr:rowOff>38100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9705975" y="83058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</a:t>
          </a:r>
        </a:p>
      </xdr:txBody>
    </xdr:sp>
    <xdr:clientData/>
  </xdr:twoCellAnchor>
  <xdr:twoCellAnchor>
    <xdr:from>
      <xdr:col>2</xdr:col>
      <xdr:colOff>85725</xdr:colOff>
      <xdr:row>43</xdr:row>
      <xdr:rowOff>28575</xdr:rowOff>
    </xdr:from>
    <xdr:to>
      <xdr:col>3</xdr:col>
      <xdr:colOff>133350</xdr:colOff>
      <xdr:row>44</xdr:row>
      <xdr:rowOff>38100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1095375" y="8267700"/>
          <a:ext cx="771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695325</xdr:colOff>
      <xdr:row>4</xdr:row>
      <xdr:rowOff>123825</xdr:rowOff>
    </xdr:from>
    <xdr:to>
      <xdr:col>3</xdr:col>
      <xdr:colOff>28575</xdr:colOff>
      <xdr:row>5</xdr:row>
      <xdr:rowOff>133350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981075" y="952500"/>
          <a:ext cx="781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609600</xdr:colOff>
      <xdr:row>5</xdr:row>
      <xdr:rowOff>171450</xdr:rowOff>
    </xdr:from>
    <xdr:to>
      <xdr:col>15</xdr:col>
      <xdr:colOff>400050</xdr:colOff>
      <xdr:row>29</xdr:row>
      <xdr:rowOff>47625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10306050" y="1190625"/>
          <a:ext cx="5143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75" b="0" i="0" u="none" baseline="0"/>
            <a:t>一人一日当たりのごみ排出量
処理しなければならないごみの一人一日当たりの量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763750" y="1733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724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19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27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" name="Line 94"/>
        <xdr:cNvSpPr>
          <a:spLocks/>
        </xdr:cNvSpPr>
      </xdr:nvSpPr>
      <xdr:spPr>
        <a:xfrm>
          <a:off x="0" y="16468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T20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5.19921875" style="1" customWidth="1"/>
    <col min="3" max="3" width="3.09765625" style="1" customWidth="1"/>
    <col min="4" max="4" width="3.3984375" style="1" customWidth="1"/>
    <col min="5" max="5" width="4.69921875" style="1" bestFit="1" customWidth="1"/>
    <col min="6" max="6" width="14" style="1" customWidth="1"/>
    <col min="7" max="7" width="7.3984375" style="1" customWidth="1"/>
    <col min="8" max="8" width="14.59765625" style="1" customWidth="1"/>
    <col min="9" max="9" width="4.8984375" style="1" bestFit="1" customWidth="1"/>
    <col min="10" max="10" width="14.59765625" style="1" customWidth="1"/>
    <col min="11" max="11" width="11" style="1" customWidth="1"/>
    <col min="12" max="12" width="16.19921875" style="1" customWidth="1"/>
    <col min="13" max="13" width="16.59765625" style="1" customWidth="1"/>
    <col min="14" max="28" width="7.5" style="1" customWidth="1"/>
    <col min="29" max="16384" width="11" style="1" customWidth="1"/>
  </cols>
  <sheetData>
    <row r="1" spans="1:10" ht="30" customHeight="1">
      <c r="A1" s="959" t="s">
        <v>747</v>
      </c>
      <c r="C1" s="25"/>
      <c r="D1" s="25"/>
      <c r="E1" s="25"/>
      <c r="F1" s="25"/>
      <c r="G1" s="25"/>
      <c r="H1" s="25"/>
      <c r="I1" s="25"/>
      <c r="J1" s="25"/>
    </row>
    <row r="2" spans="1:10" ht="30" customHeight="1">
      <c r="A2" s="24" t="s">
        <v>431</v>
      </c>
      <c r="C2" s="25"/>
      <c r="D2" s="25"/>
      <c r="E2" s="25"/>
      <c r="F2" s="25"/>
      <c r="G2" s="25"/>
      <c r="H2" s="25"/>
      <c r="I2" s="25"/>
      <c r="J2" s="25"/>
    </row>
    <row r="3" spans="2:10" ht="30" customHeight="1">
      <c r="B3" s="24" t="s">
        <v>745</v>
      </c>
      <c r="C3" s="25"/>
      <c r="D3" s="25"/>
      <c r="E3" s="25"/>
      <c r="F3" s="25"/>
      <c r="G3" s="25"/>
      <c r="H3" s="25"/>
      <c r="I3" s="25"/>
      <c r="J3" s="25"/>
    </row>
    <row r="4" spans="2:10" ht="30" customHeight="1">
      <c r="B4" s="24" t="s">
        <v>746</v>
      </c>
      <c r="C4" s="25"/>
      <c r="D4" s="25"/>
      <c r="E4" s="25"/>
      <c r="F4" s="25"/>
      <c r="G4" s="25"/>
      <c r="H4" s="25"/>
      <c r="I4" s="25"/>
      <c r="J4" s="25"/>
    </row>
    <row r="5" spans="2:10" ht="30" customHeight="1">
      <c r="B5" s="25"/>
      <c r="C5" s="1075" t="s">
        <v>748</v>
      </c>
      <c r="D5" s="1075"/>
      <c r="E5" s="1075"/>
      <c r="F5" s="496">
        <v>5164</v>
      </c>
      <c r="G5" s="28" t="s">
        <v>791</v>
      </c>
      <c r="H5" s="25"/>
      <c r="I5" s="25"/>
      <c r="J5" s="25"/>
    </row>
    <row r="6" spans="2:10" ht="30" customHeight="1">
      <c r="B6" s="25"/>
      <c r="C6" s="1075" t="s">
        <v>749</v>
      </c>
      <c r="D6" s="1075"/>
      <c r="E6" s="1075"/>
      <c r="F6" s="29">
        <v>7238177</v>
      </c>
      <c r="G6" s="30" t="s">
        <v>750</v>
      </c>
      <c r="H6" s="25"/>
      <c r="I6" s="25"/>
      <c r="J6" s="25"/>
    </row>
    <row r="7" spans="2:20" ht="30" customHeight="1">
      <c r="B7" s="25"/>
      <c r="C7" s="25"/>
      <c r="D7" s="25"/>
      <c r="E7" s="25"/>
      <c r="F7" s="25"/>
      <c r="G7" s="25"/>
      <c r="H7" s="25"/>
      <c r="I7" s="25"/>
      <c r="J7" s="25"/>
      <c r="T7" s="1" t="s">
        <v>947</v>
      </c>
    </row>
    <row r="8" spans="2:10" ht="30" customHeight="1">
      <c r="B8" s="24" t="s">
        <v>443</v>
      </c>
      <c r="C8" s="25"/>
      <c r="D8" s="25"/>
      <c r="E8" s="25"/>
      <c r="F8" s="25"/>
      <c r="G8" s="25"/>
      <c r="H8" s="25"/>
      <c r="I8" s="25"/>
      <c r="J8" s="25"/>
    </row>
    <row r="9" spans="2:10" ht="30" customHeight="1">
      <c r="B9" s="25"/>
      <c r="C9" s="1080" t="s">
        <v>751</v>
      </c>
      <c r="D9" s="1076" t="s">
        <v>752</v>
      </c>
      <c r="E9" s="1077"/>
      <c r="F9" s="1077"/>
      <c r="G9" s="1078"/>
      <c r="H9" s="27">
        <v>5164</v>
      </c>
      <c r="I9" s="30" t="s">
        <v>792</v>
      </c>
      <c r="J9" s="26" t="s">
        <v>753</v>
      </c>
    </row>
    <row r="10" spans="2:10" ht="30" customHeight="1">
      <c r="B10" s="25"/>
      <c r="C10" s="1081"/>
      <c r="D10" s="1079" t="s">
        <v>754</v>
      </c>
      <c r="E10" s="1077"/>
      <c r="F10" s="1077"/>
      <c r="G10" s="1078"/>
      <c r="H10" s="29">
        <v>7238177</v>
      </c>
      <c r="I10" s="31" t="s">
        <v>750</v>
      </c>
      <c r="J10" s="877">
        <v>100</v>
      </c>
    </row>
    <row r="11" spans="2:10" ht="30" customHeight="1">
      <c r="B11" s="25"/>
      <c r="C11" s="1081"/>
      <c r="D11" s="880"/>
      <c r="E11" s="1076" t="s">
        <v>755</v>
      </c>
      <c r="F11" s="1077"/>
      <c r="G11" s="1078"/>
      <c r="H11" s="29">
        <v>7228849</v>
      </c>
      <c r="I11" s="31" t="s">
        <v>750</v>
      </c>
      <c r="J11" s="878">
        <f>ROUND(H11/H10*100,1)</f>
        <v>99.9</v>
      </c>
    </row>
    <row r="12" spans="2:10" ht="30" customHeight="1" thickBot="1">
      <c r="B12" s="25"/>
      <c r="C12" s="1082"/>
      <c r="E12" s="1083" t="s">
        <v>756</v>
      </c>
      <c r="F12" s="1084"/>
      <c r="G12" s="1085"/>
      <c r="H12" s="32">
        <f>H10-H11</f>
        <v>9328</v>
      </c>
      <c r="I12" s="33" t="s">
        <v>750</v>
      </c>
      <c r="J12" s="879">
        <f>ROUND(H12/H10*100,2)</f>
        <v>0.13</v>
      </c>
    </row>
    <row r="13" spans="2:10" ht="30" customHeight="1" thickTop="1">
      <c r="B13" s="25"/>
      <c r="C13" s="1086" t="s">
        <v>441</v>
      </c>
      <c r="D13" s="1091" t="s">
        <v>485</v>
      </c>
      <c r="E13" s="1092"/>
      <c r="F13" s="1092"/>
      <c r="G13" s="1093"/>
      <c r="H13" s="34">
        <f>H14+H15+H16</f>
        <v>2474196</v>
      </c>
      <c r="I13" s="35" t="s">
        <v>757</v>
      </c>
      <c r="J13" s="875">
        <f>ROUND(H13/H20*100,1)</f>
        <v>84</v>
      </c>
    </row>
    <row r="14" spans="2:10" ht="30" customHeight="1">
      <c r="B14" s="25"/>
      <c r="C14" s="1086"/>
      <c r="D14" s="874"/>
      <c r="E14" s="1076" t="s">
        <v>486</v>
      </c>
      <c r="F14" s="1077"/>
      <c r="G14" s="1078"/>
      <c r="H14" s="29">
        <f>'イ 排出 収集形態別'!E78+'イ 排出 収集形態別'!I78+'イ 排出 収集形態別'!M78+'イ 排出 収集形態別'!Q78+'イ 排出 収集形態別'!U78</f>
        <v>963727</v>
      </c>
      <c r="I14" s="30" t="s">
        <v>757</v>
      </c>
      <c r="J14" s="876">
        <f>ROUND(H14/$H$20*100,1)</f>
        <v>32.7</v>
      </c>
    </row>
    <row r="15" spans="2:10" ht="30" customHeight="1">
      <c r="B15" s="25"/>
      <c r="C15" s="1086"/>
      <c r="D15" s="874"/>
      <c r="E15" s="1076" t="s">
        <v>487</v>
      </c>
      <c r="F15" s="1077"/>
      <c r="G15" s="1078"/>
      <c r="H15" s="29">
        <f>'イ 排出 収集形態別'!F78+'イ 排出 収集形態別'!J78+'イ 排出 収集形態別'!N78+'イ 排出 収集形態別'!R78+'イ 排出 収集形態別'!V78</f>
        <v>893948</v>
      </c>
      <c r="I15" s="30" t="s">
        <v>757</v>
      </c>
      <c r="J15" s="876">
        <f>ROUND(H15/$H$20*100,1)</f>
        <v>30.4</v>
      </c>
    </row>
    <row r="16" spans="2:10" ht="30" customHeight="1">
      <c r="B16" s="25"/>
      <c r="C16" s="1086"/>
      <c r="D16" s="36"/>
      <c r="E16" s="1076" t="s">
        <v>488</v>
      </c>
      <c r="F16" s="1077"/>
      <c r="G16" s="1078"/>
      <c r="H16" s="29">
        <f>'イ 排出 収集形態別'!G78+'イ 排出 収集形態別'!K78+'イ 排出 収集形態別'!O78+'イ 排出 収集形態別'!S78+'イ 排出 収集形態別'!W78</f>
        <v>616521</v>
      </c>
      <c r="I16" s="30" t="s">
        <v>757</v>
      </c>
      <c r="J16" s="876">
        <f>ROUND(H16/$H$20*100,1)</f>
        <v>20.9</v>
      </c>
    </row>
    <row r="17" spans="2:10" ht="30" customHeight="1">
      <c r="B17" s="25"/>
      <c r="C17" s="1086"/>
      <c r="D17" s="1076" t="s">
        <v>442</v>
      </c>
      <c r="E17" s="1077"/>
      <c r="F17" s="1077"/>
      <c r="G17" s="1078"/>
      <c r="H17" s="29">
        <f>'イ 排出 収集形態別'!X78</f>
        <v>213221</v>
      </c>
      <c r="I17" s="30" t="s">
        <v>757</v>
      </c>
      <c r="J17" s="876">
        <f>ROUND(H17/H20*100,1)</f>
        <v>7.2</v>
      </c>
    </row>
    <row r="18" spans="2:10" ht="30" customHeight="1">
      <c r="B18" s="25"/>
      <c r="C18" s="1086"/>
      <c r="D18" s="1076" t="s">
        <v>445</v>
      </c>
      <c r="E18" s="1077"/>
      <c r="F18" s="1077"/>
      <c r="G18" s="1078"/>
      <c r="H18" s="29">
        <f>'イ 排出 収集形態別'!Z78</f>
        <v>2791</v>
      </c>
      <c r="I18" s="30" t="s">
        <v>757</v>
      </c>
      <c r="J18" s="876">
        <f>ROUND(H18/H20*100,1)</f>
        <v>0.1</v>
      </c>
    </row>
    <row r="19" spans="2:10" ht="30" customHeight="1">
      <c r="B19" s="25"/>
      <c r="C19" s="1086"/>
      <c r="D19" s="1076" t="s">
        <v>484</v>
      </c>
      <c r="E19" s="1077"/>
      <c r="F19" s="1077"/>
      <c r="G19" s="1078"/>
      <c r="H19" s="29">
        <f>'イ 排出 収集形態別'!AB78</f>
        <v>255157</v>
      </c>
      <c r="I19" s="30" t="s">
        <v>757</v>
      </c>
      <c r="J19" s="876">
        <f>ROUND(H19/H20*100,1)</f>
        <v>8.7</v>
      </c>
    </row>
    <row r="20" spans="2:10" ht="30" customHeight="1">
      <c r="B20" s="25"/>
      <c r="C20" s="1087"/>
      <c r="D20" s="1088" t="s">
        <v>4</v>
      </c>
      <c r="E20" s="1089"/>
      <c r="F20" s="1089"/>
      <c r="G20" s="1090"/>
      <c r="H20" s="29">
        <f>H13+H17+H18+H19</f>
        <v>2945365</v>
      </c>
      <c r="I20" s="30" t="s">
        <v>757</v>
      </c>
      <c r="J20" s="876">
        <f>ROUND(H20/$H$20*100,1)</f>
        <v>100</v>
      </c>
    </row>
  </sheetData>
  <mergeCells count="16">
    <mergeCell ref="C13:C20"/>
    <mergeCell ref="D20:G20"/>
    <mergeCell ref="E15:G15"/>
    <mergeCell ref="D17:G17"/>
    <mergeCell ref="D13:G13"/>
    <mergeCell ref="E14:G14"/>
    <mergeCell ref="D18:G18"/>
    <mergeCell ref="D19:G19"/>
    <mergeCell ref="E16:G16"/>
    <mergeCell ref="C5:E5"/>
    <mergeCell ref="C6:E6"/>
    <mergeCell ref="D9:G9"/>
    <mergeCell ref="D10:G10"/>
    <mergeCell ref="C9:C12"/>
    <mergeCell ref="E11:G11"/>
    <mergeCell ref="E12:G12"/>
  </mergeCells>
  <printOptions horizontalCentered="1"/>
  <pageMargins left="0.53" right="0.97" top="0.91" bottom="0.79" header="0.5118110236220472" footer="0.5118110236220472"/>
  <pageSetup firstPageNumber="19" useFirstPageNumber="1" horizontalDpi="600" verticalDpi="600" orientation="portrait" pageOrder="overThenDown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J80"/>
  <sheetViews>
    <sheetView view="pageBreakPreview" zoomScaleSheetLayoutView="10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9" sqref="H9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4" width="10.59765625" style="38" customWidth="1"/>
    <col min="5" max="9" width="9.59765625" style="38" customWidth="1"/>
    <col min="10" max="10" width="10.59765625" style="38" customWidth="1"/>
    <col min="11" max="16384" width="11" style="10" customWidth="1"/>
  </cols>
  <sheetData>
    <row r="1" spans="1:2" ht="24" customHeight="1">
      <c r="A1" s="50" t="s">
        <v>740</v>
      </c>
      <c r="B1" s="50"/>
    </row>
    <row r="2" spans="1:2" ht="24" customHeight="1">
      <c r="A2" s="50" t="s">
        <v>744</v>
      </c>
      <c r="B2" s="50"/>
    </row>
    <row r="3" spans="1:10" ht="24" customHeight="1" thickBot="1">
      <c r="A3" s="49" t="s">
        <v>379</v>
      </c>
      <c r="B3" s="49"/>
      <c r="C3" s="114"/>
      <c r="D3" s="114"/>
      <c r="E3" s="114"/>
      <c r="F3" s="114"/>
      <c r="G3" s="114"/>
      <c r="H3" s="114"/>
      <c r="I3" s="115"/>
      <c r="J3" s="116" t="s">
        <v>944</v>
      </c>
    </row>
    <row r="4" spans="1:10" ht="20.25" customHeight="1" thickBot="1">
      <c r="A4" s="1017" t="s">
        <v>559</v>
      </c>
      <c r="B4" s="1017"/>
      <c r="C4" s="978"/>
      <c r="D4" s="978"/>
      <c r="E4" s="978"/>
      <c r="F4" s="978"/>
      <c r="G4" s="978"/>
      <c r="H4" s="978"/>
      <c r="I4" s="978"/>
      <c r="J4" s="979"/>
    </row>
    <row r="5" spans="1:10" ht="16.5" customHeight="1">
      <c r="A5" s="1018"/>
      <c r="B5" s="1004" t="s">
        <v>422</v>
      </c>
      <c r="C5" s="989" t="s">
        <v>69</v>
      </c>
      <c r="D5" s="853" t="s">
        <v>68</v>
      </c>
      <c r="E5" s="854"/>
      <c r="F5" s="854"/>
      <c r="G5" s="854"/>
      <c r="H5" s="854"/>
      <c r="I5" s="855"/>
      <c r="J5" s="986" t="s">
        <v>70</v>
      </c>
    </row>
    <row r="6" spans="1:10" ht="16.5" customHeight="1">
      <c r="A6" s="1018"/>
      <c r="B6" s="1004"/>
      <c r="C6" s="990"/>
      <c r="D6" s="992" t="s">
        <v>742</v>
      </c>
      <c r="E6" s="982" t="s">
        <v>743</v>
      </c>
      <c r="F6" s="984" t="s">
        <v>767</v>
      </c>
      <c r="G6" s="984" t="s">
        <v>71</v>
      </c>
      <c r="H6" s="984" t="s">
        <v>768</v>
      </c>
      <c r="I6" s="980" t="s">
        <v>72</v>
      </c>
      <c r="J6" s="987"/>
    </row>
    <row r="7" spans="1:10" ht="16.5" customHeight="1" thickBot="1">
      <c r="A7" s="1019"/>
      <c r="B7" s="1005"/>
      <c r="C7" s="991"/>
      <c r="D7" s="977"/>
      <c r="E7" s="983"/>
      <c r="F7" s="985"/>
      <c r="G7" s="985"/>
      <c r="H7" s="985"/>
      <c r="I7" s="981"/>
      <c r="J7" s="988"/>
    </row>
    <row r="8" spans="1:10" ht="23.25" customHeight="1">
      <c r="A8" s="310" t="s">
        <v>251</v>
      </c>
      <c r="B8" s="754">
        <f aca="true" t="shared" si="0" ref="B8:B42">SUM(C8,D8,J8)</f>
        <v>226171</v>
      </c>
      <c r="C8" s="428">
        <v>347</v>
      </c>
      <c r="D8" s="315">
        <f>SUM(E8:I8)</f>
        <v>90220</v>
      </c>
      <c r="E8" s="429">
        <v>11589</v>
      </c>
      <c r="F8" s="430">
        <v>4916</v>
      </c>
      <c r="G8" s="430">
        <v>742</v>
      </c>
      <c r="H8" s="431" t="s">
        <v>73</v>
      </c>
      <c r="I8" s="464">
        <v>72973</v>
      </c>
      <c r="J8" s="428">
        <v>135604</v>
      </c>
    </row>
    <row r="9" spans="1:10" ht="23.25" customHeight="1">
      <c r="A9" s="311" t="s">
        <v>252</v>
      </c>
      <c r="B9" s="755">
        <f t="shared" si="0"/>
        <v>26035</v>
      </c>
      <c r="C9" s="433">
        <v>2542</v>
      </c>
      <c r="D9" s="316">
        <f aca="true" t="shared" si="1" ref="D9:D77">SUM(E9:I9)</f>
        <v>12789</v>
      </c>
      <c r="E9" s="434">
        <v>2870</v>
      </c>
      <c r="F9" s="435">
        <v>1970</v>
      </c>
      <c r="G9" s="436" t="s">
        <v>73</v>
      </c>
      <c r="H9" s="436" t="s">
        <v>73</v>
      </c>
      <c r="I9" s="466">
        <v>7949</v>
      </c>
      <c r="J9" s="433">
        <v>10704</v>
      </c>
    </row>
    <row r="10" spans="1:10" ht="23.25" customHeight="1">
      <c r="A10" s="311" t="s">
        <v>253</v>
      </c>
      <c r="B10" s="755">
        <f t="shared" si="0"/>
        <v>30289</v>
      </c>
      <c r="C10" s="433">
        <v>5529</v>
      </c>
      <c r="D10" s="316">
        <f t="shared" si="1"/>
        <v>4773</v>
      </c>
      <c r="E10" s="438" t="s">
        <v>73</v>
      </c>
      <c r="F10" s="436" t="s">
        <v>73</v>
      </c>
      <c r="G10" s="436" t="s">
        <v>73</v>
      </c>
      <c r="H10" s="436" t="s">
        <v>73</v>
      </c>
      <c r="I10" s="466">
        <v>4773</v>
      </c>
      <c r="J10" s="433">
        <v>19987</v>
      </c>
    </row>
    <row r="11" spans="1:10" ht="23.25" customHeight="1">
      <c r="A11" s="311" t="s">
        <v>254</v>
      </c>
      <c r="B11" s="755">
        <f t="shared" si="0"/>
        <v>29409</v>
      </c>
      <c r="C11" s="433">
        <v>23663</v>
      </c>
      <c r="D11" s="316">
        <f t="shared" si="1"/>
        <v>3079</v>
      </c>
      <c r="E11" s="438" t="s">
        <v>73</v>
      </c>
      <c r="F11" s="435">
        <v>2011</v>
      </c>
      <c r="G11" s="436" t="s">
        <v>73</v>
      </c>
      <c r="H11" s="436" t="s">
        <v>73</v>
      </c>
      <c r="I11" s="466">
        <v>1068</v>
      </c>
      <c r="J11" s="433">
        <v>2667</v>
      </c>
    </row>
    <row r="12" spans="1:10" ht="23.25" customHeight="1">
      <c r="A12" s="312" t="s">
        <v>255</v>
      </c>
      <c r="B12" s="756">
        <f t="shared" si="0"/>
        <v>10074</v>
      </c>
      <c r="C12" s="439">
        <v>6933</v>
      </c>
      <c r="D12" s="317">
        <f t="shared" si="1"/>
        <v>1124</v>
      </c>
      <c r="E12" s="440">
        <v>185</v>
      </c>
      <c r="F12" s="441">
        <v>939</v>
      </c>
      <c r="G12" s="442" t="s">
        <v>73</v>
      </c>
      <c r="H12" s="442" t="s">
        <v>73</v>
      </c>
      <c r="I12" s="443" t="s">
        <v>73</v>
      </c>
      <c r="J12" s="439">
        <v>2017</v>
      </c>
    </row>
    <row r="13" spans="1:10" ht="23.25" customHeight="1">
      <c r="A13" s="313" t="s">
        <v>256</v>
      </c>
      <c r="B13" s="757">
        <f t="shared" si="0"/>
        <v>9964</v>
      </c>
      <c r="C13" s="444">
        <v>1902</v>
      </c>
      <c r="D13" s="318">
        <f t="shared" si="1"/>
        <v>997</v>
      </c>
      <c r="E13" s="450" t="s">
        <v>73</v>
      </c>
      <c r="F13" s="446">
        <v>664</v>
      </c>
      <c r="G13" s="447" t="s">
        <v>73</v>
      </c>
      <c r="H13" s="447" t="s">
        <v>73</v>
      </c>
      <c r="I13" s="787">
        <v>333</v>
      </c>
      <c r="J13" s="444">
        <v>7065</v>
      </c>
    </row>
    <row r="14" spans="1:10" ht="23.25" customHeight="1">
      <c r="A14" s="311" t="s">
        <v>257</v>
      </c>
      <c r="B14" s="755">
        <f t="shared" si="0"/>
        <v>25711</v>
      </c>
      <c r="C14" s="433">
        <v>10697</v>
      </c>
      <c r="D14" s="316">
        <f t="shared" si="1"/>
        <v>10448</v>
      </c>
      <c r="E14" s="434">
        <v>5271</v>
      </c>
      <c r="F14" s="435">
        <v>3483</v>
      </c>
      <c r="G14" s="436" t="s">
        <v>73</v>
      </c>
      <c r="H14" s="436" t="s">
        <v>73</v>
      </c>
      <c r="I14" s="466">
        <v>1694</v>
      </c>
      <c r="J14" s="433">
        <v>4566</v>
      </c>
    </row>
    <row r="15" spans="1:10" ht="23.25" customHeight="1">
      <c r="A15" s="311" t="s">
        <v>258</v>
      </c>
      <c r="B15" s="755">
        <f t="shared" si="0"/>
        <v>17683</v>
      </c>
      <c r="C15" s="433">
        <v>8562</v>
      </c>
      <c r="D15" s="316">
        <f t="shared" si="1"/>
        <v>7141</v>
      </c>
      <c r="E15" s="434">
        <v>4658</v>
      </c>
      <c r="F15" s="436" t="s">
        <v>73</v>
      </c>
      <c r="G15" s="436" t="s">
        <v>73</v>
      </c>
      <c r="H15" s="436" t="s">
        <v>73</v>
      </c>
      <c r="I15" s="466">
        <v>2483</v>
      </c>
      <c r="J15" s="433">
        <v>1980</v>
      </c>
    </row>
    <row r="16" spans="1:10" ht="23.25" customHeight="1">
      <c r="A16" s="311" t="s">
        <v>259</v>
      </c>
      <c r="B16" s="755">
        <f t="shared" si="0"/>
        <v>5650</v>
      </c>
      <c r="C16" s="433">
        <v>2193</v>
      </c>
      <c r="D16" s="316">
        <f t="shared" si="1"/>
        <v>1916</v>
      </c>
      <c r="E16" s="438" t="s">
        <v>73</v>
      </c>
      <c r="F16" s="435">
        <v>386</v>
      </c>
      <c r="G16" s="435">
        <v>10</v>
      </c>
      <c r="H16" s="436" t="s">
        <v>73</v>
      </c>
      <c r="I16" s="466">
        <v>1520</v>
      </c>
      <c r="J16" s="433">
        <v>1541</v>
      </c>
    </row>
    <row r="17" spans="1:10" ht="23.25" customHeight="1">
      <c r="A17" s="312" t="s">
        <v>260</v>
      </c>
      <c r="B17" s="756">
        <f t="shared" si="0"/>
        <v>1803</v>
      </c>
      <c r="C17" s="451" t="s">
        <v>73</v>
      </c>
      <c r="D17" s="317">
        <f t="shared" si="1"/>
        <v>1306</v>
      </c>
      <c r="E17" s="449" t="s">
        <v>73</v>
      </c>
      <c r="F17" s="442" t="s">
        <v>73</v>
      </c>
      <c r="G17" s="442" t="s">
        <v>73</v>
      </c>
      <c r="H17" s="442" t="s">
        <v>73</v>
      </c>
      <c r="I17" s="788">
        <v>1306</v>
      </c>
      <c r="J17" s="439">
        <v>497</v>
      </c>
    </row>
    <row r="18" spans="1:10" ht="23.25" customHeight="1">
      <c r="A18" s="313" t="s">
        <v>261</v>
      </c>
      <c r="B18" s="757">
        <f t="shared" si="0"/>
        <v>8018</v>
      </c>
      <c r="C18" s="444">
        <v>4817</v>
      </c>
      <c r="D18" s="318">
        <f t="shared" si="1"/>
        <v>615</v>
      </c>
      <c r="E18" s="450" t="s">
        <v>73</v>
      </c>
      <c r="F18" s="446">
        <v>615</v>
      </c>
      <c r="G18" s="447" t="s">
        <v>73</v>
      </c>
      <c r="H18" s="447" t="s">
        <v>73</v>
      </c>
      <c r="I18" s="448" t="s">
        <v>73</v>
      </c>
      <c r="J18" s="444">
        <v>2586</v>
      </c>
    </row>
    <row r="19" spans="1:10" ht="23.25" customHeight="1">
      <c r="A19" s="311" t="s">
        <v>262</v>
      </c>
      <c r="B19" s="755">
        <f t="shared" si="0"/>
        <v>30092</v>
      </c>
      <c r="C19" s="764" t="s">
        <v>73</v>
      </c>
      <c r="D19" s="316">
        <f t="shared" si="1"/>
        <v>21779</v>
      </c>
      <c r="E19" s="438" t="s">
        <v>73</v>
      </c>
      <c r="F19" s="435">
        <v>3714</v>
      </c>
      <c r="G19" s="435">
        <v>2589</v>
      </c>
      <c r="H19" s="436" t="s">
        <v>73</v>
      </c>
      <c r="I19" s="466">
        <v>15476</v>
      </c>
      <c r="J19" s="433">
        <v>8313</v>
      </c>
    </row>
    <row r="20" spans="1:10" ht="23.25" customHeight="1">
      <c r="A20" s="311" t="s">
        <v>263</v>
      </c>
      <c r="B20" s="755">
        <f t="shared" si="0"/>
        <v>17684</v>
      </c>
      <c r="C20" s="433">
        <v>3135</v>
      </c>
      <c r="D20" s="316">
        <f t="shared" si="1"/>
        <v>9150</v>
      </c>
      <c r="E20" s="434">
        <v>3079</v>
      </c>
      <c r="F20" s="436" t="s">
        <v>73</v>
      </c>
      <c r="G20" s="435">
        <v>1567</v>
      </c>
      <c r="H20" s="436" t="s">
        <v>73</v>
      </c>
      <c r="I20" s="466">
        <v>4504</v>
      </c>
      <c r="J20" s="433">
        <v>5399</v>
      </c>
    </row>
    <row r="21" spans="1:10" ht="23.25" customHeight="1">
      <c r="A21" s="311" t="s">
        <v>264</v>
      </c>
      <c r="B21" s="755">
        <f t="shared" si="0"/>
        <v>9316</v>
      </c>
      <c r="C21" s="433">
        <v>2054</v>
      </c>
      <c r="D21" s="316">
        <f t="shared" si="1"/>
        <v>3231</v>
      </c>
      <c r="E21" s="434">
        <v>215</v>
      </c>
      <c r="F21" s="436" t="s">
        <v>73</v>
      </c>
      <c r="G21" s="436" t="s">
        <v>73</v>
      </c>
      <c r="H21" s="436" t="s">
        <v>73</v>
      </c>
      <c r="I21" s="466">
        <v>3016</v>
      </c>
      <c r="J21" s="433">
        <v>4031</v>
      </c>
    </row>
    <row r="22" spans="1:10" ht="23.25" customHeight="1">
      <c r="A22" s="312" t="s">
        <v>265</v>
      </c>
      <c r="B22" s="756">
        <f t="shared" si="0"/>
        <v>8061</v>
      </c>
      <c r="C22" s="451" t="s">
        <v>73</v>
      </c>
      <c r="D22" s="317">
        <f t="shared" si="1"/>
        <v>6347</v>
      </c>
      <c r="E22" s="440">
        <v>89</v>
      </c>
      <c r="F22" s="442" t="s">
        <v>73</v>
      </c>
      <c r="G22" s="442" t="s">
        <v>73</v>
      </c>
      <c r="H22" s="442" t="s">
        <v>73</v>
      </c>
      <c r="I22" s="788">
        <v>6258</v>
      </c>
      <c r="J22" s="439">
        <v>1714</v>
      </c>
    </row>
    <row r="23" spans="1:10" ht="23.25" customHeight="1">
      <c r="A23" s="313" t="s">
        <v>266</v>
      </c>
      <c r="B23" s="757">
        <f t="shared" si="0"/>
        <v>6999</v>
      </c>
      <c r="C23" s="444">
        <v>4777</v>
      </c>
      <c r="D23" s="318">
        <f t="shared" si="1"/>
        <v>442</v>
      </c>
      <c r="E23" s="450" t="s">
        <v>73</v>
      </c>
      <c r="F23" s="446">
        <v>442</v>
      </c>
      <c r="G23" s="447" t="s">
        <v>73</v>
      </c>
      <c r="H23" s="447" t="s">
        <v>73</v>
      </c>
      <c r="I23" s="448" t="s">
        <v>73</v>
      </c>
      <c r="J23" s="444">
        <v>1780</v>
      </c>
    </row>
    <row r="24" spans="1:10" ht="23.25" customHeight="1">
      <c r="A24" s="311" t="s">
        <v>267</v>
      </c>
      <c r="B24" s="755">
        <f t="shared" si="0"/>
        <v>4768</v>
      </c>
      <c r="C24" s="433">
        <v>2129</v>
      </c>
      <c r="D24" s="316">
        <f t="shared" si="1"/>
        <v>1539</v>
      </c>
      <c r="E24" s="438" t="s">
        <v>73</v>
      </c>
      <c r="F24" s="435">
        <v>430</v>
      </c>
      <c r="G24" s="436" t="s">
        <v>73</v>
      </c>
      <c r="H24" s="436" t="s">
        <v>73</v>
      </c>
      <c r="I24" s="466">
        <v>1109</v>
      </c>
      <c r="J24" s="433">
        <v>1100</v>
      </c>
    </row>
    <row r="25" spans="1:10" ht="23.25" customHeight="1">
      <c r="A25" s="311" t="s">
        <v>268</v>
      </c>
      <c r="B25" s="755">
        <f t="shared" si="0"/>
        <v>11500</v>
      </c>
      <c r="C25" s="433">
        <v>5812</v>
      </c>
      <c r="D25" s="316">
        <f t="shared" si="1"/>
        <v>2088</v>
      </c>
      <c r="E25" s="434">
        <v>897</v>
      </c>
      <c r="F25" s="435">
        <v>848</v>
      </c>
      <c r="G25" s="436" t="s">
        <v>73</v>
      </c>
      <c r="H25" s="435">
        <v>101</v>
      </c>
      <c r="I25" s="466">
        <v>242</v>
      </c>
      <c r="J25" s="433">
        <v>3600</v>
      </c>
    </row>
    <row r="26" spans="1:10" ht="23.25" customHeight="1">
      <c r="A26" s="311" t="s">
        <v>269</v>
      </c>
      <c r="B26" s="755">
        <f t="shared" si="0"/>
        <v>16057</v>
      </c>
      <c r="C26" s="433">
        <v>7816</v>
      </c>
      <c r="D26" s="316">
        <f t="shared" si="1"/>
        <v>5764</v>
      </c>
      <c r="E26" s="438" t="s">
        <v>73</v>
      </c>
      <c r="F26" s="435">
        <v>1895</v>
      </c>
      <c r="G26" s="436" t="s">
        <v>73</v>
      </c>
      <c r="H26" s="436" t="s">
        <v>73</v>
      </c>
      <c r="I26" s="466">
        <v>3869</v>
      </c>
      <c r="J26" s="433">
        <v>2477</v>
      </c>
    </row>
    <row r="27" spans="1:10" ht="23.25" customHeight="1">
      <c r="A27" s="312" t="s">
        <v>270</v>
      </c>
      <c r="B27" s="756">
        <f t="shared" si="0"/>
        <v>10992</v>
      </c>
      <c r="C27" s="439">
        <v>7317</v>
      </c>
      <c r="D27" s="317">
        <f t="shared" si="1"/>
        <v>731</v>
      </c>
      <c r="E27" s="449" t="s">
        <v>73</v>
      </c>
      <c r="F27" s="441">
        <v>731</v>
      </c>
      <c r="G27" s="442" t="s">
        <v>73</v>
      </c>
      <c r="H27" s="442" t="s">
        <v>73</v>
      </c>
      <c r="I27" s="443" t="s">
        <v>73</v>
      </c>
      <c r="J27" s="439">
        <v>2944</v>
      </c>
    </row>
    <row r="28" spans="1:10" ht="23.25" customHeight="1">
      <c r="A28" s="313" t="s">
        <v>271</v>
      </c>
      <c r="B28" s="757">
        <f t="shared" si="0"/>
        <v>3336</v>
      </c>
      <c r="C28" s="444">
        <v>3294</v>
      </c>
      <c r="D28" s="786" t="s">
        <v>73</v>
      </c>
      <c r="E28" s="450" t="s">
        <v>73</v>
      </c>
      <c r="F28" s="447" t="s">
        <v>73</v>
      </c>
      <c r="G28" s="447" t="s">
        <v>73</v>
      </c>
      <c r="H28" s="447" t="s">
        <v>73</v>
      </c>
      <c r="I28" s="448" t="s">
        <v>73</v>
      </c>
      <c r="J28" s="444">
        <v>42</v>
      </c>
    </row>
    <row r="29" spans="1:10" ht="23.25" customHeight="1">
      <c r="A29" s="311" t="s">
        <v>272</v>
      </c>
      <c r="B29" s="755">
        <f t="shared" si="0"/>
        <v>13447</v>
      </c>
      <c r="C29" s="433">
        <v>2565</v>
      </c>
      <c r="D29" s="316">
        <f t="shared" si="1"/>
        <v>5903</v>
      </c>
      <c r="E29" s="434">
        <v>4790</v>
      </c>
      <c r="F29" s="435">
        <v>1113</v>
      </c>
      <c r="G29" s="436" t="s">
        <v>73</v>
      </c>
      <c r="H29" s="436" t="s">
        <v>73</v>
      </c>
      <c r="I29" s="437" t="s">
        <v>73</v>
      </c>
      <c r="J29" s="433">
        <v>4979</v>
      </c>
    </row>
    <row r="30" spans="1:10" ht="23.25" customHeight="1">
      <c r="A30" s="311" t="s">
        <v>273</v>
      </c>
      <c r="B30" s="755">
        <f t="shared" si="0"/>
        <v>7827</v>
      </c>
      <c r="C30" s="433">
        <v>7355</v>
      </c>
      <c r="D30" s="316">
        <f t="shared" si="1"/>
        <v>472</v>
      </c>
      <c r="E30" s="438" t="s">
        <v>73</v>
      </c>
      <c r="F30" s="435">
        <v>472</v>
      </c>
      <c r="G30" s="436" t="s">
        <v>73</v>
      </c>
      <c r="H30" s="436" t="s">
        <v>73</v>
      </c>
      <c r="I30" s="437" t="s">
        <v>73</v>
      </c>
      <c r="J30" s="452" t="s">
        <v>73</v>
      </c>
    </row>
    <row r="31" spans="1:10" ht="23.25" customHeight="1">
      <c r="A31" s="311" t="s">
        <v>274</v>
      </c>
      <c r="B31" s="755">
        <f t="shared" si="0"/>
        <v>5877</v>
      </c>
      <c r="C31" s="764" t="s">
        <v>73</v>
      </c>
      <c r="D31" s="316">
        <f t="shared" si="1"/>
        <v>4820</v>
      </c>
      <c r="E31" s="434">
        <v>156</v>
      </c>
      <c r="F31" s="435">
        <v>824</v>
      </c>
      <c r="G31" s="436" t="s">
        <v>73</v>
      </c>
      <c r="H31" s="436" t="s">
        <v>73</v>
      </c>
      <c r="I31" s="466">
        <v>3840</v>
      </c>
      <c r="J31" s="433">
        <v>1057</v>
      </c>
    </row>
    <row r="32" spans="1:10" ht="23.25" customHeight="1">
      <c r="A32" s="312" t="s">
        <v>275</v>
      </c>
      <c r="B32" s="756">
        <f t="shared" si="0"/>
        <v>3592</v>
      </c>
      <c r="C32" s="439">
        <v>1770</v>
      </c>
      <c r="D32" s="317">
        <f t="shared" si="1"/>
        <v>1048</v>
      </c>
      <c r="E32" s="449" t="s">
        <v>73</v>
      </c>
      <c r="F32" s="441">
        <v>405</v>
      </c>
      <c r="G32" s="442" t="s">
        <v>73</v>
      </c>
      <c r="H32" s="442" t="s">
        <v>73</v>
      </c>
      <c r="I32" s="788">
        <v>643</v>
      </c>
      <c r="J32" s="439">
        <v>774</v>
      </c>
    </row>
    <row r="33" spans="1:10" ht="23.25" customHeight="1">
      <c r="A33" s="313" t="s">
        <v>276</v>
      </c>
      <c r="B33" s="757">
        <f t="shared" si="0"/>
        <v>7587</v>
      </c>
      <c r="C33" s="444">
        <v>3445</v>
      </c>
      <c r="D33" s="318">
        <f t="shared" si="1"/>
        <v>620</v>
      </c>
      <c r="E33" s="445">
        <v>126</v>
      </c>
      <c r="F33" s="446">
        <v>494</v>
      </c>
      <c r="G33" s="447" t="s">
        <v>73</v>
      </c>
      <c r="H33" s="447" t="s">
        <v>73</v>
      </c>
      <c r="I33" s="448" t="s">
        <v>73</v>
      </c>
      <c r="J33" s="444">
        <v>3522</v>
      </c>
    </row>
    <row r="34" spans="1:10" ht="23.25" customHeight="1">
      <c r="A34" s="311" t="s">
        <v>277</v>
      </c>
      <c r="B34" s="755">
        <f t="shared" si="0"/>
        <v>2902</v>
      </c>
      <c r="C34" s="433">
        <v>1955</v>
      </c>
      <c r="D34" s="316">
        <f t="shared" si="1"/>
        <v>713</v>
      </c>
      <c r="E34" s="434">
        <v>364</v>
      </c>
      <c r="F34" s="435">
        <v>320</v>
      </c>
      <c r="G34" s="436" t="s">
        <v>73</v>
      </c>
      <c r="H34" s="436" t="s">
        <v>73</v>
      </c>
      <c r="I34" s="466">
        <v>29</v>
      </c>
      <c r="J34" s="433">
        <v>234</v>
      </c>
    </row>
    <row r="35" spans="1:10" ht="23.25" customHeight="1">
      <c r="A35" s="311" t="s">
        <v>278</v>
      </c>
      <c r="B35" s="755">
        <f t="shared" si="0"/>
        <v>5034</v>
      </c>
      <c r="C35" s="433">
        <v>2528</v>
      </c>
      <c r="D35" s="316">
        <f t="shared" si="1"/>
        <v>669</v>
      </c>
      <c r="E35" s="434">
        <v>3</v>
      </c>
      <c r="F35" s="435">
        <v>666</v>
      </c>
      <c r="G35" s="436" t="s">
        <v>73</v>
      </c>
      <c r="H35" s="436" t="s">
        <v>73</v>
      </c>
      <c r="I35" s="437" t="s">
        <v>73</v>
      </c>
      <c r="J35" s="433">
        <v>1837</v>
      </c>
    </row>
    <row r="36" spans="1:10" ht="23.25" customHeight="1">
      <c r="A36" s="311" t="s">
        <v>279</v>
      </c>
      <c r="B36" s="755">
        <f t="shared" si="0"/>
        <v>6652</v>
      </c>
      <c r="C36" s="433">
        <v>25</v>
      </c>
      <c r="D36" s="316">
        <f t="shared" si="1"/>
        <v>5831</v>
      </c>
      <c r="E36" s="438" t="s">
        <v>73</v>
      </c>
      <c r="F36" s="435">
        <v>342</v>
      </c>
      <c r="G36" s="435">
        <v>83</v>
      </c>
      <c r="H36" s="436" t="s">
        <v>73</v>
      </c>
      <c r="I36" s="466">
        <v>5406</v>
      </c>
      <c r="J36" s="433">
        <v>796</v>
      </c>
    </row>
    <row r="37" spans="1:10" ht="23.25" customHeight="1">
      <c r="A37" s="312" t="s">
        <v>280</v>
      </c>
      <c r="B37" s="756">
        <f t="shared" si="0"/>
        <v>7140</v>
      </c>
      <c r="C37" s="439">
        <v>986</v>
      </c>
      <c r="D37" s="317">
        <f t="shared" si="1"/>
        <v>4791</v>
      </c>
      <c r="E37" s="440">
        <v>256</v>
      </c>
      <c r="F37" s="441">
        <v>502</v>
      </c>
      <c r="G37" s="442" t="s">
        <v>73</v>
      </c>
      <c r="H37" s="442" t="s">
        <v>73</v>
      </c>
      <c r="I37" s="788">
        <v>4033</v>
      </c>
      <c r="J37" s="439">
        <v>1363</v>
      </c>
    </row>
    <row r="38" spans="1:10" ht="23.25" customHeight="1">
      <c r="A38" s="313" t="s">
        <v>281</v>
      </c>
      <c r="B38" s="757">
        <f t="shared" si="0"/>
        <v>8510</v>
      </c>
      <c r="C38" s="444">
        <v>7389</v>
      </c>
      <c r="D38" s="318">
        <f t="shared" si="1"/>
        <v>1121</v>
      </c>
      <c r="E38" s="445">
        <v>1121</v>
      </c>
      <c r="F38" s="447" t="s">
        <v>73</v>
      </c>
      <c r="G38" s="447" t="s">
        <v>73</v>
      </c>
      <c r="H38" s="447" t="s">
        <v>73</v>
      </c>
      <c r="I38" s="448" t="s">
        <v>73</v>
      </c>
      <c r="J38" s="461" t="s">
        <v>73</v>
      </c>
    </row>
    <row r="39" spans="1:10" ht="23.25" customHeight="1">
      <c r="A39" s="311" t="s">
        <v>282</v>
      </c>
      <c r="B39" s="755">
        <f t="shared" si="0"/>
        <v>5225</v>
      </c>
      <c r="C39" s="433">
        <v>3053</v>
      </c>
      <c r="D39" s="316">
        <f>SUM(E39:I39)</f>
        <v>626</v>
      </c>
      <c r="E39" s="438" t="s">
        <v>73</v>
      </c>
      <c r="F39" s="435">
        <v>425</v>
      </c>
      <c r="G39" s="436" t="s">
        <v>73</v>
      </c>
      <c r="H39" s="436" t="s">
        <v>73</v>
      </c>
      <c r="I39" s="466">
        <v>201</v>
      </c>
      <c r="J39" s="433">
        <v>1546</v>
      </c>
    </row>
    <row r="40" spans="1:10" ht="23.25" customHeight="1">
      <c r="A40" s="311" t="s">
        <v>283</v>
      </c>
      <c r="B40" s="755">
        <f t="shared" si="0"/>
        <v>3210</v>
      </c>
      <c r="C40" s="433">
        <v>1567</v>
      </c>
      <c r="D40" s="316">
        <f>SUM(E40:I40)</f>
        <v>332</v>
      </c>
      <c r="E40" s="438" t="s">
        <v>73</v>
      </c>
      <c r="F40" s="436" t="s">
        <v>73</v>
      </c>
      <c r="G40" s="436" t="s">
        <v>73</v>
      </c>
      <c r="H40" s="436" t="s">
        <v>73</v>
      </c>
      <c r="I40" s="466">
        <v>332</v>
      </c>
      <c r="J40" s="433">
        <v>1311</v>
      </c>
    </row>
    <row r="41" spans="1:10" ht="23.25" customHeight="1">
      <c r="A41" s="311" t="s">
        <v>284</v>
      </c>
      <c r="B41" s="755">
        <f t="shared" si="0"/>
        <v>6064</v>
      </c>
      <c r="C41" s="433">
        <v>3571</v>
      </c>
      <c r="D41" s="316">
        <f>SUM(E41:I41)</f>
        <v>453</v>
      </c>
      <c r="E41" s="438" t="s">
        <v>73</v>
      </c>
      <c r="F41" s="435">
        <v>320</v>
      </c>
      <c r="G41" s="435">
        <v>133</v>
      </c>
      <c r="H41" s="436" t="s">
        <v>73</v>
      </c>
      <c r="I41" s="437" t="s">
        <v>73</v>
      </c>
      <c r="J41" s="433">
        <v>2040</v>
      </c>
    </row>
    <row r="42" spans="1:10" ht="23.25" customHeight="1" thickBot="1">
      <c r="A42" s="314" t="s">
        <v>67</v>
      </c>
      <c r="B42" s="758">
        <f t="shared" si="0"/>
        <v>2914</v>
      </c>
      <c r="C42" s="453">
        <v>246</v>
      </c>
      <c r="D42" s="319">
        <f>SUM(E42:I42)</f>
        <v>1313</v>
      </c>
      <c r="E42" s="462">
        <v>311</v>
      </c>
      <c r="F42" s="456" t="s">
        <v>73</v>
      </c>
      <c r="G42" s="456" t="s">
        <v>73</v>
      </c>
      <c r="H42" s="455">
        <v>86</v>
      </c>
      <c r="I42" s="468">
        <v>916</v>
      </c>
      <c r="J42" s="453">
        <v>1355</v>
      </c>
    </row>
    <row r="43" spans="1:2" ht="24" customHeight="1">
      <c r="A43" s="50" t="s">
        <v>740</v>
      </c>
      <c r="B43" s="50"/>
    </row>
    <row r="44" spans="1:2" ht="24" customHeight="1">
      <c r="A44" s="50" t="s">
        <v>744</v>
      </c>
      <c r="B44" s="50"/>
    </row>
    <row r="45" spans="1:10" ht="24" customHeight="1" thickBot="1">
      <c r="A45" s="49" t="s">
        <v>380</v>
      </c>
      <c r="B45" s="49"/>
      <c r="C45" s="114"/>
      <c r="D45" s="114"/>
      <c r="E45" s="114"/>
      <c r="F45" s="114"/>
      <c r="G45" s="114"/>
      <c r="H45" s="114"/>
      <c r="I45" s="115"/>
      <c r="J45" s="116" t="s">
        <v>944</v>
      </c>
    </row>
    <row r="46" spans="1:10" ht="20.25" customHeight="1" thickBot="1">
      <c r="A46" s="1017" t="s">
        <v>559</v>
      </c>
      <c r="B46" s="1017"/>
      <c r="C46" s="978"/>
      <c r="D46" s="978"/>
      <c r="E46" s="978"/>
      <c r="F46" s="978"/>
      <c r="G46" s="978"/>
      <c r="H46" s="978"/>
      <c r="I46" s="978"/>
      <c r="J46" s="979"/>
    </row>
    <row r="47" spans="1:10" ht="16.5" customHeight="1">
      <c r="A47" s="1018"/>
      <c r="B47" s="1004" t="s">
        <v>422</v>
      </c>
      <c r="C47" s="989" t="s">
        <v>69</v>
      </c>
      <c r="D47" s="853" t="s">
        <v>68</v>
      </c>
      <c r="E47" s="854"/>
      <c r="F47" s="854"/>
      <c r="G47" s="854"/>
      <c r="H47" s="854"/>
      <c r="I47" s="855"/>
      <c r="J47" s="986" t="s">
        <v>70</v>
      </c>
    </row>
    <row r="48" spans="1:10" ht="16.5" customHeight="1">
      <c r="A48" s="1018"/>
      <c r="B48" s="1004"/>
      <c r="C48" s="990"/>
      <c r="D48" s="992" t="s">
        <v>742</v>
      </c>
      <c r="E48" s="982" t="s">
        <v>743</v>
      </c>
      <c r="F48" s="984" t="s">
        <v>767</v>
      </c>
      <c r="G48" s="984" t="s">
        <v>71</v>
      </c>
      <c r="H48" s="984" t="s">
        <v>768</v>
      </c>
      <c r="I48" s="980" t="s">
        <v>72</v>
      </c>
      <c r="J48" s="987"/>
    </row>
    <row r="49" spans="1:10" ht="16.5" customHeight="1" thickBot="1">
      <c r="A49" s="1019"/>
      <c r="B49" s="1005"/>
      <c r="C49" s="991"/>
      <c r="D49" s="977"/>
      <c r="E49" s="983"/>
      <c r="F49" s="985"/>
      <c r="G49" s="985"/>
      <c r="H49" s="985"/>
      <c r="I49" s="981"/>
      <c r="J49" s="988"/>
    </row>
    <row r="50" spans="1:10" ht="23.25" customHeight="1">
      <c r="A50" s="781" t="s">
        <v>285</v>
      </c>
      <c r="B50" s="773">
        <f aca="true" t="shared" si="2" ref="B50:B77">SUM(C50,D50,J50)</f>
        <v>2325</v>
      </c>
      <c r="C50" s="428">
        <v>932</v>
      </c>
      <c r="D50" s="766">
        <f t="shared" si="1"/>
        <v>631</v>
      </c>
      <c r="E50" s="429">
        <v>141</v>
      </c>
      <c r="F50" s="430">
        <v>336</v>
      </c>
      <c r="G50" s="431" t="s">
        <v>73</v>
      </c>
      <c r="H50" s="431" t="s">
        <v>73</v>
      </c>
      <c r="I50" s="464">
        <v>154</v>
      </c>
      <c r="J50" s="428">
        <v>762</v>
      </c>
    </row>
    <row r="51" spans="1:10" ht="23.25" customHeight="1">
      <c r="A51" s="782" t="s">
        <v>286</v>
      </c>
      <c r="B51" s="774">
        <f t="shared" si="2"/>
        <v>3786</v>
      </c>
      <c r="C51" s="433">
        <v>2612</v>
      </c>
      <c r="D51" s="767">
        <f t="shared" si="1"/>
        <v>422</v>
      </c>
      <c r="E51" s="434">
        <v>83</v>
      </c>
      <c r="F51" s="435">
        <v>339</v>
      </c>
      <c r="G51" s="436" t="s">
        <v>73</v>
      </c>
      <c r="H51" s="436" t="s">
        <v>73</v>
      </c>
      <c r="I51" s="437" t="s">
        <v>73</v>
      </c>
      <c r="J51" s="433">
        <v>752</v>
      </c>
    </row>
    <row r="52" spans="1:10" ht="23.25" customHeight="1">
      <c r="A52" s="782" t="s">
        <v>287</v>
      </c>
      <c r="B52" s="774">
        <f t="shared" si="2"/>
        <v>858</v>
      </c>
      <c r="C52" s="433">
        <v>589</v>
      </c>
      <c r="D52" s="767">
        <f t="shared" si="1"/>
        <v>104</v>
      </c>
      <c r="E52" s="438" t="s">
        <v>73</v>
      </c>
      <c r="F52" s="435">
        <v>67</v>
      </c>
      <c r="G52" s="436" t="s">
        <v>73</v>
      </c>
      <c r="H52" s="436" t="s">
        <v>73</v>
      </c>
      <c r="I52" s="466">
        <v>37</v>
      </c>
      <c r="J52" s="433">
        <v>165</v>
      </c>
    </row>
    <row r="53" spans="1:10" ht="23.25" customHeight="1">
      <c r="A53" s="782" t="s">
        <v>288</v>
      </c>
      <c r="B53" s="774">
        <f t="shared" si="2"/>
        <v>564</v>
      </c>
      <c r="C53" s="433">
        <v>134</v>
      </c>
      <c r="D53" s="767">
        <f t="shared" si="1"/>
        <v>52</v>
      </c>
      <c r="E53" s="438" t="s">
        <v>73</v>
      </c>
      <c r="F53" s="436" t="s">
        <v>73</v>
      </c>
      <c r="G53" s="436" t="s">
        <v>73</v>
      </c>
      <c r="H53" s="436" t="s">
        <v>73</v>
      </c>
      <c r="I53" s="466">
        <v>52</v>
      </c>
      <c r="J53" s="433">
        <v>378</v>
      </c>
    </row>
    <row r="54" spans="1:10" ht="23.25" customHeight="1">
      <c r="A54" s="783" t="s">
        <v>289</v>
      </c>
      <c r="B54" s="775">
        <f t="shared" si="2"/>
        <v>2393</v>
      </c>
      <c r="C54" s="439">
        <v>1509</v>
      </c>
      <c r="D54" s="768">
        <f t="shared" si="1"/>
        <v>548</v>
      </c>
      <c r="E54" s="440">
        <v>254</v>
      </c>
      <c r="F54" s="441">
        <v>69</v>
      </c>
      <c r="G54" s="442" t="s">
        <v>73</v>
      </c>
      <c r="H54" s="441">
        <v>9</v>
      </c>
      <c r="I54" s="788">
        <v>216</v>
      </c>
      <c r="J54" s="439">
        <v>336</v>
      </c>
    </row>
    <row r="55" spans="1:10" ht="23.25" customHeight="1">
      <c r="A55" s="784" t="s">
        <v>290</v>
      </c>
      <c r="B55" s="776">
        <f t="shared" si="2"/>
        <v>3293</v>
      </c>
      <c r="C55" s="444">
        <v>689</v>
      </c>
      <c r="D55" s="769">
        <f t="shared" si="1"/>
        <v>810</v>
      </c>
      <c r="E55" s="450" t="s">
        <v>73</v>
      </c>
      <c r="F55" s="446">
        <v>333</v>
      </c>
      <c r="G55" s="447" t="s">
        <v>73</v>
      </c>
      <c r="H55" s="446">
        <v>27</v>
      </c>
      <c r="I55" s="787">
        <v>450</v>
      </c>
      <c r="J55" s="444">
        <v>1794</v>
      </c>
    </row>
    <row r="56" spans="1:10" ht="23.25" customHeight="1">
      <c r="A56" s="782" t="s">
        <v>291</v>
      </c>
      <c r="B56" s="774">
        <f t="shared" si="2"/>
        <v>1605</v>
      </c>
      <c r="C56" s="764" t="s">
        <v>73</v>
      </c>
      <c r="D56" s="767">
        <f t="shared" si="1"/>
        <v>631</v>
      </c>
      <c r="E56" s="434">
        <v>339</v>
      </c>
      <c r="F56" s="436" t="s">
        <v>73</v>
      </c>
      <c r="G56" s="436" t="s">
        <v>73</v>
      </c>
      <c r="H56" s="436" t="s">
        <v>73</v>
      </c>
      <c r="I56" s="466">
        <v>292</v>
      </c>
      <c r="J56" s="433">
        <v>974</v>
      </c>
    </row>
    <row r="57" spans="1:10" ht="23.25" customHeight="1">
      <c r="A57" s="782" t="s">
        <v>292</v>
      </c>
      <c r="B57" s="774">
        <f t="shared" si="2"/>
        <v>1122</v>
      </c>
      <c r="C57" s="433">
        <v>1069</v>
      </c>
      <c r="D57" s="767">
        <f t="shared" si="1"/>
        <v>53</v>
      </c>
      <c r="E57" s="434">
        <v>17</v>
      </c>
      <c r="F57" s="436" t="s">
        <v>73</v>
      </c>
      <c r="G57" s="436" t="s">
        <v>73</v>
      </c>
      <c r="H57" s="436" t="s">
        <v>73</v>
      </c>
      <c r="I57" s="466">
        <v>36</v>
      </c>
      <c r="J57" s="764" t="s">
        <v>73</v>
      </c>
    </row>
    <row r="58" spans="1:10" ht="23.25" customHeight="1">
      <c r="A58" s="782" t="s">
        <v>293</v>
      </c>
      <c r="B58" s="774">
        <f t="shared" si="2"/>
        <v>1690</v>
      </c>
      <c r="C58" s="433">
        <v>1250</v>
      </c>
      <c r="D58" s="770" t="s">
        <v>73</v>
      </c>
      <c r="E58" s="438" t="s">
        <v>73</v>
      </c>
      <c r="F58" s="436" t="s">
        <v>73</v>
      </c>
      <c r="G58" s="436" t="s">
        <v>73</v>
      </c>
      <c r="H58" s="436" t="s">
        <v>73</v>
      </c>
      <c r="I58" s="437" t="s">
        <v>73</v>
      </c>
      <c r="J58" s="433">
        <v>440</v>
      </c>
    </row>
    <row r="59" spans="1:10" ht="23.25" customHeight="1">
      <c r="A59" s="783" t="s">
        <v>294</v>
      </c>
      <c r="B59" s="775">
        <f t="shared" si="2"/>
        <v>1172</v>
      </c>
      <c r="C59" s="439">
        <v>421</v>
      </c>
      <c r="D59" s="771" t="s">
        <v>73</v>
      </c>
      <c r="E59" s="449" t="s">
        <v>73</v>
      </c>
      <c r="F59" s="442" t="s">
        <v>73</v>
      </c>
      <c r="G59" s="442" t="s">
        <v>73</v>
      </c>
      <c r="H59" s="442" t="s">
        <v>73</v>
      </c>
      <c r="I59" s="443" t="s">
        <v>73</v>
      </c>
      <c r="J59" s="439">
        <v>751</v>
      </c>
    </row>
    <row r="60" spans="1:10" ht="23.25" customHeight="1">
      <c r="A60" s="784" t="s">
        <v>295</v>
      </c>
      <c r="B60" s="776">
        <f t="shared" si="2"/>
        <v>2153</v>
      </c>
      <c r="C60" s="444">
        <v>1923</v>
      </c>
      <c r="D60" s="769">
        <f t="shared" si="1"/>
        <v>230</v>
      </c>
      <c r="E60" s="450" t="s">
        <v>73</v>
      </c>
      <c r="F60" s="446">
        <v>230</v>
      </c>
      <c r="G60" s="447" t="s">
        <v>73</v>
      </c>
      <c r="H60" s="447" t="s">
        <v>73</v>
      </c>
      <c r="I60" s="448" t="s">
        <v>73</v>
      </c>
      <c r="J60" s="461" t="s">
        <v>73</v>
      </c>
    </row>
    <row r="61" spans="1:10" ht="23.25" customHeight="1">
      <c r="A61" s="782" t="s">
        <v>296</v>
      </c>
      <c r="B61" s="774">
        <f t="shared" si="2"/>
        <v>486</v>
      </c>
      <c r="C61" s="433">
        <v>252</v>
      </c>
      <c r="D61" s="767">
        <f t="shared" si="1"/>
        <v>234</v>
      </c>
      <c r="E61" s="438" t="s">
        <v>73</v>
      </c>
      <c r="F61" s="436" t="s">
        <v>73</v>
      </c>
      <c r="G61" s="436" t="s">
        <v>73</v>
      </c>
      <c r="H61" s="436" t="s">
        <v>73</v>
      </c>
      <c r="I61" s="789">
        <v>234</v>
      </c>
      <c r="J61" s="764" t="s">
        <v>73</v>
      </c>
    </row>
    <row r="62" spans="1:10" ht="23.25" customHeight="1">
      <c r="A62" s="782" t="s">
        <v>297</v>
      </c>
      <c r="B62" s="774">
        <f t="shared" si="2"/>
        <v>2447</v>
      </c>
      <c r="C62" s="433">
        <v>1653</v>
      </c>
      <c r="D62" s="778">
        <f t="shared" si="1"/>
        <v>794</v>
      </c>
      <c r="E62" s="763" t="s">
        <v>73</v>
      </c>
      <c r="F62" s="762">
        <v>126</v>
      </c>
      <c r="G62" s="762">
        <v>151</v>
      </c>
      <c r="H62" s="763" t="s">
        <v>73</v>
      </c>
      <c r="I62" s="789">
        <v>517</v>
      </c>
      <c r="J62" s="764" t="s">
        <v>73</v>
      </c>
    </row>
    <row r="63" spans="1:10" ht="23.25" customHeight="1">
      <c r="A63" s="782" t="s">
        <v>298</v>
      </c>
      <c r="B63" s="774">
        <f t="shared" si="2"/>
        <v>4123</v>
      </c>
      <c r="C63" s="433">
        <v>3911</v>
      </c>
      <c r="D63" s="778">
        <f t="shared" si="1"/>
        <v>212</v>
      </c>
      <c r="E63" s="763" t="s">
        <v>73</v>
      </c>
      <c r="F63" s="762">
        <v>212</v>
      </c>
      <c r="G63" s="763" t="s">
        <v>73</v>
      </c>
      <c r="H63" s="763" t="s">
        <v>73</v>
      </c>
      <c r="I63" s="452" t="s">
        <v>73</v>
      </c>
      <c r="J63" s="764" t="s">
        <v>73</v>
      </c>
    </row>
    <row r="64" spans="1:10" ht="23.25" customHeight="1">
      <c r="A64" s="783" t="s">
        <v>299</v>
      </c>
      <c r="B64" s="775">
        <f t="shared" si="2"/>
        <v>1953</v>
      </c>
      <c r="C64" s="439">
        <v>708</v>
      </c>
      <c r="D64" s="768">
        <f t="shared" si="1"/>
        <v>545</v>
      </c>
      <c r="E64" s="449" t="s">
        <v>73</v>
      </c>
      <c r="F64" s="780">
        <v>333</v>
      </c>
      <c r="G64" s="779" t="s">
        <v>73</v>
      </c>
      <c r="H64" s="442" t="s">
        <v>73</v>
      </c>
      <c r="I64" s="790">
        <v>212</v>
      </c>
      <c r="J64" s="439">
        <v>700</v>
      </c>
    </row>
    <row r="65" spans="1:10" ht="23.25" customHeight="1">
      <c r="A65" s="782" t="s">
        <v>300</v>
      </c>
      <c r="B65" s="774">
        <f t="shared" si="2"/>
        <v>1805</v>
      </c>
      <c r="C65" s="433">
        <v>873</v>
      </c>
      <c r="D65" s="767">
        <f t="shared" si="1"/>
        <v>322</v>
      </c>
      <c r="E65" s="438" t="s">
        <v>73</v>
      </c>
      <c r="F65" s="435">
        <v>146</v>
      </c>
      <c r="G65" s="436" t="s">
        <v>73</v>
      </c>
      <c r="H65" s="436" t="s">
        <v>73</v>
      </c>
      <c r="I65" s="466">
        <v>176</v>
      </c>
      <c r="J65" s="433">
        <v>610</v>
      </c>
    </row>
    <row r="66" spans="1:10" ht="23.25" customHeight="1">
      <c r="A66" s="782" t="s">
        <v>301</v>
      </c>
      <c r="B66" s="774">
        <f t="shared" si="2"/>
        <v>4071</v>
      </c>
      <c r="C66" s="433">
        <v>1621</v>
      </c>
      <c r="D66" s="767">
        <f t="shared" si="1"/>
        <v>1666</v>
      </c>
      <c r="E66" s="438" t="s">
        <v>73</v>
      </c>
      <c r="F66" s="762">
        <v>311</v>
      </c>
      <c r="G66" s="435">
        <v>82</v>
      </c>
      <c r="H66" s="763" t="s">
        <v>73</v>
      </c>
      <c r="I66" s="466">
        <v>1273</v>
      </c>
      <c r="J66" s="433">
        <v>784</v>
      </c>
    </row>
    <row r="67" spans="1:10" ht="23.25" customHeight="1">
      <c r="A67" s="782" t="s">
        <v>302</v>
      </c>
      <c r="B67" s="774">
        <f t="shared" si="2"/>
        <v>2530</v>
      </c>
      <c r="C67" s="433">
        <v>1171</v>
      </c>
      <c r="D67" s="778">
        <f t="shared" si="1"/>
        <v>461</v>
      </c>
      <c r="E67" s="762">
        <v>154</v>
      </c>
      <c r="F67" s="763" t="s">
        <v>73</v>
      </c>
      <c r="G67" s="436" t="s">
        <v>73</v>
      </c>
      <c r="H67" s="762">
        <v>11</v>
      </c>
      <c r="I67" s="789">
        <v>296</v>
      </c>
      <c r="J67" s="433">
        <v>898</v>
      </c>
    </row>
    <row r="68" spans="1:10" ht="23.25" customHeight="1">
      <c r="A68" s="782" t="s">
        <v>303</v>
      </c>
      <c r="B68" s="774">
        <f t="shared" si="2"/>
        <v>1906</v>
      </c>
      <c r="C68" s="764" t="s">
        <v>73</v>
      </c>
      <c r="D68" s="778">
        <f t="shared" si="1"/>
        <v>459</v>
      </c>
      <c r="E68" s="763" t="s">
        <v>73</v>
      </c>
      <c r="F68" s="763" t="s">
        <v>73</v>
      </c>
      <c r="G68" s="436" t="s">
        <v>73</v>
      </c>
      <c r="H68" s="763" t="s">
        <v>73</v>
      </c>
      <c r="I68" s="789">
        <v>459</v>
      </c>
      <c r="J68" s="433">
        <v>1447</v>
      </c>
    </row>
    <row r="69" spans="1:10" ht="23.25" customHeight="1">
      <c r="A69" s="783" t="s">
        <v>304</v>
      </c>
      <c r="B69" s="775">
        <f t="shared" si="2"/>
        <v>1021</v>
      </c>
      <c r="C69" s="439">
        <v>823</v>
      </c>
      <c r="D69" s="768">
        <f t="shared" si="1"/>
        <v>198</v>
      </c>
      <c r="E69" s="440">
        <v>23</v>
      </c>
      <c r="F69" s="779" t="s">
        <v>73</v>
      </c>
      <c r="G69" s="442" t="s">
        <v>73</v>
      </c>
      <c r="H69" s="779" t="s">
        <v>73</v>
      </c>
      <c r="I69" s="790">
        <v>175</v>
      </c>
      <c r="J69" s="451" t="s">
        <v>73</v>
      </c>
    </row>
    <row r="70" spans="1:10" ht="23.25" customHeight="1">
      <c r="A70" s="782" t="s">
        <v>305</v>
      </c>
      <c r="B70" s="774">
        <f t="shared" si="2"/>
        <v>3227</v>
      </c>
      <c r="C70" s="433">
        <v>168</v>
      </c>
      <c r="D70" s="767">
        <f t="shared" si="1"/>
        <v>981</v>
      </c>
      <c r="E70" s="438" t="s">
        <v>73</v>
      </c>
      <c r="F70" s="435">
        <v>162</v>
      </c>
      <c r="G70" s="436" t="s">
        <v>73</v>
      </c>
      <c r="H70" s="436" t="s">
        <v>73</v>
      </c>
      <c r="I70" s="466">
        <v>819</v>
      </c>
      <c r="J70" s="433">
        <v>2078</v>
      </c>
    </row>
    <row r="71" spans="1:10" ht="23.25" customHeight="1">
      <c r="A71" s="782" t="s">
        <v>306</v>
      </c>
      <c r="B71" s="774">
        <f t="shared" si="2"/>
        <v>3540</v>
      </c>
      <c r="C71" s="433">
        <v>2119</v>
      </c>
      <c r="D71" s="767">
        <f t="shared" si="1"/>
        <v>796</v>
      </c>
      <c r="E71" s="434">
        <v>152</v>
      </c>
      <c r="F71" s="762">
        <v>333</v>
      </c>
      <c r="G71" s="436" t="s">
        <v>73</v>
      </c>
      <c r="H71" s="436" t="s">
        <v>73</v>
      </c>
      <c r="I71" s="789">
        <v>311</v>
      </c>
      <c r="J71" s="433">
        <v>625</v>
      </c>
    </row>
    <row r="72" spans="1:10" ht="23.25" customHeight="1">
      <c r="A72" s="782" t="s">
        <v>307</v>
      </c>
      <c r="B72" s="774">
        <f t="shared" si="2"/>
        <v>210</v>
      </c>
      <c r="C72" s="764" t="s">
        <v>73</v>
      </c>
      <c r="D72" s="778">
        <f t="shared" si="1"/>
        <v>210</v>
      </c>
      <c r="E72" s="763" t="s">
        <v>73</v>
      </c>
      <c r="F72" s="436" t="s">
        <v>73</v>
      </c>
      <c r="G72" s="436" t="s">
        <v>73</v>
      </c>
      <c r="H72" s="436" t="s">
        <v>73</v>
      </c>
      <c r="I72" s="789">
        <v>210</v>
      </c>
      <c r="J72" s="764" t="s">
        <v>73</v>
      </c>
    </row>
    <row r="73" spans="1:10" ht="23.25" customHeight="1">
      <c r="A73" s="782" t="s">
        <v>308</v>
      </c>
      <c r="B73" s="774">
        <f t="shared" si="2"/>
        <v>169</v>
      </c>
      <c r="C73" s="764" t="s">
        <v>73</v>
      </c>
      <c r="D73" s="778">
        <f t="shared" si="1"/>
        <v>169</v>
      </c>
      <c r="E73" s="763" t="s">
        <v>73</v>
      </c>
      <c r="F73" s="436" t="s">
        <v>73</v>
      </c>
      <c r="G73" s="436" t="s">
        <v>73</v>
      </c>
      <c r="H73" s="436" t="s">
        <v>73</v>
      </c>
      <c r="I73" s="789">
        <v>169</v>
      </c>
      <c r="J73" s="764" t="s">
        <v>73</v>
      </c>
    </row>
    <row r="74" spans="1:10" ht="23.25" customHeight="1">
      <c r="A74" s="783" t="s">
        <v>309</v>
      </c>
      <c r="B74" s="775">
        <f t="shared" si="2"/>
        <v>61</v>
      </c>
      <c r="C74" s="451" t="s">
        <v>73</v>
      </c>
      <c r="D74" s="768">
        <f t="shared" si="1"/>
        <v>61</v>
      </c>
      <c r="E74" s="449" t="s">
        <v>73</v>
      </c>
      <c r="F74" s="442" t="s">
        <v>73</v>
      </c>
      <c r="G74" s="442" t="s">
        <v>73</v>
      </c>
      <c r="H74" s="442" t="s">
        <v>73</v>
      </c>
      <c r="I74" s="790">
        <v>61</v>
      </c>
      <c r="J74" s="451" t="s">
        <v>73</v>
      </c>
    </row>
    <row r="75" spans="1:10" ht="23.25" customHeight="1">
      <c r="A75" s="782" t="s">
        <v>310</v>
      </c>
      <c r="B75" s="774">
        <f t="shared" si="2"/>
        <v>947</v>
      </c>
      <c r="C75" s="433">
        <v>443</v>
      </c>
      <c r="D75" s="767">
        <f t="shared" si="1"/>
        <v>284</v>
      </c>
      <c r="E75" s="434">
        <v>240</v>
      </c>
      <c r="F75" s="436" t="s">
        <v>73</v>
      </c>
      <c r="G75" s="436" t="s">
        <v>73</v>
      </c>
      <c r="H75" s="436" t="s">
        <v>73</v>
      </c>
      <c r="I75" s="466">
        <v>44</v>
      </c>
      <c r="J75" s="433">
        <v>220</v>
      </c>
    </row>
    <row r="76" spans="1:10" ht="23.25" customHeight="1">
      <c r="A76" s="782" t="s">
        <v>311</v>
      </c>
      <c r="B76" s="774">
        <f t="shared" si="2"/>
        <v>2627</v>
      </c>
      <c r="C76" s="433">
        <v>1920</v>
      </c>
      <c r="D76" s="767">
        <f t="shared" si="1"/>
        <v>692</v>
      </c>
      <c r="E76" s="434">
        <v>551</v>
      </c>
      <c r="F76" s="436" t="s">
        <v>73</v>
      </c>
      <c r="G76" s="436" t="s">
        <v>73</v>
      </c>
      <c r="H76" s="436" t="s">
        <v>73</v>
      </c>
      <c r="I76" s="466">
        <v>141</v>
      </c>
      <c r="J76" s="433">
        <v>15</v>
      </c>
    </row>
    <row r="77" spans="1:10" ht="23.25" customHeight="1" thickBot="1">
      <c r="A77" s="785" t="s">
        <v>312</v>
      </c>
      <c r="B77" s="777">
        <f t="shared" si="2"/>
        <v>1708</v>
      </c>
      <c r="C77" s="453">
        <v>1231</v>
      </c>
      <c r="D77" s="772">
        <f t="shared" si="1"/>
        <v>477</v>
      </c>
      <c r="E77" s="462">
        <v>379</v>
      </c>
      <c r="F77" s="456" t="s">
        <v>73</v>
      </c>
      <c r="G77" s="456" t="s">
        <v>73</v>
      </c>
      <c r="H77" s="456" t="s">
        <v>73</v>
      </c>
      <c r="I77" s="468">
        <v>98</v>
      </c>
      <c r="J77" s="765" t="s">
        <v>73</v>
      </c>
    </row>
    <row r="78" spans="1:10" ht="23.25" customHeight="1">
      <c r="A78" s="886" t="s">
        <v>562</v>
      </c>
      <c r="B78" s="759">
        <f>SUM(B8:B42)</f>
        <v>595593</v>
      </c>
      <c r="C78" s="428">
        <f>SUM(C8:C42)</f>
        <v>139974</v>
      </c>
      <c r="D78" s="463">
        <f aca="true" t="shared" si="3" ref="D78:J78">SUM(D8:D42)</f>
        <v>214191</v>
      </c>
      <c r="E78" s="429">
        <f t="shared" si="3"/>
        <v>35980</v>
      </c>
      <c r="F78" s="430">
        <f t="shared" si="3"/>
        <v>28927</v>
      </c>
      <c r="G78" s="430">
        <f t="shared" si="3"/>
        <v>5124</v>
      </c>
      <c r="H78" s="430">
        <f>SUM(H8:H42)</f>
        <v>187</v>
      </c>
      <c r="I78" s="464">
        <f t="shared" si="3"/>
        <v>143973</v>
      </c>
      <c r="J78" s="428">
        <f t="shared" si="3"/>
        <v>241428</v>
      </c>
    </row>
    <row r="79" spans="1:10" ht="23.25" customHeight="1">
      <c r="A79" s="283" t="s">
        <v>561</v>
      </c>
      <c r="B79" s="760">
        <f>SUM(B50:B77)</f>
        <v>53792</v>
      </c>
      <c r="C79" s="433">
        <f>SUM(C50:C77)</f>
        <v>28021</v>
      </c>
      <c r="D79" s="465">
        <f aca="true" t="shared" si="4" ref="D79:J79">SUM(D50:D77)</f>
        <v>12042</v>
      </c>
      <c r="E79" s="434">
        <f t="shared" si="4"/>
        <v>2333</v>
      </c>
      <c r="F79" s="435">
        <f t="shared" si="4"/>
        <v>2997</v>
      </c>
      <c r="G79" s="435">
        <f t="shared" si="4"/>
        <v>233</v>
      </c>
      <c r="H79" s="435">
        <f>SUM(H50:H77)</f>
        <v>47</v>
      </c>
      <c r="I79" s="466">
        <f t="shared" si="4"/>
        <v>6432</v>
      </c>
      <c r="J79" s="433">
        <f t="shared" si="4"/>
        <v>13729</v>
      </c>
    </row>
    <row r="80" spans="1:10" ht="23.25" customHeight="1" thickBot="1">
      <c r="A80" s="284" t="s">
        <v>574</v>
      </c>
      <c r="B80" s="761">
        <f>SUM(B78:B79)</f>
        <v>649385</v>
      </c>
      <c r="C80" s="453">
        <f>SUM(C78:C79)</f>
        <v>167995</v>
      </c>
      <c r="D80" s="467">
        <f aca="true" t="shared" si="5" ref="D80:J80">SUM(D78:D79)</f>
        <v>226233</v>
      </c>
      <c r="E80" s="462">
        <f t="shared" si="5"/>
        <v>38313</v>
      </c>
      <c r="F80" s="455">
        <f t="shared" si="5"/>
        <v>31924</v>
      </c>
      <c r="G80" s="455">
        <f t="shared" si="5"/>
        <v>5357</v>
      </c>
      <c r="H80" s="455">
        <f t="shared" si="5"/>
        <v>234</v>
      </c>
      <c r="I80" s="468">
        <f t="shared" si="5"/>
        <v>150405</v>
      </c>
      <c r="J80" s="453">
        <f t="shared" si="5"/>
        <v>255157</v>
      </c>
    </row>
  </sheetData>
  <mergeCells count="22">
    <mergeCell ref="A46:A49"/>
    <mergeCell ref="D6:D7"/>
    <mergeCell ref="E6:E7"/>
    <mergeCell ref="F6:F7"/>
    <mergeCell ref="A4:A7"/>
    <mergeCell ref="B4:J4"/>
    <mergeCell ref="C5:C7"/>
    <mergeCell ref="D48:D49"/>
    <mergeCell ref="B46:J46"/>
    <mergeCell ref="B47:B49"/>
    <mergeCell ref="J5:J7"/>
    <mergeCell ref="G6:G7"/>
    <mergeCell ref="C47:C49"/>
    <mergeCell ref="J47:J49"/>
    <mergeCell ref="B5:B7"/>
    <mergeCell ref="I48:I49"/>
    <mergeCell ref="E48:E49"/>
    <mergeCell ref="F48:F49"/>
    <mergeCell ref="H6:H7"/>
    <mergeCell ref="I6:I7"/>
    <mergeCell ref="G48:G49"/>
    <mergeCell ref="H48:H49"/>
  </mergeCells>
  <printOptions horizontalCentered="1"/>
  <pageMargins left="0.7086614173228347" right="0.6692913385826772" top="0.7874015748031497" bottom="0.7874015748031497" header="0.5118110236220472" footer="0.5118110236220472"/>
  <pageSetup fitToHeight="2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J80"/>
  <sheetViews>
    <sheetView view="pageBreakPreview" zoomScaleSheetLayoutView="100" workbookViewId="0" topLeftCell="A1">
      <pane xSplit="1" ySplit="7" topLeftCell="B7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76" sqref="H76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4" width="10.59765625" style="38" customWidth="1"/>
    <col min="5" max="9" width="9.59765625" style="38" customWidth="1"/>
    <col min="10" max="10" width="10.59765625" style="38" customWidth="1"/>
    <col min="11" max="16384" width="11" style="10" customWidth="1"/>
  </cols>
  <sheetData>
    <row r="1" spans="1:2" ht="24" customHeight="1">
      <c r="A1" s="50" t="s">
        <v>740</v>
      </c>
      <c r="B1" s="50"/>
    </row>
    <row r="2" spans="1:2" ht="24" customHeight="1">
      <c r="A2" s="50" t="s">
        <v>744</v>
      </c>
      <c r="B2" s="50"/>
    </row>
    <row r="3" spans="1:10" ht="24" customHeight="1" thickBot="1">
      <c r="A3" s="49" t="s">
        <v>381</v>
      </c>
      <c r="B3" s="49"/>
      <c r="C3" s="114"/>
      <c r="D3" s="114"/>
      <c r="E3" s="114"/>
      <c r="F3" s="114"/>
      <c r="G3" s="114"/>
      <c r="H3" s="114"/>
      <c r="I3" s="115"/>
      <c r="J3" s="116" t="s">
        <v>944</v>
      </c>
    </row>
    <row r="4" spans="1:10" ht="20.25" customHeight="1" thickBot="1">
      <c r="A4" s="1017" t="s">
        <v>559</v>
      </c>
      <c r="B4" s="1017"/>
      <c r="C4" s="978"/>
      <c r="D4" s="978"/>
      <c r="E4" s="978"/>
      <c r="F4" s="978"/>
      <c r="G4" s="978"/>
      <c r="H4" s="978"/>
      <c r="I4" s="978"/>
      <c r="J4" s="979"/>
    </row>
    <row r="5" spans="1:10" ht="16.5" customHeight="1">
      <c r="A5" s="1018"/>
      <c r="B5" s="1004" t="s">
        <v>422</v>
      </c>
      <c r="C5" s="989" t="s">
        <v>69</v>
      </c>
      <c r="D5" s="853" t="s">
        <v>68</v>
      </c>
      <c r="E5" s="854"/>
      <c r="F5" s="854"/>
      <c r="G5" s="854"/>
      <c r="H5" s="854"/>
      <c r="I5" s="855"/>
      <c r="J5" s="986" t="s">
        <v>70</v>
      </c>
    </row>
    <row r="6" spans="1:10" ht="16.5" customHeight="1">
      <c r="A6" s="1018"/>
      <c r="B6" s="1004"/>
      <c r="C6" s="990"/>
      <c r="D6" s="992" t="s">
        <v>742</v>
      </c>
      <c r="E6" s="982" t="s">
        <v>743</v>
      </c>
      <c r="F6" s="984" t="s">
        <v>767</v>
      </c>
      <c r="G6" s="984" t="s">
        <v>71</v>
      </c>
      <c r="H6" s="984" t="s">
        <v>768</v>
      </c>
      <c r="I6" s="980" t="s">
        <v>72</v>
      </c>
      <c r="J6" s="987"/>
    </row>
    <row r="7" spans="1:10" ht="16.5" customHeight="1" thickBot="1">
      <c r="A7" s="1019"/>
      <c r="B7" s="1005"/>
      <c r="C7" s="991"/>
      <c r="D7" s="977"/>
      <c r="E7" s="983"/>
      <c r="F7" s="985"/>
      <c r="G7" s="985"/>
      <c r="H7" s="985"/>
      <c r="I7" s="981"/>
      <c r="J7" s="988"/>
    </row>
    <row r="8" spans="1:10" ht="23.25" customHeight="1">
      <c r="A8" s="310" t="s">
        <v>251</v>
      </c>
      <c r="B8" s="754">
        <f aca="true" t="shared" si="0" ref="B8:B42">SUM(C8,D8,J8)</f>
        <v>144354</v>
      </c>
      <c r="C8" s="428">
        <v>95</v>
      </c>
      <c r="D8" s="315">
        <f>SUM(E8:I8)</f>
        <v>13575</v>
      </c>
      <c r="E8" s="791" t="s">
        <v>73</v>
      </c>
      <c r="F8" s="431" t="s">
        <v>73</v>
      </c>
      <c r="G8" s="431" t="s">
        <v>73</v>
      </c>
      <c r="H8" s="431" t="s">
        <v>73</v>
      </c>
      <c r="I8" s="464">
        <v>13575</v>
      </c>
      <c r="J8" s="428">
        <v>130684</v>
      </c>
    </row>
    <row r="9" spans="1:10" ht="23.25" customHeight="1">
      <c r="A9" s="311" t="s">
        <v>252</v>
      </c>
      <c r="B9" s="755">
        <f t="shared" si="0"/>
        <v>11999</v>
      </c>
      <c r="C9" s="433">
        <v>1410</v>
      </c>
      <c r="D9" s="458" t="s">
        <v>73</v>
      </c>
      <c r="E9" s="438" t="s">
        <v>73</v>
      </c>
      <c r="F9" s="436" t="s">
        <v>73</v>
      </c>
      <c r="G9" s="436" t="s">
        <v>73</v>
      </c>
      <c r="H9" s="436" t="s">
        <v>73</v>
      </c>
      <c r="I9" s="437" t="s">
        <v>73</v>
      </c>
      <c r="J9" s="433">
        <v>10589</v>
      </c>
    </row>
    <row r="10" spans="1:10" ht="23.25" customHeight="1">
      <c r="A10" s="311" t="s">
        <v>253</v>
      </c>
      <c r="B10" s="755">
        <f t="shared" si="0"/>
        <v>20862</v>
      </c>
      <c r="C10" s="433">
        <v>1738</v>
      </c>
      <c r="D10" s="458" t="s">
        <v>73</v>
      </c>
      <c r="E10" s="438" t="s">
        <v>73</v>
      </c>
      <c r="F10" s="436" t="s">
        <v>73</v>
      </c>
      <c r="G10" s="436" t="s">
        <v>73</v>
      </c>
      <c r="H10" s="436" t="s">
        <v>73</v>
      </c>
      <c r="I10" s="437" t="s">
        <v>73</v>
      </c>
      <c r="J10" s="433">
        <v>19124</v>
      </c>
    </row>
    <row r="11" spans="1:10" ht="23.25" customHeight="1">
      <c r="A11" s="311" t="s">
        <v>254</v>
      </c>
      <c r="B11" s="755">
        <f t="shared" si="0"/>
        <v>21522</v>
      </c>
      <c r="C11" s="433">
        <v>18953</v>
      </c>
      <c r="D11" s="458" t="s">
        <v>73</v>
      </c>
      <c r="E11" s="438" t="s">
        <v>73</v>
      </c>
      <c r="F11" s="436" t="s">
        <v>73</v>
      </c>
      <c r="G11" s="436" t="s">
        <v>73</v>
      </c>
      <c r="H11" s="436" t="s">
        <v>73</v>
      </c>
      <c r="I11" s="437" t="s">
        <v>73</v>
      </c>
      <c r="J11" s="433">
        <v>2569</v>
      </c>
    </row>
    <row r="12" spans="1:10" ht="23.25" customHeight="1">
      <c r="A12" s="312" t="s">
        <v>255</v>
      </c>
      <c r="B12" s="756">
        <f t="shared" si="0"/>
        <v>6984</v>
      </c>
      <c r="C12" s="439">
        <v>5052</v>
      </c>
      <c r="D12" s="459" t="s">
        <v>73</v>
      </c>
      <c r="E12" s="449" t="s">
        <v>73</v>
      </c>
      <c r="F12" s="442" t="s">
        <v>73</v>
      </c>
      <c r="G12" s="442" t="s">
        <v>73</v>
      </c>
      <c r="H12" s="442" t="s">
        <v>73</v>
      </c>
      <c r="I12" s="443" t="s">
        <v>73</v>
      </c>
      <c r="J12" s="439">
        <v>1932</v>
      </c>
    </row>
    <row r="13" spans="1:10" ht="23.25" customHeight="1">
      <c r="A13" s="313" t="s">
        <v>256</v>
      </c>
      <c r="B13" s="757">
        <f t="shared" si="0"/>
        <v>6541</v>
      </c>
      <c r="C13" s="461" t="s">
        <v>73</v>
      </c>
      <c r="D13" s="318">
        <f>SUM(E13:I13)</f>
        <v>333</v>
      </c>
      <c r="E13" s="450" t="s">
        <v>73</v>
      </c>
      <c r="F13" s="447" t="s">
        <v>73</v>
      </c>
      <c r="G13" s="447" t="s">
        <v>73</v>
      </c>
      <c r="H13" s="447" t="s">
        <v>73</v>
      </c>
      <c r="I13" s="787">
        <v>333</v>
      </c>
      <c r="J13" s="444">
        <v>6208</v>
      </c>
    </row>
    <row r="14" spans="1:10" ht="23.25" customHeight="1">
      <c r="A14" s="311" t="s">
        <v>257</v>
      </c>
      <c r="B14" s="755">
        <f t="shared" si="0"/>
        <v>14355</v>
      </c>
      <c r="C14" s="433">
        <v>9948</v>
      </c>
      <c r="D14" s="458" t="s">
        <v>73</v>
      </c>
      <c r="E14" s="438" t="s">
        <v>73</v>
      </c>
      <c r="F14" s="436" t="s">
        <v>73</v>
      </c>
      <c r="G14" s="436" t="s">
        <v>73</v>
      </c>
      <c r="H14" s="436" t="s">
        <v>73</v>
      </c>
      <c r="I14" s="437" t="s">
        <v>73</v>
      </c>
      <c r="J14" s="433">
        <v>4407</v>
      </c>
    </row>
    <row r="15" spans="1:10" ht="23.25" customHeight="1">
      <c r="A15" s="311" t="s">
        <v>258</v>
      </c>
      <c r="B15" s="755">
        <f t="shared" si="0"/>
        <v>9110</v>
      </c>
      <c r="C15" s="433">
        <v>7225</v>
      </c>
      <c r="D15" s="458" t="s">
        <v>73</v>
      </c>
      <c r="E15" s="438" t="s">
        <v>73</v>
      </c>
      <c r="F15" s="436" t="s">
        <v>73</v>
      </c>
      <c r="G15" s="436" t="s">
        <v>73</v>
      </c>
      <c r="H15" s="436" t="s">
        <v>73</v>
      </c>
      <c r="I15" s="437" t="s">
        <v>73</v>
      </c>
      <c r="J15" s="433">
        <v>1885</v>
      </c>
    </row>
    <row r="16" spans="1:10" ht="23.25" customHeight="1">
      <c r="A16" s="311" t="s">
        <v>259</v>
      </c>
      <c r="B16" s="755">
        <f t="shared" si="0"/>
        <v>3480</v>
      </c>
      <c r="C16" s="433">
        <v>2077</v>
      </c>
      <c r="D16" s="458" t="s">
        <v>73</v>
      </c>
      <c r="E16" s="438" t="s">
        <v>73</v>
      </c>
      <c r="F16" s="436" t="s">
        <v>73</v>
      </c>
      <c r="G16" s="436" t="s">
        <v>73</v>
      </c>
      <c r="H16" s="436" t="s">
        <v>73</v>
      </c>
      <c r="I16" s="437" t="s">
        <v>73</v>
      </c>
      <c r="J16" s="433">
        <v>1403</v>
      </c>
    </row>
    <row r="17" spans="1:10" ht="23.25" customHeight="1">
      <c r="A17" s="312" t="s">
        <v>260</v>
      </c>
      <c r="B17" s="756">
        <f t="shared" si="0"/>
        <v>931</v>
      </c>
      <c r="C17" s="451" t="s">
        <v>73</v>
      </c>
      <c r="D17" s="317">
        <f>SUM(E17:I17)</f>
        <v>470</v>
      </c>
      <c r="E17" s="449" t="s">
        <v>73</v>
      </c>
      <c r="F17" s="442" t="s">
        <v>73</v>
      </c>
      <c r="G17" s="442" t="s">
        <v>73</v>
      </c>
      <c r="H17" s="442" t="s">
        <v>73</v>
      </c>
      <c r="I17" s="788">
        <v>470</v>
      </c>
      <c r="J17" s="439">
        <v>461</v>
      </c>
    </row>
    <row r="18" spans="1:10" ht="23.25" customHeight="1">
      <c r="A18" s="313" t="s">
        <v>261</v>
      </c>
      <c r="B18" s="757">
        <f t="shared" si="0"/>
        <v>4006</v>
      </c>
      <c r="C18" s="444">
        <v>1478</v>
      </c>
      <c r="D18" s="786" t="s">
        <v>73</v>
      </c>
      <c r="E18" s="450" t="s">
        <v>73</v>
      </c>
      <c r="F18" s="447" t="s">
        <v>73</v>
      </c>
      <c r="G18" s="447" t="s">
        <v>73</v>
      </c>
      <c r="H18" s="447" t="s">
        <v>73</v>
      </c>
      <c r="I18" s="448" t="s">
        <v>73</v>
      </c>
      <c r="J18" s="444">
        <v>2528</v>
      </c>
    </row>
    <row r="19" spans="1:10" ht="23.25" customHeight="1">
      <c r="A19" s="311" t="s">
        <v>262</v>
      </c>
      <c r="B19" s="755">
        <f t="shared" si="0"/>
        <v>18139</v>
      </c>
      <c r="C19" s="764" t="s">
        <v>73</v>
      </c>
      <c r="D19" s="316">
        <f>SUM(E19:I19)</f>
        <v>10030</v>
      </c>
      <c r="E19" s="438" t="s">
        <v>73</v>
      </c>
      <c r="F19" s="436" t="s">
        <v>73</v>
      </c>
      <c r="G19" s="436" t="s">
        <v>73</v>
      </c>
      <c r="H19" s="436" t="s">
        <v>73</v>
      </c>
      <c r="I19" s="466">
        <v>10030</v>
      </c>
      <c r="J19" s="433">
        <v>8109</v>
      </c>
    </row>
    <row r="20" spans="1:10" ht="23.25" customHeight="1">
      <c r="A20" s="311" t="s">
        <v>263</v>
      </c>
      <c r="B20" s="755">
        <f t="shared" si="0"/>
        <v>8251</v>
      </c>
      <c r="C20" s="433">
        <v>2905</v>
      </c>
      <c r="D20" s="316">
        <f>SUM(E20:I20)</f>
        <v>77</v>
      </c>
      <c r="E20" s="434">
        <v>77</v>
      </c>
      <c r="F20" s="436" t="s">
        <v>73</v>
      </c>
      <c r="G20" s="436" t="s">
        <v>73</v>
      </c>
      <c r="H20" s="436" t="s">
        <v>73</v>
      </c>
      <c r="I20" s="437" t="s">
        <v>73</v>
      </c>
      <c r="J20" s="433">
        <v>5269</v>
      </c>
    </row>
    <row r="21" spans="1:10" ht="23.25" customHeight="1">
      <c r="A21" s="311" t="s">
        <v>264</v>
      </c>
      <c r="B21" s="755">
        <f t="shared" si="0"/>
        <v>6013</v>
      </c>
      <c r="C21" s="433">
        <v>2054</v>
      </c>
      <c r="D21" s="316">
        <f>SUM(E21:I21)</f>
        <v>215</v>
      </c>
      <c r="E21" s="434">
        <v>215</v>
      </c>
      <c r="F21" s="436" t="s">
        <v>73</v>
      </c>
      <c r="G21" s="436" t="s">
        <v>73</v>
      </c>
      <c r="H21" s="436" t="s">
        <v>73</v>
      </c>
      <c r="I21" s="437" t="s">
        <v>73</v>
      </c>
      <c r="J21" s="433">
        <v>3744</v>
      </c>
    </row>
    <row r="22" spans="1:10" ht="23.25" customHeight="1">
      <c r="A22" s="312" t="s">
        <v>265</v>
      </c>
      <c r="B22" s="756">
        <f t="shared" si="0"/>
        <v>5481</v>
      </c>
      <c r="C22" s="451" t="s">
        <v>73</v>
      </c>
      <c r="D22" s="317">
        <f>SUM(E22:I22)</f>
        <v>3879</v>
      </c>
      <c r="E22" s="449" t="s">
        <v>73</v>
      </c>
      <c r="F22" s="442" t="s">
        <v>73</v>
      </c>
      <c r="G22" s="442" t="s">
        <v>73</v>
      </c>
      <c r="H22" s="442" t="s">
        <v>73</v>
      </c>
      <c r="I22" s="788">
        <v>3879</v>
      </c>
      <c r="J22" s="439">
        <v>1602</v>
      </c>
    </row>
    <row r="23" spans="1:10" ht="23.25" customHeight="1">
      <c r="A23" s="313" t="s">
        <v>266</v>
      </c>
      <c r="B23" s="757">
        <f t="shared" si="0"/>
        <v>4621</v>
      </c>
      <c r="C23" s="444">
        <v>2932</v>
      </c>
      <c r="D23" s="786" t="s">
        <v>73</v>
      </c>
      <c r="E23" s="450" t="s">
        <v>73</v>
      </c>
      <c r="F23" s="447" t="s">
        <v>73</v>
      </c>
      <c r="G23" s="447" t="s">
        <v>73</v>
      </c>
      <c r="H23" s="447" t="s">
        <v>73</v>
      </c>
      <c r="I23" s="448" t="s">
        <v>73</v>
      </c>
      <c r="J23" s="444">
        <v>1689</v>
      </c>
    </row>
    <row r="24" spans="1:10" ht="23.25" customHeight="1">
      <c r="A24" s="311" t="s">
        <v>267</v>
      </c>
      <c r="B24" s="755">
        <f t="shared" si="0"/>
        <v>3101</v>
      </c>
      <c r="C24" s="433">
        <v>2047</v>
      </c>
      <c r="D24" s="458" t="s">
        <v>73</v>
      </c>
      <c r="E24" s="438" t="s">
        <v>73</v>
      </c>
      <c r="F24" s="436" t="s">
        <v>73</v>
      </c>
      <c r="G24" s="436" t="s">
        <v>73</v>
      </c>
      <c r="H24" s="436" t="s">
        <v>73</v>
      </c>
      <c r="I24" s="437" t="s">
        <v>73</v>
      </c>
      <c r="J24" s="433">
        <v>1054</v>
      </c>
    </row>
    <row r="25" spans="1:10" ht="23.25" customHeight="1">
      <c r="A25" s="311" t="s">
        <v>268</v>
      </c>
      <c r="B25" s="755">
        <f t="shared" si="0"/>
        <v>6431</v>
      </c>
      <c r="C25" s="433">
        <v>3061</v>
      </c>
      <c r="D25" s="316">
        <f>SUM(E25:I25)</f>
        <v>16</v>
      </c>
      <c r="E25" s="438" t="s">
        <v>73</v>
      </c>
      <c r="F25" s="436" t="s">
        <v>73</v>
      </c>
      <c r="G25" s="436" t="s">
        <v>73</v>
      </c>
      <c r="H25" s="436" t="s">
        <v>73</v>
      </c>
      <c r="I25" s="466">
        <v>16</v>
      </c>
      <c r="J25" s="433">
        <v>3354</v>
      </c>
    </row>
    <row r="26" spans="1:10" ht="23.25" customHeight="1">
      <c r="A26" s="311" t="s">
        <v>269</v>
      </c>
      <c r="B26" s="755">
        <f t="shared" si="0"/>
        <v>9251</v>
      </c>
      <c r="C26" s="433">
        <v>6937</v>
      </c>
      <c r="D26" s="458" t="s">
        <v>73</v>
      </c>
      <c r="E26" s="438" t="s">
        <v>73</v>
      </c>
      <c r="F26" s="436" t="s">
        <v>73</v>
      </c>
      <c r="G26" s="436" t="s">
        <v>73</v>
      </c>
      <c r="H26" s="436" t="s">
        <v>73</v>
      </c>
      <c r="I26" s="437" t="s">
        <v>73</v>
      </c>
      <c r="J26" s="433">
        <v>2314</v>
      </c>
    </row>
    <row r="27" spans="1:10" ht="23.25" customHeight="1">
      <c r="A27" s="312" t="s">
        <v>270</v>
      </c>
      <c r="B27" s="756">
        <f t="shared" si="0"/>
        <v>8330</v>
      </c>
      <c r="C27" s="439">
        <v>5565</v>
      </c>
      <c r="D27" s="459" t="s">
        <v>73</v>
      </c>
      <c r="E27" s="449" t="s">
        <v>73</v>
      </c>
      <c r="F27" s="442" t="s">
        <v>73</v>
      </c>
      <c r="G27" s="442" t="s">
        <v>73</v>
      </c>
      <c r="H27" s="442" t="s">
        <v>73</v>
      </c>
      <c r="I27" s="443" t="s">
        <v>73</v>
      </c>
      <c r="J27" s="439">
        <v>2765</v>
      </c>
    </row>
    <row r="28" spans="1:10" ht="23.25" customHeight="1">
      <c r="A28" s="313" t="s">
        <v>271</v>
      </c>
      <c r="B28" s="757">
        <f t="shared" si="0"/>
        <v>2491</v>
      </c>
      <c r="C28" s="444">
        <v>2457</v>
      </c>
      <c r="D28" s="786" t="s">
        <v>73</v>
      </c>
      <c r="E28" s="450" t="s">
        <v>73</v>
      </c>
      <c r="F28" s="447" t="s">
        <v>73</v>
      </c>
      <c r="G28" s="447" t="s">
        <v>73</v>
      </c>
      <c r="H28" s="447" t="s">
        <v>73</v>
      </c>
      <c r="I28" s="448" t="s">
        <v>73</v>
      </c>
      <c r="J28" s="444">
        <v>34</v>
      </c>
    </row>
    <row r="29" spans="1:10" ht="23.25" customHeight="1">
      <c r="A29" s="311" t="s">
        <v>272</v>
      </c>
      <c r="B29" s="755">
        <f t="shared" si="0"/>
        <v>6241</v>
      </c>
      <c r="C29" s="433">
        <v>1668</v>
      </c>
      <c r="D29" s="316">
        <f>SUM(E29:I29)</f>
        <v>97</v>
      </c>
      <c r="E29" s="434">
        <v>97</v>
      </c>
      <c r="F29" s="436" t="s">
        <v>73</v>
      </c>
      <c r="G29" s="436" t="s">
        <v>73</v>
      </c>
      <c r="H29" s="436" t="s">
        <v>73</v>
      </c>
      <c r="I29" s="437" t="s">
        <v>73</v>
      </c>
      <c r="J29" s="433">
        <v>4476</v>
      </c>
    </row>
    <row r="30" spans="1:10" ht="23.25" customHeight="1">
      <c r="A30" s="311" t="s">
        <v>273</v>
      </c>
      <c r="B30" s="755">
        <f t="shared" si="0"/>
        <v>5032</v>
      </c>
      <c r="C30" s="433">
        <v>5032</v>
      </c>
      <c r="D30" s="458" t="s">
        <v>73</v>
      </c>
      <c r="E30" s="438" t="s">
        <v>73</v>
      </c>
      <c r="F30" s="436" t="s">
        <v>73</v>
      </c>
      <c r="G30" s="436" t="s">
        <v>73</v>
      </c>
      <c r="H30" s="436" t="s">
        <v>73</v>
      </c>
      <c r="I30" s="437" t="s">
        <v>73</v>
      </c>
      <c r="J30" s="452" t="s">
        <v>73</v>
      </c>
    </row>
    <row r="31" spans="1:10" ht="23.25" customHeight="1">
      <c r="A31" s="311" t="s">
        <v>274</v>
      </c>
      <c r="B31" s="755">
        <f t="shared" si="0"/>
        <v>4314</v>
      </c>
      <c r="C31" s="764" t="s">
        <v>73</v>
      </c>
      <c r="D31" s="316">
        <f>SUM(E31:I31)</f>
        <v>3300</v>
      </c>
      <c r="E31" s="438" t="s">
        <v>73</v>
      </c>
      <c r="F31" s="436" t="s">
        <v>73</v>
      </c>
      <c r="G31" s="436" t="s">
        <v>73</v>
      </c>
      <c r="H31" s="436" t="s">
        <v>73</v>
      </c>
      <c r="I31" s="466">
        <v>3300</v>
      </c>
      <c r="J31" s="433">
        <v>1014</v>
      </c>
    </row>
    <row r="32" spans="1:10" ht="23.25" customHeight="1">
      <c r="A32" s="312" t="s">
        <v>275</v>
      </c>
      <c r="B32" s="756">
        <f t="shared" si="0"/>
        <v>2010</v>
      </c>
      <c r="C32" s="439">
        <v>1249</v>
      </c>
      <c r="D32" s="459" t="s">
        <v>73</v>
      </c>
      <c r="E32" s="449" t="s">
        <v>73</v>
      </c>
      <c r="F32" s="442" t="s">
        <v>73</v>
      </c>
      <c r="G32" s="442" t="s">
        <v>73</v>
      </c>
      <c r="H32" s="442" t="s">
        <v>73</v>
      </c>
      <c r="I32" s="443" t="s">
        <v>73</v>
      </c>
      <c r="J32" s="439">
        <v>761</v>
      </c>
    </row>
    <row r="33" spans="1:10" ht="23.25" customHeight="1">
      <c r="A33" s="313" t="s">
        <v>276</v>
      </c>
      <c r="B33" s="757">
        <f t="shared" si="0"/>
        <v>5337</v>
      </c>
      <c r="C33" s="444">
        <v>1968</v>
      </c>
      <c r="D33" s="318">
        <f>SUM(E33:I33)</f>
        <v>20</v>
      </c>
      <c r="E33" s="445">
        <v>20</v>
      </c>
      <c r="F33" s="447" t="s">
        <v>73</v>
      </c>
      <c r="G33" s="447" t="s">
        <v>73</v>
      </c>
      <c r="H33" s="447" t="s">
        <v>73</v>
      </c>
      <c r="I33" s="448" t="s">
        <v>73</v>
      </c>
      <c r="J33" s="444">
        <v>3349</v>
      </c>
    </row>
    <row r="34" spans="1:10" ht="23.25" customHeight="1">
      <c r="A34" s="311" t="s">
        <v>277</v>
      </c>
      <c r="B34" s="755">
        <f t="shared" si="0"/>
        <v>1517</v>
      </c>
      <c r="C34" s="433">
        <v>1304</v>
      </c>
      <c r="D34" s="458" t="s">
        <v>73</v>
      </c>
      <c r="E34" s="438" t="s">
        <v>73</v>
      </c>
      <c r="F34" s="436" t="s">
        <v>73</v>
      </c>
      <c r="G34" s="436" t="s">
        <v>73</v>
      </c>
      <c r="H34" s="436" t="s">
        <v>73</v>
      </c>
      <c r="I34" s="437" t="s">
        <v>73</v>
      </c>
      <c r="J34" s="433">
        <v>213</v>
      </c>
    </row>
    <row r="35" spans="1:10" ht="23.25" customHeight="1">
      <c r="A35" s="311" t="s">
        <v>278</v>
      </c>
      <c r="B35" s="755">
        <f t="shared" si="0"/>
        <v>2783</v>
      </c>
      <c r="C35" s="433">
        <v>1050</v>
      </c>
      <c r="D35" s="458" t="s">
        <v>73</v>
      </c>
      <c r="E35" s="438" t="s">
        <v>73</v>
      </c>
      <c r="F35" s="436" t="s">
        <v>73</v>
      </c>
      <c r="G35" s="436" t="s">
        <v>73</v>
      </c>
      <c r="H35" s="436" t="s">
        <v>73</v>
      </c>
      <c r="I35" s="437" t="s">
        <v>73</v>
      </c>
      <c r="J35" s="433">
        <v>1733</v>
      </c>
    </row>
    <row r="36" spans="1:10" ht="23.25" customHeight="1">
      <c r="A36" s="311" t="s">
        <v>279</v>
      </c>
      <c r="B36" s="755">
        <f t="shared" si="0"/>
        <v>4358</v>
      </c>
      <c r="C36" s="764" t="s">
        <v>73</v>
      </c>
      <c r="D36" s="316">
        <f>SUM(E36:I36)</f>
        <v>3590</v>
      </c>
      <c r="E36" s="438" t="s">
        <v>73</v>
      </c>
      <c r="F36" s="436" t="s">
        <v>73</v>
      </c>
      <c r="G36" s="436" t="s">
        <v>73</v>
      </c>
      <c r="H36" s="436" t="s">
        <v>73</v>
      </c>
      <c r="I36" s="466">
        <v>3590</v>
      </c>
      <c r="J36" s="433">
        <v>768</v>
      </c>
    </row>
    <row r="37" spans="1:10" ht="23.25" customHeight="1">
      <c r="A37" s="312" t="s">
        <v>280</v>
      </c>
      <c r="B37" s="756">
        <f t="shared" si="0"/>
        <v>4400</v>
      </c>
      <c r="C37" s="451" t="s">
        <v>73</v>
      </c>
      <c r="D37" s="317">
        <f>SUM(E37:I37)</f>
        <v>3083</v>
      </c>
      <c r="E37" s="449" t="s">
        <v>73</v>
      </c>
      <c r="F37" s="442" t="s">
        <v>73</v>
      </c>
      <c r="G37" s="442" t="s">
        <v>73</v>
      </c>
      <c r="H37" s="442" t="s">
        <v>73</v>
      </c>
      <c r="I37" s="788">
        <v>3083</v>
      </c>
      <c r="J37" s="439">
        <v>1317</v>
      </c>
    </row>
    <row r="38" spans="1:10" ht="23.25" customHeight="1">
      <c r="A38" s="313" t="s">
        <v>281</v>
      </c>
      <c r="B38" s="757">
        <f t="shared" si="0"/>
        <v>2320</v>
      </c>
      <c r="C38" s="444">
        <v>2320</v>
      </c>
      <c r="D38" s="786" t="s">
        <v>73</v>
      </c>
      <c r="E38" s="450" t="s">
        <v>73</v>
      </c>
      <c r="F38" s="447" t="s">
        <v>73</v>
      </c>
      <c r="G38" s="447" t="s">
        <v>73</v>
      </c>
      <c r="H38" s="447" t="s">
        <v>73</v>
      </c>
      <c r="I38" s="448" t="s">
        <v>73</v>
      </c>
      <c r="J38" s="461" t="s">
        <v>73</v>
      </c>
    </row>
    <row r="39" spans="1:10" ht="23.25" customHeight="1">
      <c r="A39" s="311" t="s">
        <v>282</v>
      </c>
      <c r="B39" s="755">
        <f t="shared" si="0"/>
        <v>3826</v>
      </c>
      <c r="C39" s="433">
        <v>2386</v>
      </c>
      <c r="D39" s="458" t="s">
        <v>73</v>
      </c>
      <c r="E39" s="438" t="s">
        <v>73</v>
      </c>
      <c r="F39" s="436" t="s">
        <v>73</v>
      </c>
      <c r="G39" s="436" t="s">
        <v>73</v>
      </c>
      <c r="H39" s="436" t="s">
        <v>73</v>
      </c>
      <c r="I39" s="437" t="s">
        <v>73</v>
      </c>
      <c r="J39" s="433">
        <v>1440</v>
      </c>
    </row>
    <row r="40" spans="1:10" ht="23.25" customHeight="1">
      <c r="A40" s="311" t="s">
        <v>283</v>
      </c>
      <c r="B40" s="755">
        <f t="shared" si="0"/>
        <v>2218</v>
      </c>
      <c r="C40" s="433">
        <v>927</v>
      </c>
      <c r="D40" s="458" t="s">
        <v>73</v>
      </c>
      <c r="E40" s="438" t="s">
        <v>73</v>
      </c>
      <c r="F40" s="436" t="s">
        <v>73</v>
      </c>
      <c r="G40" s="436" t="s">
        <v>73</v>
      </c>
      <c r="H40" s="436" t="s">
        <v>73</v>
      </c>
      <c r="I40" s="437" t="s">
        <v>73</v>
      </c>
      <c r="J40" s="433">
        <v>1291</v>
      </c>
    </row>
    <row r="41" spans="1:10" ht="23.25" customHeight="1">
      <c r="A41" s="311" t="s">
        <v>284</v>
      </c>
      <c r="B41" s="755">
        <f t="shared" si="0"/>
        <v>4274</v>
      </c>
      <c r="C41" s="433">
        <v>2334</v>
      </c>
      <c r="D41" s="458" t="s">
        <v>73</v>
      </c>
      <c r="E41" s="438" t="s">
        <v>73</v>
      </c>
      <c r="F41" s="436" t="s">
        <v>73</v>
      </c>
      <c r="G41" s="436" t="s">
        <v>73</v>
      </c>
      <c r="H41" s="436" t="s">
        <v>73</v>
      </c>
      <c r="I41" s="437" t="s">
        <v>73</v>
      </c>
      <c r="J41" s="433">
        <v>1940</v>
      </c>
    </row>
    <row r="42" spans="1:10" ht="23.25" customHeight="1" thickBot="1">
      <c r="A42" s="314" t="s">
        <v>67</v>
      </c>
      <c r="B42" s="758">
        <f t="shared" si="0"/>
        <v>2040</v>
      </c>
      <c r="C42" s="765" t="s">
        <v>73</v>
      </c>
      <c r="D42" s="319">
        <f>SUM(E42:I42)</f>
        <v>794</v>
      </c>
      <c r="E42" s="454" t="s">
        <v>73</v>
      </c>
      <c r="F42" s="456" t="s">
        <v>73</v>
      </c>
      <c r="G42" s="456" t="s">
        <v>73</v>
      </c>
      <c r="H42" s="456" t="s">
        <v>73</v>
      </c>
      <c r="I42" s="468">
        <v>794</v>
      </c>
      <c r="J42" s="453">
        <v>1246</v>
      </c>
    </row>
    <row r="43" spans="1:2" ht="24" customHeight="1">
      <c r="A43" s="50" t="s">
        <v>740</v>
      </c>
      <c r="B43" s="50"/>
    </row>
    <row r="44" spans="1:10" ht="24" customHeight="1">
      <c r="A44" s="50" t="s">
        <v>744</v>
      </c>
      <c r="B44" s="343"/>
      <c r="C44" s="309"/>
      <c r="D44" s="316"/>
      <c r="E44" s="308"/>
      <c r="F44" s="309"/>
      <c r="G44" s="308"/>
      <c r="H44" s="308"/>
      <c r="I44" s="308"/>
      <c r="J44" s="309"/>
    </row>
    <row r="45" spans="1:10" ht="24" customHeight="1" thickBot="1">
      <c r="A45" s="49" t="s">
        <v>382</v>
      </c>
      <c r="B45" s="49"/>
      <c r="C45" s="114"/>
      <c r="D45" s="114"/>
      <c r="E45" s="114"/>
      <c r="F45" s="114"/>
      <c r="G45" s="114"/>
      <c r="H45" s="114"/>
      <c r="I45" s="115"/>
      <c r="J45" s="116" t="s">
        <v>944</v>
      </c>
    </row>
    <row r="46" spans="1:10" ht="20.25" customHeight="1" thickBot="1">
      <c r="A46" s="1017" t="s">
        <v>559</v>
      </c>
      <c r="B46" s="1017"/>
      <c r="C46" s="978"/>
      <c r="D46" s="978"/>
      <c r="E46" s="978"/>
      <c r="F46" s="978"/>
      <c r="G46" s="978"/>
      <c r="H46" s="978"/>
      <c r="I46" s="978"/>
      <c r="J46" s="979"/>
    </row>
    <row r="47" spans="1:10" ht="16.5" customHeight="1">
      <c r="A47" s="1018"/>
      <c r="B47" s="1004" t="s">
        <v>422</v>
      </c>
      <c r="C47" s="989" t="s">
        <v>69</v>
      </c>
      <c r="D47" s="853" t="s">
        <v>68</v>
      </c>
      <c r="E47" s="854"/>
      <c r="F47" s="854"/>
      <c r="G47" s="854"/>
      <c r="H47" s="854"/>
      <c r="I47" s="855"/>
      <c r="J47" s="986" t="s">
        <v>70</v>
      </c>
    </row>
    <row r="48" spans="1:10" ht="16.5" customHeight="1">
      <c r="A48" s="1018"/>
      <c r="B48" s="1004"/>
      <c r="C48" s="990"/>
      <c r="D48" s="992" t="s">
        <v>742</v>
      </c>
      <c r="E48" s="982" t="s">
        <v>743</v>
      </c>
      <c r="F48" s="984" t="s">
        <v>767</v>
      </c>
      <c r="G48" s="984" t="s">
        <v>71</v>
      </c>
      <c r="H48" s="984" t="s">
        <v>768</v>
      </c>
      <c r="I48" s="980" t="s">
        <v>72</v>
      </c>
      <c r="J48" s="987"/>
    </row>
    <row r="49" spans="1:10" ht="16.5" customHeight="1" thickBot="1">
      <c r="A49" s="1019"/>
      <c r="B49" s="1005"/>
      <c r="C49" s="991"/>
      <c r="D49" s="977"/>
      <c r="E49" s="983"/>
      <c r="F49" s="985"/>
      <c r="G49" s="985"/>
      <c r="H49" s="985"/>
      <c r="I49" s="981"/>
      <c r="J49" s="988"/>
    </row>
    <row r="50" spans="1:10" ht="23.25" customHeight="1">
      <c r="A50" s="781" t="s">
        <v>285</v>
      </c>
      <c r="B50" s="773">
        <f aca="true" t="shared" si="1" ref="B50:B77">SUM(C50,D50,J50)</f>
        <v>1547</v>
      </c>
      <c r="C50" s="428">
        <v>811</v>
      </c>
      <c r="D50" s="792" t="s">
        <v>73</v>
      </c>
      <c r="E50" s="791" t="s">
        <v>73</v>
      </c>
      <c r="F50" s="431" t="s">
        <v>73</v>
      </c>
      <c r="G50" s="431" t="s">
        <v>73</v>
      </c>
      <c r="H50" s="431" t="s">
        <v>73</v>
      </c>
      <c r="I50" s="432" t="s">
        <v>73</v>
      </c>
      <c r="J50" s="428">
        <v>736</v>
      </c>
    </row>
    <row r="51" spans="1:10" ht="23.25" customHeight="1">
      <c r="A51" s="782" t="s">
        <v>286</v>
      </c>
      <c r="B51" s="774">
        <f t="shared" si="1"/>
        <v>2426</v>
      </c>
      <c r="C51" s="433">
        <v>1690</v>
      </c>
      <c r="D51" s="767">
        <f>SUM(E51:I51)</f>
        <v>17</v>
      </c>
      <c r="E51" s="434">
        <v>17</v>
      </c>
      <c r="F51" s="436" t="s">
        <v>73</v>
      </c>
      <c r="G51" s="436" t="s">
        <v>73</v>
      </c>
      <c r="H51" s="436" t="s">
        <v>73</v>
      </c>
      <c r="I51" s="437" t="s">
        <v>73</v>
      </c>
      <c r="J51" s="433">
        <v>719</v>
      </c>
    </row>
    <row r="52" spans="1:10" ht="23.25" customHeight="1">
      <c r="A52" s="782" t="s">
        <v>287</v>
      </c>
      <c r="B52" s="774">
        <f t="shared" si="1"/>
        <v>543</v>
      </c>
      <c r="C52" s="433">
        <v>383</v>
      </c>
      <c r="D52" s="770" t="s">
        <v>73</v>
      </c>
      <c r="E52" s="438" t="s">
        <v>73</v>
      </c>
      <c r="F52" s="436" t="s">
        <v>73</v>
      </c>
      <c r="G52" s="436" t="s">
        <v>73</v>
      </c>
      <c r="H52" s="436" t="s">
        <v>73</v>
      </c>
      <c r="I52" s="437" t="s">
        <v>73</v>
      </c>
      <c r="J52" s="433">
        <v>160</v>
      </c>
    </row>
    <row r="53" spans="1:10" ht="23.25" customHeight="1">
      <c r="A53" s="782" t="s">
        <v>288</v>
      </c>
      <c r="B53" s="774">
        <f t="shared" si="1"/>
        <v>421</v>
      </c>
      <c r="C53" s="433">
        <v>68</v>
      </c>
      <c r="D53" s="770" t="s">
        <v>73</v>
      </c>
      <c r="E53" s="438" t="s">
        <v>73</v>
      </c>
      <c r="F53" s="436" t="s">
        <v>73</v>
      </c>
      <c r="G53" s="436" t="s">
        <v>73</v>
      </c>
      <c r="H53" s="436" t="s">
        <v>73</v>
      </c>
      <c r="I53" s="437" t="s">
        <v>73</v>
      </c>
      <c r="J53" s="433">
        <v>353</v>
      </c>
    </row>
    <row r="54" spans="1:10" ht="23.25" customHeight="1">
      <c r="A54" s="783" t="s">
        <v>289</v>
      </c>
      <c r="B54" s="775">
        <f t="shared" si="1"/>
        <v>1309</v>
      </c>
      <c r="C54" s="439">
        <v>991</v>
      </c>
      <c r="D54" s="768">
        <f>SUM(E54:I54)</f>
        <v>6</v>
      </c>
      <c r="E54" s="440">
        <v>6</v>
      </c>
      <c r="F54" s="442" t="s">
        <v>73</v>
      </c>
      <c r="G54" s="442" t="s">
        <v>73</v>
      </c>
      <c r="H54" s="442" t="s">
        <v>73</v>
      </c>
      <c r="I54" s="443" t="s">
        <v>73</v>
      </c>
      <c r="J54" s="439">
        <v>312</v>
      </c>
    </row>
    <row r="55" spans="1:10" ht="23.25" customHeight="1">
      <c r="A55" s="784" t="s">
        <v>290</v>
      </c>
      <c r="B55" s="776">
        <f t="shared" si="1"/>
        <v>1881</v>
      </c>
      <c r="C55" s="444">
        <v>233</v>
      </c>
      <c r="D55" s="793" t="s">
        <v>73</v>
      </c>
      <c r="E55" s="450" t="s">
        <v>73</v>
      </c>
      <c r="F55" s="447" t="s">
        <v>73</v>
      </c>
      <c r="G55" s="447" t="s">
        <v>73</v>
      </c>
      <c r="H55" s="447" t="s">
        <v>73</v>
      </c>
      <c r="I55" s="448" t="s">
        <v>73</v>
      </c>
      <c r="J55" s="444">
        <v>1648</v>
      </c>
    </row>
    <row r="56" spans="1:10" ht="23.25" customHeight="1">
      <c r="A56" s="782" t="s">
        <v>291</v>
      </c>
      <c r="B56" s="774">
        <f t="shared" si="1"/>
        <v>1075</v>
      </c>
      <c r="C56" s="764" t="s">
        <v>73</v>
      </c>
      <c r="D56" s="767">
        <f>SUM(E56:I56)</f>
        <v>200</v>
      </c>
      <c r="E56" s="438" t="s">
        <v>73</v>
      </c>
      <c r="F56" s="436" t="s">
        <v>73</v>
      </c>
      <c r="G56" s="436" t="s">
        <v>73</v>
      </c>
      <c r="H56" s="436" t="s">
        <v>73</v>
      </c>
      <c r="I56" s="466">
        <v>200</v>
      </c>
      <c r="J56" s="433">
        <v>875</v>
      </c>
    </row>
    <row r="57" spans="1:10" ht="23.25" customHeight="1">
      <c r="A57" s="782" t="s">
        <v>292</v>
      </c>
      <c r="B57" s="774">
        <f t="shared" si="1"/>
        <v>850</v>
      </c>
      <c r="C57" s="433">
        <v>850</v>
      </c>
      <c r="D57" s="770" t="s">
        <v>73</v>
      </c>
      <c r="E57" s="438" t="s">
        <v>73</v>
      </c>
      <c r="F57" s="436" t="s">
        <v>73</v>
      </c>
      <c r="G57" s="436" t="s">
        <v>73</v>
      </c>
      <c r="H57" s="436" t="s">
        <v>73</v>
      </c>
      <c r="I57" s="437" t="s">
        <v>73</v>
      </c>
      <c r="J57" s="764" t="s">
        <v>73</v>
      </c>
    </row>
    <row r="58" spans="1:10" ht="23.25" customHeight="1">
      <c r="A58" s="782" t="s">
        <v>293</v>
      </c>
      <c r="B58" s="774">
        <f t="shared" si="1"/>
        <v>1420</v>
      </c>
      <c r="C58" s="433">
        <v>980</v>
      </c>
      <c r="D58" s="770" t="s">
        <v>73</v>
      </c>
      <c r="E58" s="438" t="s">
        <v>73</v>
      </c>
      <c r="F58" s="436" t="s">
        <v>73</v>
      </c>
      <c r="G58" s="436" t="s">
        <v>73</v>
      </c>
      <c r="H58" s="436" t="s">
        <v>73</v>
      </c>
      <c r="I58" s="437" t="s">
        <v>73</v>
      </c>
      <c r="J58" s="433">
        <v>440</v>
      </c>
    </row>
    <row r="59" spans="1:10" ht="23.25" customHeight="1">
      <c r="A59" s="783" t="s">
        <v>294</v>
      </c>
      <c r="B59" s="775">
        <f t="shared" si="1"/>
        <v>902</v>
      </c>
      <c r="C59" s="439">
        <v>161</v>
      </c>
      <c r="D59" s="771" t="s">
        <v>73</v>
      </c>
      <c r="E59" s="449" t="s">
        <v>73</v>
      </c>
      <c r="F59" s="442" t="s">
        <v>73</v>
      </c>
      <c r="G59" s="442" t="s">
        <v>73</v>
      </c>
      <c r="H59" s="442" t="s">
        <v>73</v>
      </c>
      <c r="I59" s="443" t="s">
        <v>73</v>
      </c>
      <c r="J59" s="439">
        <v>741</v>
      </c>
    </row>
    <row r="60" spans="1:10" ht="23.25" customHeight="1">
      <c r="A60" s="784" t="s">
        <v>295</v>
      </c>
      <c r="B60" s="776">
        <f t="shared" si="1"/>
        <v>1205</v>
      </c>
      <c r="C60" s="444">
        <v>1205</v>
      </c>
      <c r="D60" s="793" t="s">
        <v>73</v>
      </c>
      <c r="E60" s="450" t="s">
        <v>73</v>
      </c>
      <c r="F60" s="447" t="s">
        <v>73</v>
      </c>
      <c r="G60" s="447" t="s">
        <v>73</v>
      </c>
      <c r="H60" s="447" t="s">
        <v>73</v>
      </c>
      <c r="I60" s="448" t="s">
        <v>73</v>
      </c>
      <c r="J60" s="461" t="s">
        <v>73</v>
      </c>
    </row>
    <row r="61" spans="1:10" ht="23.25" customHeight="1">
      <c r="A61" s="782" t="s">
        <v>296</v>
      </c>
      <c r="B61" s="774">
        <f t="shared" si="1"/>
        <v>166</v>
      </c>
      <c r="C61" s="433">
        <v>166</v>
      </c>
      <c r="D61" s="770" t="s">
        <v>73</v>
      </c>
      <c r="E61" s="438" t="s">
        <v>73</v>
      </c>
      <c r="F61" s="436" t="s">
        <v>73</v>
      </c>
      <c r="G61" s="436" t="s">
        <v>73</v>
      </c>
      <c r="H61" s="436" t="s">
        <v>73</v>
      </c>
      <c r="I61" s="452" t="s">
        <v>73</v>
      </c>
      <c r="J61" s="764" t="s">
        <v>73</v>
      </c>
    </row>
    <row r="62" spans="1:10" ht="23.25" customHeight="1">
      <c r="A62" s="782" t="s">
        <v>297</v>
      </c>
      <c r="B62" s="774">
        <f t="shared" si="1"/>
        <v>1476</v>
      </c>
      <c r="C62" s="433">
        <v>1476</v>
      </c>
      <c r="D62" s="794" t="s">
        <v>73</v>
      </c>
      <c r="E62" s="763" t="s">
        <v>73</v>
      </c>
      <c r="F62" s="763" t="s">
        <v>73</v>
      </c>
      <c r="G62" s="763" t="s">
        <v>73</v>
      </c>
      <c r="H62" s="763" t="s">
        <v>73</v>
      </c>
      <c r="I62" s="452" t="s">
        <v>73</v>
      </c>
      <c r="J62" s="764" t="s">
        <v>73</v>
      </c>
    </row>
    <row r="63" spans="1:10" ht="23.25" customHeight="1">
      <c r="A63" s="782" t="s">
        <v>298</v>
      </c>
      <c r="B63" s="774">
        <f t="shared" si="1"/>
        <v>2695</v>
      </c>
      <c r="C63" s="433">
        <v>2695</v>
      </c>
      <c r="D63" s="794" t="s">
        <v>73</v>
      </c>
      <c r="E63" s="763" t="s">
        <v>73</v>
      </c>
      <c r="F63" s="763" t="s">
        <v>73</v>
      </c>
      <c r="G63" s="763" t="s">
        <v>73</v>
      </c>
      <c r="H63" s="763" t="s">
        <v>73</v>
      </c>
      <c r="I63" s="452" t="s">
        <v>73</v>
      </c>
      <c r="J63" s="764" t="s">
        <v>73</v>
      </c>
    </row>
    <row r="64" spans="1:10" ht="23.25" customHeight="1">
      <c r="A64" s="783" t="s">
        <v>299</v>
      </c>
      <c r="B64" s="775">
        <f t="shared" si="1"/>
        <v>1126</v>
      </c>
      <c r="C64" s="439">
        <v>463</v>
      </c>
      <c r="D64" s="771" t="s">
        <v>73</v>
      </c>
      <c r="E64" s="449" t="s">
        <v>73</v>
      </c>
      <c r="F64" s="779" t="s">
        <v>73</v>
      </c>
      <c r="G64" s="779" t="s">
        <v>73</v>
      </c>
      <c r="H64" s="442" t="s">
        <v>73</v>
      </c>
      <c r="I64" s="460" t="s">
        <v>73</v>
      </c>
      <c r="J64" s="439">
        <v>663</v>
      </c>
    </row>
    <row r="65" spans="1:10" ht="23.25" customHeight="1">
      <c r="A65" s="782" t="s">
        <v>300</v>
      </c>
      <c r="B65" s="774">
        <f t="shared" si="1"/>
        <v>1187</v>
      </c>
      <c r="C65" s="433">
        <v>629</v>
      </c>
      <c r="D65" s="770" t="s">
        <v>73</v>
      </c>
      <c r="E65" s="438" t="s">
        <v>73</v>
      </c>
      <c r="F65" s="436" t="s">
        <v>73</v>
      </c>
      <c r="G65" s="436" t="s">
        <v>73</v>
      </c>
      <c r="H65" s="436" t="s">
        <v>73</v>
      </c>
      <c r="I65" s="437" t="s">
        <v>73</v>
      </c>
      <c r="J65" s="433">
        <v>558</v>
      </c>
    </row>
    <row r="66" spans="1:10" ht="23.25" customHeight="1">
      <c r="A66" s="782" t="s">
        <v>301</v>
      </c>
      <c r="B66" s="774">
        <f t="shared" si="1"/>
        <v>2578</v>
      </c>
      <c r="C66" s="433">
        <v>1554</v>
      </c>
      <c r="D66" s="767">
        <f>SUM(E66:I66)</f>
        <v>280</v>
      </c>
      <c r="E66" s="438" t="s">
        <v>73</v>
      </c>
      <c r="F66" s="763" t="s">
        <v>73</v>
      </c>
      <c r="G66" s="436" t="s">
        <v>73</v>
      </c>
      <c r="H66" s="763" t="s">
        <v>73</v>
      </c>
      <c r="I66" s="466">
        <v>280</v>
      </c>
      <c r="J66" s="433">
        <v>744</v>
      </c>
    </row>
    <row r="67" spans="1:10" ht="23.25" customHeight="1">
      <c r="A67" s="782" t="s">
        <v>302</v>
      </c>
      <c r="B67" s="774">
        <f t="shared" si="1"/>
        <v>1678</v>
      </c>
      <c r="C67" s="433">
        <v>805</v>
      </c>
      <c r="D67" s="778">
        <f>SUM(E67:I67)</f>
        <v>49</v>
      </c>
      <c r="E67" s="762">
        <v>49</v>
      </c>
      <c r="F67" s="763" t="s">
        <v>73</v>
      </c>
      <c r="G67" s="436" t="s">
        <v>73</v>
      </c>
      <c r="H67" s="763" t="s">
        <v>73</v>
      </c>
      <c r="I67" s="452" t="s">
        <v>73</v>
      </c>
      <c r="J67" s="433">
        <v>824</v>
      </c>
    </row>
    <row r="68" spans="1:10" ht="23.25" customHeight="1">
      <c r="A68" s="782" t="s">
        <v>303</v>
      </c>
      <c r="B68" s="774">
        <f t="shared" si="1"/>
        <v>1114</v>
      </c>
      <c r="C68" s="764" t="s">
        <v>73</v>
      </c>
      <c r="D68" s="778">
        <f>SUM(E68:I68)</f>
        <v>43</v>
      </c>
      <c r="E68" s="763" t="s">
        <v>73</v>
      </c>
      <c r="F68" s="763" t="s">
        <v>73</v>
      </c>
      <c r="G68" s="436" t="s">
        <v>73</v>
      </c>
      <c r="H68" s="763" t="s">
        <v>73</v>
      </c>
      <c r="I68" s="789">
        <v>43</v>
      </c>
      <c r="J68" s="433">
        <v>1071</v>
      </c>
    </row>
    <row r="69" spans="1:10" ht="23.25" customHeight="1">
      <c r="A69" s="783" t="s">
        <v>304</v>
      </c>
      <c r="B69" s="775">
        <f t="shared" si="1"/>
        <v>660</v>
      </c>
      <c r="C69" s="439">
        <v>637</v>
      </c>
      <c r="D69" s="768">
        <f>SUM(E69:I69)</f>
        <v>23</v>
      </c>
      <c r="E69" s="440">
        <v>23</v>
      </c>
      <c r="F69" s="779" t="s">
        <v>73</v>
      </c>
      <c r="G69" s="442" t="s">
        <v>73</v>
      </c>
      <c r="H69" s="779" t="s">
        <v>73</v>
      </c>
      <c r="I69" s="460" t="s">
        <v>73</v>
      </c>
      <c r="J69" s="451" t="s">
        <v>73</v>
      </c>
    </row>
    <row r="70" spans="1:10" ht="23.25" customHeight="1">
      <c r="A70" s="782" t="s">
        <v>305</v>
      </c>
      <c r="B70" s="774">
        <f t="shared" si="1"/>
        <v>2079</v>
      </c>
      <c r="C70" s="433">
        <v>154</v>
      </c>
      <c r="D70" s="770" t="s">
        <v>73</v>
      </c>
      <c r="E70" s="438" t="s">
        <v>73</v>
      </c>
      <c r="F70" s="436" t="s">
        <v>73</v>
      </c>
      <c r="G70" s="436" t="s">
        <v>73</v>
      </c>
      <c r="H70" s="436" t="s">
        <v>73</v>
      </c>
      <c r="I70" s="437" t="s">
        <v>73</v>
      </c>
      <c r="J70" s="433">
        <v>1925</v>
      </c>
    </row>
    <row r="71" spans="1:10" ht="23.25" customHeight="1">
      <c r="A71" s="782" t="s">
        <v>306</v>
      </c>
      <c r="B71" s="774">
        <f t="shared" si="1"/>
        <v>2428</v>
      </c>
      <c r="C71" s="433">
        <v>1822</v>
      </c>
      <c r="D71" s="770" t="s">
        <v>73</v>
      </c>
      <c r="E71" s="438" t="s">
        <v>73</v>
      </c>
      <c r="F71" s="763" t="s">
        <v>73</v>
      </c>
      <c r="G71" s="436" t="s">
        <v>73</v>
      </c>
      <c r="H71" s="436" t="s">
        <v>73</v>
      </c>
      <c r="I71" s="452" t="s">
        <v>73</v>
      </c>
      <c r="J71" s="433">
        <v>606</v>
      </c>
    </row>
    <row r="72" spans="1:10" ht="23.25" customHeight="1">
      <c r="A72" s="782" t="s">
        <v>307</v>
      </c>
      <c r="B72" s="774">
        <f t="shared" si="1"/>
        <v>59</v>
      </c>
      <c r="C72" s="764" t="s">
        <v>73</v>
      </c>
      <c r="D72" s="778">
        <f>SUM(E72:I72)</f>
        <v>59</v>
      </c>
      <c r="E72" s="763" t="s">
        <v>73</v>
      </c>
      <c r="F72" s="436" t="s">
        <v>73</v>
      </c>
      <c r="G72" s="436" t="s">
        <v>73</v>
      </c>
      <c r="H72" s="436" t="s">
        <v>73</v>
      </c>
      <c r="I72" s="789">
        <v>59</v>
      </c>
      <c r="J72" s="764" t="s">
        <v>73</v>
      </c>
    </row>
    <row r="73" spans="1:10" ht="23.25" customHeight="1">
      <c r="A73" s="782" t="s">
        <v>308</v>
      </c>
      <c r="B73" s="774">
        <f t="shared" si="1"/>
        <v>60</v>
      </c>
      <c r="C73" s="764" t="s">
        <v>73</v>
      </c>
      <c r="D73" s="778">
        <f>SUM(E73:I73)</f>
        <v>60</v>
      </c>
      <c r="E73" s="763" t="s">
        <v>73</v>
      </c>
      <c r="F73" s="436" t="s">
        <v>73</v>
      </c>
      <c r="G73" s="436" t="s">
        <v>73</v>
      </c>
      <c r="H73" s="436" t="s">
        <v>73</v>
      </c>
      <c r="I73" s="789">
        <v>60</v>
      </c>
      <c r="J73" s="764" t="s">
        <v>73</v>
      </c>
    </row>
    <row r="74" spans="1:10" ht="23.25" customHeight="1">
      <c r="A74" s="783" t="s">
        <v>309</v>
      </c>
      <c r="B74" s="775">
        <f t="shared" si="1"/>
        <v>21</v>
      </c>
      <c r="C74" s="451" t="s">
        <v>73</v>
      </c>
      <c r="D74" s="768">
        <f>SUM(E74:I74)</f>
        <v>21</v>
      </c>
      <c r="E74" s="449" t="s">
        <v>73</v>
      </c>
      <c r="F74" s="442" t="s">
        <v>73</v>
      </c>
      <c r="G74" s="442" t="s">
        <v>73</v>
      </c>
      <c r="H74" s="442" t="s">
        <v>73</v>
      </c>
      <c r="I74" s="790">
        <v>21</v>
      </c>
      <c r="J74" s="451" t="s">
        <v>73</v>
      </c>
    </row>
    <row r="75" spans="1:10" ht="23.25" customHeight="1">
      <c r="A75" s="782" t="s">
        <v>310</v>
      </c>
      <c r="B75" s="774">
        <f t="shared" si="1"/>
        <v>533</v>
      </c>
      <c r="C75" s="433">
        <v>324</v>
      </c>
      <c r="D75" s="770" t="s">
        <v>73</v>
      </c>
      <c r="E75" s="438" t="s">
        <v>73</v>
      </c>
      <c r="F75" s="436" t="s">
        <v>73</v>
      </c>
      <c r="G75" s="436" t="s">
        <v>73</v>
      </c>
      <c r="H75" s="436" t="s">
        <v>73</v>
      </c>
      <c r="I75" s="437" t="s">
        <v>73</v>
      </c>
      <c r="J75" s="433">
        <v>209</v>
      </c>
    </row>
    <row r="76" spans="1:10" ht="23.25" customHeight="1">
      <c r="A76" s="782" t="s">
        <v>311</v>
      </c>
      <c r="B76" s="774">
        <f t="shared" si="1"/>
        <v>1474</v>
      </c>
      <c r="C76" s="433">
        <v>1473</v>
      </c>
      <c r="D76" s="770" t="s">
        <v>73</v>
      </c>
      <c r="E76" s="438" t="s">
        <v>73</v>
      </c>
      <c r="F76" s="436" t="s">
        <v>73</v>
      </c>
      <c r="G76" s="436" t="s">
        <v>73</v>
      </c>
      <c r="H76" s="436" t="s">
        <v>73</v>
      </c>
      <c r="I76" s="437" t="s">
        <v>73</v>
      </c>
      <c r="J76" s="433">
        <v>1</v>
      </c>
    </row>
    <row r="77" spans="1:10" ht="23.25" customHeight="1" thickBot="1">
      <c r="A77" s="785" t="s">
        <v>312</v>
      </c>
      <c r="B77" s="777">
        <f t="shared" si="1"/>
        <v>924</v>
      </c>
      <c r="C77" s="453">
        <v>924</v>
      </c>
      <c r="D77" s="795" t="s">
        <v>73</v>
      </c>
      <c r="E77" s="454" t="s">
        <v>73</v>
      </c>
      <c r="F77" s="456" t="s">
        <v>73</v>
      </c>
      <c r="G77" s="456" t="s">
        <v>73</v>
      </c>
      <c r="H77" s="456" t="s">
        <v>73</v>
      </c>
      <c r="I77" s="457" t="s">
        <v>73</v>
      </c>
      <c r="J77" s="765" t="s">
        <v>73</v>
      </c>
    </row>
    <row r="78" spans="1:10" ht="23.25" customHeight="1">
      <c r="A78" s="886" t="s">
        <v>562</v>
      </c>
      <c r="B78" s="759">
        <f>SUM(B8:B42)</f>
        <v>366923</v>
      </c>
      <c r="C78" s="428">
        <f>SUM(C8:C42)</f>
        <v>96172</v>
      </c>
      <c r="D78" s="463">
        <f aca="true" t="shared" si="2" ref="D78:J78">SUM(D8:D42)</f>
        <v>39479</v>
      </c>
      <c r="E78" s="429">
        <f t="shared" si="2"/>
        <v>409</v>
      </c>
      <c r="F78" s="430">
        <f t="shared" si="2"/>
        <v>0</v>
      </c>
      <c r="G78" s="430">
        <f t="shared" si="2"/>
        <v>0</v>
      </c>
      <c r="H78" s="430">
        <f t="shared" si="2"/>
        <v>0</v>
      </c>
      <c r="I78" s="464">
        <f t="shared" si="2"/>
        <v>39070</v>
      </c>
      <c r="J78" s="428">
        <f t="shared" si="2"/>
        <v>231272</v>
      </c>
    </row>
    <row r="79" spans="1:10" ht="23.25" customHeight="1">
      <c r="A79" s="283" t="s">
        <v>561</v>
      </c>
      <c r="B79" s="760">
        <f>SUM(B50:B77)</f>
        <v>33837</v>
      </c>
      <c r="C79" s="433">
        <f>SUM(C50:C77)</f>
        <v>20494</v>
      </c>
      <c r="D79" s="465">
        <f aca="true" t="shared" si="3" ref="D79:J79">SUM(D50:D77)</f>
        <v>758</v>
      </c>
      <c r="E79" s="434">
        <f t="shared" si="3"/>
        <v>95</v>
      </c>
      <c r="F79" s="435">
        <f t="shared" si="3"/>
        <v>0</v>
      </c>
      <c r="G79" s="435">
        <f t="shared" si="3"/>
        <v>0</v>
      </c>
      <c r="H79" s="435">
        <f t="shared" si="3"/>
        <v>0</v>
      </c>
      <c r="I79" s="466">
        <f t="shared" si="3"/>
        <v>663</v>
      </c>
      <c r="J79" s="433">
        <f t="shared" si="3"/>
        <v>12585</v>
      </c>
    </row>
    <row r="80" spans="1:10" ht="23.25" customHeight="1" thickBot="1">
      <c r="A80" s="284" t="s">
        <v>574</v>
      </c>
      <c r="B80" s="761">
        <f>SUM(B78:B79)</f>
        <v>400760</v>
      </c>
      <c r="C80" s="453">
        <f>SUM(C78:C79)</f>
        <v>116666</v>
      </c>
      <c r="D80" s="467">
        <f aca="true" t="shared" si="4" ref="D80:J80">SUM(D78:D79)</f>
        <v>40237</v>
      </c>
      <c r="E80" s="462">
        <f t="shared" si="4"/>
        <v>504</v>
      </c>
      <c r="F80" s="455">
        <f t="shared" si="4"/>
        <v>0</v>
      </c>
      <c r="G80" s="455">
        <f t="shared" si="4"/>
        <v>0</v>
      </c>
      <c r="H80" s="455">
        <f t="shared" si="4"/>
        <v>0</v>
      </c>
      <c r="I80" s="468">
        <f t="shared" si="4"/>
        <v>39733</v>
      </c>
      <c r="J80" s="453">
        <f t="shared" si="4"/>
        <v>243857</v>
      </c>
    </row>
  </sheetData>
  <mergeCells count="22">
    <mergeCell ref="C47:C49"/>
    <mergeCell ref="J47:J49"/>
    <mergeCell ref="I6:I7"/>
    <mergeCell ref="G6:G7"/>
    <mergeCell ref="A4:A7"/>
    <mergeCell ref="F48:F49"/>
    <mergeCell ref="I48:I49"/>
    <mergeCell ref="G48:G49"/>
    <mergeCell ref="H48:H49"/>
    <mergeCell ref="A46:A49"/>
    <mergeCell ref="B46:J46"/>
    <mergeCell ref="B47:B49"/>
    <mergeCell ref="D48:D49"/>
    <mergeCell ref="E48:E49"/>
    <mergeCell ref="B4:J4"/>
    <mergeCell ref="B5:B7"/>
    <mergeCell ref="J5:J7"/>
    <mergeCell ref="D6:D7"/>
    <mergeCell ref="E6:E7"/>
    <mergeCell ref="F6:F7"/>
    <mergeCell ref="H6:H7"/>
    <mergeCell ref="C5:C7"/>
  </mergeCells>
  <printOptions horizontalCentered="1"/>
  <pageMargins left="0.7086614173228347" right="0.57" top="0.7874015748031497" bottom="0.7874015748031497" header="0.5118110236220472" footer="0.5118110236220472"/>
  <pageSetup fitToHeight="2" horizontalDpi="600" verticalDpi="600" orientation="portrait" paperSize="9" scale="81" r:id="rId1"/>
  <rowBreaks count="1" manualBreakCount="1">
    <brk id="4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J80"/>
  <sheetViews>
    <sheetView view="pageBreakPreview" zoomScaleSheetLayoutView="100" workbookViewId="0" topLeftCell="A1">
      <pane xSplit="1" ySplit="7" topLeftCell="B7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77" sqref="G77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4" width="10.59765625" style="38" customWidth="1"/>
    <col min="5" max="9" width="9.59765625" style="38" customWidth="1"/>
    <col min="10" max="10" width="10.59765625" style="38" customWidth="1"/>
    <col min="11" max="16384" width="11" style="10" customWidth="1"/>
  </cols>
  <sheetData>
    <row r="1" spans="1:2" ht="24" customHeight="1">
      <c r="A1" s="50" t="s">
        <v>740</v>
      </c>
      <c r="B1" s="50"/>
    </row>
    <row r="2" spans="1:2" ht="24" customHeight="1">
      <c r="A2" s="50" t="s">
        <v>744</v>
      </c>
      <c r="B2" s="50"/>
    </row>
    <row r="3" spans="1:10" ht="24" customHeight="1" thickBot="1">
      <c r="A3" s="49" t="s">
        <v>383</v>
      </c>
      <c r="B3" s="49"/>
      <c r="C3" s="114"/>
      <c r="D3" s="114"/>
      <c r="E3" s="114"/>
      <c r="F3" s="114"/>
      <c r="G3" s="114"/>
      <c r="H3" s="114"/>
      <c r="I3" s="115"/>
      <c r="J3" s="116" t="s">
        <v>944</v>
      </c>
    </row>
    <row r="4" spans="1:10" ht="20.25" customHeight="1" thickBot="1">
      <c r="A4" s="1017" t="s">
        <v>559</v>
      </c>
      <c r="B4" s="1017"/>
      <c r="C4" s="978"/>
      <c r="D4" s="978"/>
      <c r="E4" s="978"/>
      <c r="F4" s="978"/>
      <c r="G4" s="978"/>
      <c r="H4" s="978"/>
      <c r="I4" s="978"/>
      <c r="J4" s="979"/>
    </row>
    <row r="5" spans="1:10" ht="16.5" customHeight="1">
      <c r="A5" s="1018"/>
      <c r="B5" s="1004" t="s">
        <v>422</v>
      </c>
      <c r="C5" s="989" t="s">
        <v>69</v>
      </c>
      <c r="D5" s="853" t="s">
        <v>68</v>
      </c>
      <c r="E5" s="854"/>
      <c r="F5" s="854"/>
      <c r="G5" s="854"/>
      <c r="H5" s="854"/>
      <c r="I5" s="855"/>
      <c r="J5" s="986" t="s">
        <v>70</v>
      </c>
    </row>
    <row r="6" spans="1:10" ht="16.5" customHeight="1">
      <c r="A6" s="1018"/>
      <c r="B6" s="1004"/>
      <c r="C6" s="990"/>
      <c r="D6" s="992" t="s">
        <v>742</v>
      </c>
      <c r="E6" s="982" t="s">
        <v>743</v>
      </c>
      <c r="F6" s="984" t="s">
        <v>767</v>
      </c>
      <c r="G6" s="984" t="s">
        <v>71</v>
      </c>
      <c r="H6" s="984" t="s">
        <v>768</v>
      </c>
      <c r="I6" s="980" t="s">
        <v>72</v>
      </c>
      <c r="J6" s="987"/>
    </row>
    <row r="7" spans="1:10" ht="16.5" customHeight="1" thickBot="1">
      <c r="A7" s="1019"/>
      <c r="B7" s="1005"/>
      <c r="C7" s="991"/>
      <c r="D7" s="977"/>
      <c r="E7" s="983"/>
      <c r="F7" s="985"/>
      <c r="G7" s="985"/>
      <c r="H7" s="985"/>
      <c r="I7" s="981"/>
      <c r="J7" s="988"/>
    </row>
    <row r="8" spans="1:10" ht="23.25" customHeight="1">
      <c r="A8" s="310" t="s">
        <v>251</v>
      </c>
      <c r="B8" s="754">
        <f aca="true" t="shared" si="0" ref="B8:B42">SUM(C8,D8,J8)</f>
        <v>10850</v>
      </c>
      <c r="C8" s="428">
        <v>175</v>
      </c>
      <c r="D8" s="315">
        <f>SUM(E8:I8)</f>
        <v>9745</v>
      </c>
      <c r="E8" s="429">
        <v>281</v>
      </c>
      <c r="F8" s="430">
        <v>4916</v>
      </c>
      <c r="G8" s="431" t="s">
        <v>73</v>
      </c>
      <c r="H8" s="431" t="s">
        <v>73</v>
      </c>
      <c r="I8" s="464">
        <v>4548</v>
      </c>
      <c r="J8" s="428">
        <v>930</v>
      </c>
    </row>
    <row r="9" spans="1:10" ht="23.25" customHeight="1">
      <c r="A9" s="311" t="s">
        <v>252</v>
      </c>
      <c r="B9" s="755">
        <f t="shared" si="0"/>
        <v>3810</v>
      </c>
      <c r="C9" s="764" t="s">
        <v>73</v>
      </c>
      <c r="D9" s="316">
        <f aca="true" t="shared" si="1" ref="D9:D42">SUM(E9:I9)</f>
        <v>3810</v>
      </c>
      <c r="E9" s="434">
        <v>457</v>
      </c>
      <c r="F9" s="435">
        <v>1970</v>
      </c>
      <c r="G9" s="436" t="s">
        <v>73</v>
      </c>
      <c r="H9" s="436" t="s">
        <v>73</v>
      </c>
      <c r="I9" s="466">
        <v>1383</v>
      </c>
      <c r="J9" s="764" t="s">
        <v>73</v>
      </c>
    </row>
    <row r="10" spans="1:10" ht="23.25" customHeight="1">
      <c r="A10" s="311" t="s">
        <v>253</v>
      </c>
      <c r="B10" s="755">
        <f t="shared" si="0"/>
        <v>2504</v>
      </c>
      <c r="C10" s="764" t="s">
        <v>73</v>
      </c>
      <c r="D10" s="316">
        <f t="shared" si="1"/>
        <v>2409</v>
      </c>
      <c r="E10" s="438" t="s">
        <v>73</v>
      </c>
      <c r="F10" s="436" t="s">
        <v>73</v>
      </c>
      <c r="G10" s="436" t="s">
        <v>73</v>
      </c>
      <c r="H10" s="436" t="s">
        <v>73</v>
      </c>
      <c r="I10" s="466">
        <v>2409</v>
      </c>
      <c r="J10" s="433">
        <v>95</v>
      </c>
    </row>
    <row r="11" spans="1:10" ht="23.25" customHeight="1">
      <c r="A11" s="311" t="s">
        <v>254</v>
      </c>
      <c r="B11" s="755">
        <f t="shared" si="0"/>
        <v>3011</v>
      </c>
      <c r="C11" s="433">
        <v>984</v>
      </c>
      <c r="D11" s="316">
        <f t="shared" si="1"/>
        <v>2011</v>
      </c>
      <c r="E11" s="438" t="s">
        <v>73</v>
      </c>
      <c r="F11" s="435">
        <v>2011</v>
      </c>
      <c r="G11" s="436" t="s">
        <v>73</v>
      </c>
      <c r="H11" s="436" t="s">
        <v>73</v>
      </c>
      <c r="I11" s="437" t="s">
        <v>73</v>
      </c>
      <c r="J11" s="433">
        <v>16</v>
      </c>
    </row>
    <row r="12" spans="1:10" ht="23.25" customHeight="1">
      <c r="A12" s="312" t="s">
        <v>255</v>
      </c>
      <c r="B12" s="756">
        <f t="shared" si="0"/>
        <v>1399</v>
      </c>
      <c r="C12" s="439">
        <v>260</v>
      </c>
      <c r="D12" s="317">
        <f t="shared" si="1"/>
        <v>1124</v>
      </c>
      <c r="E12" s="440">
        <v>185</v>
      </c>
      <c r="F12" s="441">
        <v>939</v>
      </c>
      <c r="G12" s="442" t="s">
        <v>73</v>
      </c>
      <c r="H12" s="442" t="s">
        <v>73</v>
      </c>
      <c r="I12" s="443" t="s">
        <v>73</v>
      </c>
      <c r="J12" s="439">
        <v>15</v>
      </c>
    </row>
    <row r="13" spans="1:10" ht="23.25" customHeight="1">
      <c r="A13" s="313" t="s">
        <v>256</v>
      </c>
      <c r="B13" s="757">
        <f t="shared" si="0"/>
        <v>916</v>
      </c>
      <c r="C13" s="461" t="s">
        <v>73</v>
      </c>
      <c r="D13" s="318">
        <f t="shared" si="1"/>
        <v>664</v>
      </c>
      <c r="E13" s="450" t="s">
        <v>73</v>
      </c>
      <c r="F13" s="446">
        <v>664</v>
      </c>
      <c r="G13" s="447" t="s">
        <v>73</v>
      </c>
      <c r="H13" s="447" t="s">
        <v>73</v>
      </c>
      <c r="I13" s="448" t="s">
        <v>73</v>
      </c>
      <c r="J13" s="444">
        <v>252</v>
      </c>
    </row>
    <row r="14" spans="1:10" ht="23.25" customHeight="1">
      <c r="A14" s="311" t="s">
        <v>257</v>
      </c>
      <c r="B14" s="755">
        <f t="shared" si="0"/>
        <v>4165</v>
      </c>
      <c r="C14" s="764" t="s">
        <v>73</v>
      </c>
      <c r="D14" s="316">
        <f t="shared" si="1"/>
        <v>4109</v>
      </c>
      <c r="E14" s="434">
        <v>505</v>
      </c>
      <c r="F14" s="435">
        <v>3483</v>
      </c>
      <c r="G14" s="436" t="s">
        <v>73</v>
      </c>
      <c r="H14" s="436" t="s">
        <v>73</v>
      </c>
      <c r="I14" s="466">
        <v>121</v>
      </c>
      <c r="J14" s="433">
        <v>56</v>
      </c>
    </row>
    <row r="15" spans="1:10" ht="23.25" customHeight="1">
      <c r="A15" s="311" t="s">
        <v>258</v>
      </c>
      <c r="B15" s="755">
        <f t="shared" si="0"/>
        <v>2354</v>
      </c>
      <c r="C15" s="433">
        <v>862</v>
      </c>
      <c r="D15" s="316">
        <f t="shared" si="1"/>
        <v>1454</v>
      </c>
      <c r="E15" s="434">
        <v>483</v>
      </c>
      <c r="F15" s="436" t="s">
        <v>73</v>
      </c>
      <c r="G15" s="436" t="s">
        <v>73</v>
      </c>
      <c r="H15" s="436" t="s">
        <v>73</v>
      </c>
      <c r="I15" s="466">
        <v>971</v>
      </c>
      <c r="J15" s="433">
        <v>38</v>
      </c>
    </row>
    <row r="16" spans="1:10" ht="23.25" customHeight="1">
      <c r="A16" s="311" t="s">
        <v>259</v>
      </c>
      <c r="B16" s="755">
        <f t="shared" si="0"/>
        <v>463</v>
      </c>
      <c r="C16" s="764" t="s">
        <v>73</v>
      </c>
      <c r="D16" s="316">
        <f t="shared" si="1"/>
        <v>386</v>
      </c>
      <c r="E16" s="438" t="s">
        <v>73</v>
      </c>
      <c r="F16" s="435">
        <v>386</v>
      </c>
      <c r="G16" s="436" t="s">
        <v>73</v>
      </c>
      <c r="H16" s="436" t="s">
        <v>73</v>
      </c>
      <c r="I16" s="437" t="s">
        <v>73</v>
      </c>
      <c r="J16" s="433">
        <v>77</v>
      </c>
    </row>
    <row r="17" spans="1:10" ht="23.25" customHeight="1">
      <c r="A17" s="312" t="s">
        <v>260</v>
      </c>
      <c r="B17" s="756">
        <f t="shared" si="0"/>
        <v>664</v>
      </c>
      <c r="C17" s="451" t="s">
        <v>73</v>
      </c>
      <c r="D17" s="317">
        <f t="shared" si="1"/>
        <v>654</v>
      </c>
      <c r="E17" s="449" t="s">
        <v>73</v>
      </c>
      <c r="F17" s="442" t="s">
        <v>73</v>
      </c>
      <c r="G17" s="442" t="s">
        <v>73</v>
      </c>
      <c r="H17" s="442" t="s">
        <v>73</v>
      </c>
      <c r="I17" s="788">
        <v>654</v>
      </c>
      <c r="J17" s="439">
        <v>10</v>
      </c>
    </row>
    <row r="18" spans="1:10" ht="23.25" customHeight="1">
      <c r="A18" s="313" t="s">
        <v>261</v>
      </c>
      <c r="B18" s="757">
        <f t="shared" si="0"/>
        <v>1353</v>
      </c>
      <c r="C18" s="444">
        <v>702</v>
      </c>
      <c r="D18" s="318">
        <f t="shared" si="1"/>
        <v>606</v>
      </c>
      <c r="E18" s="450" t="s">
        <v>73</v>
      </c>
      <c r="F18" s="446">
        <v>606</v>
      </c>
      <c r="G18" s="447" t="s">
        <v>73</v>
      </c>
      <c r="H18" s="447" t="s">
        <v>73</v>
      </c>
      <c r="I18" s="448" t="s">
        <v>73</v>
      </c>
      <c r="J18" s="444">
        <v>45</v>
      </c>
    </row>
    <row r="19" spans="1:10" ht="23.25" customHeight="1">
      <c r="A19" s="311" t="s">
        <v>262</v>
      </c>
      <c r="B19" s="755">
        <f t="shared" si="0"/>
        <v>4324</v>
      </c>
      <c r="C19" s="764" t="s">
        <v>73</v>
      </c>
      <c r="D19" s="316">
        <f t="shared" si="1"/>
        <v>4324</v>
      </c>
      <c r="E19" s="438" t="s">
        <v>73</v>
      </c>
      <c r="F19" s="435">
        <v>3714</v>
      </c>
      <c r="G19" s="436" t="s">
        <v>73</v>
      </c>
      <c r="H19" s="436" t="s">
        <v>73</v>
      </c>
      <c r="I19" s="466">
        <v>610</v>
      </c>
      <c r="J19" s="764" t="s">
        <v>73</v>
      </c>
    </row>
    <row r="20" spans="1:10" ht="23.25" customHeight="1">
      <c r="A20" s="311" t="s">
        <v>263</v>
      </c>
      <c r="B20" s="755">
        <f t="shared" si="0"/>
        <v>1643</v>
      </c>
      <c r="C20" s="764" t="s">
        <v>73</v>
      </c>
      <c r="D20" s="316">
        <f t="shared" si="1"/>
        <v>1617</v>
      </c>
      <c r="E20" s="438" t="s">
        <v>73</v>
      </c>
      <c r="F20" s="436" t="s">
        <v>73</v>
      </c>
      <c r="G20" s="436" t="s">
        <v>73</v>
      </c>
      <c r="H20" s="436" t="s">
        <v>73</v>
      </c>
      <c r="I20" s="466">
        <v>1617</v>
      </c>
      <c r="J20" s="433">
        <v>26</v>
      </c>
    </row>
    <row r="21" spans="1:10" ht="23.25" customHeight="1">
      <c r="A21" s="311" t="s">
        <v>264</v>
      </c>
      <c r="B21" s="755">
        <f t="shared" si="0"/>
        <v>1376</v>
      </c>
      <c r="C21" s="764" t="s">
        <v>73</v>
      </c>
      <c r="D21" s="316">
        <f t="shared" si="1"/>
        <v>1314</v>
      </c>
      <c r="E21" s="438" t="s">
        <v>73</v>
      </c>
      <c r="F21" s="436" t="s">
        <v>73</v>
      </c>
      <c r="G21" s="436" t="s">
        <v>73</v>
      </c>
      <c r="H21" s="436" t="s">
        <v>73</v>
      </c>
      <c r="I21" s="466">
        <v>1314</v>
      </c>
      <c r="J21" s="433">
        <v>62</v>
      </c>
    </row>
    <row r="22" spans="1:10" ht="23.25" customHeight="1">
      <c r="A22" s="312" t="s">
        <v>265</v>
      </c>
      <c r="B22" s="756">
        <f t="shared" si="0"/>
        <v>1092</v>
      </c>
      <c r="C22" s="451" t="s">
        <v>73</v>
      </c>
      <c r="D22" s="317">
        <f t="shared" si="1"/>
        <v>1050</v>
      </c>
      <c r="E22" s="440">
        <v>89</v>
      </c>
      <c r="F22" s="442" t="s">
        <v>73</v>
      </c>
      <c r="G22" s="442" t="s">
        <v>73</v>
      </c>
      <c r="H22" s="442" t="s">
        <v>73</v>
      </c>
      <c r="I22" s="788">
        <v>961</v>
      </c>
      <c r="J22" s="439">
        <v>42</v>
      </c>
    </row>
    <row r="23" spans="1:10" ht="23.25" customHeight="1">
      <c r="A23" s="313" t="s">
        <v>266</v>
      </c>
      <c r="B23" s="757">
        <f t="shared" si="0"/>
        <v>625</v>
      </c>
      <c r="C23" s="444">
        <v>183</v>
      </c>
      <c r="D23" s="318">
        <f t="shared" si="1"/>
        <v>442</v>
      </c>
      <c r="E23" s="450" t="s">
        <v>73</v>
      </c>
      <c r="F23" s="446">
        <v>442</v>
      </c>
      <c r="G23" s="447" t="s">
        <v>73</v>
      </c>
      <c r="H23" s="447" t="s">
        <v>73</v>
      </c>
      <c r="I23" s="448" t="s">
        <v>73</v>
      </c>
      <c r="J23" s="461" t="s">
        <v>73</v>
      </c>
    </row>
    <row r="24" spans="1:10" ht="23.25" customHeight="1">
      <c r="A24" s="311" t="s">
        <v>267</v>
      </c>
      <c r="B24" s="755">
        <f t="shared" si="0"/>
        <v>566</v>
      </c>
      <c r="C24" s="764" t="s">
        <v>73</v>
      </c>
      <c r="D24" s="316">
        <f t="shared" si="1"/>
        <v>555</v>
      </c>
      <c r="E24" s="438" t="s">
        <v>73</v>
      </c>
      <c r="F24" s="435">
        <v>430</v>
      </c>
      <c r="G24" s="436" t="s">
        <v>73</v>
      </c>
      <c r="H24" s="436" t="s">
        <v>73</v>
      </c>
      <c r="I24" s="466">
        <v>125</v>
      </c>
      <c r="J24" s="433">
        <v>11</v>
      </c>
    </row>
    <row r="25" spans="1:10" ht="23.25" customHeight="1">
      <c r="A25" s="311" t="s">
        <v>268</v>
      </c>
      <c r="B25" s="755">
        <f t="shared" si="0"/>
        <v>638</v>
      </c>
      <c r="C25" s="433">
        <v>502</v>
      </c>
      <c r="D25" s="316">
        <f t="shared" si="1"/>
        <v>115</v>
      </c>
      <c r="E25" s="434">
        <v>54</v>
      </c>
      <c r="F25" s="435">
        <v>53</v>
      </c>
      <c r="G25" s="436" t="s">
        <v>73</v>
      </c>
      <c r="H25" s="436" t="s">
        <v>73</v>
      </c>
      <c r="I25" s="466">
        <v>8</v>
      </c>
      <c r="J25" s="433">
        <v>21</v>
      </c>
    </row>
    <row r="26" spans="1:10" ht="23.25" customHeight="1">
      <c r="A26" s="311" t="s">
        <v>269</v>
      </c>
      <c r="B26" s="755">
        <f t="shared" si="0"/>
        <v>930</v>
      </c>
      <c r="C26" s="433">
        <v>311</v>
      </c>
      <c r="D26" s="316">
        <f t="shared" si="1"/>
        <v>510</v>
      </c>
      <c r="E26" s="438" t="s">
        <v>73</v>
      </c>
      <c r="F26" s="435">
        <v>308</v>
      </c>
      <c r="G26" s="436" t="s">
        <v>73</v>
      </c>
      <c r="H26" s="436" t="s">
        <v>73</v>
      </c>
      <c r="I26" s="466">
        <v>202</v>
      </c>
      <c r="J26" s="433">
        <v>109</v>
      </c>
    </row>
    <row r="27" spans="1:10" ht="23.25" customHeight="1">
      <c r="A27" s="312" t="s">
        <v>270</v>
      </c>
      <c r="B27" s="756">
        <f t="shared" si="0"/>
        <v>1069</v>
      </c>
      <c r="C27" s="439">
        <v>309</v>
      </c>
      <c r="D27" s="317">
        <f t="shared" si="1"/>
        <v>731</v>
      </c>
      <c r="E27" s="449" t="s">
        <v>73</v>
      </c>
      <c r="F27" s="441">
        <v>731</v>
      </c>
      <c r="G27" s="442" t="s">
        <v>73</v>
      </c>
      <c r="H27" s="442" t="s">
        <v>73</v>
      </c>
      <c r="I27" s="443" t="s">
        <v>73</v>
      </c>
      <c r="J27" s="439">
        <v>29</v>
      </c>
    </row>
    <row r="28" spans="1:10" ht="23.25" customHeight="1">
      <c r="A28" s="313" t="s">
        <v>271</v>
      </c>
      <c r="B28" s="757">
        <f t="shared" si="0"/>
        <v>368</v>
      </c>
      <c r="C28" s="444">
        <v>360</v>
      </c>
      <c r="D28" s="786" t="s">
        <v>73</v>
      </c>
      <c r="E28" s="450" t="s">
        <v>73</v>
      </c>
      <c r="F28" s="447" t="s">
        <v>73</v>
      </c>
      <c r="G28" s="447" t="s">
        <v>73</v>
      </c>
      <c r="H28" s="447" t="s">
        <v>73</v>
      </c>
      <c r="I28" s="448" t="s">
        <v>73</v>
      </c>
      <c r="J28" s="444">
        <v>8</v>
      </c>
    </row>
    <row r="29" spans="1:10" ht="23.25" customHeight="1">
      <c r="A29" s="311" t="s">
        <v>272</v>
      </c>
      <c r="B29" s="755">
        <f t="shared" si="0"/>
        <v>1418</v>
      </c>
      <c r="C29" s="433">
        <v>26</v>
      </c>
      <c r="D29" s="316">
        <f t="shared" si="1"/>
        <v>1262</v>
      </c>
      <c r="E29" s="434">
        <v>227</v>
      </c>
      <c r="F29" s="435">
        <v>1035</v>
      </c>
      <c r="G29" s="436" t="s">
        <v>73</v>
      </c>
      <c r="H29" s="436" t="s">
        <v>73</v>
      </c>
      <c r="I29" s="437" t="s">
        <v>73</v>
      </c>
      <c r="J29" s="433">
        <v>130</v>
      </c>
    </row>
    <row r="30" spans="1:10" ht="23.25" customHeight="1">
      <c r="A30" s="311" t="s">
        <v>273</v>
      </c>
      <c r="B30" s="755">
        <f t="shared" si="0"/>
        <v>701</v>
      </c>
      <c r="C30" s="433">
        <v>229</v>
      </c>
      <c r="D30" s="316">
        <f t="shared" si="1"/>
        <v>472</v>
      </c>
      <c r="E30" s="438" t="s">
        <v>73</v>
      </c>
      <c r="F30" s="435">
        <v>472</v>
      </c>
      <c r="G30" s="436" t="s">
        <v>73</v>
      </c>
      <c r="H30" s="436" t="s">
        <v>73</v>
      </c>
      <c r="I30" s="437" t="s">
        <v>73</v>
      </c>
      <c r="J30" s="452" t="s">
        <v>73</v>
      </c>
    </row>
    <row r="31" spans="1:10" ht="23.25" customHeight="1">
      <c r="A31" s="311" t="s">
        <v>274</v>
      </c>
      <c r="B31" s="755">
        <f t="shared" si="0"/>
        <v>1080</v>
      </c>
      <c r="C31" s="764" t="s">
        <v>73</v>
      </c>
      <c r="D31" s="316">
        <f t="shared" si="1"/>
        <v>1066</v>
      </c>
      <c r="E31" s="434">
        <v>156</v>
      </c>
      <c r="F31" s="435">
        <v>815</v>
      </c>
      <c r="G31" s="436" t="s">
        <v>73</v>
      </c>
      <c r="H31" s="436" t="s">
        <v>73</v>
      </c>
      <c r="I31" s="466">
        <v>95</v>
      </c>
      <c r="J31" s="433">
        <v>14</v>
      </c>
    </row>
    <row r="32" spans="1:10" ht="23.25" customHeight="1">
      <c r="A32" s="312" t="s">
        <v>275</v>
      </c>
      <c r="B32" s="756">
        <f t="shared" si="0"/>
        <v>534</v>
      </c>
      <c r="C32" s="439">
        <v>118</v>
      </c>
      <c r="D32" s="317">
        <f t="shared" si="1"/>
        <v>405</v>
      </c>
      <c r="E32" s="449" t="s">
        <v>73</v>
      </c>
      <c r="F32" s="441">
        <v>405</v>
      </c>
      <c r="G32" s="442" t="s">
        <v>73</v>
      </c>
      <c r="H32" s="442" t="s">
        <v>73</v>
      </c>
      <c r="I32" s="443" t="s">
        <v>73</v>
      </c>
      <c r="J32" s="439">
        <v>11</v>
      </c>
    </row>
    <row r="33" spans="1:10" ht="23.25" customHeight="1">
      <c r="A33" s="313" t="s">
        <v>276</v>
      </c>
      <c r="B33" s="757">
        <f t="shared" si="0"/>
        <v>775</v>
      </c>
      <c r="C33" s="444">
        <v>150</v>
      </c>
      <c r="D33" s="318">
        <f t="shared" si="1"/>
        <v>600</v>
      </c>
      <c r="E33" s="445">
        <v>106</v>
      </c>
      <c r="F33" s="446">
        <v>494</v>
      </c>
      <c r="G33" s="447" t="s">
        <v>73</v>
      </c>
      <c r="H33" s="447" t="s">
        <v>73</v>
      </c>
      <c r="I33" s="448" t="s">
        <v>73</v>
      </c>
      <c r="J33" s="444">
        <v>25</v>
      </c>
    </row>
    <row r="34" spans="1:10" ht="23.25" customHeight="1">
      <c r="A34" s="311" t="s">
        <v>277</v>
      </c>
      <c r="B34" s="755">
        <f t="shared" si="0"/>
        <v>456</v>
      </c>
      <c r="C34" s="433">
        <v>130</v>
      </c>
      <c r="D34" s="316">
        <f t="shared" si="1"/>
        <v>320</v>
      </c>
      <c r="E34" s="438" t="s">
        <v>73</v>
      </c>
      <c r="F34" s="435">
        <v>320</v>
      </c>
      <c r="G34" s="436" t="s">
        <v>73</v>
      </c>
      <c r="H34" s="436" t="s">
        <v>73</v>
      </c>
      <c r="I34" s="437" t="s">
        <v>73</v>
      </c>
      <c r="J34" s="433">
        <v>6</v>
      </c>
    </row>
    <row r="35" spans="1:10" ht="23.25" customHeight="1">
      <c r="A35" s="311" t="s">
        <v>278</v>
      </c>
      <c r="B35" s="755">
        <f t="shared" si="0"/>
        <v>305</v>
      </c>
      <c r="C35" s="433">
        <v>190</v>
      </c>
      <c r="D35" s="316">
        <f t="shared" si="1"/>
        <v>108</v>
      </c>
      <c r="E35" s="438" t="s">
        <v>73</v>
      </c>
      <c r="F35" s="435">
        <v>108</v>
      </c>
      <c r="G35" s="436" t="s">
        <v>73</v>
      </c>
      <c r="H35" s="436" t="s">
        <v>73</v>
      </c>
      <c r="I35" s="437" t="s">
        <v>73</v>
      </c>
      <c r="J35" s="433">
        <v>7</v>
      </c>
    </row>
    <row r="36" spans="1:10" ht="23.25" customHeight="1">
      <c r="A36" s="311" t="s">
        <v>279</v>
      </c>
      <c r="B36" s="755">
        <f t="shared" si="0"/>
        <v>541</v>
      </c>
      <c r="C36" s="764" t="s">
        <v>73</v>
      </c>
      <c r="D36" s="316">
        <f t="shared" si="1"/>
        <v>541</v>
      </c>
      <c r="E36" s="438" t="s">
        <v>73</v>
      </c>
      <c r="F36" s="435">
        <v>340</v>
      </c>
      <c r="G36" s="436" t="s">
        <v>73</v>
      </c>
      <c r="H36" s="436" t="s">
        <v>73</v>
      </c>
      <c r="I36" s="466">
        <v>201</v>
      </c>
      <c r="J36" s="764" t="s">
        <v>73</v>
      </c>
    </row>
    <row r="37" spans="1:10" ht="23.25" customHeight="1">
      <c r="A37" s="312" t="s">
        <v>280</v>
      </c>
      <c r="B37" s="756">
        <f t="shared" si="0"/>
        <v>743</v>
      </c>
      <c r="C37" s="451" t="s">
        <v>73</v>
      </c>
      <c r="D37" s="317">
        <f t="shared" si="1"/>
        <v>743</v>
      </c>
      <c r="E37" s="440">
        <v>51</v>
      </c>
      <c r="F37" s="441">
        <v>502</v>
      </c>
      <c r="G37" s="442" t="s">
        <v>73</v>
      </c>
      <c r="H37" s="442" t="s">
        <v>73</v>
      </c>
      <c r="I37" s="788">
        <v>190</v>
      </c>
      <c r="J37" s="451" t="s">
        <v>73</v>
      </c>
    </row>
    <row r="38" spans="1:10" ht="23.25" customHeight="1">
      <c r="A38" s="313" t="s">
        <v>281</v>
      </c>
      <c r="B38" s="757">
        <f t="shared" si="0"/>
        <v>918</v>
      </c>
      <c r="C38" s="444">
        <v>918</v>
      </c>
      <c r="D38" s="786" t="s">
        <v>73</v>
      </c>
      <c r="E38" s="450" t="s">
        <v>73</v>
      </c>
      <c r="F38" s="447" t="s">
        <v>73</v>
      </c>
      <c r="G38" s="447" t="s">
        <v>73</v>
      </c>
      <c r="H38" s="447" t="s">
        <v>73</v>
      </c>
      <c r="I38" s="448" t="s">
        <v>73</v>
      </c>
      <c r="J38" s="461" t="s">
        <v>73</v>
      </c>
    </row>
    <row r="39" spans="1:10" ht="23.25" customHeight="1">
      <c r="A39" s="311" t="s">
        <v>282</v>
      </c>
      <c r="B39" s="755">
        <f t="shared" si="0"/>
        <v>665</v>
      </c>
      <c r="C39" s="433">
        <v>86</v>
      </c>
      <c r="D39" s="316">
        <f t="shared" si="1"/>
        <v>543</v>
      </c>
      <c r="E39" s="438" t="s">
        <v>73</v>
      </c>
      <c r="F39" s="435">
        <v>425</v>
      </c>
      <c r="G39" s="436" t="s">
        <v>73</v>
      </c>
      <c r="H39" s="436" t="s">
        <v>73</v>
      </c>
      <c r="I39" s="466">
        <v>118</v>
      </c>
      <c r="J39" s="433">
        <v>36</v>
      </c>
    </row>
    <row r="40" spans="1:10" ht="23.25" customHeight="1">
      <c r="A40" s="311" t="s">
        <v>283</v>
      </c>
      <c r="B40" s="755">
        <f t="shared" si="0"/>
        <v>453</v>
      </c>
      <c r="C40" s="433">
        <v>101</v>
      </c>
      <c r="D40" s="316">
        <f t="shared" si="1"/>
        <v>332</v>
      </c>
      <c r="E40" s="438" t="s">
        <v>73</v>
      </c>
      <c r="F40" s="436" t="s">
        <v>73</v>
      </c>
      <c r="G40" s="436" t="s">
        <v>73</v>
      </c>
      <c r="H40" s="436" t="s">
        <v>73</v>
      </c>
      <c r="I40" s="466">
        <v>332</v>
      </c>
      <c r="J40" s="433">
        <v>20</v>
      </c>
    </row>
    <row r="41" spans="1:10" ht="23.25" customHeight="1">
      <c r="A41" s="311" t="s">
        <v>284</v>
      </c>
      <c r="B41" s="755">
        <f t="shared" si="0"/>
        <v>639</v>
      </c>
      <c r="C41" s="433">
        <v>319</v>
      </c>
      <c r="D41" s="316">
        <f t="shared" si="1"/>
        <v>320</v>
      </c>
      <c r="E41" s="438" t="s">
        <v>73</v>
      </c>
      <c r="F41" s="435">
        <v>320</v>
      </c>
      <c r="G41" s="436" t="s">
        <v>73</v>
      </c>
      <c r="H41" s="436" t="s">
        <v>73</v>
      </c>
      <c r="I41" s="437" t="s">
        <v>73</v>
      </c>
      <c r="J41" s="764" t="s">
        <v>73</v>
      </c>
    </row>
    <row r="42" spans="1:10" ht="23.25" customHeight="1" thickBot="1">
      <c r="A42" s="314" t="s">
        <v>67</v>
      </c>
      <c r="B42" s="758">
        <f t="shared" si="0"/>
        <v>389</v>
      </c>
      <c r="C42" s="765" t="s">
        <v>73</v>
      </c>
      <c r="D42" s="319">
        <f t="shared" si="1"/>
        <v>355</v>
      </c>
      <c r="E42" s="462">
        <v>263</v>
      </c>
      <c r="F42" s="456" t="s">
        <v>73</v>
      </c>
      <c r="G42" s="456" t="s">
        <v>73</v>
      </c>
      <c r="H42" s="456" t="s">
        <v>73</v>
      </c>
      <c r="I42" s="468">
        <v>92</v>
      </c>
      <c r="J42" s="453">
        <v>34</v>
      </c>
    </row>
    <row r="43" spans="1:2" ht="24" customHeight="1">
      <c r="A43" s="50" t="s">
        <v>740</v>
      </c>
      <c r="B43" s="50"/>
    </row>
    <row r="44" spans="1:2" ht="24" customHeight="1">
      <c r="A44" s="50" t="s">
        <v>744</v>
      </c>
      <c r="B44" s="50"/>
    </row>
    <row r="45" spans="1:10" ht="24" customHeight="1" thickBot="1">
      <c r="A45" s="49" t="s">
        <v>384</v>
      </c>
      <c r="B45" s="49"/>
      <c r="C45" s="114"/>
      <c r="D45" s="114"/>
      <c r="E45" s="114"/>
      <c r="F45" s="114"/>
      <c r="G45" s="114"/>
      <c r="H45" s="114"/>
      <c r="I45" s="115"/>
      <c r="J45" s="116" t="s">
        <v>944</v>
      </c>
    </row>
    <row r="46" spans="1:10" ht="20.25" customHeight="1" thickBot="1">
      <c r="A46" s="1017" t="s">
        <v>559</v>
      </c>
      <c r="B46" s="1017"/>
      <c r="C46" s="978"/>
      <c r="D46" s="978"/>
      <c r="E46" s="978"/>
      <c r="F46" s="978"/>
      <c r="G46" s="978"/>
      <c r="H46" s="978"/>
      <c r="I46" s="978"/>
      <c r="J46" s="979"/>
    </row>
    <row r="47" spans="1:10" ht="16.5" customHeight="1">
      <c r="A47" s="1018"/>
      <c r="B47" s="1004" t="s">
        <v>422</v>
      </c>
      <c r="C47" s="989" t="s">
        <v>69</v>
      </c>
      <c r="D47" s="853" t="s">
        <v>68</v>
      </c>
      <c r="E47" s="854"/>
      <c r="F47" s="854"/>
      <c r="G47" s="854"/>
      <c r="H47" s="854"/>
      <c r="I47" s="855"/>
      <c r="J47" s="986" t="s">
        <v>70</v>
      </c>
    </row>
    <row r="48" spans="1:10" ht="16.5" customHeight="1">
      <c r="A48" s="1018"/>
      <c r="B48" s="1004"/>
      <c r="C48" s="990"/>
      <c r="D48" s="992" t="s">
        <v>742</v>
      </c>
      <c r="E48" s="982" t="s">
        <v>743</v>
      </c>
      <c r="F48" s="984" t="s">
        <v>767</v>
      </c>
      <c r="G48" s="984" t="s">
        <v>71</v>
      </c>
      <c r="H48" s="984" t="s">
        <v>768</v>
      </c>
      <c r="I48" s="980" t="s">
        <v>72</v>
      </c>
      <c r="J48" s="987"/>
    </row>
    <row r="49" spans="1:10" ht="16.5" customHeight="1" thickBot="1">
      <c r="A49" s="1019"/>
      <c r="B49" s="1005"/>
      <c r="C49" s="991"/>
      <c r="D49" s="977"/>
      <c r="E49" s="983"/>
      <c r="F49" s="985"/>
      <c r="G49" s="985"/>
      <c r="H49" s="985"/>
      <c r="I49" s="981"/>
      <c r="J49" s="988"/>
    </row>
    <row r="50" spans="1:10" ht="23.25" customHeight="1">
      <c r="A50" s="781" t="s">
        <v>285</v>
      </c>
      <c r="B50" s="773">
        <f aca="true" t="shared" si="2" ref="B50:B77">SUM(C50,D50,J50)</f>
        <v>403</v>
      </c>
      <c r="C50" s="796" t="s">
        <v>73</v>
      </c>
      <c r="D50" s="766">
        <f aca="true" t="shared" si="3" ref="D50:D77">SUM(E50:I50)</f>
        <v>403</v>
      </c>
      <c r="E50" s="429">
        <v>28</v>
      </c>
      <c r="F50" s="430">
        <v>336</v>
      </c>
      <c r="G50" s="431" t="s">
        <v>73</v>
      </c>
      <c r="H50" s="431" t="s">
        <v>73</v>
      </c>
      <c r="I50" s="464">
        <v>39</v>
      </c>
      <c r="J50" s="796" t="s">
        <v>73</v>
      </c>
    </row>
    <row r="51" spans="1:10" ht="23.25" customHeight="1">
      <c r="A51" s="782" t="s">
        <v>286</v>
      </c>
      <c r="B51" s="774">
        <f t="shared" si="2"/>
        <v>526</v>
      </c>
      <c r="C51" s="433">
        <v>112</v>
      </c>
      <c r="D51" s="767">
        <f t="shared" si="3"/>
        <v>405</v>
      </c>
      <c r="E51" s="434">
        <v>66</v>
      </c>
      <c r="F51" s="435">
        <v>339</v>
      </c>
      <c r="G51" s="436" t="s">
        <v>73</v>
      </c>
      <c r="H51" s="436" t="s">
        <v>73</v>
      </c>
      <c r="I51" s="437" t="s">
        <v>73</v>
      </c>
      <c r="J51" s="433">
        <v>9</v>
      </c>
    </row>
    <row r="52" spans="1:10" ht="23.25" customHeight="1">
      <c r="A52" s="782" t="s">
        <v>287</v>
      </c>
      <c r="B52" s="774">
        <f t="shared" si="2"/>
        <v>106</v>
      </c>
      <c r="C52" s="433">
        <v>39</v>
      </c>
      <c r="D52" s="767">
        <f t="shared" si="3"/>
        <v>67</v>
      </c>
      <c r="E52" s="438" t="s">
        <v>73</v>
      </c>
      <c r="F52" s="435">
        <v>67</v>
      </c>
      <c r="G52" s="436" t="s">
        <v>73</v>
      </c>
      <c r="H52" s="436" t="s">
        <v>73</v>
      </c>
      <c r="I52" s="437" t="s">
        <v>73</v>
      </c>
      <c r="J52" s="764" t="s">
        <v>73</v>
      </c>
    </row>
    <row r="53" spans="1:10" ht="23.25" customHeight="1">
      <c r="A53" s="782" t="s">
        <v>288</v>
      </c>
      <c r="B53" s="774">
        <f t="shared" si="2"/>
        <v>74</v>
      </c>
      <c r="C53" s="433">
        <v>22</v>
      </c>
      <c r="D53" s="767">
        <f t="shared" si="3"/>
        <v>52</v>
      </c>
      <c r="E53" s="438" t="s">
        <v>73</v>
      </c>
      <c r="F53" s="436" t="s">
        <v>73</v>
      </c>
      <c r="G53" s="436" t="s">
        <v>73</v>
      </c>
      <c r="H53" s="436" t="s">
        <v>73</v>
      </c>
      <c r="I53" s="466">
        <v>52</v>
      </c>
      <c r="J53" s="764" t="s">
        <v>73</v>
      </c>
    </row>
    <row r="54" spans="1:10" ht="23.25" customHeight="1">
      <c r="A54" s="783" t="s">
        <v>289</v>
      </c>
      <c r="B54" s="775">
        <f t="shared" si="2"/>
        <v>82</v>
      </c>
      <c r="C54" s="439">
        <v>56</v>
      </c>
      <c r="D54" s="768">
        <f t="shared" si="3"/>
        <v>26</v>
      </c>
      <c r="E54" s="440">
        <v>15</v>
      </c>
      <c r="F54" s="441">
        <v>11</v>
      </c>
      <c r="G54" s="442" t="s">
        <v>73</v>
      </c>
      <c r="H54" s="442" t="s">
        <v>73</v>
      </c>
      <c r="I54" s="443" t="s">
        <v>73</v>
      </c>
      <c r="J54" s="451" t="s">
        <v>73</v>
      </c>
    </row>
    <row r="55" spans="1:10" ht="23.25" customHeight="1">
      <c r="A55" s="784" t="s">
        <v>290</v>
      </c>
      <c r="B55" s="776">
        <f t="shared" si="2"/>
        <v>83</v>
      </c>
      <c r="C55" s="444">
        <v>83</v>
      </c>
      <c r="D55" s="793" t="s">
        <v>73</v>
      </c>
      <c r="E55" s="450" t="s">
        <v>73</v>
      </c>
      <c r="F55" s="447" t="s">
        <v>73</v>
      </c>
      <c r="G55" s="447" t="s">
        <v>73</v>
      </c>
      <c r="H55" s="447" t="s">
        <v>73</v>
      </c>
      <c r="I55" s="448" t="s">
        <v>73</v>
      </c>
      <c r="J55" s="461" t="s">
        <v>73</v>
      </c>
    </row>
    <row r="56" spans="1:10" ht="23.25" customHeight="1">
      <c r="A56" s="782" t="s">
        <v>291</v>
      </c>
      <c r="B56" s="774">
        <f t="shared" si="2"/>
        <v>244</v>
      </c>
      <c r="C56" s="764" t="s">
        <v>73</v>
      </c>
      <c r="D56" s="767">
        <f t="shared" si="3"/>
        <v>222</v>
      </c>
      <c r="E56" s="434">
        <v>180</v>
      </c>
      <c r="F56" s="436" t="s">
        <v>73</v>
      </c>
      <c r="G56" s="436" t="s">
        <v>73</v>
      </c>
      <c r="H56" s="436" t="s">
        <v>73</v>
      </c>
      <c r="I56" s="466">
        <v>42</v>
      </c>
      <c r="J56" s="433">
        <v>22</v>
      </c>
    </row>
    <row r="57" spans="1:10" ht="23.25" customHeight="1">
      <c r="A57" s="782" t="s">
        <v>292</v>
      </c>
      <c r="B57" s="774">
        <f t="shared" si="2"/>
        <v>70</v>
      </c>
      <c r="C57" s="433">
        <v>18</v>
      </c>
      <c r="D57" s="767">
        <f t="shared" si="3"/>
        <v>52</v>
      </c>
      <c r="E57" s="434">
        <v>16</v>
      </c>
      <c r="F57" s="436" t="s">
        <v>73</v>
      </c>
      <c r="G57" s="436" t="s">
        <v>73</v>
      </c>
      <c r="H57" s="436" t="s">
        <v>73</v>
      </c>
      <c r="I57" s="466">
        <v>36</v>
      </c>
      <c r="J57" s="764" t="s">
        <v>73</v>
      </c>
    </row>
    <row r="58" spans="1:10" ht="23.25" customHeight="1">
      <c r="A58" s="782" t="s">
        <v>293</v>
      </c>
      <c r="B58" s="774">
        <f t="shared" si="2"/>
        <v>44</v>
      </c>
      <c r="C58" s="433">
        <v>44</v>
      </c>
      <c r="D58" s="770" t="s">
        <v>73</v>
      </c>
      <c r="E58" s="438" t="s">
        <v>73</v>
      </c>
      <c r="F58" s="436" t="s">
        <v>73</v>
      </c>
      <c r="G58" s="436" t="s">
        <v>73</v>
      </c>
      <c r="H58" s="436" t="s">
        <v>73</v>
      </c>
      <c r="I58" s="437" t="s">
        <v>73</v>
      </c>
      <c r="J58" s="764" t="s">
        <v>73</v>
      </c>
    </row>
    <row r="59" spans="1:10" ht="23.25" customHeight="1">
      <c r="A59" s="783" t="s">
        <v>294</v>
      </c>
      <c r="B59" s="775">
        <f t="shared" si="2"/>
        <v>77</v>
      </c>
      <c r="C59" s="439">
        <v>67</v>
      </c>
      <c r="D59" s="771" t="s">
        <v>73</v>
      </c>
      <c r="E59" s="449" t="s">
        <v>73</v>
      </c>
      <c r="F59" s="442" t="s">
        <v>73</v>
      </c>
      <c r="G59" s="442" t="s">
        <v>73</v>
      </c>
      <c r="H59" s="442" t="s">
        <v>73</v>
      </c>
      <c r="I59" s="443" t="s">
        <v>73</v>
      </c>
      <c r="J59" s="439">
        <v>10</v>
      </c>
    </row>
    <row r="60" spans="1:10" ht="23.25" customHeight="1">
      <c r="A60" s="784" t="s">
        <v>295</v>
      </c>
      <c r="B60" s="776">
        <f t="shared" si="2"/>
        <v>607</v>
      </c>
      <c r="C60" s="444">
        <v>377</v>
      </c>
      <c r="D60" s="769">
        <f t="shared" si="3"/>
        <v>230</v>
      </c>
      <c r="E60" s="450" t="s">
        <v>73</v>
      </c>
      <c r="F60" s="446">
        <v>230</v>
      </c>
      <c r="G60" s="447" t="s">
        <v>73</v>
      </c>
      <c r="H60" s="447" t="s">
        <v>73</v>
      </c>
      <c r="I60" s="448" t="s">
        <v>73</v>
      </c>
      <c r="J60" s="461" t="s">
        <v>73</v>
      </c>
    </row>
    <row r="61" spans="1:10" ht="23.25" customHeight="1">
      <c r="A61" s="782" t="s">
        <v>296</v>
      </c>
      <c r="B61" s="774">
        <f t="shared" si="2"/>
        <v>56</v>
      </c>
      <c r="C61" s="433">
        <v>56</v>
      </c>
      <c r="D61" s="770" t="s">
        <v>73</v>
      </c>
      <c r="E61" s="438" t="s">
        <v>73</v>
      </c>
      <c r="F61" s="436" t="s">
        <v>73</v>
      </c>
      <c r="G61" s="436" t="s">
        <v>73</v>
      </c>
      <c r="H61" s="436" t="s">
        <v>73</v>
      </c>
      <c r="I61" s="452" t="s">
        <v>73</v>
      </c>
      <c r="J61" s="764" t="s">
        <v>73</v>
      </c>
    </row>
    <row r="62" spans="1:10" ht="23.25" customHeight="1">
      <c r="A62" s="782" t="s">
        <v>297</v>
      </c>
      <c r="B62" s="774">
        <f t="shared" si="2"/>
        <v>250</v>
      </c>
      <c r="C62" s="433">
        <v>124</v>
      </c>
      <c r="D62" s="778">
        <f t="shared" si="3"/>
        <v>126</v>
      </c>
      <c r="E62" s="763" t="s">
        <v>73</v>
      </c>
      <c r="F62" s="762">
        <v>126</v>
      </c>
      <c r="G62" s="763" t="s">
        <v>73</v>
      </c>
      <c r="H62" s="763" t="s">
        <v>73</v>
      </c>
      <c r="I62" s="452" t="s">
        <v>73</v>
      </c>
      <c r="J62" s="764" t="s">
        <v>73</v>
      </c>
    </row>
    <row r="63" spans="1:10" ht="23.25" customHeight="1">
      <c r="A63" s="782" t="s">
        <v>298</v>
      </c>
      <c r="B63" s="774">
        <f t="shared" si="2"/>
        <v>401</v>
      </c>
      <c r="C63" s="433">
        <v>190</v>
      </c>
      <c r="D63" s="778">
        <f t="shared" si="3"/>
        <v>211</v>
      </c>
      <c r="E63" s="763" t="s">
        <v>73</v>
      </c>
      <c r="F63" s="762">
        <v>211</v>
      </c>
      <c r="G63" s="763" t="s">
        <v>73</v>
      </c>
      <c r="H63" s="763" t="s">
        <v>73</v>
      </c>
      <c r="I63" s="452" t="s">
        <v>73</v>
      </c>
      <c r="J63" s="764" t="s">
        <v>73</v>
      </c>
    </row>
    <row r="64" spans="1:10" ht="23.25" customHeight="1">
      <c r="A64" s="783" t="s">
        <v>299</v>
      </c>
      <c r="B64" s="775">
        <f t="shared" si="2"/>
        <v>471</v>
      </c>
      <c r="C64" s="451" t="s">
        <v>73</v>
      </c>
      <c r="D64" s="768">
        <f t="shared" si="3"/>
        <v>471</v>
      </c>
      <c r="E64" s="449" t="s">
        <v>73</v>
      </c>
      <c r="F64" s="780">
        <v>333</v>
      </c>
      <c r="G64" s="779" t="s">
        <v>73</v>
      </c>
      <c r="H64" s="442" t="s">
        <v>73</v>
      </c>
      <c r="I64" s="790">
        <v>138</v>
      </c>
      <c r="J64" s="451" t="s">
        <v>73</v>
      </c>
    </row>
    <row r="65" spans="1:10" ht="23.25" customHeight="1">
      <c r="A65" s="782" t="s">
        <v>300</v>
      </c>
      <c r="B65" s="774">
        <f t="shared" si="2"/>
        <v>275</v>
      </c>
      <c r="C65" s="764" t="s">
        <v>73</v>
      </c>
      <c r="D65" s="767">
        <f t="shared" si="3"/>
        <v>266</v>
      </c>
      <c r="E65" s="438" t="s">
        <v>73</v>
      </c>
      <c r="F65" s="435">
        <v>146</v>
      </c>
      <c r="G65" s="436" t="s">
        <v>73</v>
      </c>
      <c r="H65" s="436" t="s">
        <v>73</v>
      </c>
      <c r="I65" s="466">
        <v>120</v>
      </c>
      <c r="J65" s="433">
        <v>9</v>
      </c>
    </row>
    <row r="66" spans="1:10" ht="23.25" customHeight="1">
      <c r="A66" s="782" t="s">
        <v>301</v>
      </c>
      <c r="B66" s="774">
        <f t="shared" si="2"/>
        <v>396</v>
      </c>
      <c r="C66" s="764" t="s">
        <v>73</v>
      </c>
      <c r="D66" s="767">
        <f t="shared" si="3"/>
        <v>383</v>
      </c>
      <c r="E66" s="438" t="s">
        <v>73</v>
      </c>
      <c r="F66" s="762">
        <v>311</v>
      </c>
      <c r="G66" s="436" t="s">
        <v>73</v>
      </c>
      <c r="H66" s="763" t="s">
        <v>73</v>
      </c>
      <c r="I66" s="466">
        <v>72</v>
      </c>
      <c r="J66" s="433">
        <v>13</v>
      </c>
    </row>
    <row r="67" spans="1:10" ht="23.25" customHeight="1">
      <c r="A67" s="782" t="s">
        <v>302</v>
      </c>
      <c r="B67" s="774">
        <f t="shared" si="2"/>
        <v>285</v>
      </c>
      <c r="C67" s="433">
        <v>168</v>
      </c>
      <c r="D67" s="778">
        <f t="shared" si="3"/>
        <v>102</v>
      </c>
      <c r="E67" s="762">
        <v>102</v>
      </c>
      <c r="F67" s="763" t="s">
        <v>73</v>
      </c>
      <c r="G67" s="436" t="s">
        <v>73</v>
      </c>
      <c r="H67" s="763" t="s">
        <v>73</v>
      </c>
      <c r="I67" s="452" t="s">
        <v>73</v>
      </c>
      <c r="J67" s="433">
        <v>15</v>
      </c>
    </row>
    <row r="68" spans="1:10" ht="23.25" customHeight="1">
      <c r="A68" s="782" t="s">
        <v>303</v>
      </c>
      <c r="B68" s="774">
        <f t="shared" si="2"/>
        <v>284</v>
      </c>
      <c r="C68" s="764" t="s">
        <v>73</v>
      </c>
      <c r="D68" s="778">
        <f t="shared" si="3"/>
        <v>183</v>
      </c>
      <c r="E68" s="763" t="s">
        <v>73</v>
      </c>
      <c r="F68" s="763" t="s">
        <v>73</v>
      </c>
      <c r="G68" s="436" t="s">
        <v>73</v>
      </c>
      <c r="H68" s="763" t="s">
        <v>73</v>
      </c>
      <c r="I68" s="789">
        <v>183</v>
      </c>
      <c r="J68" s="433">
        <v>101</v>
      </c>
    </row>
    <row r="69" spans="1:10" ht="23.25" customHeight="1">
      <c r="A69" s="783" t="s">
        <v>304</v>
      </c>
      <c r="B69" s="775">
        <f t="shared" si="2"/>
        <v>96</v>
      </c>
      <c r="C69" s="439">
        <v>41</v>
      </c>
      <c r="D69" s="768">
        <f t="shared" si="3"/>
        <v>55</v>
      </c>
      <c r="E69" s="449" t="s">
        <v>73</v>
      </c>
      <c r="F69" s="779" t="s">
        <v>73</v>
      </c>
      <c r="G69" s="442" t="s">
        <v>73</v>
      </c>
      <c r="H69" s="779" t="s">
        <v>73</v>
      </c>
      <c r="I69" s="790">
        <v>55</v>
      </c>
      <c r="J69" s="451" t="s">
        <v>73</v>
      </c>
    </row>
    <row r="70" spans="1:10" ht="23.25" customHeight="1">
      <c r="A70" s="782" t="s">
        <v>305</v>
      </c>
      <c r="B70" s="774">
        <f t="shared" si="2"/>
        <v>309</v>
      </c>
      <c r="C70" s="764" t="s">
        <v>73</v>
      </c>
      <c r="D70" s="767">
        <f t="shared" si="3"/>
        <v>296</v>
      </c>
      <c r="E70" s="438" t="s">
        <v>73</v>
      </c>
      <c r="F70" s="435">
        <v>162</v>
      </c>
      <c r="G70" s="436" t="s">
        <v>73</v>
      </c>
      <c r="H70" s="436" t="s">
        <v>73</v>
      </c>
      <c r="I70" s="466">
        <v>134</v>
      </c>
      <c r="J70" s="433">
        <v>13</v>
      </c>
    </row>
    <row r="71" spans="1:10" ht="23.25" customHeight="1">
      <c r="A71" s="782" t="s">
        <v>306</v>
      </c>
      <c r="B71" s="774">
        <f t="shared" si="2"/>
        <v>458</v>
      </c>
      <c r="C71" s="433">
        <v>30</v>
      </c>
      <c r="D71" s="767">
        <f t="shared" si="3"/>
        <v>426</v>
      </c>
      <c r="E71" s="434">
        <v>37</v>
      </c>
      <c r="F71" s="762">
        <v>333</v>
      </c>
      <c r="G71" s="436" t="s">
        <v>73</v>
      </c>
      <c r="H71" s="436" t="s">
        <v>73</v>
      </c>
      <c r="I71" s="789">
        <v>56</v>
      </c>
      <c r="J71" s="433">
        <v>2</v>
      </c>
    </row>
    <row r="72" spans="1:10" ht="23.25" customHeight="1">
      <c r="A72" s="782" t="s">
        <v>307</v>
      </c>
      <c r="B72" s="774">
        <f t="shared" si="2"/>
        <v>87</v>
      </c>
      <c r="C72" s="764" t="s">
        <v>73</v>
      </c>
      <c r="D72" s="778">
        <f t="shared" si="3"/>
        <v>87</v>
      </c>
      <c r="E72" s="763" t="s">
        <v>73</v>
      </c>
      <c r="F72" s="436" t="s">
        <v>73</v>
      </c>
      <c r="G72" s="436" t="s">
        <v>73</v>
      </c>
      <c r="H72" s="436" t="s">
        <v>73</v>
      </c>
      <c r="I72" s="789">
        <v>87</v>
      </c>
      <c r="J72" s="764" t="s">
        <v>73</v>
      </c>
    </row>
    <row r="73" spans="1:10" ht="23.25" customHeight="1">
      <c r="A73" s="782" t="s">
        <v>308</v>
      </c>
      <c r="B73" s="774">
        <f t="shared" si="2"/>
        <v>61</v>
      </c>
      <c r="C73" s="764" t="s">
        <v>73</v>
      </c>
      <c r="D73" s="778">
        <f t="shared" si="3"/>
        <v>61</v>
      </c>
      <c r="E73" s="763" t="s">
        <v>73</v>
      </c>
      <c r="F73" s="436" t="s">
        <v>73</v>
      </c>
      <c r="G73" s="436" t="s">
        <v>73</v>
      </c>
      <c r="H73" s="436" t="s">
        <v>73</v>
      </c>
      <c r="I73" s="789">
        <v>61</v>
      </c>
      <c r="J73" s="764" t="s">
        <v>73</v>
      </c>
    </row>
    <row r="74" spans="1:10" ht="23.25" customHeight="1">
      <c r="A74" s="783" t="s">
        <v>309</v>
      </c>
      <c r="B74" s="775">
        <f t="shared" si="2"/>
        <v>19</v>
      </c>
      <c r="C74" s="451" t="s">
        <v>73</v>
      </c>
      <c r="D74" s="768">
        <f t="shared" si="3"/>
        <v>19</v>
      </c>
      <c r="E74" s="449" t="s">
        <v>73</v>
      </c>
      <c r="F74" s="442" t="s">
        <v>73</v>
      </c>
      <c r="G74" s="442" t="s">
        <v>73</v>
      </c>
      <c r="H74" s="442" t="s">
        <v>73</v>
      </c>
      <c r="I74" s="790">
        <v>19</v>
      </c>
      <c r="J74" s="451" t="s">
        <v>73</v>
      </c>
    </row>
    <row r="75" spans="1:10" ht="23.25" customHeight="1">
      <c r="A75" s="782" t="s">
        <v>310</v>
      </c>
      <c r="B75" s="774">
        <f t="shared" si="2"/>
        <v>106</v>
      </c>
      <c r="C75" s="433">
        <v>63</v>
      </c>
      <c r="D75" s="767">
        <f t="shared" si="3"/>
        <v>41</v>
      </c>
      <c r="E75" s="434">
        <v>25</v>
      </c>
      <c r="F75" s="436" t="s">
        <v>73</v>
      </c>
      <c r="G75" s="436" t="s">
        <v>73</v>
      </c>
      <c r="H75" s="436" t="s">
        <v>73</v>
      </c>
      <c r="I75" s="466">
        <v>16</v>
      </c>
      <c r="J75" s="433">
        <v>2</v>
      </c>
    </row>
    <row r="76" spans="1:10" ht="23.25" customHeight="1">
      <c r="A76" s="782" t="s">
        <v>311</v>
      </c>
      <c r="B76" s="774">
        <f t="shared" si="2"/>
        <v>302</v>
      </c>
      <c r="C76" s="433">
        <v>189</v>
      </c>
      <c r="D76" s="767">
        <f t="shared" si="3"/>
        <v>107</v>
      </c>
      <c r="E76" s="434">
        <v>57</v>
      </c>
      <c r="F76" s="436" t="s">
        <v>73</v>
      </c>
      <c r="G76" s="436" t="s">
        <v>73</v>
      </c>
      <c r="H76" s="436" t="s">
        <v>73</v>
      </c>
      <c r="I76" s="466">
        <v>50</v>
      </c>
      <c r="J76" s="433">
        <v>6</v>
      </c>
    </row>
    <row r="77" spans="1:10" ht="23.25" customHeight="1" thickBot="1">
      <c r="A77" s="785" t="s">
        <v>312</v>
      </c>
      <c r="B77" s="777">
        <f t="shared" si="2"/>
        <v>206</v>
      </c>
      <c r="C77" s="453">
        <v>121</v>
      </c>
      <c r="D77" s="772">
        <f t="shared" si="3"/>
        <v>85</v>
      </c>
      <c r="E77" s="462">
        <v>39</v>
      </c>
      <c r="F77" s="456" t="s">
        <v>73</v>
      </c>
      <c r="G77" s="456" t="s">
        <v>73</v>
      </c>
      <c r="H77" s="456" t="s">
        <v>73</v>
      </c>
      <c r="I77" s="468">
        <v>46</v>
      </c>
      <c r="J77" s="765" t="s">
        <v>73</v>
      </c>
    </row>
    <row r="78" spans="1:10" ht="23.25" customHeight="1">
      <c r="A78" s="886" t="s">
        <v>562</v>
      </c>
      <c r="B78" s="759">
        <f>SUM(B8:B42)</f>
        <v>53737</v>
      </c>
      <c r="C78" s="428">
        <f>SUM(C8:C42)</f>
        <v>6915</v>
      </c>
      <c r="D78" s="463">
        <f aca="true" t="shared" si="4" ref="D78:J78">SUM(D8:D42)</f>
        <v>44697</v>
      </c>
      <c r="E78" s="429">
        <f t="shared" si="4"/>
        <v>2857</v>
      </c>
      <c r="F78" s="430">
        <f t="shared" si="4"/>
        <v>25889</v>
      </c>
      <c r="G78" s="430">
        <f t="shared" si="4"/>
        <v>0</v>
      </c>
      <c r="H78" s="430">
        <f t="shared" si="4"/>
        <v>0</v>
      </c>
      <c r="I78" s="464">
        <f t="shared" si="4"/>
        <v>15951</v>
      </c>
      <c r="J78" s="428">
        <f t="shared" si="4"/>
        <v>2125</v>
      </c>
    </row>
    <row r="79" spans="1:10" ht="23.25" customHeight="1">
      <c r="A79" s="283" t="s">
        <v>561</v>
      </c>
      <c r="B79" s="760">
        <f>SUM(B50:B77)</f>
        <v>6378</v>
      </c>
      <c r="C79" s="433">
        <f>SUM(C50:C77)</f>
        <v>1800</v>
      </c>
      <c r="D79" s="465">
        <f aca="true" t="shared" si="5" ref="D79:J79">SUM(D50:D77)</f>
        <v>4376</v>
      </c>
      <c r="E79" s="434">
        <f t="shared" si="5"/>
        <v>565</v>
      </c>
      <c r="F79" s="435">
        <f t="shared" si="5"/>
        <v>2605</v>
      </c>
      <c r="G79" s="435">
        <f t="shared" si="5"/>
        <v>0</v>
      </c>
      <c r="H79" s="435">
        <f t="shared" si="5"/>
        <v>0</v>
      </c>
      <c r="I79" s="466">
        <f t="shared" si="5"/>
        <v>1206</v>
      </c>
      <c r="J79" s="433">
        <f t="shared" si="5"/>
        <v>202</v>
      </c>
    </row>
    <row r="80" spans="1:10" ht="23.25" customHeight="1" thickBot="1">
      <c r="A80" s="284" t="s">
        <v>574</v>
      </c>
      <c r="B80" s="761">
        <f>SUM(B78:B79)</f>
        <v>60115</v>
      </c>
      <c r="C80" s="453">
        <f>SUM(C78:C79)</f>
        <v>8715</v>
      </c>
      <c r="D80" s="467">
        <f aca="true" t="shared" si="6" ref="D80:J80">SUM(D78:D79)</f>
        <v>49073</v>
      </c>
      <c r="E80" s="462">
        <f t="shared" si="6"/>
        <v>3422</v>
      </c>
      <c r="F80" s="455">
        <f t="shared" si="6"/>
        <v>28494</v>
      </c>
      <c r="G80" s="455">
        <f t="shared" si="6"/>
        <v>0</v>
      </c>
      <c r="H80" s="455">
        <f t="shared" si="6"/>
        <v>0</v>
      </c>
      <c r="I80" s="468">
        <f t="shared" si="6"/>
        <v>17157</v>
      </c>
      <c r="J80" s="453">
        <f t="shared" si="6"/>
        <v>2327</v>
      </c>
    </row>
  </sheetData>
  <mergeCells count="22">
    <mergeCell ref="A4:A7"/>
    <mergeCell ref="C5:C7"/>
    <mergeCell ref="B4:J4"/>
    <mergeCell ref="C47:C49"/>
    <mergeCell ref="J47:J49"/>
    <mergeCell ref="D6:D7"/>
    <mergeCell ref="E6:E7"/>
    <mergeCell ref="G6:G7"/>
    <mergeCell ref="H48:H49"/>
    <mergeCell ref="F48:F49"/>
    <mergeCell ref="A46:A49"/>
    <mergeCell ref="D48:D49"/>
    <mergeCell ref="E48:E49"/>
    <mergeCell ref="I48:I49"/>
    <mergeCell ref="G48:G49"/>
    <mergeCell ref="B5:B7"/>
    <mergeCell ref="J5:J7"/>
    <mergeCell ref="B46:J46"/>
    <mergeCell ref="B47:B49"/>
    <mergeCell ref="I6:I7"/>
    <mergeCell ref="F6:F7"/>
    <mergeCell ref="H6:H7"/>
  </mergeCells>
  <printOptions horizontalCentered="1"/>
  <pageMargins left="0.7086614173228347" right="0.57" top="0.7874015748031497" bottom="0.7874015748031497" header="0.5118110236220472" footer="0.5118110236220472"/>
  <pageSetup fitToHeight="2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J80"/>
  <sheetViews>
    <sheetView view="pageBreakPreview" zoomScaleSheetLayoutView="100" workbookViewId="0" topLeftCell="A1">
      <pane xSplit="1" ySplit="7" topLeftCell="B7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9" sqref="A79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4" width="10.59765625" style="38" customWidth="1"/>
    <col min="5" max="9" width="9.59765625" style="38" customWidth="1"/>
    <col min="10" max="10" width="10.59765625" style="38" customWidth="1"/>
    <col min="11" max="16384" width="11" style="10" customWidth="1"/>
  </cols>
  <sheetData>
    <row r="1" spans="1:2" ht="24" customHeight="1">
      <c r="A1" s="50" t="s">
        <v>740</v>
      </c>
      <c r="B1" s="50"/>
    </row>
    <row r="2" spans="1:2" ht="24" customHeight="1">
      <c r="A2" s="50" t="s">
        <v>744</v>
      </c>
      <c r="B2" s="50"/>
    </row>
    <row r="3" spans="1:10" ht="24" customHeight="1" thickBot="1">
      <c r="A3" s="49" t="s">
        <v>385</v>
      </c>
      <c r="B3" s="49"/>
      <c r="C3" s="114"/>
      <c r="D3" s="114"/>
      <c r="E3" s="114"/>
      <c r="F3" s="114"/>
      <c r="G3" s="114"/>
      <c r="H3" s="114"/>
      <c r="I3" s="115"/>
      <c r="J3" s="116" t="s">
        <v>944</v>
      </c>
    </row>
    <row r="4" spans="1:10" ht="20.25" customHeight="1" thickBot="1">
      <c r="A4" s="1017" t="s">
        <v>559</v>
      </c>
      <c r="B4" s="1017"/>
      <c r="C4" s="978"/>
      <c r="D4" s="978"/>
      <c r="E4" s="978"/>
      <c r="F4" s="978"/>
      <c r="G4" s="978"/>
      <c r="H4" s="978"/>
      <c r="I4" s="978"/>
      <c r="J4" s="979"/>
    </row>
    <row r="5" spans="1:10" ht="16.5" customHeight="1">
      <c r="A5" s="1018"/>
      <c r="B5" s="1004" t="s">
        <v>422</v>
      </c>
      <c r="C5" s="989" t="s">
        <v>69</v>
      </c>
      <c r="D5" s="853" t="s">
        <v>68</v>
      </c>
      <c r="E5" s="854"/>
      <c r="F5" s="854"/>
      <c r="G5" s="854"/>
      <c r="H5" s="854"/>
      <c r="I5" s="855"/>
      <c r="J5" s="986" t="s">
        <v>70</v>
      </c>
    </row>
    <row r="6" spans="1:10" ht="16.5" customHeight="1">
      <c r="A6" s="1018"/>
      <c r="B6" s="1004"/>
      <c r="C6" s="990"/>
      <c r="D6" s="992" t="s">
        <v>742</v>
      </c>
      <c r="E6" s="982" t="s">
        <v>743</v>
      </c>
      <c r="F6" s="984" t="s">
        <v>767</v>
      </c>
      <c r="G6" s="984" t="s">
        <v>71</v>
      </c>
      <c r="H6" s="984" t="s">
        <v>768</v>
      </c>
      <c r="I6" s="980" t="s">
        <v>72</v>
      </c>
      <c r="J6" s="987"/>
    </row>
    <row r="7" spans="1:10" ht="16.5" customHeight="1" thickBot="1">
      <c r="A7" s="1019"/>
      <c r="B7" s="1005"/>
      <c r="C7" s="991"/>
      <c r="D7" s="977"/>
      <c r="E7" s="983"/>
      <c r="F7" s="985"/>
      <c r="G7" s="985"/>
      <c r="H7" s="985"/>
      <c r="I7" s="981"/>
      <c r="J7" s="988"/>
    </row>
    <row r="8" spans="1:10" ht="23.25" customHeight="1">
      <c r="A8" s="310" t="s">
        <v>251</v>
      </c>
      <c r="B8" s="754">
        <f aca="true" t="shared" si="0" ref="B8:B42">SUM(C8,D8,J8)</f>
        <v>17694</v>
      </c>
      <c r="C8" s="796" t="s">
        <v>73</v>
      </c>
      <c r="D8" s="315">
        <f>SUM(E8:I8)</f>
        <v>17646</v>
      </c>
      <c r="E8" s="791" t="s">
        <v>73</v>
      </c>
      <c r="F8" s="431" t="s">
        <v>73</v>
      </c>
      <c r="G8" s="431" t="s">
        <v>73</v>
      </c>
      <c r="H8" s="431" t="s">
        <v>73</v>
      </c>
      <c r="I8" s="464">
        <v>17646</v>
      </c>
      <c r="J8" s="428">
        <v>48</v>
      </c>
    </row>
    <row r="9" spans="1:10" ht="23.25" customHeight="1">
      <c r="A9" s="311" t="s">
        <v>252</v>
      </c>
      <c r="B9" s="755">
        <f t="shared" si="0"/>
        <v>2576</v>
      </c>
      <c r="C9" s="764" t="s">
        <v>73</v>
      </c>
      <c r="D9" s="316">
        <f>SUM(E9:I9)</f>
        <v>2576</v>
      </c>
      <c r="E9" s="438" t="s">
        <v>73</v>
      </c>
      <c r="F9" s="436" t="s">
        <v>73</v>
      </c>
      <c r="G9" s="436" t="s">
        <v>73</v>
      </c>
      <c r="H9" s="436" t="s">
        <v>73</v>
      </c>
      <c r="I9" s="466">
        <v>2576</v>
      </c>
      <c r="J9" s="764" t="s">
        <v>73</v>
      </c>
    </row>
    <row r="10" spans="1:10" ht="23.25" customHeight="1">
      <c r="A10" s="311" t="s">
        <v>253</v>
      </c>
      <c r="B10" s="755">
        <f t="shared" si="0"/>
        <v>2364</v>
      </c>
      <c r="C10" s="764" t="s">
        <v>73</v>
      </c>
      <c r="D10" s="316">
        <f>SUM(E10:I10)</f>
        <v>2364</v>
      </c>
      <c r="E10" s="438" t="s">
        <v>73</v>
      </c>
      <c r="F10" s="436" t="s">
        <v>73</v>
      </c>
      <c r="G10" s="436" t="s">
        <v>73</v>
      </c>
      <c r="H10" s="436" t="s">
        <v>73</v>
      </c>
      <c r="I10" s="466">
        <v>2364</v>
      </c>
      <c r="J10" s="764" t="s">
        <v>73</v>
      </c>
    </row>
    <row r="11" spans="1:10" ht="23.25" customHeight="1">
      <c r="A11" s="311" t="s">
        <v>254</v>
      </c>
      <c r="B11" s="755">
        <f t="shared" si="0"/>
        <v>2124</v>
      </c>
      <c r="C11" s="433">
        <v>2124</v>
      </c>
      <c r="D11" s="458" t="s">
        <v>73</v>
      </c>
      <c r="E11" s="438" t="s">
        <v>73</v>
      </c>
      <c r="F11" s="436" t="s">
        <v>73</v>
      </c>
      <c r="G11" s="436" t="s">
        <v>73</v>
      </c>
      <c r="H11" s="436" t="s">
        <v>73</v>
      </c>
      <c r="I11" s="437" t="s">
        <v>73</v>
      </c>
      <c r="J11" s="764" t="s">
        <v>73</v>
      </c>
    </row>
    <row r="12" spans="1:10" ht="23.25" customHeight="1">
      <c r="A12" s="312" t="s">
        <v>255</v>
      </c>
      <c r="B12" s="756">
        <f t="shared" si="0"/>
        <v>993</v>
      </c>
      <c r="C12" s="439">
        <v>993</v>
      </c>
      <c r="D12" s="459" t="s">
        <v>73</v>
      </c>
      <c r="E12" s="449" t="s">
        <v>73</v>
      </c>
      <c r="F12" s="442" t="s">
        <v>73</v>
      </c>
      <c r="G12" s="442" t="s">
        <v>73</v>
      </c>
      <c r="H12" s="442" t="s">
        <v>73</v>
      </c>
      <c r="I12" s="443" t="s">
        <v>73</v>
      </c>
      <c r="J12" s="451" t="s">
        <v>73</v>
      </c>
    </row>
    <row r="13" spans="1:10" ht="23.25" customHeight="1">
      <c r="A13" s="313" t="s">
        <v>256</v>
      </c>
      <c r="B13" s="757">
        <f t="shared" si="0"/>
        <v>502</v>
      </c>
      <c r="C13" s="461" t="s">
        <v>73</v>
      </c>
      <c r="D13" s="786" t="s">
        <v>73</v>
      </c>
      <c r="E13" s="450" t="s">
        <v>73</v>
      </c>
      <c r="F13" s="447" t="s">
        <v>73</v>
      </c>
      <c r="G13" s="447" t="s">
        <v>73</v>
      </c>
      <c r="H13" s="447" t="s">
        <v>73</v>
      </c>
      <c r="I13" s="448" t="s">
        <v>73</v>
      </c>
      <c r="J13" s="444">
        <v>502</v>
      </c>
    </row>
    <row r="14" spans="1:10" ht="23.25" customHeight="1">
      <c r="A14" s="311" t="s">
        <v>257</v>
      </c>
      <c r="B14" s="755">
        <f t="shared" si="0"/>
        <v>1075</v>
      </c>
      <c r="C14" s="764" t="s">
        <v>73</v>
      </c>
      <c r="D14" s="316">
        <f>SUM(E14:I14)</f>
        <v>1075</v>
      </c>
      <c r="E14" s="438" t="s">
        <v>73</v>
      </c>
      <c r="F14" s="436" t="s">
        <v>73</v>
      </c>
      <c r="G14" s="436" t="s">
        <v>73</v>
      </c>
      <c r="H14" s="436" t="s">
        <v>73</v>
      </c>
      <c r="I14" s="466">
        <v>1075</v>
      </c>
      <c r="J14" s="764" t="s">
        <v>73</v>
      </c>
    </row>
    <row r="15" spans="1:10" ht="23.25" customHeight="1">
      <c r="A15" s="311" t="s">
        <v>258</v>
      </c>
      <c r="B15" s="755">
        <f t="shared" si="0"/>
        <v>1072</v>
      </c>
      <c r="C15" s="764" t="s">
        <v>73</v>
      </c>
      <c r="D15" s="316">
        <f>SUM(E15:I15)</f>
        <v>1062</v>
      </c>
      <c r="E15" s="438" t="s">
        <v>73</v>
      </c>
      <c r="F15" s="436" t="s">
        <v>73</v>
      </c>
      <c r="G15" s="436" t="s">
        <v>73</v>
      </c>
      <c r="H15" s="436" t="s">
        <v>73</v>
      </c>
      <c r="I15" s="466">
        <v>1062</v>
      </c>
      <c r="J15" s="433">
        <v>10</v>
      </c>
    </row>
    <row r="16" spans="1:10" ht="23.25" customHeight="1">
      <c r="A16" s="311" t="s">
        <v>259</v>
      </c>
      <c r="B16" s="755">
        <f t="shared" si="0"/>
        <v>469</v>
      </c>
      <c r="C16" s="764" t="s">
        <v>73</v>
      </c>
      <c r="D16" s="316">
        <f>SUM(E16:I16)</f>
        <v>469</v>
      </c>
      <c r="E16" s="438" t="s">
        <v>73</v>
      </c>
      <c r="F16" s="436" t="s">
        <v>73</v>
      </c>
      <c r="G16" s="436" t="s">
        <v>73</v>
      </c>
      <c r="H16" s="436" t="s">
        <v>73</v>
      </c>
      <c r="I16" s="466">
        <v>469</v>
      </c>
      <c r="J16" s="764" t="s">
        <v>73</v>
      </c>
    </row>
    <row r="17" spans="1:10" ht="23.25" customHeight="1">
      <c r="A17" s="312" t="s">
        <v>260</v>
      </c>
      <c r="B17" s="756">
        <f t="shared" si="0"/>
        <v>73</v>
      </c>
      <c r="C17" s="451" t="s">
        <v>73</v>
      </c>
      <c r="D17" s="317">
        <f>SUM(E17:I17)</f>
        <v>71</v>
      </c>
      <c r="E17" s="449" t="s">
        <v>73</v>
      </c>
      <c r="F17" s="442" t="s">
        <v>73</v>
      </c>
      <c r="G17" s="442" t="s">
        <v>73</v>
      </c>
      <c r="H17" s="442" t="s">
        <v>73</v>
      </c>
      <c r="I17" s="788">
        <v>71</v>
      </c>
      <c r="J17" s="439">
        <v>2</v>
      </c>
    </row>
    <row r="18" spans="1:10" ht="23.25" customHeight="1">
      <c r="A18" s="313" t="s">
        <v>261</v>
      </c>
      <c r="B18" s="757">
        <f t="shared" si="0"/>
        <v>920</v>
      </c>
      <c r="C18" s="444">
        <v>920</v>
      </c>
      <c r="D18" s="786" t="s">
        <v>73</v>
      </c>
      <c r="E18" s="450" t="s">
        <v>73</v>
      </c>
      <c r="F18" s="447" t="s">
        <v>73</v>
      </c>
      <c r="G18" s="447" t="s">
        <v>73</v>
      </c>
      <c r="H18" s="447" t="s">
        <v>73</v>
      </c>
      <c r="I18" s="448" t="s">
        <v>73</v>
      </c>
      <c r="J18" s="461" t="s">
        <v>73</v>
      </c>
    </row>
    <row r="19" spans="1:10" ht="23.25" customHeight="1">
      <c r="A19" s="311" t="s">
        <v>262</v>
      </c>
      <c r="B19" s="755">
        <f t="shared" si="0"/>
        <v>3220</v>
      </c>
      <c r="C19" s="764" t="s">
        <v>73</v>
      </c>
      <c r="D19" s="316">
        <f>SUM(E19:I19)</f>
        <v>3220</v>
      </c>
      <c r="E19" s="438" t="s">
        <v>73</v>
      </c>
      <c r="F19" s="436" t="s">
        <v>73</v>
      </c>
      <c r="G19" s="436" t="s">
        <v>73</v>
      </c>
      <c r="H19" s="436" t="s">
        <v>73</v>
      </c>
      <c r="I19" s="466">
        <v>3220</v>
      </c>
      <c r="J19" s="764" t="s">
        <v>73</v>
      </c>
    </row>
    <row r="20" spans="1:10" ht="23.25" customHeight="1">
      <c r="A20" s="311" t="s">
        <v>263</v>
      </c>
      <c r="B20" s="755">
        <f t="shared" si="0"/>
        <v>1189</v>
      </c>
      <c r="C20" s="764" t="s">
        <v>73</v>
      </c>
      <c r="D20" s="316">
        <f>SUM(E20:I20)</f>
        <v>1182</v>
      </c>
      <c r="E20" s="438" t="s">
        <v>73</v>
      </c>
      <c r="F20" s="436" t="s">
        <v>73</v>
      </c>
      <c r="G20" s="436" t="s">
        <v>73</v>
      </c>
      <c r="H20" s="436" t="s">
        <v>73</v>
      </c>
      <c r="I20" s="466">
        <v>1182</v>
      </c>
      <c r="J20" s="433">
        <v>7</v>
      </c>
    </row>
    <row r="21" spans="1:10" ht="23.25" customHeight="1">
      <c r="A21" s="311" t="s">
        <v>264</v>
      </c>
      <c r="B21" s="755">
        <f t="shared" si="0"/>
        <v>652</v>
      </c>
      <c r="C21" s="764" t="s">
        <v>73</v>
      </c>
      <c r="D21" s="316">
        <f>SUM(E21:I21)</f>
        <v>635</v>
      </c>
      <c r="E21" s="438" t="s">
        <v>73</v>
      </c>
      <c r="F21" s="436" t="s">
        <v>73</v>
      </c>
      <c r="G21" s="436" t="s">
        <v>73</v>
      </c>
      <c r="H21" s="436" t="s">
        <v>73</v>
      </c>
      <c r="I21" s="466">
        <v>635</v>
      </c>
      <c r="J21" s="433">
        <v>17</v>
      </c>
    </row>
    <row r="22" spans="1:10" ht="23.25" customHeight="1">
      <c r="A22" s="312" t="s">
        <v>265</v>
      </c>
      <c r="B22" s="756">
        <f t="shared" si="0"/>
        <v>865</v>
      </c>
      <c r="C22" s="451" t="s">
        <v>73</v>
      </c>
      <c r="D22" s="317">
        <f>SUM(E22:I22)</f>
        <v>852</v>
      </c>
      <c r="E22" s="449" t="s">
        <v>73</v>
      </c>
      <c r="F22" s="442" t="s">
        <v>73</v>
      </c>
      <c r="G22" s="442" t="s">
        <v>73</v>
      </c>
      <c r="H22" s="442" t="s">
        <v>73</v>
      </c>
      <c r="I22" s="788">
        <v>852</v>
      </c>
      <c r="J22" s="439">
        <v>13</v>
      </c>
    </row>
    <row r="23" spans="1:10" ht="23.25" customHeight="1">
      <c r="A23" s="313" t="s">
        <v>266</v>
      </c>
      <c r="B23" s="757">
        <f t="shared" si="0"/>
        <v>508</v>
      </c>
      <c r="C23" s="444">
        <v>508</v>
      </c>
      <c r="D23" s="786" t="s">
        <v>73</v>
      </c>
      <c r="E23" s="450" t="s">
        <v>73</v>
      </c>
      <c r="F23" s="447" t="s">
        <v>73</v>
      </c>
      <c r="G23" s="447" t="s">
        <v>73</v>
      </c>
      <c r="H23" s="447" t="s">
        <v>73</v>
      </c>
      <c r="I23" s="448" t="s">
        <v>73</v>
      </c>
      <c r="J23" s="461" t="s">
        <v>73</v>
      </c>
    </row>
    <row r="24" spans="1:10" ht="23.25" customHeight="1">
      <c r="A24" s="311" t="s">
        <v>267</v>
      </c>
      <c r="B24" s="755">
        <f t="shared" si="0"/>
        <v>430</v>
      </c>
      <c r="C24" s="764" t="s">
        <v>73</v>
      </c>
      <c r="D24" s="316">
        <f>SUM(E24:I24)</f>
        <v>430</v>
      </c>
      <c r="E24" s="438" t="s">
        <v>73</v>
      </c>
      <c r="F24" s="436" t="s">
        <v>73</v>
      </c>
      <c r="G24" s="436" t="s">
        <v>73</v>
      </c>
      <c r="H24" s="436" t="s">
        <v>73</v>
      </c>
      <c r="I24" s="466">
        <v>430</v>
      </c>
      <c r="J24" s="764" t="s">
        <v>73</v>
      </c>
    </row>
    <row r="25" spans="1:10" ht="23.25" customHeight="1">
      <c r="A25" s="311" t="s">
        <v>268</v>
      </c>
      <c r="B25" s="755">
        <f t="shared" si="0"/>
        <v>676</v>
      </c>
      <c r="C25" s="433">
        <v>676</v>
      </c>
      <c r="D25" s="458" t="s">
        <v>73</v>
      </c>
      <c r="E25" s="438" t="s">
        <v>73</v>
      </c>
      <c r="F25" s="436" t="s">
        <v>73</v>
      </c>
      <c r="G25" s="436" t="s">
        <v>73</v>
      </c>
      <c r="H25" s="436" t="s">
        <v>73</v>
      </c>
      <c r="I25" s="437" t="s">
        <v>73</v>
      </c>
      <c r="J25" s="764" t="s">
        <v>73</v>
      </c>
    </row>
    <row r="26" spans="1:10" ht="23.25" customHeight="1">
      <c r="A26" s="311" t="s">
        <v>269</v>
      </c>
      <c r="B26" s="755">
        <f t="shared" si="0"/>
        <v>968</v>
      </c>
      <c r="C26" s="764" t="s">
        <v>73</v>
      </c>
      <c r="D26" s="316">
        <f>SUM(E26:I26)</f>
        <v>968</v>
      </c>
      <c r="E26" s="438" t="s">
        <v>73</v>
      </c>
      <c r="F26" s="436" t="s">
        <v>73</v>
      </c>
      <c r="G26" s="436" t="s">
        <v>73</v>
      </c>
      <c r="H26" s="436" t="s">
        <v>73</v>
      </c>
      <c r="I26" s="466">
        <v>968</v>
      </c>
      <c r="J26" s="764" t="s">
        <v>73</v>
      </c>
    </row>
    <row r="27" spans="1:10" ht="23.25" customHeight="1">
      <c r="A27" s="312" t="s">
        <v>270</v>
      </c>
      <c r="B27" s="756">
        <f t="shared" si="0"/>
        <v>762</v>
      </c>
      <c r="C27" s="439">
        <v>762</v>
      </c>
      <c r="D27" s="459" t="s">
        <v>73</v>
      </c>
      <c r="E27" s="449" t="s">
        <v>73</v>
      </c>
      <c r="F27" s="442" t="s">
        <v>73</v>
      </c>
      <c r="G27" s="442" t="s">
        <v>73</v>
      </c>
      <c r="H27" s="442" t="s">
        <v>73</v>
      </c>
      <c r="I27" s="443" t="s">
        <v>73</v>
      </c>
      <c r="J27" s="451" t="s">
        <v>73</v>
      </c>
    </row>
    <row r="28" spans="1:10" ht="23.25" customHeight="1">
      <c r="A28" s="313" t="s">
        <v>271</v>
      </c>
      <c r="B28" s="757">
        <f t="shared" si="0"/>
        <v>385</v>
      </c>
      <c r="C28" s="444">
        <v>385</v>
      </c>
      <c r="D28" s="786" t="s">
        <v>73</v>
      </c>
      <c r="E28" s="450" t="s">
        <v>73</v>
      </c>
      <c r="F28" s="447" t="s">
        <v>73</v>
      </c>
      <c r="G28" s="447" t="s">
        <v>73</v>
      </c>
      <c r="H28" s="447" t="s">
        <v>73</v>
      </c>
      <c r="I28" s="448" t="s">
        <v>73</v>
      </c>
      <c r="J28" s="461" t="s">
        <v>73</v>
      </c>
    </row>
    <row r="29" spans="1:10" ht="23.25" customHeight="1">
      <c r="A29" s="311" t="s">
        <v>272</v>
      </c>
      <c r="B29" s="755">
        <f t="shared" si="0"/>
        <v>273</v>
      </c>
      <c r="C29" s="764" t="s">
        <v>73</v>
      </c>
      <c r="D29" s="458" t="s">
        <v>73</v>
      </c>
      <c r="E29" s="438" t="s">
        <v>73</v>
      </c>
      <c r="F29" s="436" t="s">
        <v>73</v>
      </c>
      <c r="G29" s="436" t="s">
        <v>73</v>
      </c>
      <c r="H29" s="436" t="s">
        <v>73</v>
      </c>
      <c r="I29" s="437" t="s">
        <v>73</v>
      </c>
      <c r="J29" s="433">
        <v>273</v>
      </c>
    </row>
    <row r="30" spans="1:10" ht="23.25" customHeight="1">
      <c r="A30" s="311" t="s">
        <v>273</v>
      </c>
      <c r="B30" s="755">
        <f t="shared" si="0"/>
        <v>842</v>
      </c>
      <c r="C30" s="433">
        <v>842</v>
      </c>
      <c r="D30" s="458" t="s">
        <v>73</v>
      </c>
      <c r="E30" s="438" t="s">
        <v>73</v>
      </c>
      <c r="F30" s="436" t="s">
        <v>73</v>
      </c>
      <c r="G30" s="436" t="s">
        <v>73</v>
      </c>
      <c r="H30" s="436" t="s">
        <v>73</v>
      </c>
      <c r="I30" s="437" t="s">
        <v>73</v>
      </c>
      <c r="J30" s="452" t="s">
        <v>73</v>
      </c>
    </row>
    <row r="31" spans="1:10" ht="23.25" customHeight="1">
      <c r="A31" s="311" t="s">
        <v>274</v>
      </c>
      <c r="B31" s="755">
        <f t="shared" si="0"/>
        <v>246</v>
      </c>
      <c r="C31" s="764" t="s">
        <v>73</v>
      </c>
      <c r="D31" s="316">
        <f>SUM(E31:I31)</f>
        <v>245</v>
      </c>
      <c r="E31" s="438" t="s">
        <v>73</v>
      </c>
      <c r="F31" s="436" t="s">
        <v>73</v>
      </c>
      <c r="G31" s="436" t="s">
        <v>73</v>
      </c>
      <c r="H31" s="436" t="s">
        <v>73</v>
      </c>
      <c r="I31" s="466">
        <v>245</v>
      </c>
      <c r="J31" s="433">
        <v>1</v>
      </c>
    </row>
    <row r="32" spans="1:10" ht="23.25" customHeight="1">
      <c r="A32" s="312" t="s">
        <v>275</v>
      </c>
      <c r="B32" s="756">
        <f t="shared" si="0"/>
        <v>375</v>
      </c>
      <c r="C32" s="439">
        <v>375</v>
      </c>
      <c r="D32" s="459" t="s">
        <v>73</v>
      </c>
      <c r="E32" s="449" t="s">
        <v>73</v>
      </c>
      <c r="F32" s="442" t="s">
        <v>73</v>
      </c>
      <c r="G32" s="442" t="s">
        <v>73</v>
      </c>
      <c r="H32" s="442" t="s">
        <v>73</v>
      </c>
      <c r="I32" s="443" t="s">
        <v>73</v>
      </c>
      <c r="J32" s="451" t="s">
        <v>73</v>
      </c>
    </row>
    <row r="33" spans="1:10" ht="23.25" customHeight="1">
      <c r="A33" s="313" t="s">
        <v>276</v>
      </c>
      <c r="B33" s="757">
        <f t="shared" si="0"/>
        <v>604</v>
      </c>
      <c r="C33" s="444">
        <v>604</v>
      </c>
      <c r="D33" s="786" t="s">
        <v>73</v>
      </c>
      <c r="E33" s="450" t="s">
        <v>73</v>
      </c>
      <c r="F33" s="447" t="s">
        <v>73</v>
      </c>
      <c r="G33" s="447" t="s">
        <v>73</v>
      </c>
      <c r="H33" s="447" t="s">
        <v>73</v>
      </c>
      <c r="I33" s="448" t="s">
        <v>73</v>
      </c>
      <c r="J33" s="461" t="s">
        <v>73</v>
      </c>
    </row>
    <row r="34" spans="1:10" ht="23.25" customHeight="1">
      <c r="A34" s="311" t="s">
        <v>277</v>
      </c>
      <c r="B34" s="755">
        <f t="shared" si="0"/>
        <v>301</v>
      </c>
      <c r="C34" s="433">
        <v>294</v>
      </c>
      <c r="D34" s="316">
        <f>SUM(E34:I34)</f>
        <v>6</v>
      </c>
      <c r="E34" s="438" t="s">
        <v>73</v>
      </c>
      <c r="F34" s="436" t="s">
        <v>73</v>
      </c>
      <c r="G34" s="436" t="s">
        <v>73</v>
      </c>
      <c r="H34" s="436" t="s">
        <v>73</v>
      </c>
      <c r="I34" s="466">
        <v>6</v>
      </c>
      <c r="J34" s="433">
        <v>1</v>
      </c>
    </row>
    <row r="35" spans="1:10" ht="23.25" customHeight="1">
      <c r="A35" s="311" t="s">
        <v>278</v>
      </c>
      <c r="B35" s="755">
        <f t="shared" si="0"/>
        <v>288</v>
      </c>
      <c r="C35" s="433">
        <v>288</v>
      </c>
      <c r="D35" s="458" t="s">
        <v>73</v>
      </c>
      <c r="E35" s="438" t="s">
        <v>73</v>
      </c>
      <c r="F35" s="436" t="s">
        <v>73</v>
      </c>
      <c r="G35" s="436" t="s">
        <v>73</v>
      </c>
      <c r="H35" s="436" t="s">
        <v>73</v>
      </c>
      <c r="I35" s="437" t="s">
        <v>73</v>
      </c>
      <c r="J35" s="764" t="s">
        <v>73</v>
      </c>
    </row>
    <row r="36" spans="1:10" ht="23.25" customHeight="1">
      <c r="A36" s="311" t="s">
        <v>279</v>
      </c>
      <c r="B36" s="755">
        <f t="shared" si="0"/>
        <v>556</v>
      </c>
      <c r="C36" s="764" t="s">
        <v>73</v>
      </c>
      <c r="D36" s="316">
        <f>SUM(E36:I36)</f>
        <v>556</v>
      </c>
      <c r="E36" s="438" t="s">
        <v>73</v>
      </c>
      <c r="F36" s="436" t="s">
        <v>73</v>
      </c>
      <c r="G36" s="436" t="s">
        <v>73</v>
      </c>
      <c r="H36" s="436" t="s">
        <v>73</v>
      </c>
      <c r="I36" s="466">
        <v>556</v>
      </c>
      <c r="J36" s="764" t="s">
        <v>73</v>
      </c>
    </row>
    <row r="37" spans="1:10" ht="23.25" customHeight="1">
      <c r="A37" s="312" t="s">
        <v>280</v>
      </c>
      <c r="B37" s="756">
        <f t="shared" si="0"/>
        <v>495</v>
      </c>
      <c r="C37" s="451" t="s">
        <v>73</v>
      </c>
      <c r="D37" s="317">
        <f>SUM(E37:I37)</f>
        <v>495</v>
      </c>
      <c r="E37" s="449" t="s">
        <v>73</v>
      </c>
      <c r="F37" s="442" t="s">
        <v>73</v>
      </c>
      <c r="G37" s="442" t="s">
        <v>73</v>
      </c>
      <c r="H37" s="442" t="s">
        <v>73</v>
      </c>
      <c r="I37" s="788">
        <v>495</v>
      </c>
      <c r="J37" s="451" t="s">
        <v>73</v>
      </c>
    </row>
    <row r="38" spans="1:10" ht="23.25" customHeight="1">
      <c r="A38" s="313" t="s">
        <v>281</v>
      </c>
      <c r="B38" s="757">
        <f t="shared" si="0"/>
        <v>625</v>
      </c>
      <c r="C38" s="444">
        <v>625</v>
      </c>
      <c r="D38" s="786" t="s">
        <v>73</v>
      </c>
      <c r="E38" s="450" t="s">
        <v>73</v>
      </c>
      <c r="F38" s="447" t="s">
        <v>73</v>
      </c>
      <c r="G38" s="447" t="s">
        <v>73</v>
      </c>
      <c r="H38" s="447" t="s">
        <v>73</v>
      </c>
      <c r="I38" s="448" t="s">
        <v>73</v>
      </c>
      <c r="J38" s="461" t="s">
        <v>73</v>
      </c>
    </row>
    <row r="39" spans="1:10" ht="23.25" customHeight="1">
      <c r="A39" s="311" t="s">
        <v>282</v>
      </c>
      <c r="B39" s="755">
        <f t="shared" si="0"/>
        <v>458</v>
      </c>
      <c r="C39" s="433">
        <v>456</v>
      </c>
      <c r="D39" s="458" t="s">
        <v>73</v>
      </c>
      <c r="E39" s="438" t="s">
        <v>73</v>
      </c>
      <c r="F39" s="436" t="s">
        <v>73</v>
      </c>
      <c r="G39" s="436" t="s">
        <v>73</v>
      </c>
      <c r="H39" s="436" t="s">
        <v>73</v>
      </c>
      <c r="I39" s="437" t="s">
        <v>73</v>
      </c>
      <c r="J39" s="433">
        <v>2</v>
      </c>
    </row>
    <row r="40" spans="1:10" ht="23.25" customHeight="1">
      <c r="A40" s="311" t="s">
        <v>283</v>
      </c>
      <c r="B40" s="755">
        <f t="shared" si="0"/>
        <v>319</v>
      </c>
      <c r="C40" s="433">
        <v>319</v>
      </c>
      <c r="D40" s="458" t="s">
        <v>73</v>
      </c>
      <c r="E40" s="438" t="s">
        <v>73</v>
      </c>
      <c r="F40" s="436" t="s">
        <v>73</v>
      </c>
      <c r="G40" s="436" t="s">
        <v>73</v>
      </c>
      <c r="H40" s="436" t="s">
        <v>73</v>
      </c>
      <c r="I40" s="437" t="s">
        <v>73</v>
      </c>
      <c r="J40" s="764" t="s">
        <v>73</v>
      </c>
    </row>
    <row r="41" spans="1:10" ht="23.25" customHeight="1">
      <c r="A41" s="311" t="s">
        <v>284</v>
      </c>
      <c r="B41" s="755">
        <f t="shared" si="0"/>
        <v>554</v>
      </c>
      <c r="C41" s="433">
        <v>554</v>
      </c>
      <c r="D41" s="458" t="s">
        <v>73</v>
      </c>
      <c r="E41" s="438" t="s">
        <v>73</v>
      </c>
      <c r="F41" s="436" t="s">
        <v>73</v>
      </c>
      <c r="G41" s="436" t="s">
        <v>73</v>
      </c>
      <c r="H41" s="436" t="s">
        <v>73</v>
      </c>
      <c r="I41" s="437" t="s">
        <v>73</v>
      </c>
      <c r="J41" s="764" t="s">
        <v>73</v>
      </c>
    </row>
    <row r="42" spans="1:10" ht="23.25" customHeight="1" thickBot="1">
      <c r="A42" s="314" t="s">
        <v>67</v>
      </c>
      <c r="B42" s="758">
        <f t="shared" si="0"/>
        <v>246</v>
      </c>
      <c r="C42" s="453">
        <v>246</v>
      </c>
      <c r="D42" s="797" t="s">
        <v>73</v>
      </c>
      <c r="E42" s="454" t="s">
        <v>73</v>
      </c>
      <c r="F42" s="456" t="s">
        <v>73</v>
      </c>
      <c r="G42" s="456" t="s">
        <v>73</v>
      </c>
      <c r="H42" s="456" t="s">
        <v>73</v>
      </c>
      <c r="I42" s="457" t="s">
        <v>73</v>
      </c>
      <c r="J42" s="765" t="s">
        <v>73</v>
      </c>
    </row>
    <row r="43" spans="1:2" ht="24" customHeight="1">
      <c r="A43" s="50" t="s">
        <v>740</v>
      </c>
      <c r="B43" s="50"/>
    </row>
    <row r="44" spans="1:2" ht="24" customHeight="1">
      <c r="A44" s="50" t="s">
        <v>744</v>
      </c>
      <c r="B44" s="50"/>
    </row>
    <row r="45" spans="1:10" ht="24" customHeight="1" thickBot="1">
      <c r="A45" s="49" t="s">
        <v>386</v>
      </c>
      <c r="B45" s="49"/>
      <c r="C45" s="114"/>
      <c r="D45" s="114"/>
      <c r="E45" s="114"/>
      <c r="F45" s="114"/>
      <c r="G45" s="114"/>
      <c r="H45" s="114"/>
      <c r="I45" s="115"/>
      <c r="J45" s="116" t="s">
        <v>944</v>
      </c>
    </row>
    <row r="46" spans="1:10" ht="20.25" customHeight="1" thickBot="1">
      <c r="A46" s="1017" t="s">
        <v>559</v>
      </c>
      <c r="B46" s="1017"/>
      <c r="C46" s="978"/>
      <c r="D46" s="978"/>
      <c r="E46" s="978"/>
      <c r="F46" s="978"/>
      <c r="G46" s="978"/>
      <c r="H46" s="978"/>
      <c r="I46" s="978"/>
      <c r="J46" s="979"/>
    </row>
    <row r="47" spans="1:10" ht="16.5" customHeight="1">
      <c r="A47" s="1018"/>
      <c r="B47" s="1004" t="s">
        <v>422</v>
      </c>
      <c r="C47" s="989" t="s">
        <v>69</v>
      </c>
      <c r="D47" s="853" t="s">
        <v>68</v>
      </c>
      <c r="E47" s="854"/>
      <c r="F47" s="854"/>
      <c r="G47" s="854"/>
      <c r="H47" s="854"/>
      <c r="I47" s="855"/>
      <c r="J47" s="986" t="s">
        <v>70</v>
      </c>
    </row>
    <row r="48" spans="1:10" ht="16.5" customHeight="1">
      <c r="A48" s="1018"/>
      <c r="B48" s="1004"/>
      <c r="C48" s="990"/>
      <c r="D48" s="992" t="s">
        <v>742</v>
      </c>
      <c r="E48" s="982" t="s">
        <v>743</v>
      </c>
      <c r="F48" s="984" t="s">
        <v>767</v>
      </c>
      <c r="G48" s="984" t="s">
        <v>71</v>
      </c>
      <c r="H48" s="984" t="s">
        <v>768</v>
      </c>
      <c r="I48" s="980" t="s">
        <v>72</v>
      </c>
      <c r="J48" s="987"/>
    </row>
    <row r="49" spans="1:10" ht="16.5" customHeight="1" thickBot="1">
      <c r="A49" s="1019"/>
      <c r="B49" s="1005"/>
      <c r="C49" s="991"/>
      <c r="D49" s="977"/>
      <c r="E49" s="983"/>
      <c r="F49" s="985"/>
      <c r="G49" s="985"/>
      <c r="H49" s="985"/>
      <c r="I49" s="981"/>
      <c r="J49" s="988"/>
    </row>
    <row r="50" spans="1:10" ht="23.25" customHeight="1">
      <c r="A50" s="781" t="s">
        <v>285</v>
      </c>
      <c r="B50" s="773">
        <f aca="true" t="shared" si="1" ref="B50:B77">SUM(C50,D50,J50)</f>
        <v>110</v>
      </c>
      <c r="C50" s="796" t="s">
        <v>73</v>
      </c>
      <c r="D50" s="766">
        <f aca="true" t="shared" si="2" ref="D50:D76">SUM(E50:I50)</f>
        <v>110</v>
      </c>
      <c r="E50" s="791" t="s">
        <v>73</v>
      </c>
      <c r="F50" s="431" t="s">
        <v>73</v>
      </c>
      <c r="G50" s="431" t="s">
        <v>73</v>
      </c>
      <c r="H50" s="431" t="s">
        <v>73</v>
      </c>
      <c r="I50" s="464">
        <v>110</v>
      </c>
      <c r="J50" s="796" t="s">
        <v>73</v>
      </c>
    </row>
    <row r="51" spans="1:10" ht="23.25" customHeight="1">
      <c r="A51" s="782" t="s">
        <v>286</v>
      </c>
      <c r="B51" s="774">
        <f t="shared" si="1"/>
        <v>328</v>
      </c>
      <c r="C51" s="433">
        <v>328</v>
      </c>
      <c r="D51" s="770" t="s">
        <v>73</v>
      </c>
      <c r="E51" s="438" t="s">
        <v>73</v>
      </c>
      <c r="F51" s="436" t="s">
        <v>73</v>
      </c>
      <c r="G51" s="436" t="s">
        <v>73</v>
      </c>
      <c r="H51" s="436" t="s">
        <v>73</v>
      </c>
      <c r="I51" s="437" t="s">
        <v>73</v>
      </c>
      <c r="J51" s="764" t="s">
        <v>73</v>
      </c>
    </row>
    <row r="52" spans="1:10" ht="23.25" customHeight="1">
      <c r="A52" s="782" t="s">
        <v>287</v>
      </c>
      <c r="B52" s="774">
        <f t="shared" si="1"/>
        <v>87</v>
      </c>
      <c r="C52" s="433">
        <v>87</v>
      </c>
      <c r="D52" s="770" t="s">
        <v>73</v>
      </c>
      <c r="E52" s="438" t="s">
        <v>73</v>
      </c>
      <c r="F52" s="436" t="s">
        <v>73</v>
      </c>
      <c r="G52" s="436" t="s">
        <v>73</v>
      </c>
      <c r="H52" s="436" t="s">
        <v>73</v>
      </c>
      <c r="I52" s="437" t="s">
        <v>73</v>
      </c>
      <c r="J52" s="764" t="s">
        <v>73</v>
      </c>
    </row>
    <row r="53" spans="1:10" ht="23.25" customHeight="1">
      <c r="A53" s="782" t="s">
        <v>288</v>
      </c>
      <c r="B53" s="774">
        <f t="shared" si="1"/>
        <v>23</v>
      </c>
      <c r="C53" s="433">
        <v>23</v>
      </c>
      <c r="D53" s="770" t="s">
        <v>73</v>
      </c>
      <c r="E53" s="438" t="s">
        <v>73</v>
      </c>
      <c r="F53" s="436" t="s">
        <v>73</v>
      </c>
      <c r="G53" s="436" t="s">
        <v>73</v>
      </c>
      <c r="H53" s="436" t="s">
        <v>73</v>
      </c>
      <c r="I53" s="437" t="s">
        <v>73</v>
      </c>
      <c r="J53" s="764" t="s">
        <v>73</v>
      </c>
    </row>
    <row r="54" spans="1:10" ht="23.25" customHeight="1">
      <c r="A54" s="783" t="s">
        <v>289</v>
      </c>
      <c r="B54" s="775">
        <f t="shared" si="1"/>
        <v>149</v>
      </c>
      <c r="C54" s="439">
        <v>149</v>
      </c>
      <c r="D54" s="771" t="s">
        <v>73</v>
      </c>
      <c r="E54" s="449" t="s">
        <v>73</v>
      </c>
      <c r="F54" s="442" t="s">
        <v>73</v>
      </c>
      <c r="G54" s="442" t="s">
        <v>73</v>
      </c>
      <c r="H54" s="442" t="s">
        <v>73</v>
      </c>
      <c r="I54" s="443" t="s">
        <v>73</v>
      </c>
      <c r="J54" s="451" t="s">
        <v>73</v>
      </c>
    </row>
    <row r="55" spans="1:10" ht="23.25" customHeight="1">
      <c r="A55" s="784" t="s">
        <v>290</v>
      </c>
      <c r="B55" s="776">
        <f t="shared" si="1"/>
        <v>192</v>
      </c>
      <c r="C55" s="444">
        <v>192</v>
      </c>
      <c r="D55" s="793" t="s">
        <v>73</v>
      </c>
      <c r="E55" s="450" t="s">
        <v>73</v>
      </c>
      <c r="F55" s="447" t="s">
        <v>73</v>
      </c>
      <c r="G55" s="447" t="s">
        <v>73</v>
      </c>
      <c r="H55" s="447" t="s">
        <v>73</v>
      </c>
      <c r="I55" s="448" t="s">
        <v>73</v>
      </c>
      <c r="J55" s="461" t="s">
        <v>73</v>
      </c>
    </row>
    <row r="56" spans="1:10" ht="23.25" customHeight="1">
      <c r="A56" s="782" t="s">
        <v>291</v>
      </c>
      <c r="B56" s="774">
        <f t="shared" si="1"/>
        <v>144</v>
      </c>
      <c r="C56" s="764" t="s">
        <v>73</v>
      </c>
      <c r="D56" s="767">
        <f t="shared" si="2"/>
        <v>142</v>
      </c>
      <c r="E56" s="434">
        <v>142</v>
      </c>
      <c r="F56" s="436" t="s">
        <v>73</v>
      </c>
      <c r="G56" s="436" t="s">
        <v>73</v>
      </c>
      <c r="H56" s="436" t="s">
        <v>73</v>
      </c>
      <c r="I56" s="437" t="s">
        <v>73</v>
      </c>
      <c r="J56" s="433">
        <v>2</v>
      </c>
    </row>
    <row r="57" spans="1:10" ht="23.25" customHeight="1">
      <c r="A57" s="782" t="s">
        <v>292</v>
      </c>
      <c r="B57" s="774">
        <f t="shared" si="1"/>
        <v>176</v>
      </c>
      <c r="C57" s="433">
        <v>176</v>
      </c>
      <c r="D57" s="770" t="s">
        <v>73</v>
      </c>
      <c r="E57" s="438" t="s">
        <v>73</v>
      </c>
      <c r="F57" s="436" t="s">
        <v>73</v>
      </c>
      <c r="G57" s="436" t="s">
        <v>73</v>
      </c>
      <c r="H57" s="436" t="s">
        <v>73</v>
      </c>
      <c r="I57" s="437" t="s">
        <v>73</v>
      </c>
      <c r="J57" s="764" t="s">
        <v>73</v>
      </c>
    </row>
    <row r="58" spans="1:10" ht="23.25" customHeight="1">
      <c r="A58" s="782" t="s">
        <v>293</v>
      </c>
      <c r="B58" s="774">
        <f t="shared" si="1"/>
        <v>161</v>
      </c>
      <c r="C58" s="433">
        <v>161</v>
      </c>
      <c r="D58" s="770" t="s">
        <v>73</v>
      </c>
      <c r="E58" s="438" t="s">
        <v>73</v>
      </c>
      <c r="F58" s="436" t="s">
        <v>73</v>
      </c>
      <c r="G58" s="436" t="s">
        <v>73</v>
      </c>
      <c r="H58" s="436" t="s">
        <v>73</v>
      </c>
      <c r="I58" s="437" t="s">
        <v>73</v>
      </c>
      <c r="J58" s="764" t="s">
        <v>73</v>
      </c>
    </row>
    <row r="59" spans="1:10" ht="23.25" customHeight="1">
      <c r="A59" s="783" t="s">
        <v>294</v>
      </c>
      <c r="B59" s="775">
        <f t="shared" si="1"/>
        <v>163</v>
      </c>
      <c r="C59" s="439">
        <v>163</v>
      </c>
      <c r="D59" s="771" t="s">
        <v>73</v>
      </c>
      <c r="E59" s="449" t="s">
        <v>73</v>
      </c>
      <c r="F59" s="442" t="s">
        <v>73</v>
      </c>
      <c r="G59" s="442" t="s">
        <v>73</v>
      </c>
      <c r="H59" s="442" t="s">
        <v>73</v>
      </c>
      <c r="I59" s="443" t="s">
        <v>73</v>
      </c>
      <c r="J59" s="451" t="s">
        <v>73</v>
      </c>
    </row>
    <row r="60" spans="1:10" ht="23.25" customHeight="1">
      <c r="A60" s="784" t="s">
        <v>295</v>
      </c>
      <c r="B60" s="776">
        <f t="shared" si="1"/>
        <v>225</v>
      </c>
      <c r="C60" s="444">
        <v>225</v>
      </c>
      <c r="D60" s="793" t="s">
        <v>73</v>
      </c>
      <c r="E60" s="450" t="s">
        <v>73</v>
      </c>
      <c r="F60" s="447" t="s">
        <v>73</v>
      </c>
      <c r="G60" s="447" t="s">
        <v>73</v>
      </c>
      <c r="H60" s="447" t="s">
        <v>73</v>
      </c>
      <c r="I60" s="448" t="s">
        <v>73</v>
      </c>
      <c r="J60" s="461" t="s">
        <v>73</v>
      </c>
    </row>
    <row r="61" spans="1:10" ht="23.25" customHeight="1">
      <c r="A61" s="782" t="s">
        <v>296</v>
      </c>
      <c r="B61" s="774">
        <f t="shared" si="1"/>
        <v>24</v>
      </c>
      <c r="C61" s="433">
        <v>24</v>
      </c>
      <c r="D61" s="770" t="s">
        <v>73</v>
      </c>
      <c r="E61" s="438" t="s">
        <v>73</v>
      </c>
      <c r="F61" s="436" t="s">
        <v>73</v>
      </c>
      <c r="G61" s="436" t="s">
        <v>73</v>
      </c>
      <c r="H61" s="436" t="s">
        <v>73</v>
      </c>
      <c r="I61" s="452" t="s">
        <v>73</v>
      </c>
      <c r="J61" s="764" t="s">
        <v>73</v>
      </c>
    </row>
    <row r="62" spans="1:10" ht="23.25" customHeight="1">
      <c r="A62" s="782" t="s">
        <v>297</v>
      </c>
      <c r="B62" s="774">
        <f t="shared" si="1"/>
        <v>249</v>
      </c>
      <c r="C62" s="433">
        <v>16</v>
      </c>
      <c r="D62" s="778">
        <f t="shared" si="2"/>
        <v>233</v>
      </c>
      <c r="E62" s="763" t="s">
        <v>73</v>
      </c>
      <c r="F62" s="763" t="s">
        <v>73</v>
      </c>
      <c r="G62" s="763" t="s">
        <v>73</v>
      </c>
      <c r="H62" s="763" t="s">
        <v>73</v>
      </c>
      <c r="I62" s="789">
        <v>233</v>
      </c>
      <c r="J62" s="764" t="s">
        <v>73</v>
      </c>
    </row>
    <row r="63" spans="1:10" ht="23.25" customHeight="1">
      <c r="A63" s="782" t="s">
        <v>298</v>
      </c>
      <c r="B63" s="774">
        <f t="shared" si="1"/>
        <v>405</v>
      </c>
      <c r="C63" s="433">
        <v>405</v>
      </c>
      <c r="D63" s="794" t="s">
        <v>73</v>
      </c>
      <c r="E63" s="763" t="s">
        <v>73</v>
      </c>
      <c r="F63" s="763" t="s">
        <v>73</v>
      </c>
      <c r="G63" s="763" t="s">
        <v>73</v>
      </c>
      <c r="H63" s="763" t="s">
        <v>73</v>
      </c>
      <c r="I63" s="452" t="s">
        <v>73</v>
      </c>
      <c r="J63" s="764" t="s">
        <v>73</v>
      </c>
    </row>
    <row r="64" spans="1:10" ht="23.25" customHeight="1">
      <c r="A64" s="783" t="s">
        <v>299</v>
      </c>
      <c r="B64" s="775">
        <f t="shared" si="1"/>
        <v>218</v>
      </c>
      <c r="C64" s="439">
        <v>203</v>
      </c>
      <c r="D64" s="771" t="s">
        <v>73</v>
      </c>
      <c r="E64" s="449" t="s">
        <v>73</v>
      </c>
      <c r="F64" s="779" t="s">
        <v>73</v>
      </c>
      <c r="G64" s="779" t="s">
        <v>73</v>
      </c>
      <c r="H64" s="442" t="s">
        <v>73</v>
      </c>
      <c r="I64" s="460" t="s">
        <v>73</v>
      </c>
      <c r="J64" s="439">
        <v>15</v>
      </c>
    </row>
    <row r="65" spans="1:10" ht="23.25" customHeight="1">
      <c r="A65" s="782" t="s">
        <v>300</v>
      </c>
      <c r="B65" s="774">
        <f t="shared" si="1"/>
        <v>199</v>
      </c>
      <c r="C65" s="433">
        <v>182</v>
      </c>
      <c r="D65" s="770" t="s">
        <v>73</v>
      </c>
      <c r="E65" s="438" t="s">
        <v>73</v>
      </c>
      <c r="F65" s="436" t="s">
        <v>73</v>
      </c>
      <c r="G65" s="436" t="s">
        <v>73</v>
      </c>
      <c r="H65" s="436" t="s">
        <v>73</v>
      </c>
      <c r="I65" s="437" t="s">
        <v>73</v>
      </c>
      <c r="J65" s="433">
        <v>17</v>
      </c>
    </row>
    <row r="66" spans="1:10" ht="23.25" customHeight="1">
      <c r="A66" s="782" t="s">
        <v>301</v>
      </c>
      <c r="B66" s="774">
        <f t="shared" si="1"/>
        <v>311</v>
      </c>
      <c r="C66" s="764" t="s">
        <v>73</v>
      </c>
      <c r="D66" s="767">
        <f t="shared" si="2"/>
        <v>302</v>
      </c>
      <c r="E66" s="438" t="s">
        <v>73</v>
      </c>
      <c r="F66" s="763" t="s">
        <v>73</v>
      </c>
      <c r="G66" s="436" t="s">
        <v>73</v>
      </c>
      <c r="H66" s="763" t="s">
        <v>73</v>
      </c>
      <c r="I66" s="466">
        <v>302</v>
      </c>
      <c r="J66" s="433">
        <v>9</v>
      </c>
    </row>
    <row r="67" spans="1:10" ht="23.25" customHeight="1">
      <c r="A67" s="782" t="s">
        <v>302</v>
      </c>
      <c r="B67" s="774">
        <f t="shared" si="1"/>
        <v>206</v>
      </c>
      <c r="C67" s="433">
        <v>198</v>
      </c>
      <c r="D67" s="778">
        <f t="shared" si="2"/>
        <v>3</v>
      </c>
      <c r="E67" s="762">
        <v>3</v>
      </c>
      <c r="F67" s="763" t="s">
        <v>73</v>
      </c>
      <c r="G67" s="436" t="s">
        <v>73</v>
      </c>
      <c r="H67" s="763" t="s">
        <v>73</v>
      </c>
      <c r="I67" s="452" t="s">
        <v>73</v>
      </c>
      <c r="J67" s="433">
        <v>5</v>
      </c>
    </row>
    <row r="68" spans="1:10" ht="23.25" customHeight="1">
      <c r="A68" s="782" t="s">
        <v>303</v>
      </c>
      <c r="B68" s="774">
        <f t="shared" si="1"/>
        <v>212</v>
      </c>
      <c r="C68" s="764" t="s">
        <v>73</v>
      </c>
      <c r="D68" s="778">
        <f t="shared" si="2"/>
        <v>5</v>
      </c>
      <c r="E68" s="763" t="s">
        <v>73</v>
      </c>
      <c r="F68" s="763" t="s">
        <v>73</v>
      </c>
      <c r="G68" s="436" t="s">
        <v>73</v>
      </c>
      <c r="H68" s="763" t="s">
        <v>73</v>
      </c>
      <c r="I68" s="789">
        <v>5</v>
      </c>
      <c r="J68" s="433">
        <v>207</v>
      </c>
    </row>
    <row r="69" spans="1:10" ht="23.25" customHeight="1">
      <c r="A69" s="783" t="s">
        <v>304</v>
      </c>
      <c r="B69" s="775">
        <f t="shared" si="1"/>
        <v>108</v>
      </c>
      <c r="C69" s="439">
        <v>106</v>
      </c>
      <c r="D69" s="768">
        <f t="shared" si="2"/>
        <v>2</v>
      </c>
      <c r="E69" s="449" t="s">
        <v>73</v>
      </c>
      <c r="F69" s="779" t="s">
        <v>73</v>
      </c>
      <c r="G69" s="442" t="s">
        <v>73</v>
      </c>
      <c r="H69" s="779" t="s">
        <v>73</v>
      </c>
      <c r="I69" s="790">
        <v>2</v>
      </c>
      <c r="J69" s="451" t="s">
        <v>73</v>
      </c>
    </row>
    <row r="70" spans="1:10" ht="23.25" customHeight="1">
      <c r="A70" s="782" t="s">
        <v>305</v>
      </c>
      <c r="B70" s="774">
        <f t="shared" si="1"/>
        <v>260</v>
      </c>
      <c r="C70" s="433">
        <v>11</v>
      </c>
      <c r="D70" s="767">
        <f t="shared" si="2"/>
        <v>249</v>
      </c>
      <c r="E70" s="438" t="s">
        <v>73</v>
      </c>
      <c r="F70" s="436" t="s">
        <v>73</v>
      </c>
      <c r="G70" s="436" t="s">
        <v>73</v>
      </c>
      <c r="H70" s="436" t="s">
        <v>73</v>
      </c>
      <c r="I70" s="466">
        <v>249</v>
      </c>
      <c r="J70" s="764" t="s">
        <v>73</v>
      </c>
    </row>
    <row r="71" spans="1:10" ht="23.25" customHeight="1">
      <c r="A71" s="782" t="s">
        <v>306</v>
      </c>
      <c r="B71" s="774">
        <f t="shared" si="1"/>
        <v>236</v>
      </c>
      <c r="C71" s="764" t="s">
        <v>73</v>
      </c>
      <c r="D71" s="767">
        <f t="shared" si="2"/>
        <v>236</v>
      </c>
      <c r="E71" s="438" t="s">
        <v>73</v>
      </c>
      <c r="F71" s="763" t="s">
        <v>73</v>
      </c>
      <c r="G71" s="436" t="s">
        <v>73</v>
      </c>
      <c r="H71" s="436" t="s">
        <v>73</v>
      </c>
      <c r="I71" s="789">
        <v>236</v>
      </c>
      <c r="J71" s="764" t="s">
        <v>73</v>
      </c>
    </row>
    <row r="72" spans="1:10" ht="23.25" customHeight="1">
      <c r="A72" s="782" t="s">
        <v>307</v>
      </c>
      <c r="B72" s="774">
        <f t="shared" si="1"/>
        <v>55</v>
      </c>
      <c r="C72" s="764" t="s">
        <v>73</v>
      </c>
      <c r="D72" s="778">
        <f t="shared" si="2"/>
        <v>55</v>
      </c>
      <c r="E72" s="763" t="s">
        <v>73</v>
      </c>
      <c r="F72" s="436" t="s">
        <v>73</v>
      </c>
      <c r="G72" s="436" t="s">
        <v>73</v>
      </c>
      <c r="H72" s="436" t="s">
        <v>73</v>
      </c>
      <c r="I72" s="789">
        <v>55</v>
      </c>
      <c r="J72" s="764" t="s">
        <v>73</v>
      </c>
    </row>
    <row r="73" spans="1:10" ht="23.25" customHeight="1">
      <c r="A73" s="782" t="s">
        <v>308</v>
      </c>
      <c r="B73" s="774">
        <f t="shared" si="1"/>
        <v>41</v>
      </c>
      <c r="C73" s="764" t="s">
        <v>73</v>
      </c>
      <c r="D73" s="778">
        <f t="shared" si="2"/>
        <v>41</v>
      </c>
      <c r="E73" s="763" t="s">
        <v>73</v>
      </c>
      <c r="F73" s="436" t="s">
        <v>73</v>
      </c>
      <c r="G73" s="436" t="s">
        <v>73</v>
      </c>
      <c r="H73" s="436" t="s">
        <v>73</v>
      </c>
      <c r="I73" s="789">
        <v>41</v>
      </c>
      <c r="J73" s="764" t="s">
        <v>73</v>
      </c>
    </row>
    <row r="74" spans="1:10" ht="23.25" customHeight="1">
      <c r="A74" s="783" t="s">
        <v>309</v>
      </c>
      <c r="B74" s="775">
        <f t="shared" si="1"/>
        <v>18</v>
      </c>
      <c r="C74" s="451" t="s">
        <v>73</v>
      </c>
      <c r="D74" s="768">
        <f t="shared" si="2"/>
        <v>18</v>
      </c>
      <c r="E74" s="449" t="s">
        <v>73</v>
      </c>
      <c r="F74" s="442" t="s">
        <v>73</v>
      </c>
      <c r="G74" s="442" t="s">
        <v>73</v>
      </c>
      <c r="H74" s="442" t="s">
        <v>73</v>
      </c>
      <c r="I74" s="790">
        <v>18</v>
      </c>
      <c r="J74" s="451" t="s">
        <v>73</v>
      </c>
    </row>
    <row r="75" spans="1:10" ht="23.25" customHeight="1">
      <c r="A75" s="782" t="s">
        <v>310</v>
      </c>
      <c r="B75" s="774">
        <f t="shared" si="1"/>
        <v>50</v>
      </c>
      <c r="C75" s="433">
        <v>49</v>
      </c>
      <c r="D75" s="767">
        <f t="shared" si="2"/>
        <v>1</v>
      </c>
      <c r="E75" s="438" t="s">
        <v>73</v>
      </c>
      <c r="F75" s="436" t="s">
        <v>73</v>
      </c>
      <c r="G75" s="436" t="s">
        <v>73</v>
      </c>
      <c r="H75" s="436" t="s">
        <v>73</v>
      </c>
      <c r="I75" s="466">
        <v>1</v>
      </c>
      <c r="J75" s="764" t="s">
        <v>73</v>
      </c>
    </row>
    <row r="76" spans="1:10" ht="23.25" customHeight="1">
      <c r="A76" s="782" t="s">
        <v>311</v>
      </c>
      <c r="B76" s="774">
        <f t="shared" si="1"/>
        <v>190</v>
      </c>
      <c r="C76" s="433">
        <v>180</v>
      </c>
      <c r="D76" s="767">
        <f t="shared" si="2"/>
        <v>2</v>
      </c>
      <c r="E76" s="438" t="s">
        <v>73</v>
      </c>
      <c r="F76" s="436" t="s">
        <v>73</v>
      </c>
      <c r="G76" s="436" t="s">
        <v>73</v>
      </c>
      <c r="H76" s="436" t="s">
        <v>73</v>
      </c>
      <c r="I76" s="466">
        <v>2</v>
      </c>
      <c r="J76" s="433">
        <v>8</v>
      </c>
    </row>
    <row r="77" spans="1:10" ht="23.25" customHeight="1" thickBot="1">
      <c r="A77" s="785" t="s">
        <v>312</v>
      </c>
      <c r="B77" s="777">
        <f t="shared" si="1"/>
        <v>109</v>
      </c>
      <c r="C77" s="453">
        <v>109</v>
      </c>
      <c r="D77" s="795" t="s">
        <v>73</v>
      </c>
      <c r="E77" s="454" t="s">
        <v>73</v>
      </c>
      <c r="F77" s="456" t="s">
        <v>73</v>
      </c>
      <c r="G77" s="456" t="s">
        <v>73</v>
      </c>
      <c r="H77" s="456" t="s">
        <v>73</v>
      </c>
      <c r="I77" s="457" t="s">
        <v>73</v>
      </c>
      <c r="J77" s="765" t="s">
        <v>73</v>
      </c>
    </row>
    <row r="78" spans="1:10" ht="23.25" customHeight="1">
      <c r="A78" s="886" t="s">
        <v>562</v>
      </c>
      <c r="B78" s="759">
        <f>SUM(B8:B42)</f>
        <v>45699</v>
      </c>
      <c r="C78" s="428">
        <f>SUM(C8:C42)</f>
        <v>10971</v>
      </c>
      <c r="D78" s="463">
        <f aca="true" t="shared" si="3" ref="D78:J78">SUM(D8:D42)</f>
        <v>33852</v>
      </c>
      <c r="E78" s="429">
        <f t="shared" si="3"/>
        <v>0</v>
      </c>
      <c r="F78" s="430">
        <f t="shared" si="3"/>
        <v>0</v>
      </c>
      <c r="G78" s="430">
        <f t="shared" si="3"/>
        <v>0</v>
      </c>
      <c r="H78" s="430">
        <f t="shared" si="3"/>
        <v>0</v>
      </c>
      <c r="I78" s="464">
        <f t="shared" si="3"/>
        <v>33852</v>
      </c>
      <c r="J78" s="428">
        <f t="shared" si="3"/>
        <v>876</v>
      </c>
    </row>
    <row r="79" spans="1:10" ht="23.25" customHeight="1">
      <c r="A79" s="283" t="s">
        <v>561</v>
      </c>
      <c r="B79" s="760">
        <f>SUM(B50:B77)</f>
        <v>4649</v>
      </c>
      <c r="C79" s="433">
        <f>SUM(C50:C77)</f>
        <v>2987</v>
      </c>
      <c r="D79" s="465">
        <f aca="true" t="shared" si="4" ref="D79:J79">SUM(D50:D77)</f>
        <v>1399</v>
      </c>
      <c r="E79" s="434">
        <f t="shared" si="4"/>
        <v>145</v>
      </c>
      <c r="F79" s="435">
        <f t="shared" si="4"/>
        <v>0</v>
      </c>
      <c r="G79" s="435">
        <f t="shared" si="4"/>
        <v>0</v>
      </c>
      <c r="H79" s="435">
        <f t="shared" si="4"/>
        <v>0</v>
      </c>
      <c r="I79" s="466">
        <f t="shared" si="4"/>
        <v>1254</v>
      </c>
      <c r="J79" s="433">
        <f t="shared" si="4"/>
        <v>263</v>
      </c>
    </row>
    <row r="80" spans="1:10" ht="23.25" customHeight="1" thickBot="1">
      <c r="A80" s="284" t="s">
        <v>574</v>
      </c>
      <c r="B80" s="761">
        <f>SUM(B78:B79)</f>
        <v>50348</v>
      </c>
      <c r="C80" s="453">
        <f>SUM(C78:C79)</f>
        <v>13958</v>
      </c>
      <c r="D80" s="467">
        <f aca="true" t="shared" si="5" ref="D80:J80">SUM(D78:D79)</f>
        <v>35251</v>
      </c>
      <c r="E80" s="462">
        <f t="shared" si="5"/>
        <v>145</v>
      </c>
      <c r="F80" s="455">
        <f t="shared" si="5"/>
        <v>0</v>
      </c>
      <c r="G80" s="455">
        <f t="shared" si="5"/>
        <v>0</v>
      </c>
      <c r="H80" s="455">
        <f t="shared" si="5"/>
        <v>0</v>
      </c>
      <c r="I80" s="468">
        <f t="shared" si="5"/>
        <v>35106</v>
      </c>
      <c r="J80" s="453">
        <f t="shared" si="5"/>
        <v>1139</v>
      </c>
    </row>
  </sheetData>
  <mergeCells count="22">
    <mergeCell ref="A4:A7"/>
    <mergeCell ref="C5:C7"/>
    <mergeCell ref="B4:J4"/>
    <mergeCell ref="C47:C49"/>
    <mergeCell ref="J47:J49"/>
    <mergeCell ref="D6:D7"/>
    <mergeCell ref="E6:E7"/>
    <mergeCell ref="G6:G7"/>
    <mergeCell ref="H48:H49"/>
    <mergeCell ref="F48:F49"/>
    <mergeCell ref="A46:A49"/>
    <mergeCell ref="D48:D49"/>
    <mergeCell ref="E48:E49"/>
    <mergeCell ref="I48:I49"/>
    <mergeCell ref="G48:G49"/>
    <mergeCell ref="B5:B7"/>
    <mergeCell ref="J5:J7"/>
    <mergeCell ref="B46:J46"/>
    <mergeCell ref="B47:B49"/>
    <mergeCell ref="I6:I7"/>
    <mergeCell ref="F6:F7"/>
    <mergeCell ref="H6:H7"/>
  </mergeCells>
  <printOptions horizontalCentered="1"/>
  <pageMargins left="0.7086614173228347" right="0.57" top="0.7874015748031497" bottom="0.7874015748031497" header="0.5118110236220472" footer="0.5118110236220472"/>
  <pageSetup fitToHeight="2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J80"/>
  <sheetViews>
    <sheetView view="pageBreakPreview" zoomScaleSheetLayoutView="100" workbookViewId="0" topLeftCell="A1">
      <pane xSplit="1" ySplit="7" topLeftCell="B7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8" sqref="A78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4" width="10.59765625" style="38" customWidth="1"/>
    <col min="5" max="9" width="9.59765625" style="38" customWidth="1"/>
    <col min="10" max="10" width="10.59765625" style="38" customWidth="1"/>
    <col min="11" max="16384" width="11" style="10" customWidth="1"/>
  </cols>
  <sheetData>
    <row r="1" spans="1:2" ht="24" customHeight="1">
      <c r="A1" s="50" t="s">
        <v>740</v>
      </c>
      <c r="B1" s="50"/>
    </row>
    <row r="2" spans="1:2" ht="24" customHeight="1">
      <c r="A2" s="50" t="s">
        <v>744</v>
      </c>
      <c r="B2" s="50"/>
    </row>
    <row r="3" spans="1:10" ht="24" customHeight="1" thickBot="1">
      <c r="A3" s="49" t="s">
        <v>387</v>
      </c>
      <c r="B3" s="49"/>
      <c r="C3" s="114"/>
      <c r="D3" s="114"/>
      <c r="E3" s="114"/>
      <c r="F3" s="114"/>
      <c r="G3" s="114"/>
      <c r="H3" s="114"/>
      <c r="I3" s="115"/>
      <c r="J3" s="116" t="s">
        <v>944</v>
      </c>
    </row>
    <row r="4" spans="1:10" ht="20.25" customHeight="1" thickBot="1">
      <c r="A4" s="1017" t="s">
        <v>559</v>
      </c>
      <c r="B4" s="1017"/>
      <c r="C4" s="978"/>
      <c r="D4" s="978"/>
      <c r="E4" s="978"/>
      <c r="F4" s="978"/>
      <c r="G4" s="978"/>
      <c r="H4" s="978"/>
      <c r="I4" s="978"/>
      <c r="J4" s="979"/>
    </row>
    <row r="5" spans="1:10" ht="16.5" customHeight="1">
      <c r="A5" s="1018"/>
      <c r="B5" s="1004" t="s">
        <v>422</v>
      </c>
      <c r="C5" s="989" t="s">
        <v>69</v>
      </c>
      <c r="D5" s="853" t="s">
        <v>68</v>
      </c>
      <c r="E5" s="854"/>
      <c r="F5" s="854"/>
      <c r="G5" s="854"/>
      <c r="H5" s="854"/>
      <c r="I5" s="855"/>
      <c r="J5" s="986" t="s">
        <v>70</v>
      </c>
    </row>
    <row r="6" spans="1:10" ht="16.5" customHeight="1">
      <c r="A6" s="1018"/>
      <c r="B6" s="1004"/>
      <c r="C6" s="990"/>
      <c r="D6" s="992" t="s">
        <v>742</v>
      </c>
      <c r="E6" s="982" t="s">
        <v>743</v>
      </c>
      <c r="F6" s="984" t="s">
        <v>767</v>
      </c>
      <c r="G6" s="984" t="s">
        <v>71</v>
      </c>
      <c r="H6" s="984" t="s">
        <v>768</v>
      </c>
      <c r="I6" s="980" t="s">
        <v>72</v>
      </c>
      <c r="J6" s="987"/>
    </row>
    <row r="7" spans="1:10" ht="16.5" customHeight="1" thickBot="1">
      <c r="A7" s="1019"/>
      <c r="B7" s="1005"/>
      <c r="C7" s="991"/>
      <c r="D7" s="977"/>
      <c r="E7" s="983"/>
      <c r="F7" s="985"/>
      <c r="G7" s="985"/>
      <c r="H7" s="985"/>
      <c r="I7" s="981"/>
      <c r="J7" s="988"/>
    </row>
    <row r="8" spans="1:10" ht="23.25" customHeight="1">
      <c r="A8" s="310" t="s">
        <v>251</v>
      </c>
      <c r="B8" s="754">
        <f aca="true" t="shared" si="0" ref="B8:B28">SUM(C8,D8,J8)</f>
        <v>6904</v>
      </c>
      <c r="C8" s="796" t="s">
        <v>73</v>
      </c>
      <c r="D8" s="315">
        <f>SUM(E8:I8)</f>
        <v>6904</v>
      </c>
      <c r="E8" s="791" t="s">
        <v>73</v>
      </c>
      <c r="F8" s="431" t="s">
        <v>73</v>
      </c>
      <c r="G8" s="431" t="s">
        <v>73</v>
      </c>
      <c r="H8" s="431" t="s">
        <v>73</v>
      </c>
      <c r="I8" s="464">
        <v>6904</v>
      </c>
      <c r="J8" s="796" t="s">
        <v>73</v>
      </c>
    </row>
    <row r="9" spans="1:10" ht="23.25" customHeight="1">
      <c r="A9" s="311" t="s">
        <v>252</v>
      </c>
      <c r="B9" s="755">
        <f t="shared" si="0"/>
        <v>629</v>
      </c>
      <c r="C9" s="764" t="s">
        <v>73</v>
      </c>
      <c r="D9" s="316">
        <f aca="true" t="shared" si="1" ref="D9:D42">SUM(E9:I9)</f>
        <v>629</v>
      </c>
      <c r="E9" s="438" t="s">
        <v>73</v>
      </c>
      <c r="F9" s="436" t="s">
        <v>73</v>
      </c>
      <c r="G9" s="436" t="s">
        <v>73</v>
      </c>
      <c r="H9" s="436" t="s">
        <v>73</v>
      </c>
      <c r="I9" s="466">
        <v>629</v>
      </c>
      <c r="J9" s="764" t="s">
        <v>73</v>
      </c>
    </row>
    <row r="10" spans="1:10" ht="23.25" customHeight="1">
      <c r="A10" s="311" t="s">
        <v>253</v>
      </c>
      <c r="B10" s="755">
        <f t="shared" si="0"/>
        <v>887</v>
      </c>
      <c r="C10" s="433">
        <v>887</v>
      </c>
      <c r="D10" s="458" t="s">
        <v>73</v>
      </c>
      <c r="E10" s="438" t="s">
        <v>73</v>
      </c>
      <c r="F10" s="436" t="s">
        <v>73</v>
      </c>
      <c r="G10" s="436" t="s">
        <v>73</v>
      </c>
      <c r="H10" s="436" t="s">
        <v>73</v>
      </c>
      <c r="I10" s="437" t="s">
        <v>73</v>
      </c>
      <c r="J10" s="764" t="s">
        <v>73</v>
      </c>
    </row>
    <row r="11" spans="1:10" ht="23.25" customHeight="1">
      <c r="A11" s="311" t="s">
        <v>254</v>
      </c>
      <c r="B11" s="755">
        <f t="shared" si="0"/>
        <v>562</v>
      </c>
      <c r="C11" s="764" t="s">
        <v>73</v>
      </c>
      <c r="D11" s="316">
        <f t="shared" si="1"/>
        <v>562</v>
      </c>
      <c r="E11" s="438" t="s">
        <v>73</v>
      </c>
      <c r="F11" s="436" t="s">
        <v>73</v>
      </c>
      <c r="G11" s="436" t="s">
        <v>73</v>
      </c>
      <c r="H11" s="436" t="s">
        <v>73</v>
      </c>
      <c r="I11" s="466">
        <v>562</v>
      </c>
      <c r="J11" s="764" t="s">
        <v>73</v>
      </c>
    </row>
    <row r="12" spans="1:10" ht="23.25" customHeight="1">
      <c r="A12" s="312" t="s">
        <v>255</v>
      </c>
      <c r="B12" s="756">
        <f t="shared" si="0"/>
        <v>266</v>
      </c>
      <c r="C12" s="439">
        <v>266</v>
      </c>
      <c r="D12" s="459" t="s">
        <v>73</v>
      </c>
      <c r="E12" s="449" t="s">
        <v>73</v>
      </c>
      <c r="F12" s="442" t="s">
        <v>73</v>
      </c>
      <c r="G12" s="442" t="s">
        <v>73</v>
      </c>
      <c r="H12" s="442" t="s">
        <v>73</v>
      </c>
      <c r="I12" s="443" t="s">
        <v>73</v>
      </c>
      <c r="J12" s="451" t="s">
        <v>73</v>
      </c>
    </row>
    <row r="13" spans="1:10" ht="23.25" customHeight="1">
      <c r="A13" s="313" t="s">
        <v>256</v>
      </c>
      <c r="B13" s="757">
        <f t="shared" si="0"/>
        <v>331</v>
      </c>
      <c r="C13" s="444">
        <v>331</v>
      </c>
      <c r="D13" s="786" t="s">
        <v>73</v>
      </c>
      <c r="E13" s="450" t="s">
        <v>73</v>
      </c>
      <c r="F13" s="447" t="s">
        <v>73</v>
      </c>
      <c r="G13" s="447" t="s">
        <v>73</v>
      </c>
      <c r="H13" s="447" t="s">
        <v>73</v>
      </c>
      <c r="I13" s="448" t="s">
        <v>73</v>
      </c>
      <c r="J13" s="461" t="s">
        <v>73</v>
      </c>
    </row>
    <row r="14" spans="1:10" ht="23.25" customHeight="1">
      <c r="A14" s="311" t="s">
        <v>257</v>
      </c>
      <c r="B14" s="755">
        <f t="shared" si="0"/>
        <v>426</v>
      </c>
      <c r="C14" s="764" t="s">
        <v>73</v>
      </c>
      <c r="D14" s="316">
        <f t="shared" si="1"/>
        <v>426</v>
      </c>
      <c r="E14" s="438" t="s">
        <v>73</v>
      </c>
      <c r="F14" s="436" t="s">
        <v>73</v>
      </c>
      <c r="G14" s="436" t="s">
        <v>73</v>
      </c>
      <c r="H14" s="436" t="s">
        <v>73</v>
      </c>
      <c r="I14" s="466">
        <v>426</v>
      </c>
      <c r="J14" s="764" t="s">
        <v>73</v>
      </c>
    </row>
    <row r="15" spans="1:10" ht="23.25" customHeight="1">
      <c r="A15" s="311" t="s">
        <v>258</v>
      </c>
      <c r="B15" s="755">
        <f t="shared" si="0"/>
        <v>470</v>
      </c>
      <c r="C15" s="764" t="s">
        <v>73</v>
      </c>
      <c r="D15" s="316">
        <f t="shared" si="1"/>
        <v>423</v>
      </c>
      <c r="E15" s="438" t="s">
        <v>73</v>
      </c>
      <c r="F15" s="436" t="s">
        <v>73</v>
      </c>
      <c r="G15" s="436" t="s">
        <v>73</v>
      </c>
      <c r="H15" s="436" t="s">
        <v>73</v>
      </c>
      <c r="I15" s="466">
        <v>423</v>
      </c>
      <c r="J15" s="433">
        <v>47</v>
      </c>
    </row>
    <row r="16" spans="1:10" ht="23.25" customHeight="1">
      <c r="A16" s="311" t="s">
        <v>259</v>
      </c>
      <c r="B16" s="755">
        <f t="shared" si="0"/>
        <v>115</v>
      </c>
      <c r="C16" s="764" t="s">
        <v>73</v>
      </c>
      <c r="D16" s="316">
        <f t="shared" si="1"/>
        <v>115</v>
      </c>
      <c r="E16" s="438" t="s">
        <v>73</v>
      </c>
      <c r="F16" s="436" t="s">
        <v>73</v>
      </c>
      <c r="G16" s="436" t="s">
        <v>73</v>
      </c>
      <c r="H16" s="436" t="s">
        <v>73</v>
      </c>
      <c r="I16" s="466">
        <v>115</v>
      </c>
      <c r="J16" s="764" t="s">
        <v>73</v>
      </c>
    </row>
    <row r="17" spans="1:10" ht="23.25" customHeight="1">
      <c r="A17" s="312" t="s">
        <v>260</v>
      </c>
      <c r="B17" s="756">
        <f t="shared" si="0"/>
        <v>12</v>
      </c>
      <c r="C17" s="451" t="s">
        <v>73</v>
      </c>
      <c r="D17" s="317">
        <f t="shared" si="1"/>
        <v>12</v>
      </c>
      <c r="E17" s="449" t="s">
        <v>73</v>
      </c>
      <c r="F17" s="442" t="s">
        <v>73</v>
      </c>
      <c r="G17" s="442" t="s">
        <v>73</v>
      </c>
      <c r="H17" s="442" t="s">
        <v>73</v>
      </c>
      <c r="I17" s="788">
        <v>12</v>
      </c>
      <c r="J17" s="451" t="s">
        <v>73</v>
      </c>
    </row>
    <row r="18" spans="1:10" ht="23.25" customHeight="1">
      <c r="A18" s="313" t="s">
        <v>261</v>
      </c>
      <c r="B18" s="757">
        <f t="shared" si="0"/>
        <v>331</v>
      </c>
      <c r="C18" s="444">
        <v>322</v>
      </c>
      <c r="D18" s="318">
        <f t="shared" si="1"/>
        <v>9</v>
      </c>
      <c r="E18" s="450" t="s">
        <v>73</v>
      </c>
      <c r="F18" s="446">
        <v>9</v>
      </c>
      <c r="G18" s="447" t="s">
        <v>73</v>
      </c>
      <c r="H18" s="447" t="s">
        <v>73</v>
      </c>
      <c r="I18" s="448" t="s">
        <v>73</v>
      </c>
      <c r="J18" s="461" t="s">
        <v>73</v>
      </c>
    </row>
    <row r="19" spans="1:10" ht="23.25" customHeight="1">
      <c r="A19" s="311" t="s">
        <v>262</v>
      </c>
      <c r="B19" s="755">
        <f t="shared" si="0"/>
        <v>909</v>
      </c>
      <c r="C19" s="764" t="s">
        <v>73</v>
      </c>
      <c r="D19" s="316">
        <f t="shared" si="1"/>
        <v>909</v>
      </c>
      <c r="E19" s="438" t="s">
        <v>73</v>
      </c>
      <c r="F19" s="436" t="s">
        <v>73</v>
      </c>
      <c r="G19" s="436" t="s">
        <v>73</v>
      </c>
      <c r="H19" s="436" t="s">
        <v>73</v>
      </c>
      <c r="I19" s="466">
        <v>909</v>
      </c>
      <c r="J19" s="764" t="s">
        <v>73</v>
      </c>
    </row>
    <row r="20" spans="1:10" ht="23.25" customHeight="1">
      <c r="A20" s="311" t="s">
        <v>263</v>
      </c>
      <c r="B20" s="755">
        <f t="shared" si="0"/>
        <v>382</v>
      </c>
      <c r="C20" s="764" t="s">
        <v>73</v>
      </c>
      <c r="D20" s="316">
        <f t="shared" si="1"/>
        <v>381</v>
      </c>
      <c r="E20" s="438" t="s">
        <v>73</v>
      </c>
      <c r="F20" s="436" t="s">
        <v>73</v>
      </c>
      <c r="G20" s="436" t="s">
        <v>73</v>
      </c>
      <c r="H20" s="436" t="s">
        <v>73</v>
      </c>
      <c r="I20" s="466">
        <v>381</v>
      </c>
      <c r="J20" s="433">
        <v>1</v>
      </c>
    </row>
    <row r="21" spans="1:10" ht="23.25" customHeight="1">
      <c r="A21" s="311" t="s">
        <v>264</v>
      </c>
      <c r="B21" s="755">
        <f t="shared" si="0"/>
        <v>245</v>
      </c>
      <c r="C21" s="764" t="s">
        <v>73</v>
      </c>
      <c r="D21" s="316">
        <f t="shared" si="1"/>
        <v>245</v>
      </c>
      <c r="E21" s="438" t="s">
        <v>73</v>
      </c>
      <c r="F21" s="436" t="s">
        <v>73</v>
      </c>
      <c r="G21" s="436" t="s">
        <v>73</v>
      </c>
      <c r="H21" s="436" t="s">
        <v>73</v>
      </c>
      <c r="I21" s="466">
        <v>245</v>
      </c>
      <c r="J21" s="764" t="s">
        <v>73</v>
      </c>
    </row>
    <row r="22" spans="1:10" ht="23.25" customHeight="1">
      <c r="A22" s="312" t="s">
        <v>265</v>
      </c>
      <c r="B22" s="756">
        <f t="shared" si="0"/>
        <v>214</v>
      </c>
      <c r="C22" s="451" t="s">
        <v>73</v>
      </c>
      <c r="D22" s="317">
        <f t="shared" si="1"/>
        <v>212</v>
      </c>
      <c r="E22" s="449" t="s">
        <v>73</v>
      </c>
      <c r="F22" s="442" t="s">
        <v>73</v>
      </c>
      <c r="G22" s="442" t="s">
        <v>73</v>
      </c>
      <c r="H22" s="442" t="s">
        <v>73</v>
      </c>
      <c r="I22" s="788">
        <v>212</v>
      </c>
      <c r="J22" s="439">
        <v>2</v>
      </c>
    </row>
    <row r="23" spans="1:10" ht="23.25" customHeight="1">
      <c r="A23" s="313" t="s">
        <v>266</v>
      </c>
      <c r="B23" s="757">
        <f t="shared" si="0"/>
        <v>279</v>
      </c>
      <c r="C23" s="444">
        <v>279</v>
      </c>
      <c r="D23" s="786" t="s">
        <v>73</v>
      </c>
      <c r="E23" s="450" t="s">
        <v>73</v>
      </c>
      <c r="F23" s="447" t="s">
        <v>73</v>
      </c>
      <c r="G23" s="447" t="s">
        <v>73</v>
      </c>
      <c r="H23" s="447" t="s">
        <v>73</v>
      </c>
      <c r="I23" s="448" t="s">
        <v>73</v>
      </c>
      <c r="J23" s="461" t="s">
        <v>73</v>
      </c>
    </row>
    <row r="24" spans="1:10" ht="23.25" customHeight="1">
      <c r="A24" s="311" t="s">
        <v>267</v>
      </c>
      <c r="B24" s="755">
        <f t="shared" si="0"/>
        <v>118</v>
      </c>
      <c r="C24" s="764" t="s">
        <v>73</v>
      </c>
      <c r="D24" s="316">
        <f t="shared" si="1"/>
        <v>118</v>
      </c>
      <c r="E24" s="438" t="s">
        <v>73</v>
      </c>
      <c r="F24" s="436" t="s">
        <v>73</v>
      </c>
      <c r="G24" s="436" t="s">
        <v>73</v>
      </c>
      <c r="H24" s="436" t="s">
        <v>73</v>
      </c>
      <c r="I24" s="466">
        <v>118</v>
      </c>
      <c r="J24" s="764" t="s">
        <v>73</v>
      </c>
    </row>
    <row r="25" spans="1:10" ht="23.25" customHeight="1">
      <c r="A25" s="311" t="s">
        <v>268</v>
      </c>
      <c r="B25" s="755">
        <f t="shared" si="0"/>
        <v>232</v>
      </c>
      <c r="C25" s="433">
        <v>232</v>
      </c>
      <c r="D25" s="458" t="s">
        <v>73</v>
      </c>
      <c r="E25" s="438" t="s">
        <v>73</v>
      </c>
      <c r="F25" s="436" t="s">
        <v>73</v>
      </c>
      <c r="G25" s="436" t="s">
        <v>73</v>
      </c>
      <c r="H25" s="436" t="s">
        <v>73</v>
      </c>
      <c r="I25" s="437" t="s">
        <v>73</v>
      </c>
      <c r="J25" s="764" t="s">
        <v>73</v>
      </c>
    </row>
    <row r="26" spans="1:10" ht="23.25" customHeight="1">
      <c r="A26" s="311" t="s">
        <v>269</v>
      </c>
      <c r="B26" s="755">
        <f t="shared" si="0"/>
        <v>356</v>
      </c>
      <c r="C26" s="764" t="s">
        <v>73</v>
      </c>
      <c r="D26" s="316">
        <f t="shared" si="1"/>
        <v>356</v>
      </c>
      <c r="E26" s="438" t="s">
        <v>73</v>
      </c>
      <c r="F26" s="436" t="s">
        <v>73</v>
      </c>
      <c r="G26" s="436" t="s">
        <v>73</v>
      </c>
      <c r="H26" s="436" t="s">
        <v>73</v>
      </c>
      <c r="I26" s="466">
        <v>356</v>
      </c>
      <c r="J26" s="764" t="s">
        <v>73</v>
      </c>
    </row>
    <row r="27" spans="1:10" ht="23.25" customHeight="1">
      <c r="A27" s="312" t="s">
        <v>270</v>
      </c>
      <c r="B27" s="756">
        <f t="shared" si="0"/>
        <v>216</v>
      </c>
      <c r="C27" s="439">
        <v>216</v>
      </c>
      <c r="D27" s="459" t="s">
        <v>73</v>
      </c>
      <c r="E27" s="449" t="s">
        <v>73</v>
      </c>
      <c r="F27" s="442" t="s">
        <v>73</v>
      </c>
      <c r="G27" s="442" t="s">
        <v>73</v>
      </c>
      <c r="H27" s="442" t="s">
        <v>73</v>
      </c>
      <c r="I27" s="443" t="s">
        <v>73</v>
      </c>
      <c r="J27" s="451" t="s">
        <v>73</v>
      </c>
    </row>
    <row r="28" spans="1:10" ht="23.25" customHeight="1">
      <c r="A28" s="313" t="s">
        <v>271</v>
      </c>
      <c r="B28" s="757">
        <f t="shared" si="0"/>
        <v>75</v>
      </c>
      <c r="C28" s="444">
        <v>75</v>
      </c>
      <c r="D28" s="786" t="s">
        <v>73</v>
      </c>
      <c r="E28" s="450" t="s">
        <v>73</v>
      </c>
      <c r="F28" s="447" t="s">
        <v>73</v>
      </c>
      <c r="G28" s="447" t="s">
        <v>73</v>
      </c>
      <c r="H28" s="447" t="s">
        <v>73</v>
      </c>
      <c r="I28" s="448" t="s">
        <v>73</v>
      </c>
      <c r="J28" s="461" t="s">
        <v>73</v>
      </c>
    </row>
    <row r="29" spans="1:10" ht="23.25" customHeight="1">
      <c r="A29" s="311" t="s">
        <v>272</v>
      </c>
      <c r="B29" s="770" t="s">
        <v>73</v>
      </c>
      <c r="C29" s="764" t="s">
        <v>73</v>
      </c>
      <c r="D29" s="458" t="s">
        <v>73</v>
      </c>
      <c r="E29" s="438" t="s">
        <v>73</v>
      </c>
      <c r="F29" s="436" t="s">
        <v>73</v>
      </c>
      <c r="G29" s="436" t="s">
        <v>73</v>
      </c>
      <c r="H29" s="436" t="s">
        <v>73</v>
      </c>
      <c r="I29" s="437" t="s">
        <v>73</v>
      </c>
      <c r="J29" s="764" t="s">
        <v>73</v>
      </c>
    </row>
    <row r="30" spans="1:10" ht="23.25" customHeight="1">
      <c r="A30" s="311" t="s">
        <v>273</v>
      </c>
      <c r="B30" s="755">
        <f aca="true" t="shared" si="2" ref="B30:B42">SUM(C30,D30,J30)</f>
        <v>177</v>
      </c>
      <c r="C30" s="433">
        <v>177</v>
      </c>
      <c r="D30" s="458" t="s">
        <v>73</v>
      </c>
      <c r="E30" s="438" t="s">
        <v>73</v>
      </c>
      <c r="F30" s="436" t="s">
        <v>73</v>
      </c>
      <c r="G30" s="436" t="s">
        <v>73</v>
      </c>
      <c r="H30" s="436" t="s">
        <v>73</v>
      </c>
      <c r="I30" s="437" t="s">
        <v>73</v>
      </c>
      <c r="J30" s="452" t="s">
        <v>73</v>
      </c>
    </row>
    <row r="31" spans="1:10" ht="23.25" customHeight="1">
      <c r="A31" s="311" t="s">
        <v>274</v>
      </c>
      <c r="B31" s="755">
        <f t="shared" si="2"/>
        <v>97</v>
      </c>
      <c r="C31" s="764" t="s">
        <v>73</v>
      </c>
      <c r="D31" s="316">
        <f t="shared" si="1"/>
        <v>97</v>
      </c>
      <c r="E31" s="438" t="s">
        <v>73</v>
      </c>
      <c r="F31" s="436" t="s">
        <v>73</v>
      </c>
      <c r="G31" s="436" t="s">
        <v>73</v>
      </c>
      <c r="H31" s="436" t="s">
        <v>73</v>
      </c>
      <c r="I31" s="466">
        <v>97</v>
      </c>
      <c r="J31" s="764" t="s">
        <v>73</v>
      </c>
    </row>
    <row r="32" spans="1:10" ht="23.25" customHeight="1">
      <c r="A32" s="312" t="s">
        <v>275</v>
      </c>
      <c r="B32" s="756">
        <f t="shared" si="2"/>
        <v>156</v>
      </c>
      <c r="C32" s="451" t="s">
        <v>73</v>
      </c>
      <c r="D32" s="317">
        <f t="shared" si="1"/>
        <v>156</v>
      </c>
      <c r="E32" s="449" t="s">
        <v>73</v>
      </c>
      <c r="F32" s="442" t="s">
        <v>73</v>
      </c>
      <c r="G32" s="442" t="s">
        <v>73</v>
      </c>
      <c r="H32" s="442" t="s">
        <v>73</v>
      </c>
      <c r="I32" s="788">
        <v>156</v>
      </c>
      <c r="J32" s="451" t="s">
        <v>73</v>
      </c>
    </row>
    <row r="33" spans="1:10" ht="23.25" customHeight="1">
      <c r="A33" s="313" t="s">
        <v>276</v>
      </c>
      <c r="B33" s="757">
        <f t="shared" si="2"/>
        <v>160</v>
      </c>
      <c r="C33" s="444">
        <v>160</v>
      </c>
      <c r="D33" s="786" t="s">
        <v>73</v>
      </c>
      <c r="E33" s="450" t="s">
        <v>73</v>
      </c>
      <c r="F33" s="447" t="s">
        <v>73</v>
      </c>
      <c r="G33" s="447" t="s">
        <v>73</v>
      </c>
      <c r="H33" s="447" t="s">
        <v>73</v>
      </c>
      <c r="I33" s="448" t="s">
        <v>73</v>
      </c>
      <c r="J33" s="461" t="s">
        <v>73</v>
      </c>
    </row>
    <row r="34" spans="1:10" ht="23.25" customHeight="1">
      <c r="A34" s="311" t="s">
        <v>277</v>
      </c>
      <c r="B34" s="755">
        <f t="shared" si="2"/>
        <v>122</v>
      </c>
      <c r="C34" s="433">
        <v>122</v>
      </c>
      <c r="D34" s="458" t="s">
        <v>73</v>
      </c>
      <c r="E34" s="438" t="s">
        <v>73</v>
      </c>
      <c r="F34" s="436" t="s">
        <v>73</v>
      </c>
      <c r="G34" s="436" t="s">
        <v>73</v>
      </c>
      <c r="H34" s="436" t="s">
        <v>73</v>
      </c>
      <c r="I34" s="437" t="s">
        <v>73</v>
      </c>
      <c r="J34" s="764" t="s">
        <v>73</v>
      </c>
    </row>
    <row r="35" spans="1:10" ht="23.25" customHeight="1">
      <c r="A35" s="311" t="s">
        <v>278</v>
      </c>
      <c r="B35" s="755">
        <f t="shared" si="2"/>
        <v>65</v>
      </c>
      <c r="C35" s="433">
        <v>65</v>
      </c>
      <c r="D35" s="458" t="s">
        <v>73</v>
      </c>
      <c r="E35" s="438" t="s">
        <v>73</v>
      </c>
      <c r="F35" s="436" t="s">
        <v>73</v>
      </c>
      <c r="G35" s="436" t="s">
        <v>73</v>
      </c>
      <c r="H35" s="436" t="s">
        <v>73</v>
      </c>
      <c r="I35" s="437" t="s">
        <v>73</v>
      </c>
      <c r="J35" s="764" t="s">
        <v>73</v>
      </c>
    </row>
    <row r="36" spans="1:10" ht="23.25" customHeight="1">
      <c r="A36" s="311" t="s">
        <v>279</v>
      </c>
      <c r="B36" s="755">
        <f t="shared" si="2"/>
        <v>142</v>
      </c>
      <c r="C36" s="764" t="s">
        <v>73</v>
      </c>
      <c r="D36" s="316">
        <f t="shared" si="1"/>
        <v>142</v>
      </c>
      <c r="E36" s="438" t="s">
        <v>73</v>
      </c>
      <c r="F36" s="436" t="s">
        <v>73</v>
      </c>
      <c r="G36" s="436" t="s">
        <v>73</v>
      </c>
      <c r="H36" s="436" t="s">
        <v>73</v>
      </c>
      <c r="I36" s="466">
        <v>142</v>
      </c>
      <c r="J36" s="764" t="s">
        <v>73</v>
      </c>
    </row>
    <row r="37" spans="1:10" ht="23.25" customHeight="1">
      <c r="A37" s="312" t="s">
        <v>280</v>
      </c>
      <c r="B37" s="756">
        <f t="shared" si="2"/>
        <v>172</v>
      </c>
      <c r="C37" s="439">
        <v>123</v>
      </c>
      <c r="D37" s="317">
        <f t="shared" si="1"/>
        <v>49</v>
      </c>
      <c r="E37" s="449" t="s">
        <v>73</v>
      </c>
      <c r="F37" s="442" t="s">
        <v>73</v>
      </c>
      <c r="G37" s="442" t="s">
        <v>73</v>
      </c>
      <c r="H37" s="442" t="s">
        <v>73</v>
      </c>
      <c r="I37" s="788">
        <v>49</v>
      </c>
      <c r="J37" s="451" t="s">
        <v>73</v>
      </c>
    </row>
    <row r="38" spans="1:10" ht="23.25" customHeight="1">
      <c r="A38" s="313" t="s">
        <v>281</v>
      </c>
      <c r="B38" s="757">
        <f t="shared" si="2"/>
        <v>191</v>
      </c>
      <c r="C38" s="444">
        <v>191</v>
      </c>
      <c r="D38" s="786" t="s">
        <v>73</v>
      </c>
      <c r="E38" s="450" t="s">
        <v>73</v>
      </c>
      <c r="F38" s="447" t="s">
        <v>73</v>
      </c>
      <c r="G38" s="447" t="s">
        <v>73</v>
      </c>
      <c r="H38" s="447" t="s">
        <v>73</v>
      </c>
      <c r="I38" s="448" t="s">
        <v>73</v>
      </c>
      <c r="J38" s="461" t="s">
        <v>73</v>
      </c>
    </row>
    <row r="39" spans="1:10" ht="23.25" customHeight="1">
      <c r="A39" s="311" t="s">
        <v>282</v>
      </c>
      <c r="B39" s="755">
        <f t="shared" si="2"/>
        <v>41</v>
      </c>
      <c r="C39" s="433">
        <v>41</v>
      </c>
      <c r="D39" s="458" t="s">
        <v>73</v>
      </c>
      <c r="E39" s="438" t="s">
        <v>73</v>
      </c>
      <c r="F39" s="436" t="s">
        <v>73</v>
      </c>
      <c r="G39" s="436" t="s">
        <v>73</v>
      </c>
      <c r="H39" s="436" t="s">
        <v>73</v>
      </c>
      <c r="I39" s="437" t="s">
        <v>73</v>
      </c>
      <c r="J39" s="764" t="s">
        <v>73</v>
      </c>
    </row>
    <row r="40" spans="1:10" ht="23.25" customHeight="1">
      <c r="A40" s="311" t="s">
        <v>283</v>
      </c>
      <c r="B40" s="755">
        <f t="shared" si="2"/>
        <v>108</v>
      </c>
      <c r="C40" s="433">
        <v>108</v>
      </c>
      <c r="D40" s="458" t="s">
        <v>73</v>
      </c>
      <c r="E40" s="438" t="s">
        <v>73</v>
      </c>
      <c r="F40" s="436" t="s">
        <v>73</v>
      </c>
      <c r="G40" s="436" t="s">
        <v>73</v>
      </c>
      <c r="H40" s="436" t="s">
        <v>73</v>
      </c>
      <c r="I40" s="437" t="s">
        <v>73</v>
      </c>
      <c r="J40" s="764" t="s">
        <v>73</v>
      </c>
    </row>
    <row r="41" spans="1:10" ht="23.25" customHeight="1">
      <c r="A41" s="311" t="s">
        <v>284</v>
      </c>
      <c r="B41" s="755">
        <f t="shared" si="2"/>
        <v>206</v>
      </c>
      <c r="C41" s="433">
        <v>206</v>
      </c>
      <c r="D41" s="458" t="s">
        <v>73</v>
      </c>
      <c r="E41" s="438" t="s">
        <v>73</v>
      </c>
      <c r="F41" s="436" t="s">
        <v>73</v>
      </c>
      <c r="G41" s="436" t="s">
        <v>73</v>
      </c>
      <c r="H41" s="436" t="s">
        <v>73</v>
      </c>
      <c r="I41" s="437" t="s">
        <v>73</v>
      </c>
      <c r="J41" s="764" t="s">
        <v>73</v>
      </c>
    </row>
    <row r="42" spans="1:10" ht="23.25" customHeight="1" thickBot="1">
      <c r="A42" s="314" t="s">
        <v>67</v>
      </c>
      <c r="B42" s="758">
        <f t="shared" si="2"/>
        <v>21</v>
      </c>
      <c r="C42" s="765" t="s">
        <v>73</v>
      </c>
      <c r="D42" s="319">
        <f t="shared" si="1"/>
        <v>21</v>
      </c>
      <c r="E42" s="462">
        <v>11</v>
      </c>
      <c r="F42" s="456" t="s">
        <v>73</v>
      </c>
      <c r="G42" s="456" t="s">
        <v>73</v>
      </c>
      <c r="H42" s="456" t="s">
        <v>73</v>
      </c>
      <c r="I42" s="468">
        <v>10</v>
      </c>
      <c r="J42" s="765" t="s">
        <v>73</v>
      </c>
    </row>
    <row r="43" spans="1:2" ht="24" customHeight="1">
      <c r="A43" s="50" t="s">
        <v>740</v>
      </c>
      <c r="B43" s="50"/>
    </row>
    <row r="44" spans="1:2" ht="24" customHeight="1">
      <c r="A44" s="50" t="s">
        <v>744</v>
      </c>
      <c r="B44" s="50"/>
    </row>
    <row r="45" spans="1:10" ht="24" customHeight="1" thickBot="1">
      <c r="A45" s="49" t="s">
        <v>388</v>
      </c>
      <c r="B45" s="49"/>
      <c r="C45" s="114"/>
      <c r="D45" s="114"/>
      <c r="E45" s="114"/>
      <c r="F45" s="114"/>
      <c r="G45" s="114"/>
      <c r="H45" s="114"/>
      <c r="I45" s="115"/>
      <c r="J45" s="116" t="s">
        <v>944</v>
      </c>
    </row>
    <row r="46" spans="1:10" ht="20.25" customHeight="1" thickBot="1">
      <c r="A46" s="1017" t="s">
        <v>559</v>
      </c>
      <c r="B46" s="1017"/>
      <c r="C46" s="978"/>
      <c r="D46" s="978"/>
      <c r="E46" s="978"/>
      <c r="F46" s="978"/>
      <c r="G46" s="978"/>
      <c r="H46" s="978"/>
      <c r="I46" s="978"/>
      <c r="J46" s="979"/>
    </row>
    <row r="47" spans="1:10" ht="16.5" customHeight="1">
      <c r="A47" s="1018"/>
      <c r="B47" s="1004" t="s">
        <v>422</v>
      </c>
      <c r="C47" s="989" t="s">
        <v>69</v>
      </c>
      <c r="D47" s="853" t="s">
        <v>68</v>
      </c>
      <c r="E47" s="854"/>
      <c r="F47" s="854"/>
      <c r="G47" s="854"/>
      <c r="H47" s="854"/>
      <c r="I47" s="855"/>
      <c r="J47" s="986" t="s">
        <v>70</v>
      </c>
    </row>
    <row r="48" spans="1:10" ht="16.5" customHeight="1">
      <c r="A48" s="1018"/>
      <c r="B48" s="1004"/>
      <c r="C48" s="990"/>
      <c r="D48" s="992" t="s">
        <v>742</v>
      </c>
      <c r="E48" s="982" t="s">
        <v>743</v>
      </c>
      <c r="F48" s="984" t="s">
        <v>767</v>
      </c>
      <c r="G48" s="984" t="s">
        <v>71</v>
      </c>
      <c r="H48" s="984" t="s">
        <v>768</v>
      </c>
      <c r="I48" s="980" t="s">
        <v>72</v>
      </c>
      <c r="J48" s="987"/>
    </row>
    <row r="49" spans="1:10" ht="16.5" customHeight="1" thickBot="1">
      <c r="A49" s="1019"/>
      <c r="B49" s="1005"/>
      <c r="C49" s="991"/>
      <c r="D49" s="977"/>
      <c r="E49" s="983"/>
      <c r="F49" s="985"/>
      <c r="G49" s="985"/>
      <c r="H49" s="985"/>
      <c r="I49" s="981"/>
      <c r="J49" s="988"/>
    </row>
    <row r="50" spans="1:10" ht="23.25" customHeight="1">
      <c r="A50" s="781" t="s">
        <v>285</v>
      </c>
      <c r="B50" s="773">
        <f aca="true" t="shared" si="3" ref="B50:B77">SUM(C50,D50,J50)</f>
        <v>32</v>
      </c>
      <c r="C50" s="428">
        <v>32</v>
      </c>
      <c r="D50" s="792" t="s">
        <v>73</v>
      </c>
      <c r="E50" s="791" t="s">
        <v>73</v>
      </c>
      <c r="F50" s="431" t="s">
        <v>73</v>
      </c>
      <c r="G50" s="431" t="s">
        <v>73</v>
      </c>
      <c r="H50" s="431" t="s">
        <v>73</v>
      </c>
      <c r="I50" s="432" t="s">
        <v>73</v>
      </c>
      <c r="J50" s="796" t="s">
        <v>73</v>
      </c>
    </row>
    <row r="51" spans="1:10" ht="23.25" customHeight="1">
      <c r="A51" s="782" t="s">
        <v>286</v>
      </c>
      <c r="B51" s="774">
        <f t="shared" si="3"/>
        <v>108</v>
      </c>
      <c r="C51" s="433">
        <v>108</v>
      </c>
      <c r="D51" s="770" t="s">
        <v>73</v>
      </c>
      <c r="E51" s="438" t="s">
        <v>73</v>
      </c>
      <c r="F51" s="436" t="s">
        <v>73</v>
      </c>
      <c r="G51" s="436" t="s">
        <v>73</v>
      </c>
      <c r="H51" s="436" t="s">
        <v>73</v>
      </c>
      <c r="I51" s="437" t="s">
        <v>73</v>
      </c>
      <c r="J51" s="764" t="s">
        <v>73</v>
      </c>
    </row>
    <row r="52" spans="1:10" ht="23.25" customHeight="1">
      <c r="A52" s="782" t="s">
        <v>287</v>
      </c>
      <c r="B52" s="774">
        <f t="shared" si="3"/>
        <v>29</v>
      </c>
      <c r="C52" s="433">
        <v>29</v>
      </c>
      <c r="D52" s="770" t="s">
        <v>73</v>
      </c>
      <c r="E52" s="438" t="s">
        <v>73</v>
      </c>
      <c r="F52" s="436" t="s">
        <v>73</v>
      </c>
      <c r="G52" s="436" t="s">
        <v>73</v>
      </c>
      <c r="H52" s="436" t="s">
        <v>73</v>
      </c>
      <c r="I52" s="437" t="s">
        <v>73</v>
      </c>
      <c r="J52" s="764" t="s">
        <v>73</v>
      </c>
    </row>
    <row r="53" spans="1:10" ht="23.25" customHeight="1">
      <c r="A53" s="782" t="s">
        <v>288</v>
      </c>
      <c r="B53" s="774">
        <f t="shared" si="3"/>
        <v>12</v>
      </c>
      <c r="C53" s="433">
        <v>12</v>
      </c>
      <c r="D53" s="770" t="s">
        <v>73</v>
      </c>
      <c r="E53" s="438" t="s">
        <v>73</v>
      </c>
      <c r="F53" s="436" t="s">
        <v>73</v>
      </c>
      <c r="G53" s="436" t="s">
        <v>73</v>
      </c>
      <c r="H53" s="436" t="s">
        <v>73</v>
      </c>
      <c r="I53" s="437" t="s">
        <v>73</v>
      </c>
      <c r="J53" s="764" t="s">
        <v>73</v>
      </c>
    </row>
    <row r="54" spans="1:10" ht="23.25" customHeight="1">
      <c r="A54" s="783" t="s">
        <v>289</v>
      </c>
      <c r="B54" s="775">
        <f t="shared" si="3"/>
        <v>40</v>
      </c>
      <c r="C54" s="439">
        <v>40</v>
      </c>
      <c r="D54" s="771" t="s">
        <v>73</v>
      </c>
      <c r="E54" s="449" t="s">
        <v>73</v>
      </c>
      <c r="F54" s="442" t="s">
        <v>73</v>
      </c>
      <c r="G54" s="442" t="s">
        <v>73</v>
      </c>
      <c r="H54" s="442" t="s">
        <v>73</v>
      </c>
      <c r="I54" s="443" t="s">
        <v>73</v>
      </c>
      <c r="J54" s="451" t="s">
        <v>73</v>
      </c>
    </row>
    <row r="55" spans="1:10" ht="23.25" customHeight="1">
      <c r="A55" s="784" t="s">
        <v>290</v>
      </c>
      <c r="B55" s="776">
        <f t="shared" si="3"/>
        <v>36</v>
      </c>
      <c r="C55" s="444">
        <v>36</v>
      </c>
      <c r="D55" s="793" t="s">
        <v>73</v>
      </c>
      <c r="E55" s="450" t="s">
        <v>73</v>
      </c>
      <c r="F55" s="447" t="s">
        <v>73</v>
      </c>
      <c r="G55" s="447" t="s">
        <v>73</v>
      </c>
      <c r="H55" s="447" t="s">
        <v>73</v>
      </c>
      <c r="I55" s="448" t="s">
        <v>73</v>
      </c>
      <c r="J55" s="461" t="s">
        <v>73</v>
      </c>
    </row>
    <row r="56" spans="1:10" ht="23.25" customHeight="1">
      <c r="A56" s="782" t="s">
        <v>291</v>
      </c>
      <c r="B56" s="774">
        <f t="shared" si="3"/>
        <v>26</v>
      </c>
      <c r="C56" s="764" t="s">
        <v>73</v>
      </c>
      <c r="D56" s="767">
        <f aca="true" t="shared" si="4" ref="D56:D77">SUM(E56:I56)</f>
        <v>26</v>
      </c>
      <c r="E56" s="438" t="s">
        <v>73</v>
      </c>
      <c r="F56" s="436" t="s">
        <v>73</v>
      </c>
      <c r="G56" s="436" t="s">
        <v>73</v>
      </c>
      <c r="H56" s="436" t="s">
        <v>73</v>
      </c>
      <c r="I56" s="466">
        <v>26</v>
      </c>
      <c r="J56" s="764" t="s">
        <v>73</v>
      </c>
    </row>
    <row r="57" spans="1:10" ht="23.25" customHeight="1">
      <c r="A57" s="782" t="s">
        <v>292</v>
      </c>
      <c r="B57" s="774">
        <f t="shared" si="3"/>
        <v>22</v>
      </c>
      <c r="C57" s="433">
        <v>22</v>
      </c>
      <c r="D57" s="770" t="s">
        <v>73</v>
      </c>
      <c r="E57" s="438" t="s">
        <v>73</v>
      </c>
      <c r="F57" s="436" t="s">
        <v>73</v>
      </c>
      <c r="G57" s="436" t="s">
        <v>73</v>
      </c>
      <c r="H57" s="436" t="s">
        <v>73</v>
      </c>
      <c r="I57" s="437" t="s">
        <v>73</v>
      </c>
      <c r="J57" s="764" t="s">
        <v>73</v>
      </c>
    </row>
    <row r="58" spans="1:10" ht="23.25" customHeight="1">
      <c r="A58" s="782" t="s">
        <v>293</v>
      </c>
      <c r="B58" s="774">
        <f t="shared" si="3"/>
        <v>54</v>
      </c>
      <c r="C58" s="433">
        <v>54</v>
      </c>
      <c r="D58" s="770" t="s">
        <v>73</v>
      </c>
      <c r="E58" s="438" t="s">
        <v>73</v>
      </c>
      <c r="F58" s="436" t="s">
        <v>73</v>
      </c>
      <c r="G58" s="436" t="s">
        <v>73</v>
      </c>
      <c r="H58" s="436" t="s">
        <v>73</v>
      </c>
      <c r="I58" s="437" t="s">
        <v>73</v>
      </c>
      <c r="J58" s="764" t="s">
        <v>73</v>
      </c>
    </row>
    <row r="59" spans="1:10" ht="23.25" customHeight="1">
      <c r="A59" s="783" t="s">
        <v>294</v>
      </c>
      <c r="B59" s="775">
        <f t="shared" si="3"/>
        <v>30</v>
      </c>
      <c r="C59" s="439">
        <v>30</v>
      </c>
      <c r="D59" s="771" t="s">
        <v>73</v>
      </c>
      <c r="E59" s="449" t="s">
        <v>73</v>
      </c>
      <c r="F59" s="442" t="s">
        <v>73</v>
      </c>
      <c r="G59" s="442" t="s">
        <v>73</v>
      </c>
      <c r="H59" s="442" t="s">
        <v>73</v>
      </c>
      <c r="I59" s="443" t="s">
        <v>73</v>
      </c>
      <c r="J59" s="451" t="s">
        <v>73</v>
      </c>
    </row>
    <row r="60" spans="1:10" ht="23.25" customHeight="1">
      <c r="A60" s="784" t="s">
        <v>295</v>
      </c>
      <c r="B60" s="776">
        <f t="shared" si="3"/>
        <v>69</v>
      </c>
      <c r="C60" s="444">
        <v>69</v>
      </c>
      <c r="D60" s="793" t="s">
        <v>73</v>
      </c>
      <c r="E60" s="450" t="s">
        <v>73</v>
      </c>
      <c r="F60" s="447" t="s">
        <v>73</v>
      </c>
      <c r="G60" s="447" t="s">
        <v>73</v>
      </c>
      <c r="H60" s="447" t="s">
        <v>73</v>
      </c>
      <c r="I60" s="448" t="s">
        <v>73</v>
      </c>
      <c r="J60" s="461" t="s">
        <v>73</v>
      </c>
    </row>
    <row r="61" spans="1:10" ht="23.25" customHeight="1">
      <c r="A61" s="782" t="s">
        <v>296</v>
      </c>
      <c r="B61" s="774">
        <f t="shared" si="3"/>
        <v>6</v>
      </c>
      <c r="C61" s="433">
        <v>6</v>
      </c>
      <c r="D61" s="770" t="s">
        <v>73</v>
      </c>
      <c r="E61" s="438" t="s">
        <v>73</v>
      </c>
      <c r="F61" s="436" t="s">
        <v>73</v>
      </c>
      <c r="G61" s="436" t="s">
        <v>73</v>
      </c>
      <c r="H61" s="436" t="s">
        <v>73</v>
      </c>
      <c r="I61" s="452" t="s">
        <v>73</v>
      </c>
      <c r="J61" s="764" t="s">
        <v>73</v>
      </c>
    </row>
    <row r="62" spans="1:10" ht="23.25" customHeight="1">
      <c r="A62" s="782" t="s">
        <v>297</v>
      </c>
      <c r="B62" s="774">
        <f t="shared" si="3"/>
        <v>61</v>
      </c>
      <c r="C62" s="764" t="s">
        <v>73</v>
      </c>
      <c r="D62" s="778">
        <f t="shared" si="4"/>
        <v>61</v>
      </c>
      <c r="E62" s="763" t="s">
        <v>73</v>
      </c>
      <c r="F62" s="763" t="s">
        <v>73</v>
      </c>
      <c r="G62" s="763" t="s">
        <v>73</v>
      </c>
      <c r="H62" s="763" t="s">
        <v>73</v>
      </c>
      <c r="I62" s="789">
        <v>61</v>
      </c>
      <c r="J62" s="764" t="s">
        <v>73</v>
      </c>
    </row>
    <row r="63" spans="1:10" ht="23.25" customHeight="1">
      <c r="A63" s="782" t="s">
        <v>298</v>
      </c>
      <c r="B63" s="774">
        <f t="shared" si="3"/>
        <v>119</v>
      </c>
      <c r="C63" s="433">
        <v>119</v>
      </c>
      <c r="D63" s="794" t="s">
        <v>73</v>
      </c>
      <c r="E63" s="763" t="s">
        <v>73</v>
      </c>
      <c r="F63" s="763" t="s">
        <v>73</v>
      </c>
      <c r="G63" s="763" t="s">
        <v>73</v>
      </c>
      <c r="H63" s="763" t="s">
        <v>73</v>
      </c>
      <c r="I63" s="452" t="s">
        <v>73</v>
      </c>
      <c r="J63" s="764" t="s">
        <v>73</v>
      </c>
    </row>
    <row r="64" spans="1:10" ht="23.25" customHeight="1">
      <c r="A64" s="783" t="s">
        <v>299</v>
      </c>
      <c r="B64" s="775">
        <f t="shared" si="3"/>
        <v>74</v>
      </c>
      <c r="C64" s="451" t="s">
        <v>73</v>
      </c>
      <c r="D64" s="768">
        <f t="shared" si="4"/>
        <v>74</v>
      </c>
      <c r="E64" s="449" t="s">
        <v>73</v>
      </c>
      <c r="F64" s="779" t="s">
        <v>73</v>
      </c>
      <c r="G64" s="779" t="s">
        <v>73</v>
      </c>
      <c r="H64" s="442" t="s">
        <v>73</v>
      </c>
      <c r="I64" s="790">
        <v>74</v>
      </c>
      <c r="J64" s="451" t="s">
        <v>73</v>
      </c>
    </row>
    <row r="65" spans="1:10" ht="23.25" customHeight="1">
      <c r="A65" s="782" t="s">
        <v>300</v>
      </c>
      <c r="B65" s="774">
        <f t="shared" si="3"/>
        <v>56</v>
      </c>
      <c r="C65" s="764" t="s">
        <v>73</v>
      </c>
      <c r="D65" s="767">
        <f t="shared" si="4"/>
        <v>56</v>
      </c>
      <c r="E65" s="438" t="s">
        <v>73</v>
      </c>
      <c r="F65" s="436" t="s">
        <v>73</v>
      </c>
      <c r="G65" s="436" t="s">
        <v>73</v>
      </c>
      <c r="H65" s="436" t="s">
        <v>73</v>
      </c>
      <c r="I65" s="466">
        <v>56</v>
      </c>
      <c r="J65" s="764" t="s">
        <v>73</v>
      </c>
    </row>
    <row r="66" spans="1:10" ht="23.25" customHeight="1">
      <c r="A66" s="782" t="s">
        <v>301</v>
      </c>
      <c r="B66" s="774">
        <f t="shared" si="3"/>
        <v>105</v>
      </c>
      <c r="C66" s="764" t="s">
        <v>73</v>
      </c>
      <c r="D66" s="767">
        <f t="shared" si="4"/>
        <v>105</v>
      </c>
      <c r="E66" s="438" t="s">
        <v>73</v>
      </c>
      <c r="F66" s="763" t="s">
        <v>73</v>
      </c>
      <c r="G66" s="436" t="s">
        <v>73</v>
      </c>
      <c r="H66" s="763" t="s">
        <v>73</v>
      </c>
      <c r="I66" s="466">
        <v>105</v>
      </c>
      <c r="J66" s="764" t="s">
        <v>73</v>
      </c>
    </row>
    <row r="67" spans="1:10" ht="23.25" customHeight="1">
      <c r="A67" s="782" t="s">
        <v>302</v>
      </c>
      <c r="B67" s="774">
        <f t="shared" si="3"/>
        <v>51</v>
      </c>
      <c r="C67" s="764" t="s">
        <v>73</v>
      </c>
      <c r="D67" s="778">
        <f t="shared" si="4"/>
        <v>51</v>
      </c>
      <c r="E67" s="763" t="s">
        <v>73</v>
      </c>
      <c r="F67" s="763" t="s">
        <v>73</v>
      </c>
      <c r="G67" s="436" t="s">
        <v>73</v>
      </c>
      <c r="H67" s="763" t="s">
        <v>73</v>
      </c>
      <c r="I67" s="789">
        <v>51</v>
      </c>
      <c r="J67" s="764" t="s">
        <v>73</v>
      </c>
    </row>
    <row r="68" spans="1:10" ht="23.25" customHeight="1">
      <c r="A68" s="782" t="s">
        <v>303</v>
      </c>
      <c r="B68" s="774">
        <f t="shared" si="3"/>
        <v>59</v>
      </c>
      <c r="C68" s="764" t="s">
        <v>73</v>
      </c>
      <c r="D68" s="778">
        <f t="shared" si="4"/>
        <v>59</v>
      </c>
      <c r="E68" s="763" t="s">
        <v>73</v>
      </c>
      <c r="F68" s="763" t="s">
        <v>73</v>
      </c>
      <c r="G68" s="436" t="s">
        <v>73</v>
      </c>
      <c r="H68" s="763" t="s">
        <v>73</v>
      </c>
      <c r="I68" s="789">
        <v>59</v>
      </c>
      <c r="J68" s="764" t="s">
        <v>73</v>
      </c>
    </row>
    <row r="69" spans="1:10" ht="23.25" customHeight="1">
      <c r="A69" s="783" t="s">
        <v>304</v>
      </c>
      <c r="B69" s="775">
        <f t="shared" si="3"/>
        <v>25</v>
      </c>
      <c r="C69" s="451" t="s">
        <v>73</v>
      </c>
      <c r="D69" s="768">
        <f t="shared" si="4"/>
        <v>25</v>
      </c>
      <c r="E69" s="449" t="s">
        <v>73</v>
      </c>
      <c r="F69" s="779" t="s">
        <v>73</v>
      </c>
      <c r="G69" s="442" t="s">
        <v>73</v>
      </c>
      <c r="H69" s="779" t="s">
        <v>73</v>
      </c>
      <c r="I69" s="790">
        <v>25</v>
      </c>
      <c r="J69" s="451" t="s">
        <v>73</v>
      </c>
    </row>
    <row r="70" spans="1:10" ht="23.25" customHeight="1">
      <c r="A70" s="782" t="s">
        <v>305</v>
      </c>
      <c r="B70" s="774">
        <f t="shared" si="3"/>
        <v>97</v>
      </c>
      <c r="C70" s="764" t="s">
        <v>73</v>
      </c>
      <c r="D70" s="767">
        <f t="shared" si="4"/>
        <v>97</v>
      </c>
      <c r="E70" s="438" t="s">
        <v>73</v>
      </c>
      <c r="F70" s="436" t="s">
        <v>73</v>
      </c>
      <c r="G70" s="436" t="s">
        <v>73</v>
      </c>
      <c r="H70" s="436" t="s">
        <v>73</v>
      </c>
      <c r="I70" s="466">
        <v>97</v>
      </c>
      <c r="J70" s="764" t="s">
        <v>73</v>
      </c>
    </row>
    <row r="71" spans="1:10" ht="23.25" customHeight="1">
      <c r="A71" s="782" t="s">
        <v>306</v>
      </c>
      <c r="B71" s="774">
        <f t="shared" si="3"/>
        <v>99</v>
      </c>
      <c r="C71" s="433">
        <v>99</v>
      </c>
      <c r="D71" s="770" t="s">
        <v>73</v>
      </c>
      <c r="E71" s="438" t="s">
        <v>73</v>
      </c>
      <c r="F71" s="763" t="s">
        <v>73</v>
      </c>
      <c r="G71" s="436" t="s">
        <v>73</v>
      </c>
      <c r="H71" s="436" t="s">
        <v>73</v>
      </c>
      <c r="I71" s="452" t="s">
        <v>73</v>
      </c>
      <c r="J71" s="764" t="s">
        <v>73</v>
      </c>
    </row>
    <row r="72" spans="1:10" ht="23.25" customHeight="1">
      <c r="A72" s="782" t="s">
        <v>307</v>
      </c>
      <c r="B72" s="774">
        <f t="shared" si="3"/>
        <v>8</v>
      </c>
      <c r="C72" s="764" t="s">
        <v>73</v>
      </c>
      <c r="D72" s="778">
        <f t="shared" si="4"/>
        <v>8</v>
      </c>
      <c r="E72" s="763" t="s">
        <v>73</v>
      </c>
      <c r="F72" s="436" t="s">
        <v>73</v>
      </c>
      <c r="G72" s="436" t="s">
        <v>73</v>
      </c>
      <c r="H72" s="436" t="s">
        <v>73</v>
      </c>
      <c r="I72" s="789">
        <v>8</v>
      </c>
      <c r="J72" s="764" t="s">
        <v>73</v>
      </c>
    </row>
    <row r="73" spans="1:10" ht="23.25" customHeight="1">
      <c r="A73" s="782" t="s">
        <v>308</v>
      </c>
      <c r="B73" s="774">
        <f t="shared" si="3"/>
        <v>6</v>
      </c>
      <c r="C73" s="764" t="s">
        <v>73</v>
      </c>
      <c r="D73" s="778">
        <f t="shared" si="4"/>
        <v>6</v>
      </c>
      <c r="E73" s="763" t="s">
        <v>73</v>
      </c>
      <c r="F73" s="436" t="s">
        <v>73</v>
      </c>
      <c r="G73" s="436" t="s">
        <v>73</v>
      </c>
      <c r="H73" s="436" t="s">
        <v>73</v>
      </c>
      <c r="I73" s="789">
        <v>6</v>
      </c>
      <c r="J73" s="764" t="s">
        <v>73</v>
      </c>
    </row>
    <row r="74" spans="1:10" ht="23.25" customHeight="1">
      <c r="A74" s="783" t="s">
        <v>309</v>
      </c>
      <c r="B74" s="775">
        <f t="shared" si="3"/>
        <v>2</v>
      </c>
      <c r="C74" s="451" t="s">
        <v>73</v>
      </c>
      <c r="D74" s="768">
        <f t="shared" si="4"/>
        <v>2</v>
      </c>
      <c r="E74" s="449" t="s">
        <v>73</v>
      </c>
      <c r="F74" s="442" t="s">
        <v>73</v>
      </c>
      <c r="G74" s="442" t="s">
        <v>73</v>
      </c>
      <c r="H74" s="442" t="s">
        <v>73</v>
      </c>
      <c r="I74" s="790">
        <v>2</v>
      </c>
      <c r="J74" s="451" t="s">
        <v>73</v>
      </c>
    </row>
    <row r="75" spans="1:10" ht="23.25" customHeight="1">
      <c r="A75" s="782" t="s">
        <v>310</v>
      </c>
      <c r="B75" s="774">
        <f t="shared" si="3"/>
        <v>19</v>
      </c>
      <c r="C75" s="764" t="s">
        <v>73</v>
      </c>
      <c r="D75" s="767">
        <f t="shared" si="4"/>
        <v>19</v>
      </c>
      <c r="E75" s="438" t="s">
        <v>73</v>
      </c>
      <c r="F75" s="436" t="s">
        <v>73</v>
      </c>
      <c r="G75" s="436" t="s">
        <v>73</v>
      </c>
      <c r="H75" s="436" t="s">
        <v>73</v>
      </c>
      <c r="I75" s="466">
        <v>19</v>
      </c>
      <c r="J75" s="764" t="s">
        <v>73</v>
      </c>
    </row>
    <row r="76" spans="1:10" ht="23.25" customHeight="1">
      <c r="A76" s="782" t="s">
        <v>311</v>
      </c>
      <c r="B76" s="774">
        <f t="shared" si="3"/>
        <v>60</v>
      </c>
      <c r="C76" s="764" t="s">
        <v>73</v>
      </c>
      <c r="D76" s="767">
        <f t="shared" si="4"/>
        <v>60</v>
      </c>
      <c r="E76" s="438" t="s">
        <v>73</v>
      </c>
      <c r="F76" s="436" t="s">
        <v>73</v>
      </c>
      <c r="G76" s="436" t="s">
        <v>73</v>
      </c>
      <c r="H76" s="436" t="s">
        <v>73</v>
      </c>
      <c r="I76" s="466">
        <v>60</v>
      </c>
      <c r="J76" s="764" t="s">
        <v>73</v>
      </c>
    </row>
    <row r="77" spans="1:10" ht="23.25" customHeight="1" thickBot="1">
      <c r="A77" s="785" t="s">
        <v>312</v>
      </c>
      <c r="B77" s="777">
        <f t="shared" si="3"/>
        <v>41</v>
      </c>
      <c r="C77" s="765" t="s">
        <v>73</v>
      </c>
      <c r="D77" s="772">
        <f t="shared" si="4"/>
        <v>41</v>
      </c>
      <c r="E77" s="454" t="s">
        <v>73</v>
      </c>
      <c r="F77" s="456" t="s">
        <v>73</v>
      </c>
      <c r="G77" s="456" t="s">
        <v>73</v>
      </c>
      <c r="H77" s="456" t="s">
        <v>73</v>
      </c>
      <c r="I77" s="468">
        <v>41</v>
      </c>
      <c r="J77" s="765" t="s">
        <v>73</v>
      </c>
    </row>
    <row r="78" spans="1:10" ht="23.25" customHeight="1">
      <c r="A78" s="886" t="s">
        <v>562</v>
      </c>
      <c r="B78" s="759">
        <f>SUM(B8:B42)</f>
        <v>15617</v>
      </c>
      <c r="C78" s="428">
        <f>SUM(C8:C42)</f>
        <v>3801</v>
      </c>
      <c r="D78" s="463">
        <f aca="true" t="shared" si="5" ref="D78:J78">SUM(D8:D42)</f>
        <v>11766</v>
      </c>
      <c r="E78" s="429">
        <f t="shared" si="5"/>
        <v>11</v>
      </c>
      <c r="F78" s="430">
        <f t="shared" si="5"/>
        <v>9</v>
      </c>
      <c r="G78" s="430">
        <f t="shared" si="5"/>
        <v>0</v>
      </c>
      <c r="H78" s="430">
        <f t="shared" si="5"/>
        <v>0</v>
      </c>
      <c r="I78" s="464">
        <f t="shared" si="5"/>
        <v>11746</v>
      </c>
      <c r="J78" s="428">
        <f t="shared" si="5"/>
        <v>50</v>
      </c>
    </row>
    <row r="79" spans="1:10" ht="23.25" customHeight="1">
      <c r="A79" s="283" t="s">
        <v>561</v>
      </c>
      <c r="B79" s="760">
        <f>SUM(B50:B77)</f>
        <v>1346</v>
      </c>
      <c r="C79" s="433">
        <f>SUM(C50:C77)</f>
        <v>656</v>
      </c>
      <c r="D79" s="465">
        <f aca="true" t="shared" si="6" ref="D79:J79">SUM(D50:D77)</f>
        <v>690</v>
      </c>
      <c r="E79" s="434">
        <f t="shared" si="6"/>
        <v>0</v>
      </c>
      <c r="F79" s="435">
        <f t="shared" si="6"/>
        <v>0</v>
      </c>
      <c r="G79" s="435">
        <f t="shared" si="6"/>
        <v>0</v>
      </c>
      <c r="H79" s="435">
        <f t="shared" si="6"/>
        <v>0</v>
      </c>
      <c r="I79" s="466">
        <f t="shared" si="6"/>
        <v>690</v>
      </c>
      <c r="J79" s="433">
        <f t="shared" si="6"/>
        <v>0</v>
      </c>
    </row>
    <row r="80" spans="1:10" ht="23.25" customHeight="1" thickBot="1">
      <c r="A80" s="284" t="s">
        <v>574</v>
      </c>
      <c r="B80" s="761">
        <f>SUM(B78:B79)</f>
        <v>16963</v>
      </c>
      <c r="C80" s="453">
        <f>SUM(C78:C79)</f>
        <v>4457</v>
      </c>
      <c r="D80" s="467">
        <f aca="true" t="shared" si="7" ref="D80:J80">SUM(D78:D79)</f>
        <v>12456</v>
      </c>
      <c r="E80" s="462">
        <f t="shared" si="7"/>
        <v>11</v>
      </c>
      <c r="F80" s="455">
        <f t="shared" si="7"/>
        <v>9</v>
      </c>
      <c r="G80" s="455">
        <f t="shared" si="7"/>
        <v>0</v>
      </c>
      <c r="H80" s="455">
        <f t="shared" si="7"/>
        <v>0</v>
      </c>
      <c r="I80" s="468">
        <f t="shared" si="7"/>
        <v>12436</v>
      </c>
      <c r="J80" s="453">
        <f t="shared" si="7"/>
        <v>50</v>
      </c>
    </row>
  </sheetData>
  <mergeCells count="22">
    <mergeCell ref="B46:J46"/>
    <mergeCell ref="B47:B49"/>
    <mergeCell ref="C47:C49"/>
    <mergeCell ref="J47:J49"/>
    <mergeCell ref="D48:D49"/>
    <mergeCell ref="I48:I49"/>
    <mergeCell ref="H48:H49"/>
    <mergeCell ref="A4:A7"/>
    <mergeCell ref="C5:C7"/>
    <mergeCell ref="F48:F49"/>
    <mergeCell ref="G48:G49"/>
    <mergeCell ref="E48:E49"/>
    <mergeCell ref="B4:J4"/>
    <mergeCell ref="J5:J7"/>
    <mergeCell ref="B5:B7"/>
    <mergeCell ref="A46:A49"/>
    <mergeCell ref="D6:D7"/>
    <mergeCell ref="E6:E7"/>
    <mergeCell ref="H6:H7"/>
    <mergeCell ref="I6:I7"/>
    <mergeCell ref="F6:F7"/>
    <mergeCell ref="G6:G7"/>
  </mergeCells>
  <printOptions horizontalCentered="1"/>
  <pageMargins left="0.7086614173228347" right="0.62" top="0.7874015748031497" bottom="0.7874015748031497" header="0.5118110236220472" footer="0.5118110236220472"/>
  <pageSetup fitToHeight="2" horizontalDpi="600" verticalDpi="600" orientation="portrait" paperSize="9" scale="80" r:id="rId1"/>
  <rowBreaks count="1" manualBreakCount="1">
    <brk id="42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J80"/>
  <sheetViews>
    <sheetView view="pageBreakPreview" zoomScaleSheetLayoutView="100" workbookViewId="0" topLeftCell="A1">
      <pane xSplit="1" ySplit="7" topLeftCell="B7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9" sqref="A79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4" width="10.59765625" style="38" customWidth="1"/>
    <col min="5" max="9" width="9.59765625" style="38" customWidth="1"/>
    <col min="10" max="10" width="10.59765625" style="38" customWidth="1"/>
    <col min="11" max="16384" width="11" style="10" customWidth="1"/>
  </cols>
  <sheetData>
    <row r="1" spans="1:2" ht="24" customHeight="1">
      <c r="A1" s="50" t="s">
        <v>740</v>
      </c>
      <c r="B1" s="50"/>
    </row>
    <row r="2" spans="1:2" ht="24" customHeight="1">
      <c r="A2" s="50" t="s">
        <v>744</v>
      </c>
      <c r="B2" s="50"/>
    </row>
    <row r="3" spans="1:10" ht="24" customHeight="1" thickBot="1">
      <c r="A3" s="49" t="s">
        <v>389</v>
      </c>
      <c r="B3" s="49"/>
      <c r="C3" s="114"/>
      <c r="D3" s="114"/>
      <c r="E3" s="114"/>
      <c r="F3" s="114"/>
      <c r="G3" s="114"/>
      <c r="H3" s="114"/>
      <c r="I3" s="115"/>
      <c r="J3" s="116" t="s">
        <v>944</v>
      </c>
    </row>
    <row r="4" spans="1:10" ht="20.25" customHeight="1" thickBot="1">
      <c r="A4" s="1017" t="s">
        <v>559</v>
      </c>
      <c r="B4" s="1017"/>
      <c r="C4" s="978"/>
      <c r="D4" s="978"/>
      <c r="E4" s="978"/>
      <c r="F4" s="978"/>
      <c r="G4" s="978"/>
      <c r="H4" s="978"/>
      <c r="I4" s="978"/>
      <c r="J4" s="979"/>
    </row>
    <row r="5" spans="1:10" ht="16.5" customHeight="1">
      <c r="A5" s="1018"/>
      <c r="B5" s="1004" t="s">
        <v>422</v>
      </c>
      <c r="C5" s="989" t="s">
        <v>69</v>
      </c>
      <c r="D5" s="853" t="s">
        <v>68</v>
      </c>
      <c r="E5" s="854"/>
      <c r="F5" s="854"/>
      <c r="G5" s="854"/>
      <c r="H5" s="854"/>
      <c r="I5" s="855"/>
      <c r="J5" s="986" t="s">
        <v>70</v>
      </c>
    </row>
    <row r="6" spans="1:10" ht="16.5" customHeight="1">
      <c r="A6" s="1018"/>
      <c r="B6" s="1004"/>
      <c r="C6" s="990"/>
      <c r="D6" s="992" t="s">
        <v>742</v>
      </c>
      <c r="E6" s="982" t="s">
        <v>743</v>
      </c>
      <c r="F6" s="984" t="s">
        <v>767</v>
      </c>
      <c r="G6" s="984" t="s">
        <v>71</v>
      </c>
      <c r="H6" s="984" t="s">
        <v>768</v>
      </c>
      <c r="I6" s="980" t="s">
        <v>72</v>
      </c>
      <c r="J6" s="987"/>
    </row>
    <row r="7" spans="1:10" ht="16.5" customHeight="1" thickBot="1">
      <c r="A7" s="1019"/>
      <c r="B7" s="1005"/>
      <c r="C7" s="991"/>
      <c r="D7" s="977"/>
      <c r="E7" s="983"/>
      <c r="F7" s="985"/>
      <c r="G7" s="985"/>
      <c r="H7" s="985"/>
      <c r="I7" s="981"/>
      <c r="J7" s="988"/>
    </row>
    <row r="8" spans="1:10" ht="23.25" customHeight="1">
      <c r="A8" s="310" t="s">
        <v>251</v>
      </c>
      <c r="B8" s="754">
        <f>SUM(C8,D8,J8)</f>
        <v>30300</v>
      </c>
      <c r="C8" s="796" t="s">
        <v>73</v>
      </c>
      <c r="D8" s="315">
        <f>SUM(E8:I8)</f>
        <v>30300</v>
      </c>
      <c r="E8" s="791" t="s">
        <v>73</v>
      </c>
      <c r="F8" s="431" t="s">
        <v>73</v>
      </c>
      <c r="G8" s="431" t="s">
        <v>73</v>
      </c>
      <c r="H8" s="431" t="s">
        <v>73</v>
      </c>
      <c r="I8" s="464">
        <v>30300</v>
      </c>
      <c r="J8" s="796" t="s">
        <v>73</v>
      </c>
    </row>
    <row r="9" spans="1:10" ht="23.25" customHeight="1">
      <c r="A9" s="311" t="s">
        <v>252</v>
      </c>
      <c r="B9" s="755">
        <f>SUM(C9,D9,J9)</f>
        <v>3361</v>
      </c>
      <c r="C9" s="764" t="s">
        <v>73</v>
      </c>
      <c r="D9" s="316">
        <f aca="true" t="shared" si="0" ref="D9:D42">SUM(E9:I9)</f>
        <v>3361</v>
      </c>
      <c r="E9" s="438" t="s">
        <v>73</v>
      </c>
      <c r="F9" s="436" t="s">
        <v>73</v>
      </c>
      <c r="G9" s="436" t="s">
        <v>73</v>
      </c>
      <c r="H9" s="436" t="s">
        <v>73</v>
      </c>
      <c r="I9" s="466">
        <v>3361</v>
      </c>
      <c r="J9" s="764" t="s">
        <v>73</v>
      </c>
    </row>
    <row r="10" spans="1:10" ht="23.25" customHeight="1">
      <c r="A10" s="311" t="s">
        <v>253</v>
      </c>
      <c r="B10" s="755">
        <f>SUM(C10,D10,J10)</f>
        <v>2731</v>
      </c>
      <c r="C10" s="433">
        <v>2731</v>
      </c>
      <c r="D10" s="458" t="s">
        <v>73</v>
      </c>
      <c r="E10" s="438" t="s">
        <v>73</v>
      </c>
      <c r="F10" s="436" t="s">
        <v>73</v>
      </c>
      <c r="G10" s="436" t="s">
        <v>73</v>
      </c>
      <c r="H10" s="436" t="s">
        <v>73</v>
      </c>
      <c r="I10" s="437" t="s">
        <v>73</v>
      </c>
      <c r="J10" s="764" t="s">
        <v>73</v>
      </c>
    </row>
    <row r="11" spans="1:10" ht="23.25" customHeight="1">
      <c r="A11" s="311" t="s">
        <v>254</v>
      </c>
      <c r="B11" s="755">
        <f>SUM(C11,D11,J11)</f>
        <v>506</v>
      </c>
      <c r="C11" s="764" t="s">
        <v>73</v>
      </c>
      <c r="D11" s="316">
        <f t="shared" si="0"/>
        <v>506</v>
      </c>
      <c r="E11" s="438" t="s">
        <v>73</v>
      </c>
      <c r="F11" s="436" t="s">
        <v>73</v>
      </c>
      <c r="G11" s="436" t="s">
        <v>73</v>
      </c>
      <c r="H11" s="436" t="s">
        <v>73</v>
      </c>
      <c r="I11" s="466">
        <v>506</v>
      </c>
      <c r="J11" s="764" t="s">
        <v>73</v>
      </c>
    </row>
    <row r="12" spans="1:10" ht="23.25" customHeight="1">
      <c r="A12" s="312" t="s">
        <v>255</v>
      </c>
      <c r="B12" s="771" t="s">
        <v>73</v>
      </c>
      <c r="C12" s="451" t="s">
        <v>73</v>
      </c>
      <c r="D12" s="459" t="s">
        <v>73</v>
      </c>
      <c r="E12" s="449" t="s">
        <v>73</v>
      </c>
      <c r="F12" s="442" t="s">
        <v>73</v>
      </c>
      <c r="G12" s="442" t="s">
        <v>73</v>
      </c>
      <c r="H12" s="442" t="s">
        <v>73</v>
      </c>
      <c r="I12" s="443" t="s">
        <v>73</v>
      </c>
      <c r="J12" s="451" t="s">
        <v>73</v>
      </c>
    </row>
    <row r="13" spans="1:10" ht="23.25" customHeight="1">
      <c r="A13" s="313" t="s">
        <v>256</v>
      </c>
      <c r="B13" s="757">
        <f>SUM(C13,D13,J13)</f>
        <v>1571</v>
      </c>
      <c r="C13" s="444">
        <v>1571</v>
      </c>
      <c r="D13" s="786" t="s">
        <v>73</v>
      </c>
      <c r="E13" s="450" t="s">
        <v>73</v>
      </c>
      <c r="F13" s="447" t="s">
        <v>73</v>
      </c>
      <c r="G13" s="447" t="s">
        <v>73</v>
      </c>
      <c r="H13" s="447" t="s">
        <v>73</v>
      </c>
      <c r="I13" s="448" t="s">
        <v>73</v>
      </c>
      <c r="J13" s="461" t="s">
        <v>73</v>
      </c>
    </row>
    <row r="14" spans="1:10" ht="23.25" customHeight="1">
      <c r="A14" s="311" t="s">
        <v>257</v>
      </c>
      <c r="B14" s="770" t="s">
        <v>73</v>
      </c>
      <c r="C14" s="764" t="s">
        <v>73</v>
      </c>
      <c r="D14" s="458" t="s">
        <v>73</v>
      </c>
      <c r="E14" s="438" t="s">
        <v>73</v>
      </c>
      <c r="F14" s="436" t="s">
        <v>73</v>
      </c>
      <c r="G14" s="436" t="s">
        <v>73</v>
      </c>
      <c r="H14" s="436" t="s">
        <v>73</v>
      </c>
      <c r="I14" s="437" t="s">
        <v>73</v>
      </c>
      <c r="J14" s="764" t="s">
        <v>73</v>
      </c>
    </row>
    <row r="15" spans="1:10" ht="23.25" customHeight="1">
      <c r="A15" s="311" t="s">
        <v>258</v>
      </c>
      <c r="B15" s="755">
        <f aca="true" t="shared" si="1" ref="B15:B21">SUM(C15,D15,J15)</f>
        <v>27</v>
      </c>
      <c r="C15" s="764" t="s">
        <v>73</v>
      </c>
      <c r="D15" s="316">
        <f t="shared" si="0"/>
        <v>27</v>
      </c>
      <c r="E15" s="438" t="s">
        <v>73</v>
      </c>
      <c r="F15" s="436" t="s">
        <v>73</v>
      </c>
      <c r="G15" s="436" t="s">
        <v>73</v>
      </c>
      <c r="H15" s="436" t="s">
        <v>73</v>
      </c>
      <c r="I15" s="466">
        <v>27</v>
      </c>
      <c r="J15" s="764" t="s">
        <v>73</v>
      </c>
    </row>
    <row r="16" spans="1:10" ht="23.25" customHeight="1">
      <c r="A16" s="311" t="s">
        <v>259</v>
      </c>
      <c r="B16" s="755">
        <f t="shared" si="1"/>
        <v>907</v>
      </c>
      <c r="C16" s="764" t="s">
        <v>73</v>
      </c>
      <c r="D16" s="316">
        <f t="shared" si="0"/>
        <v>907</v>
      </c>
      <c r="E16" s="438" t="s">
        <v>73</v>
      </c>
      <c r="F16" s="436" t="s">
        <v>73</v>
      </c>
      <c r="G16" s="436" t="s">
        <v>73</v>
      </c>
      <c r="H16" s="436" t="s">
        <v>73</v>
      </c>
      <c r="I16" s="466">
        <v>907</v>
      </c>
      <c r="J16" s="764" t="s">
        <v>73</v>
      </c>
    </row>
    <row r="17" spans="1:10" ht="23.25" customHeight="1">
      <c r="A17" s="312" t="s">
        <v>260</v>
      </c>
      <c r="B17" s="756">
        <f t="shared" si="1"/>
        <v>36</v>
      </c>
      <c r="C17" s="451" t="s">
        <v>73</v>
      </c>
      <c r="D17" s="317">
        <f t="shared" si="0"/>
        <v>36</v>
      </c>
      <c r="E17" s="449" t="s">
        <v>73</v>
      </c>
      <c r="F17" s="442" t="s">
        <v>73</v>
      </c>
      <c r="G17" s="442" t="s">
        <v>73</v>
      </c>
      <c r="H17" s="442" t="s">
        <v>73</v>
      </c>
      <c r="I17" s="788">
        <v>36</v>
      </c>
      <c r="J17" s="451" t="s">
        <v>73</v>
      </c>
    </row>
    <row r="18" spans="1:10" ht="23.25" customHeight="1">
      <c r="A18" s="313" t="s">
        <v>261</v>
      </c>
      <c r="B18" s="757">
        <f t="shared" si="1"/>
        <v>1274</v>
      </c>
      <c r="C18" s="444">
        <v>1274</v>
      </c>
      <c r="D18" s="786" t="s">
        <v>73</v>
      </c>
      <c r="E18" s="450" t="s">
        <v>73</v>
      </c>
      <c r="F18" s="447" t="s">
        <v>73</v>
      </c>
      <c r="G18" s="447" t="s">
        <v>73</v>
      </c>
      <c r="H18" s="447" t="s">
        <v>73</v>
      </c>
      <c r="I18" s="448" t="s">
        <v>73</v>
      </c>
      <c r="J18" s="461" t="s">
        <v>73</v>
      </c>
    </row>
    <row r="19" spans="1:10" ht="23.25" customHeight="1">
      <c r="A19" s="311" t="s">
        <v>262</v>
      </c>
      <c r="B19" s="755">
        <f t="shared" si="1"/>
        <v>114</v>
      </c>
      <c r="C19" s="764" t="s">
        <v>73</v>
      </c>
      <c r="D19" s="316">
        <f t="shared" si="0"/>
        <v>114</v>
      </c>
      <c r="E19" s="438" t="s">
        <v>73</v>
      </c>
      <c r="F19" s="436" t="s">
        <v>73</v>
      </c>
      <c r="G19" s="436" t="s">
        <v>73</v>
      </c>
      <c r="H19" s="436" t="s">
        <v>73</v>
      </c>
      <c r="I19" s="466">
        <v>114</v>
      </c>
      <c r="J19" s="764" t="s">
        <v>73</v>
      </c>
    </row>
    <row r="20" spans="1:10" ht="23.25" customHeight="1">
      <c r="A20" s="311" t="s">
        <v>263</v>
      </c>
      <c r="B20" s="755">
        <f t="shared" si="1"/>
        <v>1188</v>
      </c>
      <c r="C20" s="764" t="s">
        <v>73</v>
      </c>
      <c r="D20" s="316">
        <f t="shared" si="0"/>
        <v>1188</v>
      </c>
      <c r="E20" s="438" t="s">
        <v>73</v>
      </c>
      <c r="F20" s="436" t="s">
        <v>73</v>
      </c>
      <c r="G20" s="436" t="s">
        <v>73</v>
      </c>
      <c r="H20" s="436" t="s">
        <v>73</v>
      </c>
      <c r="I20" s="466">
        <v>1188</v>
      </c>
      <c r="J20" s="764" t="s">
        <v>73</v>
      </c>
    </row>
    <row r="21" spans="1:10" ht="23.25" customHeight="1">
      <c r="A21" s="311" t="s">
        <v>264</v>
      </c>
      <c r="B21" s="755">
        <f t="shared" si="1"/>
        <v>774</v>
      </c>
      <c r="C21" s="764" t="s">
        <v>73</v>
      </c>
      <c r="D21" s="316">
        <f t="shared" si="0"/>
        <v>774</v>
      </c>
      <c r="E21" s="438" t="s">
        <v>73</v>
      </c>
      <c r="F21" s="436" t="s">
        <v>73</v>
      </c>
      <c r="G21" s="436" t="s">
        <v>73</v>
      </c>
      <c r="H21" s="436" t="s">
        <v>73</v>
      </c>
      <c r="I21" s="466">
        <v>774</v>
      </c>
      <c r="J21" s="764" t="s">
        <v>73</v>
      </c>
    </row>
    <row r="22" spans="1:10" ht="23.25" customHeight="1">
      <c r="A22" s="312" t="s">
        <v>265</v>
      </c>
      <c r="B22" s="771" t="s">
        <v>73</v>
      </c>
      <c r="C22" s="451" t="s">
        <v>73</v>
      </c>
      <c r="D22" s="459" t="s">
        <v>73</v>
      </c>
      <c r="E22" s="449" t="s">
        <v>73</v>
      </c>
      <c r="F22" s="442" t="s">
        <v>73</v>
      </c>
      <c r="G22" s="442" t="s">
        <v>73</v>
      </c>
      <c r="H22" s="442" t="s">
        <v>73</v>
      </c>
      <c r="I22" s="443" t="s">
        <v>73</v>
      </c>
      <c r="J22" s="451" t="s">
        <v>73</v>
      </c>
    </row>
    <row r="23" spans="1:10" ht="23.25" customHeight="1">
      <c r="A23" s="313" t="s">
        <v>266</v>
      </c>
      <c r="B23" s="757">
        <f>SUM(C23,D23,J23)</f>
        <v>599</v>
      </c>
      <c r="C23" s="444">
        <v>599</v>
      </c>
      <c r="D23" s="786" t="s">
        <v>73</v>
      </c>
      <c r="E23" s="450" t="s">
        <v>73</v>
      </c>
      <c r="F23" s="447" t="s">
        <v>73</v>
      </c>
      <c r="G23" s="447" t="s">
        <v>73</v>
      </c>
      <c r="H23" s="447" t="s">
        <v>73</v>
      </c>
      <c r="I23" s="448" t="s">
        <v>73</v>
      </c>
      <c r="J23" s="461" t="s">
        <v>73</v>
      </c>
    </row>
    <row r="24" spans="1:10" ht="23.25" customHeight="1">
      <c r="A24" s="311" t="s">
        <v>267</v>
      </c>
      <c r="B24" s="755">
        <f>SUM(C24,D24,J24)</f>
        <v>436</v>
      </c>
      <c r="C24" s="764" t="s">
        <v>73</v>
      </c>
      <c r="D24" s="316">
        <f t="shared" si="0"/>
        <v>436</v>
      </c>
      <c r="E24" s="438" t="s">
        <v>73</v>
      </c>
      <c r="F24" s="436" t="s">
        <v>73</v>
      </c>
      <c r="G24" s="436" t="s">
        <v>73</v>
      </c>
      <c r="H24" s="436" t="s">
        <v>73</v>
      </c>
      <c r="I24" s="466">
        <v>436</v>
      </c>
      <c r="J24" s="764" t="s">
        <v>73</v>
      </c>
    </row>
    <row r="25" spans="1:10" ht="23.25" customHeight="1">
      <c r="A25" s="311" t="s">
        <v>268</v>
      </c>
      <c r="B25" s="755">
        <f>SUM(C25,D25,J25)</f>
        <v>1268</v>
      </c>
      <c r="C25" s="433">
        <v>473</v>
      </c>
      <c r="D25" s="316">
        <f t="shared" si="0"/>
        <v>795</v>
      </c>
      <c r="E25" s="438" t="s">
        <v>73</v>
      </c>
      <c r="F25" s="435">
        <v>795</v>
      </c>
      <c r="G25" s="436" t="s">
        <v>73</v>
      </c>
      <c r="H25" s="436" t="s">
        <v>73</v>
      </c>
      <c r="I25" s="437" t="s">
        <v>73</v>
      </c>
      <c r="J25" s="764" t="s">
        <v>73</v>
      </c>
    </row>
    <row r="26" spans="1:10" ht="23.25" customHeight="1">
      <c r="A26" s="311" t="s">
        <v>269</v>
      </c>
      <c r="B26" s="755">
        <f>SUM(C26,D26,J26)</f>
        <v>3859</v>
      </c>
      <c r="C26" s="764" t="s">
        <v>73</v>
      </c>
      <c r="D26" s="316">
        <f t="shared" si="0"/>
        <v>3859</v>
      </c>
      <c r="E26" s="438" t="s">
        <v>73</v>
      </c>
      <c r="F26" s="435">
        <v>1535</v>
      </c>
      <c r="G26" s="436" t="s">
        <v>73</v>
      </c>
      <c r="H26" s="436" t="s">
        <v>73</v>
      </c>
      <c r="I26" s="466">
        <v>2324</v>
      </c>
      <c r="J26" s="764" t="s">
        <v>73</v>
      </c>
    </row>
    <row r="27" spans="1:10" ht="23.25" customHeight="1">
      <c r="A27" s="312" t="s">
        <v>270</v>
      </c>
      <c r="B27" s="771" t="s">
        <v>73</v>
      </c>
      <c r="C27" s="451" t="s">
        <v>73</v>
      </c>
      <c r="D27" s="459" t="s">
        <v>73</v>
      </c>
      <c r="E27" s="449" t="s">
        <v>73</v>
      </c>
      <c r="F27" s="442" t="s">
        <v>73</v>
      </c>
      <c r="G27" s="442" t="s">
        <v>73</v>
      </c>
      <c r="H27" s="442" t="s">
        <v>73</v>
      </c>
      <c r="I27" s="443" t="s">
        <v>73</v>
      </c>
      <c r="J27" s="451" t="s">
        <v>73</v>
      </c>
    </row>
    <row r="28" spans="1:10" ht="23.25" customHeight="1">
      <c r="A28" s="313" t="s">
        <v>271</v>
      </c>
      <c r="B28" s="757">
        <f aca="true" t="shared" si="2" ref="B28:B42">SUM(C28,D28,J28)</f>
        <v>3</v>
      </c>
      <c r="C28" s="444">
        <v>3</v>
      </c>
      <c r="D28" s="786" t="s">
        <v>73</v>
      </c>
      <c r="E28" s="450" t="s">
        <v>73</v>
      </c>
      <c r="F28" s="447" t="s">
        <v>73</v>
      </c>
      <c r="G28" s="447" t="s">
        <v>73</v>
      </c>
      <c r="H28" s="447" t="s">
        <v>73</v>
      </c>
      <c r="I28" s="448" t="s">
        <v>73</v>
      </c>
      <c r="J28" s="461" t="s">
        <v>73</v>
      </c>
    </row>
    <row r="29" spans="1:10" ht="23.25" customHeight="1">
      <c r="A29" s="311" t="s">
        <v>272</v>
      </c>
      <c r="B29" s="755">
        <f t="shared" si="2"/>
        <v>794</v>
      </c>
      <c r="C29" s="433">
        <v>794</v>
      </c>
      <c r="D29" s="458" t="s">
        <v>73</v>
      </c>
      <c r="E29" s="438" t="s">
        <v>73</v>
      </c>
      <c r="F29" s="436" t="s">
        <v>73</v>
      </c>
      <c r="G29" s="436" t="s">
        <v>73</v>
      </c>
      <c r="H29" s="436" t="s">
        <v>73</v>
      </c>
      <c r="I29" s="437" t="s">
        <v>73</v>
      </c>
      <c r="J29" s="764" t="s">
        <v>73</v>
      </c>
    </row>
    <row r="30" spans="1:10" ht="23.25" customHeight="1">
      <c r="A30" s="311" t="s">
        <v>273</v>
      </c>
      <c r="B30" s="755">
        <f t="shared" si="2"/>
        <v>324</v>
      </c>
      <c r="C30" s="433">
        <v>324</v>
      </c>
      <c r="D30" s="458" t="s">
        <v>73</v>
      </c>
      <c r="E30" s="438" t="s">
        <v>73</v>
      </c>
      <c r="F30" s="436" t="s">
        <v>73</v>
      </c>
      <c r="G30" s="436" t="s">
        <v>73</v>
      </c>
      <c r="H30" s="436" t="s">
        <v>73</v>
      </c>
      <c r="I30" s="437" t="s">
        <v>73</v>
      </c>
      <c r="J30" s="452" t="s">
        <v>73</v>
      </c>
    </row>
    <row r="31" spans="1:10" ht="23.25" customHeight="1">
      <c r="A31" s="311" t="s">
        <v>274</v>
      </c>
      <c r="B31" s="755">
        <f t="shared" si="2"/>
        <v>6</v>
      </c>
      <c r="C31" s="764" t="s">
        <v>73</v>
      </c>
      <c r="D31" s="316">
        <f t="shared" si="0"/>
        <v>6</v>
      </c>
      <c r="E31" s="438" t="s">
        <v>73</v>
      </c>
      <c r="F31" s="436" t="s">
        <v>73</v>
      </c>
      <c r="G31" s="436" t="s">
        <v>73</v>
      </c>
      <c r="H31" s="436" t="s">
        <v>73</v>
      </c>
      <c r="I31" s="466">
        <v>6</v>
      </c>
      <c r="J31" s="764" t="s">
        <v>73</v>
      </c>
    </row>
    <row r="32" spans="1:10" ht="23.25" customHeight="1">
      <c r="A32" s="312" t="s">
        <v>275</v>
      </c>
      <c r="B32" s="756">
        <f t="shared" si="2"/>
        <v>430</v>
      </c>
      <c r="C32" s="451" t="s">
        <v>73</v>
      </c>
      <c r="D32" s="317">
        <f t="shared" si="0"/>
        <v>430</v>
      </c>
      <c r="E32" s="449" t="s">
        <v>73</v>
      </c>
      <c r="F32" s="442" t="s">
        <v>73</v>
      </c>
      <c r="G32" s="442" t="s">
        <v>73</v>
      </c>
      <c r="H32" s="442" t="s">
        <v>73</v>
      </c>
      <c r="I32" s="788">
        <v>430</v>
      </c>
      <c r="J32" s="451" t="s">
        <v>73</v>
      </c>
    </row>
    <row r="33" spans="1:10" ht="23.25" customHeight="1">
      <c r="A33" s="313" t="s">
        <v>276</v>
      </c>
      <c r="B33" s="757">
        <f t="shared" si="2"/>
        <v>538</v>
      </c>
      <c r="C33" s="444">
        <v>538</v>
      </c>
      <c r="D33" s="786" t="s">
        <v>73</v>
      </c>
      <c r="E33" s="450" t="s">
        <v>73</v>
      </c>
      <c r="F33" s="447" t="s">
        <v>73</v>
      </c>
      <c r="G33" s="447" t="s">
        <v>73</v>
      </c>
      <c r="H33" s="447" t="s">
        <v>73</v>
      </c>
      <c r="I33" s="448" t="s">
        <v>73</v>
      </c>
      <c r="J33" s="461" t="s">
        <v>73</v>
      </c>
    </row>
    <row r="34" spans="1:10" ht="23.25" customHeight="1">
      <c r="A34" s="311" t="s">
        <v>277</v>
      </c>
      <c r="B34" s="755">
        <f t="shared" si="2"/>
        <v>23</v>
      </c>
      <c r="C34" s="433">
        <v>5</v>
      </c>
      <c r="D34" s="316">
        <f t="shared" si="0"/>
        <v>18</v>
      </c>
      <c r="E34" s="438" t="s">
        <v>73</v>
      </c>
      <c r="F34" s="436" t="s">
        <v>73</v>
      </c>
      <c r="G34" s="436" t="s">
        <v>73</v>
      </c>
      <c r="H34" s="436" t="s">
        <v>73</v>
      </c>
      <c r="I34" s="466">
        <v>18</v>
      </c>
      <c r="J34" s="764" t="s">
        <v>73</v>
      </c>
    </row>
    <row r="35" spans="1:10" ht="23.25" customHeight="1">
      <c r="A35" s="311" t="s">
        <v>278</v>
      </c>
      <c r="B35" s="755">
        <f t="shared" si="2"/>
        <v>1292</v>
      </c>
      <c r="C35" s="433">
        <v>752</v>
      </c>
      <c r="D35" s="316">
        <f t="shared" si="0"/>
        <v>540</v>
      </c>
      <c r="E35" s="438" t="s">
        <v>73</v>
      </c>
      <c r="F35" s="435">
        <v>540</v>
      </c>
      <c r="G35" s="436" t="s">
        <v>73</v>
      </c>
      <c r="H35" s="436" t="s">
        <v>73</v>
      </c>
      <c r="I35" s="437" t="s">
        <v>73</v>
      </c>
      <c r="J35" s="764" t="s">
        <v>73</v>
      </c>
    </row>
    <row r="36" spans="1:10" ht="23.25" customHeight="1">
      <c r="A36" s="311" t="s">
        <v>279</v>
      </c>
      <c r="B36" s="755">
        <f t="shared" si="2"/>
        <v>753</v>
      </c>
      <c r="C36" s="764" t="s">
        <v>73</v>
      </c>
      <c r="D36" s="316">
        <f t="shared" si="0"/>
        <v>753</v>
      </c>
      <c r="E36" s="438" t="s">
        <v>73</v>
      </c>
      <c r="F36" s="436" t="s">
        <v>73</v>
      </c>
      <c r="G36" s="436" t="s">
        <v>73</v>
      </c>
      <c r="H36" s="436" t="s">
        <v>73</v>
      </c>
      <c r="I36" s="466">
        <v>753</v>
      </c>
      <c r="J36" s="764" t="s">
        <v>73</v>
      </c>
    </row>
    <row r="37" spans="1:10" ht="23.25" customHeight="1">
      <c r="A37" s="312" t="s">
        <v>280</v>
      </c>
      <c r="B37" s="756">
        <f t="shared" si="2"/>
        <v>865</v>
      </c>
      <c r="C37" s="439">
        <v>863</v>
      </c>
      <c r="D37" s="317">
        <f t="shared" si="0"/>
        <v>2</v>
      </c>
      <c r="E37" s="449" t="s">
        <v>73</v>
      </c>
      <c r="F37" s="442" t="s">
        <v>73</v>
      </c>
      <c r="G37" s="442" t="s">
        <v>73</v>
      </c>
      <c r="H37" s="442" t="s">
        <v>73</v>
      </c>
      <c r="I37" s="788">
        <v>2</v>
      </c>
      <c r="J37" s="451" t="s">
        <v>73</v>
      </c>
    </row>
    <row r="38" spans="1:10" ht="23.25" customHeight="1">
      <c r="A38" s="313" t="s">
        <v>281</v>
      </c>
      <c r="B38" s="757">
        <f t="shared" si="2"/>
        <v>227</v>
      </c>
      <c r="C38" s="444">
        <v>227</v>
      </c>
      <c r="D38" s="786" t="s">
        <v>73</v>
      </c>
      <c r="E38" s="450" t="s">
        <v>73</v>
      </c>
      <c r="F38" s="447" t="s">
        <v>73</v>
      </c>
      <c r="G38" s="447" t="s">
        <v>73</v>
      </c>
      <c r="H38" s="447" t="s">
        <v>73</v>
      </c>
      <c r="I38" s="448" t="s">
        <v>73</v>
      </c>
      <c r="J38" s="461" t="s">
        <v>73</v>
      </c>
    </row>
    <row r="39" spans="1:10" ht="23.25" customHeight="1">
      <c r="A39" s="311" t="s">
        <v>282</v>
      </c>
      <c r="B39" s="755">
        <f t="shared" si="2"/>
        <v>2</v>
      </c>
      <c r="C39" s="764" t="s">
        <v>73</v>
      </c>
      <c r="D39" s="316">
        <f t="shared" si="0"/>
        <v>2</v>
      </c>
      <c r="E39" s="438" t="s">
        <v>73</v>
      </c>
      <c r="F39" s="436" t="s">
        <v>73</v>
      </c>
      <c r="G39" s="436" t="s">
        <v>73</v>
      </c>
      <c r="H39" s="436" t="s">
        <v>73</v>
      </c>
      <c r="I39" s="466">
        <v>2</v>
      </c>
      <c r="J39" s="764" t="s">
        <v>73</v>
      </c>
    </row>
    <row r="40" spans="1:10" ht="23.25" customHeight="1">
      <c r="A40" s="311" t="s">
        <v>283</v>
      </c>
      <c r="B40" s="755">
        <f t="shared" si="2"/>
        <v>9</v>
      </c>
      <c r="C40" s="433">
        <v>9</v>
      </c>
      <c r="D40" s="458" t="s">
        <v>73</v>
      </c>
      <c r="E40" s="438" t="s">
        <v>73</v>
      </c>
      <c r="F40" s="436" t="s">
        <v>73</v>
      </c>
      <c r="G40" s="436" t="s">
        <v>73</v>
      </c>
      <c r="H40" s="436" t="s">
        <v>73</v>
      </c>
      <c r="I40" s="437" t="s">
        <v>73</v>
      </c>
      <c r="J40" s="764" t="s">
        <v>73</v>
      </c>
    </row>
    <row r="41" spans="1:10" ht="23.25" customHeight="1">
      <c r="A41" s="311" t="s">
        <v>284</v>
      </c>
      <c r="B41" s="755">
        <f t="shared" si="2"/>
        <v>18</v>
      </c>
      <c r="C41" s="433">
        <v>18</v>
      </c>
      <c r="D41" s="458" t="s">
        <v>73</v>
      </c>
      <c r="E41" s="438" t="s">
        <v>73</v>
      </c>
      <c r="F41" s="436" t="s">
        <v>73</v>
      </c>
      <c r="G41" s="436" t="s">
        <v>73</v>
      </c>
      <c r="H41" s="436" t="s">
        <v>73</v>
      </c>
      <c r="I41" s="437" t="s">
        <v>73</v>
      </c>
      <c r="J41" s="764" t="s">
        <v>73</v>
      </c>
    </row>
    <row r="42" spans="1:10" ht="23.25" customHeight="1" thickBot="1">
      <c r="A42" s="314" t="s">
        <v>67</v>
      </c>
      <c r="B42" s="758">
        <f t="shared" si="2"/>
        <v>1</v>
      </c>
      <c r="C42" s="765" t="s">
        <v>73</v>
      </c>
      <c r="D42" s="319">
        <f t="shared" si="0"/>
        <v>1</v>
      </c>
      <c r="E42" s="462">
        <v>1</v>
      </c>
      <c r="F42" s="456" t="s">
        <v>73</v>
      </c>
      <c r="G42" s="456" t="s">
        <v>73</v>
      </c>
      <c r="H42" s="456" t="s">
        <v>73</v>
      </c>
      <c r="I42" s="457" t="s">
        <v>73</v>
      </c>
      <c r="J42" s="765" t="s">
        <v>73</v>
      </c>
    </row>
    <row r="43" spans="1:2" ht="24" customHeight="1">
      <c r="A43" s="50" t="s">
        <v>740</v>
      </c>
      <c r="B43" s="50"/>
    </row>
    <row r="44" spans="1:2" ht="24" customHeight="1">
      <c r="A44" s="50" t="s">
        <v>744</v>
      </c>
      <c r="B44" s="50"/>
    </row>
    <row r="45" spans="1:10" ht="24" customHeight="1" thickBot="1">
      <c r="A45" s="49" t="s">
        <v>390</v>
      </c>
      <c r="B45" s="49"/>
      <c r="C45" s="114"/>
      <c r="D45" s="114"/>
      <c r="E45" s="114"/>
      <c r="F45" s="114"/>
      <c r="G45" s="114"/>
      <c r="H45" s="114"/>
      <c r="I45" s="115"/>
      <c r="J45" s="116" t="s">
        <v>944</v>
      </c>
    </row>
    <row r="46" spans="1:10" ht="20.25" customHeight="1" thickBot="1">
      <c r="A46" s="1017" t="s">
        <v>559</v>
      </c>
      <c r="B46" s="1017"/>
      <c r="C46" s="978"/>
      <c r="D46" s="978"/>
      <c r="E46" s="978"/>
      <c r="F46" s="978"/>
      <c r="G46" s="978"/>
      <c r="H46" s="978"/>
      <c r="I46" s="978"/>
      <c r="J46" s="979"/>
    </row>
    <row r="47" spans="1:10" ht="16.5" customHeight="1">
      <c r="A47" s="1018"/>
      <c r="B47" s="1004" t="s">
        <v>422</v>
      </c>
      <c r="C47" s="989" t="s">
        <v>69</v>
      </c>
      <c r="D47" s="853" t="s">
        <v>68</v>
      </c>
      <c r="E47" s="854"/>
      <c r="F47" s="854"/>
      <c r="G47" s="854"/>
      <c r="H47" s="854"/>
      <c r="I47" s="855"/>
      <c r="J47" s="986" t="s">
        <v>70</v>
      </c>
    </row>
    <row r="48" spans="1:10" ht="16.5" customHeight="1">
      <c r="A48" s="1018"/>
      <c r="B48" s="1004"/>
      <c r="C48" s="990"/>
      <c r="D48" s="992" t="s">
        <v>742</v>
      </c>
      <c r="E48" s="982" t="s">
        <v>743</v>
      </c>
      <c r="F48" s="984" t="s">
        <v>767</v>
      </c>
      <c r="G48" s="984" t="s">
        <v>71</v>
      </c>
      <c r="H48" s="984" t="s">
        <v>768</v>
      </c>
      <c r="I48" s="980" t="s">
        <v>72</v>
      </c>
      <c r="J48" s="987"/>
    </row>
    <row r="49" spans="1:10" ht="16.5" customHeight="1" thickBot="1">
      <c r="A49" s="1019"/>
      <c r="B49" s="1005"/>
      <c r="C49" s="991"/>
      <c r="D49" s="977"/>
      <c r="E49" s="983"/>
      <c r="F49" s="985"/>
      <c r="G49" s="985"/>
      <c r="H49" s="985"/>
      <c r="I49" s="981"/>
      <c r="J49" s="988"/>
    </row>
    <row r="50" spans="1:10" ht="23.25" customHeight="1">
      <c r="A50" s="781" t="s">
        <v>285</v>
      </c>
      <c r="B50" s="773">
        <f aca="true" t="shared" si="3" ref="B50:B55">SUM(C50,D50,J50)</f>
        <v>41</v>
      </c>
      <c r="C50" s="428">
        <v>41</v>
      </c>
      <c r="D50" s="792" t="s">
        <v>73</v>
      </c>
      <c r="E50" s="791" t="s">
        <v>73</v>
      </c>
      <c r="F50" s="431" t="s">
        <v>73</v>
      </c>
      <c r="G50" s="431" t="s">
        <v>73</v>
      </c>
      <c r="H50" s="431" t="s">
        <v>73</v>
      </c>
      <c r="I50" s="432" t="s">
        <v>73</v>
      </c>
      <c r="J50" s="796" t="s">
        <v>73</v>
      </c>
    </row>
    <row r="51" spans="1:10" ht="23.25" customHeight="1">
      <c r="A51" s="782" t="s">
        <v>286</v>
      </c>
      <c r="B51" s="774">
        <f t="shared" si="3"/>
        <v>296</v>
      </c>
      <c r="C51" s="433">
        <v>296</v>
      </c>
      <c r="D51" s="770" t="s">
        <v>73</v>
      </c>
      <c r="E51" s="438" t="s">
        <v>73</v>
      </c>
      <c r="F51" s="436" t="s">
        <v>73</v>
      </c>
      <c r="G51" s="436" t="s">
        <v>73</v>
      </c>
      <c r="H51" s="436" t="s">
        <v>73</v>
      </c>
      <c r="I51" s="437" t="s">
        <v>73</v>
      </c>
      <c r="J51" s="764" t="s">
        <v>73</v>
      </c>
    </row>
    <row r="52" spans="1:10" ht="23.25" customHeight="1">
      <c r="A52" s="782" t="s">
        <v>287</v>
      </c>
      <c r="B52" s="774">
        <f t="shared" si="3"/>
        <v>39</v>
      </c>
      <c r="C52" s="433">
        <v>39</v>
      </c>
      <c r="D52" s="770" t="s">
        <v>73</v>
      </c>
      <c r="E52" s="438" t="s">
        <v>73</v>
      </c>
      <c r="F52" s="436" t="s">
        <v>73</v>
      </c>
      <c r="G52" s="436" t="s">
        <v>73</v>
      </c>
      <c r="H52" s="436" t="s">
        <v>73</v>
      </c>
      <c r="I52" s="437" t="s">
        <v>73</v>
      </c>
      <c r="J52" s="764" t="s">
        <v>73</v>
      </c>
    </row>
    <row r="53" spans="1:10" ht="23.25" customHeight="1">
      <c r="A53" s="782" t="s">
        <v>288</v>
      </c>
      <c r="B53" s="774">
        <f t="shared" si="3"/>
        <v>2</v>
      </c>
      <c r="C53" s="433">
        <v>2</v>
      </c>
      <c r="D53" s="770" t="s">
        <v>73</v>
      </c>
      <c r="E53" s="438" t="s">
        <v>73</v>
      </c>
      <c r="F53" s="436" t="s">
        <v>73</v>
      </c>
      <c r="G53" s="436" t="s">
        <v>73</v>
      </c>
      <c r="H53" s="436" t="s">
        <v>73</v>
      </c>
      <c r="I53" s="437" t="s">
        <v>73</v>
      </c>
      <c r="J53" s="764" t="s">
        <v>73</v>
      </c>
    </row>
    <row r="54" spans="1:10" ht="23.25" customHeight="1">
      <c r="A54" s="783" t="s">
        <v>289</v>
      </c>
      <c r="B54" s="775">
        <f t="shared" si="3"/>
        <v>240</v>
      </c>
      <c r="C54" s="439">
        <v>182</v>
      </c>
      <c r="D54" s="768">
        <f aca="true" t="shared" si="4" ref="D54:D77">SUM(E54:I54)</f>
        <v>58</v>
      </c>
      <c r="E54" s="449" t="s">
        <v>73</v>
      </c>
      <c r="F54" s="441">
        <v>58</v>
      </c>
      <c r="G54" s="442" t="s">
        <v>73</v>
      </c>
      <c r="H54" s="442" t="s">
        <v>73</v>
      </c>
      <c r="I54" s="443" t="s">
        <v>73</v>
      </c>
      <c r="J54" s="451" t="s">
        <v>73</v>
      </c>
    </row>
    <row r="55" spans="1:10" ht="23.25" customHeight="1">
      <c r="A55" s="784" t="s">
        <v>290</v>
      </c>
      <c r="B55" s="776">
        <f t="shared" si="3"/>
        <v>559</v>
      </c>
      <c r="C55" s="444">
        <v>113</v>
      </c>
      <c r="D55" s="769">
        <f t="shared" si="4"/>
        <v>446</v>
      </c>
      <c r="E55" s="450" t="s">
        <v>73</v>
      </c>
      <c r="F55" s="446">
        <v>333</v>
      </c>
      <c r="G55" s="447" t="s">
        <v>73</v>
      </c>
      <c r="H55" s="447" t="s">
        <v>73</v>
      </c>
      <c r="I55" s="787">
        <v>113</v>
      </c>
      <c r="J55" s="461" t="s">
        <v>73</v>
      </c>
    </row>
    <row r="56" spans="1:10" ht="23.25" customHeight="1">
      <c r="A56" s="782" t="s">
        <v>291</v>
      </c>
      <c r="B56" s="764" t="s">
        <v>73</v>
      </c>
      <c r="C56" s="764" t="s">
        <v>73</v>
      </c>
      <c r="D56" s="770" t="s">
        <v>73</v>
      </c>
      <c r="E56" s="438" t="s">
        <v>73</v>
      </c>
      <c r="F56" s="436" t="s">
        <v>73</v>
      </c>
      <c r="G56" s="436" t="s">
        <v>73</v>
      </c>
      <c r="H56" s="436" t="s">
        <v>73</v>
      </c>
      <c r="I56" s="437" t="s">
        <v>73</v>
      </c>
      <c r="J56" s="764" t="s">
        <v>73</v>
      </c>
    </row>
    <row r="57" spans="1:10" ht="23.25" customHeight="1">
      <c r="A57" s="782" t="s">
        <v>292</v>
      </c>
      <c r="B57" s="764" t="s">
        <v>73</v>
      </c>
      <c r="C57" s="764" t="s">
        <v>73</v>
      </c>
      <c r="D57" s="770" t="s">
        <v>73</v>
      </c>
      <c r="E57" s="438" t="s">
        <v>73</v>
      </c>
      <c r="F57" s="436" t="s">
        <v>73</v>
      </c>
      <c r="G57" s="436" t="s">
        <v>73</v>
      </c>
      <c r="H57" s="436" t="s">
        <v>73</v>
      </c>
      <c r="I57" s="437" t="s">
        <v>73</v>
      </c>
      <c r="J57" s="764" t="s">
        <v>73</v>
      </c>
    </row>
    <row r="58" spans="1:10" ht="23.25" customHeight="1">
      <c r="A58" s="782" t="s">
        <v>293</v>
      </c>
      <c r="B58" s="764" t="s">
        <v>73</v>
      </c>
      <c r="C58" s="764" t="s">
        <v>73</v>
      </c>
      <c r="D58" s="770" t="s">
        <v>73</v>
      </c>
      <c r="E58" s="438" t="s">
        <v>73</v>
      </c>
      <c r="F58" s="436" t="s">
        <v>73</v>
      </c>
      <c r="G58" s="436" t="s">
        <v>73</v>
      </c>
      <c r="H58" s="436" t="s">
        <v>73</v>
      </c>
      <c r="I58" s="437" t="s">
        <v>73</v>
      </c>
      <c r="J58" s="764" t="s">
        <v>73</v>
      </c>
    </row>
    <row r="59" spans="1:10" ht="23.25" customHeight="1">
      <c r="A59" s="783" t="s">
        <v>294</v>
      </c>
      <c r="B59" s="451" t="s">
        <v>73</v>
      </c>
      <c r="C59" s="451" t="s">
        <v>73</v>
      </c>
      <c r="D59" s="771" t="s">
        <v>73</v>
      </c>
      <c r="E59" s="449" t="s">
        <v>73</v>
      </c>
      <c r="F59" s="442" t="s">
        <v>73</v>
      </c>
      <c r="G59" s="442" t="s">
        <v>73</v>
      </c>
      <c r="H59" s="442" t="s">
        <v>73</v>
      </c>
      <c r="I59" s="443" t="s">
        <v>73</v>
      </c>
      <c r="J59" s="451" t="s">
        <v>73</v>
      </c>
    </row>
    <row r="60" spans="1:10" ht="23.25" customHeight="1">
      <c r="A60" s="784" t="s">
        <v>295</v>
      </c>
      <c r="B60" s="461" t="s">
        <v>73</v>
      </c>
      <c r="C60" s="461" t="s">
        <v>73</v>
      </c>
      <c r="D60" s="793" t="s">
        <v>73</v>
      </c>
      <c r="E60" s="450" t="s">
        <v>73</v>
      </c>
      <c r="F60" s="447" t="s">
        <v>73</v>
      </c>
      <c r="G60" s="447" t="s">
        <v>73</v>
      </c>
      <c r="H60" s="447" t="s">
        <v>73</v>
      </c>
      <c r="I60" s="448" t="s">
        <v>73</v>
      </c>
      <c r="J60" s="461" t="s">
        <v>73</v>
      </c>
    </row>
    <row r="61" spans="1:10" ht="23.25" customHeight="1">
      <c r="A61" s="782" t="s">
        <v>296</v>
      </c>
      <c r="B61" s="764" t="s">
        <v>73</v>
      </c>
      <c r="C61" s="764" t="s">
        <v>73</v>
      </c>
      <c r="D61" s="770" t="s">
        <v>73</v>
      </c>
      <c r="E61" s="438" t="s">
        <v>73</v>
      </c>
      <c r="F61" s="436" t="s">
        <v>73</v>
      </c>
      <c r="G61" s="436" t="s">
        <v>73</v>
      </c>
      <c r="H61" s="436" t="s">
        <v>73</v>
      </c>
      <c r="I61" s="452" t="s">
        <v>73</v>
      </c>
      <c r="J61" s="764" t="s">
        <v>73</v>
      </c>
    </row>
    <row r="62" spans="1:10" ht="23.25" customHeight="1">
      <c r="A62" s="782" t="s">
        <v>297</v>
      </c>
      <c r="B62" s="774">
        <f>SUM(C62,D62,J62)</f>
        <v>217</v>
      </c>
      <c r="C62" s="764" t="s">
        <v>73</v>
      </c>
      <c r="D62" s="778">
        <f t="shared" si="4"/>
        <v>217</v>
      </c>
      <c r="E62" s="763" t="s">
        <v>73</v>
      </c>
      <c r="F62" s="763" t="s">
        <v>73</v>
      </c>
      <c r="G62" s="763" t="s">
        <v>73</v>
      </c>
      <c r="H62" s="763" t="s">
        <v>73</v>
      </c>
      <c r="I62" s="789">
        <v>217</v>
      </c>
      <c r="J62" s="764" t="s">
        <v>73</v>
      </c>
    </row>
    <row r="63" spans="1:10" ht="23.25" customHeight="1">
      <c r="A63" s="782" t="s">
        <v>298</v>
      </c>
      <c r="B63" s="774">
        <f>SUM(C63,D63,J63)</f>
        <v>386</v>
      </c>
      <c r="C63" s="433">
        <v>386</v>
      </c>
      <c r="D63" s="794" t="s">
        <v>73</v>
      </c>
      <c r="E63" s="763" t="s">
        <v>73</v>
      </c>
      <c r="F63" s="763" t="s">
        <v>73</v>
      </c>
      <c r="G63" s="763" t="s">
        <v>73</v>
      </c>
      <c r="H63" s="763" t="s">
        <v>73</v>
      </c>
      <c r="I63" s="452" t="s">
        <v>73</v>
      </c>
      <c r="J63" s="764" t="s">
        <v>73</v>
      </c>
    </row>
    <row r="64" spans="1:10" ht="23.25" customHeight="1">
      <c r="A64" s="783" t="s">
        <v>299</v>
      </c>
      <c r="B64" s="451" t="s">
        <v>73</v>
      </c>
      <c r="C64" s="451" t="s">
        <v>73</v>
      </c>
      <c r="D64" s="771" t="s">
        <v>73</v>
      </c>
      <c r="E64" s="449" t="s">
        <v>73</v>
      </c>
      <c r="F64" s="779" t="s">
        <v>73</v>
      </c>
      <c r="G64" s="779" t="s">
        <v>73</v>
      </c>
      <c r="H64" s="442" t="s">
        <v>73</v>
      </c>
      <c r="I64" s="460" t="s">
        <v>73</v>
      </c>
      <c r="J64" s="451" t="s">
        <v>73</v>
      </c>
    </row>
    <row r="65" spans="1:10" ht="23.25" customHeight="1">
      <c r="A65" s="782" t="s">
        <v>300</v>
      </c>
      <c r="B65" s="764" t="s">
        <v>73</v>
      </c>
      <c r="C65" s="764" t="s">
        <v>73</v>
      </c>
      <c r="D65" s="770" t="s">
        <v>73</v>
      </c>
      <c r="E65" s="438" t="s">
        <v>73</v>
      </c>
      <c r="F65" s="436" t="s">
        <v>73</v>
      </c>
      <c r="G65" s="436" t="s">
        <v>73</v>
      </c>
      <c r="H65" s="436" t="s">
        <v>73</v>
      </c>
      <c r="I65" s="437" t="s">
        <v>73</v>
      </c>
      <c r="J65" s="764" t="s">
        <v>73</v>
      </c>
    </row>
    <row r="66" spans="1:10" ht="23.25" customHeight="1">
      <c r="A66" s="782" t="s">
        <v>301</v>
      </c>
      <c r="B66" s="774">
        <f aca="true" t="shared" si="5" ref="B66:B77">SUM(C66,D66,J66)</f>
        <v>514</v>
      </c>
      <c r="C66" s="764" t="s">
        <v>73</v>
      </c>
      <c r="D66" s="767">
        <f t="shared" si="4"/>
        <v>514</v>
      </c>
      <c r="E66" s="438" t="s">
        <v>73</v>
      </c>
      <c r="F66" s="763" t="s">
        <v>73</v>
      </c>
      <c r="G66" s="436" t="s">
        <v>73</v>
      </c>
      <c r="H66" s="763" t="s">
        <v>73</v>
      </c>
      <c r="I66" s="466">
        <v>514</v>
      </c>
      <c r="J66" s="764" t="s">
        <v>73</v>
      </c>
    </row>
    <row r="67" spans="1:10" ht="23.25" customHeight="1">
      <c r="A67" s="782" t="s">
        <v>302</v>
      </c>
      <c r="B67" s="774">
        <f t="shared" si="5"/>
        <v>245</v>
      </c>
      <c r="C67" s="764" t="s">
        <v>73</v>
      </c>
      <c r="D67" s="778">
        <f t="shared" si="4"/>
        <v>245</v>
      </c>
      <c r="E67" s="763" t="s">
        <v>73</v>
      </c>
      <c r="F67" s="763" t="s">
        <v>73</v>
      </c>
      <c r="G67" s="436" t="s">
        <v>73</v>
      </c>
      <c r="H67" s="763" t="s">
        <v>73</v>
      </c>
      <c r="I67" s="789">
        <v>245</v>
      </c>
      <c r="J67" s="764" t="s">
        <v>73</v>
      </c>
    </row>
    <row r="68" spans="1:10" ht="23.25" customHeight="1">
      <c r="A68" s="782" t="s">
        <v>303</v>
      </c>
      <c r="B68" s="774">
        <f t="shared" si="5"/>
        <v>153</v>
      </c>
      <c r="C68" s="764" t="s">
        <v>73</v>
      </c>
      <c r="D68" s="778">
        <f t="shared" si="4"/>
        <v>153</v>
      </c>
      <c r="E68" s="763" t="s">
        <v>73</v>
      </c>
      <c r="F68" s="763" t="s">
        <v>73</v>
      </c>
      <c r="G68" s="436" t="s">
        <v>73</v>
      </c>
      <c r="H68" s="763" t="s">
        <v>73</v>
      </c>
      <c r="I68" s="789">
        <v>153</v>
      </c>
      <c r="J68" s="764" t="s">
        <v>73</v>
      </c>
    </row>
    <row r="69" spans="1:10" ht="23.25" customHeight="1">
      <c r="A69" s="783" t="s">
        <v>304</v>
      </c>
      <c r="B69" s="775">
        <f t="shared" si="5"/>
        <v>88</v>
      </c>
      <c r="C69" s="451" t="s">
        <v>73</v>
      </c>
      <c r="D69" s="768">
        <f t="shared" si="4"/>
        <v>88</v>
      </c>
      <c r="E69" s="449" t="s">
        <v>73</v>
      </c>
      <c r="F69" s="779" t="s">
        <v>73</v>
      </c>
      <c r="G69" s="442" t="s">
        <v>73</v>
      </c>
      <c r="H69" s="779" t="s">
        <v>73</v>
      </c>
      <c r="I69" s="790">
        <v>88</v>
      </c>
      <c r="J69" s="451" t="s">
        <v>73</v>
      </c>
    </row>
    <row r="70" spans="1:10" ht="23.25" customHeight="1">
      <c r="A70" s="782" t="s">
        <v>305</v>
      </c>
      <c r="B70" s="774">
        <f t="shared" si="5"/>
        <v>339</v>
      </c>
      <c r="C70" s="764" t="s">
        <v>73</v>
      </c>
      <c r="D70" s="767">
        <f t="shared" si="4"/>
        <v>339</v>
      </c>
      <c r="E70" s="438" t="s">
        <v>73</v>
      </c>
      <c r="F70" s="436" t="s">
        <v>73</v>
      </c>
      <c r="G70" s="436" t="s">
        <v>73</v>
      </c>
      <c r="H70" s="436" t="s">
        <v>73</v>
      </c>
      <c r="I70" s="466">
        <v>339</v>
      </c>
      <c r="J70" s="764" t="s">
        <v>73</v>
      </c>
    </row>
    <row r="71" spans="1:10" ht="23.25" customHeight="1">
      <c r="A71" s="782" t="s">
        <v>306</v>
      </c>
      <c r="B71" s="774">
        <f t="shared" si="5"/>
        <v>88</v>
      </c>
      <c r="C71" s="433">
        <v>88</v>
      </c>
      <c r="D71" s="770" t="s">
        <v>73</v>
      </c>
      <c r="E71" s="438" t="s">
        <v>73</v>
      </c>
      <c r="F71" s="763" t="s">
        <v>73</v>
      </c>
      <c r="G71" s="436" t="s">
        <v>73</v>
      </c>
      <c r="H71" s="436" t="s">
        <v>73</v>
      </c>
      <c r="I71" s="452" t="s">
        <v>73</v>
      </c>
      <c r="J71" s="764" t="s">
        <v>73</v>
      </c>
    </row>
    <row r="72" spans="1:10" ht="23.25" customHeight="1">
      <c r="A72" s="782" t="s">
        <v>307</v>
      </c>
      <c r="B72" s="774">
        <f t="shared" si="5"/>
        <v>1</v>
      </c>
      <c r="C72" s="764" t="s">
        <v>73</v>
      </c>
      <c r="D72" s="778">
        <f t="shared" si="4"/>
        <v>1</v>
      </c>
      <c r="E72" s="763" t="s">
        <v>73</v>
      </c>
      <c r="F72" s="436" t="s">
        <v>73</v>
      </c>
      <c r="G72" s="436" t="s">
        <v>73</v>
      </c>
      <c r="H72" s="436" t="s">
        <v>73</v>
      </c>
      <c r="I72" s="789">
        <v>1</v>
      </c>
      <c r="J72" s="764" t="s">
        <v>73</v>
      </c>
    </row>
    <row r="73" spans="1:10" ht="23.25" customHeight="1">
      <c r="A73" s="782" t="s">
        <v>308</v>
      </c>
      <c r="B73" s="774">
        <f t="shared" si="5"/>
        <v>1</v>
      </c>
      <c r="C73" s="764" t="s">
        <v>73</v>
      </c>
      <c r="D73" s="778">
        <f t="shared" si="4"/>
        <v>1</v>
      </c>
      <c r="E73" s="763" t="s">
        <v>73</v>
      </c>
      <c r="F73" s="436" t="s">
        <v>73</v>
      </c>
      <c r="G73" s="436" t="s">
        <v>73</v>
      </c>
      <c r="H73" s="436" t="s">
        <v>73</v>
      </c>
      <c r="I73" s="789">
        <v>1</v>
      </c>
      <c r="J73" s="764" t="s">
        <v>73</v>
      </c>
    </row>
    <row r="74" spans="1:10" ht="23.25" customHeight="1">
      <c r="A74" s="783" t="s">
        <v>309</v>
      </c>
      <c r="B74" s="775">
        <f t="shared" si="5"/>
        <v>1</v>
      </c>
      <c r="C74" s="451" t="s">
        <v>73</v>
      </c>
      <c r="D74" s="768">
        <f t="shared" si="4"/>
        <v>1</v>
      </c>
      <c r="E74" s="449" t="s">
        <v>73</v>
      </c>
      <c r="F74" s="442" t="s">
        <v>73</v>
      </c>
      <c r="G74" s="442" t="s">
        <v>73</v>
      </c>
      <c r="H74" s="442" t="s">
        <v>73</v>
      </c>
      <c r="I74" s="790">
        <v>1</v>
      </c>
      <c r="J74" s="451" t="s">
        <v>73</v>
      </c>
    </row>
    <row r="75" spans="1:10" ht="23.25" customHeight="1">
      <c r="A75" s="782" t="s">
        <v>310</v>
      </c>
      <c r="B75" s="774">
        <f t="shared" si="5"/>
        <v>2</v>
      </c>
      <c r="C75" s="764" t="s">
        <v>73</v>
      </c>
      <c r="D75" s="767">
        <f t="shared" si="4"/>
        <v>2</v>
      </c>
      <c r="E75" s="438" t="s">
        <v>73</v>
      </c>
      <c r="F75" s="436" t="s">
        <v>73</v>
      </c>
      <c r="G75" s="436" t="s">
        <v>73</v>
      </c>
      <c r="H75" s="436" t="s">
        <v>73</v>
      </c>
      <c r="I75" s="466">
        <v>2</v>
      </c>
      <c r="J75" s="764" t="s">
        <v>73</v>
      </c>
    </row>
    <row r="76" spans="1:10" ht="23.25" customHeight="1">
      <c r="A76" s="782" t="s">
        <v>311</v>
      </c>
      <c r="B76" s="774">
        <f t="shared" si="5"/>
        <v>7</v>
      </c>
      <c r="C76" s="764" t="s">
        <v>73</v>
      </c>
      <c r="D76" s="767">
        <f t="shared" si="4"/>
        <v>7</v>
      </c>
      <c r="E76" s="438" t="s">
        <v>73</v>
      </c>
      <c r="F76" s="436" t="s">
        <v>73</v>
      </c>
      <c r="G76" s="436" t="s">
        <v>73</v>
      </c>
      <c r="H76" s="436" t="s">
        <v>73</v>
      </c>
      <c r="I76" s="466">
        <v>7</v>
      </c>
      <c r="J76" s="764" t="s">
        <v>73</v>
      </c>
    </row>
    <row r="77" spans="1:10" ht="23.25" customHeight="1" thickBot="1">
      <c r="A77" s="785" t="s">
        <v>312</v>
      </c>
      <c r="B77" s="777">
        <f t="shared" si="5"/>
        <v>3</v>
      </c>
      <c r="C77" s="765" t="s">
        <v>73</v>
      </c>
      <c r="D77" s="772">
        <f t="shared" si="4"/>
        <v>3</v>
      </c>
      <c r="E77" s="454" t="s">
        <v>73</v>
      </c>
      <c r="F77" s="456" t="s">
        <v>73</v>
      </c>
      <c r="G77" s="456" t="s">
        <v>73</v>
      </c>
      <c r="H77" s="456" t="s">
        <v>73</v>
      </c>
      <c r="I77" s="468">
        <v>3</v>
      </c>
      <c r="J77" s="765" t="s">
        <v>73</v>
      </c>
    </row>
    <row r="78" spans="1:10" ht="23.25" customHeight="1">
      <c r="A78" s="886" t="s">
        <v>562</v>
      </c>
      <c r="B78" s="759">
        <f>SUM(B8:B42)</f>
        <v>54236</v>
      </c>
      <c r="C78" s="428">
        <f>SUM(C8:C42)</f>
        <v>10181</v>
      </c>
      <c r="D78" s="463">
        <f aca="true" t="shared" si="6" ref="D78:J78">SUM(D8:D42)</f>
        <v>44055</v>
      </c>
      <c r="E78" s="429">
        <f t="shared" si="6"/>
        <v>1</v>
      </c>
      <c r="F78" s="430">
        <f t="shared" si="6"/>
        <v>2870</v>
      </c>
      <c r="G78" s="430">
        <f t="shared" si="6"/>
        <v>0</v>
      </c>
      <c r="H78" s="430">
        <f t="shared" si="6"/>
        <v>0</v>
      </c>
      <c r="I78" s="464">
        <f t="shared" si="6"/>
        <v>41184</v>
      </c>
      <c r="J78" s="428">
        <f t="shared" si="6"/>
        <v>0</v>
      </c>
    </row>
    <row r="79" spans="1:10" ht="23.25" customHeight="1">
      <c r="A79" s="283" t="s">
        <v>561</v>
      </c>
      <c r="B79" s="760">
        <f>SUM(B50:B77)</f>
        <v>3222</v>
      </c>
      <c r="C79" s="433">
        <f>SUM(C50:C77)</f>
        <v>1147</v>
      </c>
      <c r="D79" s="465">
        <f aca="true" t="shared" si="7" ref="D79:J79">SUM(D50:D77)</f>
        <v>2075</v>
      </c>
      <c r="E79" s="434">
        <f t="shared" si="7"/>
        <v>0</v>
      </c>
      <c r="F79" s="435">
        <f t="shared" si="7"/>
        <v>391</v>
      </c>
      <c r="G79" s="435">
        <f t="shared" si="7"/>
        <v>0</v>
      </c>
      <c r="H79" s="435">
        <f t="shared" si="7"/>
        <v>0</v>
      </c>
      <c r="I79" s="466">
        <f t="shared" si="7"/>
        <v>1684</v>
      </c>
      <c r="J79" s="433">
        <f t="shared" si="7"/>
        <v>0</v>
      </c>
    </row>
    <row r="80" spans="1:10" ht="23.25" customHeight="1" thickBot="1">
      <c r="A80" s="284" t="s">
        <v>574</v>
      </c>
      <c r="B80" s="761">
        <f>SUM(B78:B79)</f>
        <v>57458</v>
      </c>
      <c r="C80" s="453">
        <f>SUM(C78:C79)</f>
        <v>11328</v>
      </c>
      <c r="D80" s="467">
        <f aca="true" t="shared" si="8" ref="D80:J80">SUM(D78:D79)</f>
        <v>46130</v>
      </c>
      <c r="E80" s="462">
        <f t="shared" si="8"/>
        <v>1</v>
      </c>
      <c r="F80" s="455">
        <f t="shared" si="8"/>
        <v>3261</v>
      </c>
      <c r="G80" s="455">
        <f t="shared" si="8"/>
        <v>0</v>
      </c>
      <c r="H80" s="455">
        <f t="shared" si="8"/>
        <v>0</v>
      </c>
      <c r="I80" s="468">
        <f t="shared" si="8"/>
        <v>42868</v>
      </c>
      <c r="J80" s="453">
        <f t="shared" si="8"/>
        <v>0</v>
      </c>
    </row>
  </sheetData>
  <mergeCells count="22">
    <mergeCell ref="B46:J46"/>
    <mergeCell ref="B47:B49"/>
    <mergeCell ref="C47:C49"/>
    <mergeCell ref="J47:J49"/>
    <mergeCell ref="D48:D49"/>
    <mergeCell ref="I48:I49"/>
    <mergeCell ref="H48:H49"/>
    <mergeCell ref="A4:A7"/>
    <mergeCell ref="C5:C7"/>
    <mergeCell ref="F48:F49"/>
    <mergeCell ref="G48:G49"/>
    <mergeCell ref="E48:E49"/>
    <mergeCell ref="B4:J4"/>
    <mergeCell ref="J5:J7"/>
    <mergeCell ref="B5:B7"/>
    <mergeCell ref="A46:A49"/>
    <mergeCell ref="D6:D7"/>
    <mergeCell ref="E6:E7"/>
    <mergeCell ref="H6:H7"/>
    <mergeCell ref="I6:I7"/>
    <mergeCell ref="F6:F7"/>
    <mergeCell ref="G6:G7"/>
  </mergeCells>
  <printOptions horizontalCentered="1"/>
  <pageMargins left="0.7086614173228347" right="0.64" top="0.7874015748031497" bottom="0.7874015748031497" header="0.5118110236220472" footer="0.5118110236220472"/>
  <pageSetup fitToHeight="2" horizontalDpi="600" verticalDpi="600" orientation="portrait" paperSize="9" scale="80" r:id="rId1"/>
  <rowBreaks count="1" manualBreakCount="1">
    <brk id="42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J80"/>
  <sheetViews>
    <sheetView view="pageBreakPreview" zoomScaleSheetLayoutView="10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8" sqref="A78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4" width="10.59765625" style="38" customWidth="1"/>
    <col min="5" max="9" width="9.59765625" style="38" customWidth="1"/>
    <col min="10" max="10" width="10.59765625" style="38" customWidth="1"/>
    <col min="11" max="16384" width="11" style="10" customWidth="1"/>
  </cols>
  <sheetData>
    <row r="1" spans="1:2" ht="24" customHeight="1">
      <c r="A1" s="50" t="s">
        <v>740</v>
      </c>
      <c r="B1" s="50"/>
    </row>
    <row r="2" spans="1:2" ht="24" customHeight="1">
      <c r="A2" s="50" t="s">
        <v>744</v>
      </c>
      <c r="B2" s="50"/>
    </row>
    <row r="3" spans="1:10" ht="24" customHeight="1" thickBot="1">
      <c r="A3" s="49" t="s">
        <v>391</v>
      </c>
      <c r="B3" s="49"/>
      <c r="C3" s="114"/>
      <c r="D3" s="114"/>
      <c r="E3" s="114"/>
      <c r="F3" s="114"/>
      <c r="G3" s="114"/>
      <c r="H3" s="114"/>
      <c r="I3" s="115"/>
      <c r="J3" s="116" t="s">
        <v>944</v>
      </c>
    </row>
    <row r="4" spans="1:10" ht="20.25" customHeight="1" thickBot="1">
      <c r="A4" s="1017" t="s">
        <v>559</v>
      </c>
      <c r="B4" s="1017"/>
      <c r="C4" s="978"/>
      <c r="D4" s="978"/>
      <c r="E4" s="978"/>
      <c r="F4" s="978"/>
      <c r="G4" s="978"/>
      <c r="H4" s="978"/>
      <c r="I4" s="978"/>
      <c r="J4" s="979"/>
    </row>
    <row r="5" spans="1:10" ht="16.5" customHeight="1">
      <c r="A5" s="1018"/>
      <c r="B5" s="1004" t="s">
        <v>422</v>
      </c>
      <c r="C5" s="989" t="s">
        <v>69</v>
      </c>
      <c r="D5" s="853" t="s">
        <v>68</v>
      </c>
      <c r="E5" s="854"/>
      <c r="F5" s="854"/>
      <c r="G5" s="854"/>
      <c r="H5" s="854"/>
      <c r="I5" s="855"/>
      <c r="J5" s="986" t="s">
        <v>70</v>
      </c>
    </row>
    <row r="6" spans="1:10" ht="16.5" customHeight="1">
      <c r="A6" s="1018"/>
      <c r="B6" s="1004"/>
      <c r="C6" s="990"/>
      <c r="D6" s="992" t="s">
        <v>742</v>
      </c>
      <c r="E6" s="982" t="s">
        <v>743</v>
      </c>
      <c r="F6" s="984" t="s">
        <v>767</v>
      </c>
      <c r="G6" s="984" t="s">
        <v>71</v>
      </c>
      <c r="H6" s="984" t="s">
        <v>768</v>
      </c>
      <c r="I6" s="980" t="s">
        <v>72</v>
      </c>
      <c r="J6" s="987"/>
    </row>
    <row r="7" spans="1:10" ht="16.5" customHeight="1" thickBot="1">
      <c r="A7" s="1019"/>
      <c r="B7" s="1005"/>
      <c r="C7" s="991"/>
      <c r="D7" s="977"/>
      <c r="E7" s="983"/>
      <c r="F7" s="985"/>
      <c r="G7" s="985"/>
      <c r="H7" s="985"/>
      <c r="I7" s="981"/>
      <c r="J7" s="988"/>
    </row>
    <row r="8" spans="1:10" ht="23.25" customHeight="1">
      <c r="A8" s="310" t="s">
        <v>251</v>
      </c>
      <c r="B8" s="754">
        <f aca="true" t="shared" si="0" ref="B8:B42">SUM(C8,D8,J8)</f>
        <v>3942</v>
      </c>
      <c r="C8" s="796" t="s">
        <v>73</v>
      </c>
      <c r="D8" s="798" t="s">
        <v>73</v>
      </c>
      <c r="E8" s="791" t="s">
        <v>73</v>
      </c>
      <c r="F8" s="431" t="s">
        <v>73</v>
      </c>
      <c r="G8" s="431" t="s">
        <v>73</v>
      </c>
      <c r="H8" s="431" t="s">
        <v>73</v>
      </c>
      <c r="I8" s="432" t="s">
        <v>73</v>
      </c>
      <c r="J8" s="428">
        <v>3942</v>
      </c>
    </row>
    <row r="9" spans="1:10" ht="23.25" customHeight="1">
      <c r="A9" s="311" t="s">
        <v>252</v>
      </c>
      <c r="B9" s="755">
        <f t="shared" si="0"/>
        <v>1219</v>
      </c>
      <c r="C9" s="433">
        <v>1104</v>
      </c>
      <c r="D9" s="458" t="s">
        <v>73</v>
      </c>
      <c r="E9" s="438" t="s">
        <v>73</v>
      </c>
      <c r="F9" s="436" t="s">
        <v>73</v>
      </c>
      <c r="G9" s="436" t="s">
        <v>73</v>
      </c>
      <c r="H9" s="436" t="s">
        <v>73</v>
      </c>
      <c r="I9" s="437" t="s">
        <v>73</v>
      </c>
      <c r="J9" s="433">
        <v>115</v>
      </c>
    </row>
    <row r="10" spans="1:10" ht="23.25" customHeight="1">
      <c r="A10" s="311" t="s">
        <v>253</v>
      </c>
      <c r="B10" s="755">
        <f t="shared" si="0"/>
        <v>768</v>
      </c>
      <c r="C10" s="764" t="s">
        <v>73</v>
      </c>
      <c r="D10" s="458" t="s">
        <v>73</v>
      </c>
      <c r="E10" s="438" t="s">
        <v>73</v>
      </c>
      <c r="F10" s="436" t="s">
        <v>73</v>
      </c>
      <c r="G10" s="436" t="s">
        <v>73</v>
      </c>
      <c r="H10" s="436" t="s">
        <v>73</v>
      </c>
      <c r="I10" s="437" t="s">
        <v>73</v>
      </c>
      <c r="J10" s="433">
        <v>768</v>
      </c>
    </row>
    <row r="11" spans="1:10" ht="23.25" customHeight="1">
      <c r="A11" s="311" t="s">
        <v>254</v>
      </c>
      <c r="B11" s="755">
        <f t="shared" si="0"/>
        <v>1477</v>
      </c>
      <c r="C11" s="433">
        <v>1395</v>
      </c>
      <c r="D11" s="458" t="s">
        <v>73</v>
      </c>
      <c r="E11" s="438" t="s">
        <v>73</v>
      </c>
      <c r="F11" s="436" t="s">
        <v>73</v>
      </c>
      <c r="G11" s="436" t="s">
        <v>73</v>
      </c>
      <c r="H11" s="436" t="s">
        <v>73</v>
      </c>
      <c r="I11" s="437" t="s">
        <v>73</v>
      </c>
      <c r="J11" s="433">
        <v>82</v>
      </c>
    </row>
    <row r="12" spans="1:10" ht="23.25" customHeight="1">
      <c r="A12" s="312" t="s">
        <v>255</v>
      </c>
      <c r="B12" s="756">
        <f t="shared" si="0"/>
        <v>391</v>
      </c>
      <c r="C12" s="439">
        <v>321</v>
      </c>
      <c r="D12" s="459" t="s">
        <v>73</v>
      </c>
      <c r="E12" s="449" t="s">
        <v>73</v>
      </c>
      <c r="F12" s="442" t="s">
        <v>73</v>
      </c>
      <c r="G12" s="442" t="s">
        <v>73</v>
      </c>
      <c r="H12" s="442" t="s">
        <v>73</v>
      </c>
      <c r="I12" s="443" t="s">
        <v>73</v>
      </c>
      <c r="J12" s="439">
        <v>70</v>
      </c>
    </row>
    <row r="13" spans="1:10" ht="23.25" customHeight="1">
      <c r="A13" s="313" t="s">
        <v>256</v>
      </c>
      <c r="B13" s="757">
        <f t="shared" si="0"/>
        <v>103</v>
      </c>
      <c r="C13" s="461" t="s">
        <v>73</v>
      </c>
      <c r="D13" s="786" t="s">
        <v>73</v>
      </c>
      <c r="E13" s="450" t="s">
        <v>73</v>
      </c>
      <c r="F13" s="447" t="s">
        <v>73</v>
      </c>
      <c r="G13" s="447" t="s">
        <v>73</v>
      </c>
      <c r="H13" s="447" t="s">
        <v>73</v>
      </c>
      <c r="I13" s="448" t="s">
        <v>73</v>
      </c>
      <c r="J13" s="444">
        <v>103</v>
      </c>
    </row>
    <row r="14" spans="1:10" ht="23.25" customHeight="1">
      <c r="A14" s="311" t="s">
        <v>257</v>
      </c>
      <c r="B14" s="755">
        <f t="shared" si="0"/>
        <v>852</v>
      </c>
      <c r="C14" s="433">
        <v>749</v>
      </c>
      <c r="D14" s="458" t="s">
        <v>73</v>
      </c>
      <c r="E14" s="438" t="s">
        <v>73</v>
      </c>
      <c r="F14" s="436" t="s">
        <v>73</v>
      </c>
      <c r="G14" s="436" t="s">
        <v>73</v>
      </c>
      <c r="H14" s="436" t="s">
        <v>73</v>
      </c>
      <c r="I14" s="437" t="s">
        <v>73</v>
      </c>
      <c r="J14" s="433">
        <v>103</v>
      </c>
    </row>
    <row r="15" spans="1:10" ht="23.25" customHeight="1">
      <c r="A15" s="311" t="s">
        <v>258</v>
      </c>
      <c r="B15" s="755">
        <f t="shared" si="0"/>
        <v>354</v>
      </c>
      <c r="C15" s="433">
        <v>354</v>
      </c>
      <c r="D15" s="458" t="s">
        <v>73</v>
      </c>
      <c r="E15" s="438" t="s">
        <v>73</v>
      </c>
      <c r="F15" s="436" t="s">
        <v>73</v>
      </c>
      <c r="G15" s="436" t="s">
        <v>73</v>
      </c>
      <c r="H15" s="436" t="s">
        <v>73</v>
      </c>
      <c r="I15" s="437" t="s">
        <v>73</v>
      </c>
      <c r="J15" s="764" t="s">
        <v>73</v>
      </c>
    </row>
    <row r="16" spans="1:10" ht="23.25" customHeight="1">
      <c r="A16" s="311" t="s">
        <v>259</v>
      </c>
      <c r="B16" s="755">
        <f t="shared" si="0"/>
        <v>175</v>
      </c>
      <c r="C16" s="433">
        <v>114</v>
      </c>
      <c r="D16" s="458" t="s">
        <v>73</v>
      </c>
      <c r="E16" s="438" t="s">
        <v>73</v>
      </c>
      <c r="F16" s="436" t="s">
        <v>73</v>
      </c>
      <c r="G16" s="436" t="s">
        <v>73</v>
      </c>
      <c r="H16" s="436" t="s">
        <v>73</v>
      </c>
      <c r="I16" s="437" t="s">
        <v>73</v>
      </c>
      <c r="J16" s="433">
        <v>61</v>
      </c>
    </row>
    <row r="17" spans="1:10" ht="23.25" customHeight="1">
      <c r="A17" s="312" t="s">
        <v>260</v>
      </c>
      <c r="B17" s="756">
        <f t="shared" si="0"/>
        <v>87</v>
      </c>
      <c r="C17" s="451" t="s">
        <v>73</v>
      </c>
      <c r="D17" s="317">
        <f>SUM(E17:I17)</f>
        <v>63</v>
      </c>
      <c r="E17" s="449" t="s">
        <v>73</v>
      </c>
      <c r="F17" s="442" t="s">
        <v>73</v>
      </c>
      <c r="G17" s="442" t="s">
        <v>73</v>
      </c>
      <c r="H17" s="442" t="s">
        <v>73</v>
      </c>
      <c r="I17" s="788">
        <v>63</v>
      </c>
      <c r="J17" s="439">
        <v>24</v>
      </c>
    </row>
    <row r="18" spans="1:10" ht="23.25" customHeight="1">
      <c r="A18" s="313" t="s">
        <v>261</v>
      </c>
      <c r="B18" s="757">
        <f t="shared" si="0"/>
        <v>42</v>
      </c>
      <c r="C18" s="444">
        <v>29</v>
      </c>
      <c r="D18" s="786" t="s">
        <v>73</v>
      </c>
      <c r="E18" s="450" t="s">
        <v>73</v>
      </c>
      <c r="F18" s="447" t="s">
        <v>73</v>
      </c>
      <c r="G18" s="447" t="s">
        <v>73</v>
      </c>
      <c r="H18" s="447" t="s">
        <v>73</v>
      </c>
      <c r="I18" s="448" t="s">
        <v>73</v>
      </c>
      <c r="J18" s="444">
        <v>13</v>
      </c>
    </row>
    <row r="19" spans="1:10" ht="23.25" customHeight="1">
      <c r="A19" s="311" t="s">
        <v>262</v>
      </c>
      <c r="B19" s="755">
        <f t="shared" si="0"/>
        <v>762</v>
      </c>
      <c r="C19" s="764" t="s">
        <v>73</v>
      </c>
      <c r="D19" s="316">
        <f>SUM(E19:I19)</f>
        <v>558</v>
      </c>
      <c r="E19" s="438" t="s">
        <v>73</v>
      </c>
      <c r="F19" s="436" t="s">
        <v>73</v>
      </c>
      <c r="G19" s="436" t="s">
        <v>73</v>
      </c>
      <c r="H19" s="436" t="s">
        <v>73</v>
      </c>
      <c r="I19" s="466">
        <v>558</v>
      </c>
      <c r="J19" s="433">
        <v>204</v>
      </c>
    </row>
    <row r="20" spans="1:10" ht="23.25" customHeight="1">
      <c r="A20" s="311" t="s">
        <v>263</v>
      </c>
      <c r="B20" s="755">
        <f t="shared" si="0"/>
        <v>271</v>
      </c>
      <c r="C20" s="433">
        <v>175</v>
      </c>
      <c r="D20" s="458" t="s">
        <v>73</v>
      </c>
      <c r="E20" s="438" t="s">
        <v>73</v>
      </c>
      <c r="F20" s="436" t="s">
        <v>73</v>
      </c>
      <c r="G20" s="436" t="s">
        <v>73</v>
      </c>
      <c r="H20" s="436" t="s">
        <v>73</v>
      </c>
      <c r="I20" s="437" t="s">
        <v>73</v>
      </c>
      <c r="J20" s="433">
        <v>96</v>
      </c>
    </row>
    <row r="21" spans="1:10" ht="23.25" customHeight="1">
      <c r="A21" s="311" t="s">
        <v>264</v>
      </c>
      <c r="B21" s="755">
        <f t="shared" si="0"/>
        <v>208</v>
      </c>
      <c r="C21" s="764" t="s">
        <v>73</v>
      </c>
      <c r="D21" s="458" t="s">
        <v>73</v>
      </c>
      <c r="E21" s="438" t="s">
        <v>73</v>
      </c>
      <c r="F21" s="436" t="s">
        <v>73</v>
      </c>
      <c r="G21" s="436" t="s">
        <v>73</v>
      </c>
      <c r="H21" s="436" t="s">
        <v>73</v>
      </c>
      <c r="I21" s="437" t="s">
        <v>73</v>
      </c>
      <c r="J21" s="433">
        <v>208</v>
      </c>
    </row>
    <row r="22" spans="1:10" ht="23.25" customHeight="1">
      <c r="A22" s="312" t="s">
        <v>265</v>
      </c>
      <c r="B22" s="756">
        <f t="shared" si="0"/>
        <v>359</v>
      </c>
      <c r="C22" s="451" t="s">
        <v>73</v>
      </c>
      <c r="D22" s="317">
        <f>SUM(E22:I22)</f>
        <v>304</v>
      </c>
      <c r="E22" s="449" t="s">
        <v>73</v>
      </c>
      <c r="F22" s="442" t="s">
        <v>73</v>
      </c>
      <c r="G22" s="442" t="s">
        <v>73</v>
      </c>
      <c r="H22" s="442" t="s">
        <v>73</v>
      </c>
      <c r="I22" s="788">
        <v>304</v>
      </c>
      <c r="J22" s="439">
        <v>55</v>
      </c>
    </row>
    <row r="23" spans="1:10" ht="23.25" customHeight="1">
      <c r="A23" s="313" t="s">
        <v>266</v>
      </c>
      <c r="B23" s="757">
        <f t="shared" si="0"/>
        <v>367</v>
      </c>
      <c r="C23" s="444">
        <v>276</v>
      </c>
      <c r="D23" s="786" t="s">
        <v>73</v>
      </c>
      <c r="E23" s="450" t="s">
        <v>73</v>
      </c>
      <c r="F23" s="447" t="s">
        <v>73</v>
      </c>
      <c r="G23" s="447" t="s">
        <v>73</v>
      </c>
      <c r="H23" s="447" t="s">
        <v>73</v>
      </c>
      <c r="I23" s="448" t="s">
        <v>73</v>
      </c>
      <c r="J23" s="444">
        <v>91</v>
      </c>
    </row>
    <row r="24" spans="1:10" ht="23.25" customHeight="1">
      <c r="A24" s="311" t="s">
        <v>267</v>
      </c>
      <c r="B24" s="755">
        <f t="shared" si="0"/>
        <v>117</v>
      </c>
      <c r="C24" s="433">
        <v>82</v>
      </c>
      <c r="D24" s="458" t="s">
        <v>73</v>
      </c>
      <c r="E24" s="438" t="s">
        <v>73</v>
      </c>
      <c r="F24" s="436" t="s">
        <v>73</v>
      </c>
      <c r="G24" s="436" t="s">
        <v>73</v>
      </c>
      <c r="H24" s="436" t="s">
        <v>73</v>
      </c>
      <c r="I24" s="437" t="s">
        <v>73</v>
      </c>
      <c r="J24" s="433">
        <v>35</v>
      </c>
    </row>
    <row r="25" spans="1:10" ht="23.25" customHeight="1">
      <c r="A25" s="311" t="s">
        <v>268</v>
      </c>
      <c r="B25" s="755">
        <f t="shared" si="0"/>
        <v>424</v>
      </c>
      <c r="C25" s="433">
        <v>199</v>
      </c>
      <c r="D25" s="458" t="s">
        <v>73</v>
      </c>
      <c r="E25" s="438" t="s">
        <v>73</v>
      </c>
      <c r="F25" s="436" t="s">
        <v>73</v>
      </c>
      <c r="G25" s="436" t="s">
        <v>73</v>
      </c>
      <c r="H25" s="436" t="s">
        <v>73</v>
      </c>
      <c r="I25" s="437" t="s">
        <v>73</v>
      </c>
      <c r="J25" s="433">
        <v>225</v>
      </c>
    </row>
    <row r="26" spans="1:10" ht="23.25" customHeight="1">
      <c r="A26" s="311" t="s">
        <v>269</v>
      </c>
      <c r="B26" s="755">
        <f t="shared" si="0"/>
        <v>620</v>
      </c>
      <c r="C26" s="433">
        <v>566</v>
      </c>
      <c r="D26" s="458" t="s">
        <v>73</v>
      </c>
      <c r="E26" s="438" t="s">
        <v>73</v>
      </c>
      <c r="F26" s="436" t="s">
        <v>73</v>
      </c>
      <c r="G26" s="436" t="s">
        <v>73</v>
      </c>
      <c r="H26" s="436" t="s">
        <v>73</v>
      </c>
      <c r="I26" s="437" t="s">
        <v>73</v>
      </c>
      <c r="J26" s="433">
        <v>54</v>
      </c>
    </row>
    <row r="27" spans="1:10" ht="23.25" customHeight="1">
      <c r="A27" s="312" t="s">
        <v>270</v>
      </c>
      <c r="B27" s="756">
        <f t="shared" si="0"/>
        <v>614</v>
      </c>
      <c r="C27" s="439">
        <v>464</v>
      </c>
      <c r="D27" s="459" t="s">
        <v>73</v>
      </c>
      <c r="E27" s="449" t="s">
        <v>73</v>
      </c>
      <c r="F27" s="442" t="s">
        <v>73</v>
      </c>
      <c r="G27" s="442" t="s">
        <v>73</v>
      </c>
      <c r="H27" s="442" t="s">
        <v>73</v>
      </c>
      <c r="I27" s="443" t="s">
        <v>73</v>
      </c>
      <c r="J27" s="439">
        <v>150</v>
      </c>
    </row>
    <row r="28" spans="1:10" ht="23.25" customHeight="1">
      <c r="A28" s="313" t="s">
        <v>271</v>
      </c>
      <c r="B28" s="757">
        <f t="shared" si="0"/>
        <v>14</v>
      </c>
      <c r="C28" s="444">
        <v>14</v>
      </c>
      <c r="D28" s="786" t="s">
        <v>73</v>
      </c>
      <c r="E28" s="450" t="s">
        <v>73</v>
      </c>
      <c r="F28" s="447" t="s">
        <v>73</v>
      </c>
      <c r="G28" s="447" t="s">
        <v>73</v>
      </c>
      <c r="H28" s="447" t="s">
        <v>73</v>
      </c>
      <c r="I28" s="448" t="s">
        <v>73</v>
      </c>
      <c r="J28" s="461" t="s">
        <v>73</v>
      </c>
    </row>
    <row r="29" spans="1:10" ht="23.25" customHeight="1">
      <c r="A29" s="311" t="s">
        <v>272</v>
      </c>
      <c r="B29" s="755">
        <f t="shared" si="0"/>
        <v>177</v>
      </c>
      <c r="C29" s="433">
        <v>77</v>
      </c>
      <c r="D29" s="458" t="s">
        <v>73</v>
      </c>
      <c r="E29" s="438" t="s">
        <v>73</v>
      </c>
      <c r="F29" s="436" t="s">
        <v>73</v>
      </c>
      <c r="G29" s="436" t="s">
        <v>73</v>
      </c>
      <c r="H29" s="436" t="s">
        <v>73</v>
      </c>
      <c r="I29" s="437" t="s">
        <v>73</v>
      </c>
      <c r="J29" s="433">
        <v>100</v>
      </c>
    </row>
    <row r="30" spans="1:10" ht="23.25" customHeight="1">
      <c r="A30" s="311" t="s">
        <v>273</v>
      </c>
      <c r="B30" s="755">
        <f t="shared" si="0"/>
        <v>81</v>
      </c>
      <c r="C30" s="433">
        <v>81</v>
      </c>
      <c r="D30" s="458" t="s">
        <v>73</v>
      </c>
      <c r="E30" s="438" t="s">
        <v>73</v>
      </c>
      <c r="F30" s="436" t="s">
        <v>73</v>
      </c>
      <c r="G30" s="436" t="s">
        <v>73</v>
      </c>
      <c r="H30" s="436" t="s">
        <v>73</v>
      </c>
      <c r="I30" s="437" t="s">
        <v>73</v>
      </c>
      <c r="J30" s="452" t="s">
        <v>73</v>
      </c>
    </row>
    <row r="31" spans="1:10" ht="23.25" customHeight="1">
      <c r="A31" s="311" t="s">
        <v>274</v>
      </c>
      <c r="B31" s="755">
        <f t="shared" si="0"/>
        <v>125</v>
      </c>
      <c r="C31" s="764" t="s">
        <v>73</v>
      </c>
      <c r="D31" s="316">
        <f>SUM(E31:I31)</f>
        <v>97</v>
      </c>
      <c r="E31" s="438" t="s">
        <v>73</v>
      </c>
      <c r="F31" s="436" t="s">
        <v>73</v>
      </c>
      <c r="G31" s="436" t="s">
        <v>73</v>
      </c>
      <c r="H31" s="436" t="s">
        <v>73</v>
      </c>
      <c r="I31" s="466">
        <v>97</v>
      </c>
      <c r="J31" s="433">
        <v>28</v>
      </c>
    </row>
    <row r="32" spans="1:10" ht="23.25" customHeight="1">
      <c r="A32" s="312" t="s">
        <v>275</v>
      </c>
      <c r="B32" s="756">
        <f t="shared" si="0"/>
        <v>30</v>
      </c>
      <c r="C32" s="439">
        <v>28</v>
      </c>
      <c r="D32" s="459" t="s">
        <v>73</v>
      </c>
      <c r="E32" s="449" t="s">
        <v>73</v>
      </c>
      <c r="F32" s="442" t="s">
        <v>73</v>
      </c>
      <c r="G32" s="442" t="s">
        <v>73</v>
      </c>
      <c r="H32" s="442" t="s">
        <v>73</v>
      </c>
      <c r="I32" s="443" t="s">
        <v>73</v>
      </c>
      <c r="J32" s="439">
        <v>2</v>
      </c>
    </row>
    <row r="33" spans="1:10" ht="23.25" customHeight="1">
      <c r="A33" s="313" t="s">
        <v>276</v>
      </c>
      <c r="B33" s="757">
        <f t="shared" si="0"/>
        <v>158</v>
      </c>
      <c r="C33" s="444">
        <v>10</v>
      </c>
      <c r="D33" s="786" t="s">
        <v>73</v>
      </c>
      <c r="E33" s="450" t="s">
        <v>73</v>
      </c>
      <c r="F33" s="447" t="s">
        <v>73</v>
      </c>
      <c r="G33" s="447" t="s">
        <v>73</v>
      </c>
      <c r="H33" s="447" t="s">
        <v>73</v>
      </c>
      <c r="I33" s="448" t="s">
        <v>73</v>
      </c>
      <c r="J33" s="444">
        <v>148</v>
      </c>
    </row>
    <row r="34" spans="1:10" ht="23.25" customHeight="1">
      <c r="A34" s="311" t="s">
        <v>277</v>
      </c>
      <c r="B34" s="755">
        <f t="shared" si="0"/>
        <v>109</v>
      </c>
      <c r="C34" s="433">
        <v>95</v>
      </c>
      <c r="D34" s="458" t="s">
        <v>73</v>
      </c>
      <c r="E34" s="438" t="s">
        <v>73</v>
      </c>
      <c r="F34" s="436" t="s">
        <v>73</v>
      </c>
      <c r="G34" s="436" t="s">
        <v>73</v>
      </c>
      <c r="H34" s="436" t="s">
        <v>73</v>
      </c>
      <c r="I34" s="437" t="s">
        <v>73</v>
      </c>
      <c r="J34" s="433">
        <v>14</v>
      </c>
    </row>
    <row r="35" spans="1:10" ht="23.25" customHeight="1">
      <c r="A35" s="311" t="s">
        <v>278</v>
      </c>
      <c r="B35" s="755">
        <f t="shared" si="0"/>
        <v>191</v>
      </c>
      <c r="C35" s="433">
        <v>94</v>
      </c>
      <c r="D35" s="458" t="s">
        <v>73</v>
      </c>
      <c r="E35" s="438" t="s">
        <v>73</v>
      </c>
      <c r="F35" s="436" t="s">
        <v>73</v>
      </c>
      <c r="G35" s="436" t="s">
        <v>73</v>
      </c>
      <c r="H35" s="436" t="s">
        <v>73</v>
      </c>
      <c r="I35" s="437" t="s">
        <v>73</v>
      </c>
      <c r="J35" s="433">
        <v>97</v>
      </c>
    </row>
    <row r="36" spans="1:10" ht="23.25" customHeight="1">
      <c r="A36" s="311" t="s">
        <v>279</v>
      </c>
      <c r="B36" s="755">
        <f t="shared" si="0"/>
        <v>192</v>
      </c>
      <c r="C36" s="764" t="s">
        <v>73</v>
      </c>
      <c r="D36" s="316">
        <f>SUM(E36:I36)</f>
        <v>164</v>
      </c>
      <c r="E36" s="438" t="s">
        <v>73</v>
      </c>
      <c r="F36" s="436" t="s">
        <v>73</v>
      </c>
      <c r="G36" s="436" t="s">
        <v>73</v>
      </c>
      <c r="H36" s="436" t="s">
        <v>73</v>
      </c>
      <c r="I36" s="466">
        <v>164</v>
      </c>
      <c r="J36" s="433">
        <v>28</v>
      </c>
    </row>
    <row r="37" spans="1:10" ht="23.25" customHeight="1">
      <c r="A37" s="312" t="s">
        <v>280</v>
      </c>
      <c r="B37" s="756">
        <f t="shared" si="0"/>
        <v>260</v>
      </c>
      <c r="C37" s="451" t="s">
        <v>73</v>
      </c>
      <c r="D37" s="317">
        <f>SUM(E37:I37)</f>
        <v>214</v>
      </c>
      <c r="E37" s="449" t="s">
        <v>73</v>
      </c>
      <c r="F37" s="442" t="s">
        <v>73</v>
      </c>
      <c r="G37" s="442" t="s">
        <v>73</v>
      </c>
      <c r="H37" s="442" t="s">
        <v>73</v>
      </c>
      <c r="I37" s="788">
        <v>214</v>
      </c>
      <c r="J37" s="439">
        <v>46</v>
      </c>
    </row>
    <row r="38" spans="1:10" ht="23.25" customHeight="1">
      <c r="A38" s="313" t="s">
        <v>281</v>
      </c>
      <c r="B38" s="757">
        <f t="shared" si="0"/>
        <v>444</v>
      </c>
      <c r="C38" s="444">
        <v>444</v>
      </c>
      <c r="D38" s="786" t="s">
        <v>73</v>
      </c>
      <c r="E38" s="450" t="s">
        <v>73</v>
      </c>
      <c r="F38" s="447" t="s">
        <v>73</v>
      </c>
      <c r="G38" s="447" t="s">
        <v>73</v>
      </c>
      <c r="H38" s="447" t="s">
        <v>73</v>
      </c>
      <c r="I38" s="448" t="s">
        <v>73</v>
      </c>
      <c r="J38" s="461" t="s">
        <v>73</v>
      </c>
    </row>
    <row r="39" spans="1:10" ht="23.25" customHeight="1">
      <c r="A39" s="311" t="s">
        <v>282</v>
      </c>
      <c r="B39" s="755">
        <f t="shared" si="0"/>
        <v>233</v>
      </c>
      <c r="C39" s="433">
        <v>84</v>
      </c>
      <c r="D39" s="316">
        <f>SUM(E39:I39)</f>
        <v>81</v>
      </c>
      <c r="E39" s="438" t="s">
        <v>73</v>
      </c>
      <c r="F39" s="436" t="s">
        <v>73</v>
      </c>
      <c r="G39" s="436" t="s">
        <v>73</v>
      </c>
      <c r="H39" s="436" t="s">
        <v>73</v>
      </c>
      <c r="I39" s="466">
        <v>81</v>
      </c>
      <c r="J39" s="433">
        <v>68</v>
      </c>
    </row>
    <row r="40" spans="1:10" ht="23.25" customHeight="1">
      <c r="A40" s="311" t="s">
        <v>283</v>
      </c>
      <c r="B40" s="755">
        <f t="shared" si="0"/>
        <v>103</v>
      </c>
      <c r="C40" s="433">
        <v>103</v>
      </c>
      <c r="D40" s="458" t="s">
        <v>73</v>
      </c>
      <c r="E40" s="438" t="s">
        <v>73</v>
      </c>
      <c r="F40" s="436" t="s">
        <v>73</v>
      </c>
      <c r="G40" s="436" t="s">
        <v>73</v>
      </c>
      <c r="H40" s="436" t="s">
        <v>73</v>
      </c>
      <c r="I40" s="437" t="s">
        <v>73</v>
      </c>
      <c r="J40" s="764" t="s">
        <v>73</v>
      </c>
    </row>
    <row r="41" spans="1:10" ht="23.25" customHeight="1">
      <c r="A41" s="311" t="s">
        <v>284</v>
      </c>
      <c r="B41" s="755">
        <f t="shared" si="0"/>
        <v>229</v>
      </c>
      <c r="C41" s="433">
        <v>129</v>
      </c>
      <c r="D41" s="458" t="s">
        <v>73</v>
      </c>
      <c r="E41" s="438" t="s">
        <v>73</v>
      </c>
      <c r="F41" s="436" t="s">
        <v>73</v>
      </c>
      <c r="G41" s="436" t="s">
        <v>73</v>
      </c>
      <c r="H41" s="436" t="s">
        <v>73</v>
      </c>
      <c r="I41" s="437" t="s">
        <v>73</v>
      </c>
      <c r="J41" s="433">
        <v>100</v>
      </c>
    </row>
    <row r="42" spans="1:10" ht="23.25" customHeight="1" thickBot="1">
      <c r="A42" s="314" t="s">
        <v>67</v>
      </c>
      <c r="B42" s="758">
        <f t="shared" si="0"/>
        <v>95</v>
      </c>
      <c r="C42" s="765" t="s">
        <v>73</v>
      </c>
      <c r="D42" s="319">
        <f>SUM(E42:I42)</f>
        <v>20</v>
      </c>
      <c r="E42" s="454" t="s">
        <v>73</v>
      </c>
      <c r="F42" s="456" t="s">
        <v>73</v>
      </c>
      <c r="G42" s="456" t="s">
        <v>73</v>
      </c>
      <c r="H42" s="456" t="s">
        <v>73</v>
      </c>
      <c r="I42" s="468">
        <v>20</v>
      </c>
      <c r="J42" s="453">
        <v>75</v>
      </c>
    </row>
    <row r="43" spans="1:2" ht="24" customHeight="1">
      <c r="A43" s="50" t="s">
        <v>740</v>
      </c>
      <c r="B43" s="50"/>
    </row>
    <row r="44" spans="1:2" ht="24" customHeight="1">
      <c r="A44" s="50" t="s">
        <v>744</v>
      </c>
      <c r="B44" s="50"/>
    </row>
    <row r="45" spans="1:10" ht="24" customHeight="1" thickBot="1">
      <c r="A45" s="49" t="s">
        <v>392</v>
      </c>
      <c r="B45" s="49"/>
      <c r="C45" s="114"/>
      <c r="D45" s="114"/>
      <c r="E45" s="114"/>
      <c r="F45" s="114"/>
      <c r="G45" s="114"/>
      <c r="H45" s="114"/>
      <c r="I45" s="115"/>
      <c r="J45" s="116" t="s">
        <v>944</v>
      </c>
    </row>
    <row r="46" spans="1:10" ht="20.25" customHeight="1" thickBot="1">
      <c r="A46" s="1017" t="s">
        <v>559</v>
      </c>
      <c r="B46" s="1017"/>
      <c r="C46" s="978"/>
      <c r="D46" s="978"/>
      <c r="E46" s="978"/>
      <c r="F46" s="978"/>
      <c r="G46" s="978"/>
      <c r="H46" s="978"/>
      <c r="I46" s="978"/>
      <c r="J46" s="979"/>
    </row>
    <row r="47" spans="1:10" ht="16.5" customHeight="1">
      <c r="A47" s="1018"/>
      <c r="B47" s="1004" t="s">
        <v>422</v>
      </c>
      <c r="C47" s="989" t="s">
        <v>69</v>
      </c>
      <c r="D47" s="853" t="s">
        <v>68</v>
      </c>
      <c r="E47" s="854"/>
      <c r="F47" s="854"/>
      <c r="G47" s="854"/>
      <c r="H47" s="854"/>
      <c r="I47" s="855"/>
      <c r="J47" s="986" t="s">
        <v>70</v>
      </c>
    </row>
    <row r="48" spans="1:10" ht="16.5" customHeight="1">
      <c r="A48" s="1018"/>
      <c r="B48" s="1004"/>
      <c r="C48" s="990"/>
      <c r="D48" s="992" t="s">
        <v>742</v>
      </c>
      <c r="E48" s="982" t="s">
        <v>743</v>
      </c>
      <c r="F48" s="984" t="s">
        <v>767</v>
      </c>
      <c r="G48" s="984" t="s">
        <v>71</v>
      </c>
      <c r="H48" s="984" t="s">
        <v>768</v>
      </c>
      <c r="I48" s="980" t="s">
        <v>72</v>
      </c>
      <c r="J48" s="987"/>
    </row>
    <row r="49" spans="1:10" ht="16.5" customHeight="1" thickBot="1">
      <c r="A49" s="1019"/>
      <c r="B49" s="1005"/>
      <c r="C49" s="991"/>
      <c r="D49" s="977"/>
      <c r="E49" s="983"/>
      <c r="F49" s="985"/>
      <c r="G49" s="985"/>
      <c r="H49" s="985"/>
      <c r="I49" s="981"/>
      <c r="J49" s="988"/>
    </row>
    <row r="50" spans="1:10" ht="23.25" customHeight="1">
      <c r="A50" s="781" t="s">
        <v>285</v>
      </c>
      <c r="B50" s="773">
        <f aca="true" t="shared" si="1" ref="B50:B56">SUM(C50,D50,J50)</f>
        <v>71</v>
      </c>
      <c r="C50" s="428">
        <v>45</v>
      </c>
      <c r="D50" s="792" t="s">
        <v>73</v>
      </c>
      <c r="E50" s="791" t="s">
        <v>73</v>
      </c>
      <c r="F50" s="431" t="s">
        <v>73</v>
      </c>
      <c r="G50" s="431" t="s">
        <v>73</v>
      </c>
      <c r="H50" s="431" t="s">
        <v>73</v>
      </c>
      <c r="I50" s="432" t="s">
        <v>73</v>
      </c>
      <c r="J50" s="428">
        <v>26</v>
      </c>
    </row>
    <row r="51" spans="1:10" ht="23.25" customHeight="1">
      <c r="A51" s="782" t="s">
        <v>286</v>
      </c>
      <c r="B51" s="774">
        <f t="shared" si="1"/>
        <v>102</v>
      </c>
      <c r="C51" s="433">
        <v>78</v>
      </c>
      <c r="D51" s="770" t="s">
        <v>73</v>
      </c>
      <c r="E51" s="438" t="s">
        <v>73</v>
      </c>
      <c r="F51" s="436" t="s">
        <v>73</v>
      </c>
      <c r="G51" s="436" t="s">
        <v>73</v>
      </c>
      <c r="H51" s="436" t="s">
        <v>73</v>
      </c>
      <c r="I51" s="437" t="s">
        <v>73</v>
      </c>
      <c r="J51" s="433">
        <v>24</v>
      </c>
    </row>
    <row r="52" spans="1:10" ht="23.25" customHeight="1">
      <c r="A52" s="782" t="s">
        <v>287</v>
      </c>
      <c r="B52" s="774">
        <f t="shared" si="1"/>
        <v>14</v>
      </c>
      <c r="C52" s="433">
        <v>9</v>
      </c>
      <c r="D52" s="770" t="s">
        <v>73</v>
      </c>
      <c r="E52" s="438" t="s">
        <v>73</v>
      </c>
      <c r="F52" s="436" t="s">
        <v>73</v>
      </c>
      <c r="G52" s="436" t="s">
        <v>73</v>
      </c>
      <c r="H52" s="436" t="s">
        <v>73</v>
      </c>
      <c r="I52" s="437" t="s">
        <v>73</v>
      </c>
      <c r="J52" s="433">
        <v>5</v>
      </c>
    </row>
    <row r="53" spans="1:10" ht="23.25" customHeight="1">
      <c r="A53" s="782" t="s">
        <v>288</v>
      </c>
      <c r="B53" s="774">
        <f t="shared" si="1"/>
        <v>32</v>
      </c>
      <c r="C53" s="433">
        <v>7</v>
      </c>
      <c r="D53" s="770" t="s">
        <v>73</v>
      </c>
      <c r="E53" s="438" t="s">
        <v>73</v>
      </c>
      <c r="F53" s="436" t="s">
        <v>73</v>
      </c>
      <c r="G53" s="436" t="s">
        <v>73</v>
      </c>
      <c r="H53" s="436" t="s">
        <v>73</v>
      </c>
      <c r="I53" s="437" t="s">
        <v>73</v>
      </c>
      <c r="J53" s="433">
        <v>25</v>
      </c>
    </row>
    <row r="54" spans="1:10" ht="23.25" customHeight="1">
      <c r="A54" s="783" t="s">
        <v>289</v>
      </c>
      <c r="B54" s="775">
        <f t="shared" si="1"/>
        <v>106</v>
      </c>
      <c r="C54" s="439">
        <v>82</v>
      </c>
      <c r="D54" s="771" t="s">
        <v>73</v>
      </c>
      <c r="E54" s="449" t="s">
        <v>73</v>
      </c>
      <c r="F54" s="442" t="s">
        <v>73</v>
      </c>
      <c r="G54" s="442" t="s">
        <v>73</v>
      </c>
      <c r="H54" s="442" t="s">
        <v>73</v>
      </c>
      <c r="I54" s="443" t="s">
        <v>73</v>
      </c>
      <c r="J54" s="439">
        <v>24</v>
      </c>
    </row>
    <row r="55" spans="1:10" ht="23.25" customHeight="1">
      <c r="A55" s="784" t="s">
        <v>290</v>
      </c>
      <c r="B55" s="776">
        <f t="shared" si="1"/>
        <v>146</v>
      </c>
      <c r="C55" s="461" t="s">
        <v>73</v>
      </c>
      <c r="D55" s="793" t="s">
        <v>73</v>
      </c>
      <c r="E55" s="450" t="s">
        <v>73</v>
      </c>
      <c r="F55" s="447" t="s">
        <v>73</v>
      </c>
      <c r="G55" s="447" t="s">
        <v>73</v>
      </c>
      <c r="H55" s="447" t="s">
        <v>73</v>
      </c>
      <c r="I55" s="448" t="s">
        <v>73</v>
      </c>
      <c r="J55" s="444">
        <v>146</v>
      </c>
    </row>
    <row r="56" spans="1:10" ht="23.25" customHeight="1">
      <c r="A56" s="782" t="s">
        <v>291</v>
      </c>
      <c r="B56" s="774">
        <f t="shared" si="1"/>
        <v>88</v>
      </c>
      <c r="C56" s="764" t="s">
        <v>73</v>
      </c>
      <c r="D56" s="767">
        <f>SUM(E56:I56)</f>
        <v>13</v>
      </c>
      <c r="E56" s="438" t="s">
        <v>73</v>
      </c>
      <c r="F56" s="436" t="s">
        <v>73</v>
      </c>
      <c r="G56" s="436" t="s">
        <v>73</v>
      </c>
      <c r="H56" s="436" t="s">
        <v>73</v>
      </c>
      <c r="I56" s="466">
        <v>13</v>
      </c>
      <c r="J56" s="433">
        <v>75</v>
      </c>
    </row>
    <row r="57" spans="1:10" ht="23.25" customHeight="1">
      <c r="A57" s="782" t="s">
        <v>292</v>
      </c>
      <c r="B57" s="764" t="s">
        <v>73</v>
      </c>
      <c r="C57" s="764" t="s">
        <v>73</v>
      </c>
      <c r="D57" s="770" t="s">
        <v>73</v>
      </c>
      <c r="E57" s="438" t="s">
        <v>73</v>
      </c>
      <c r="F57" s="436" t="s">
        <v>73</v>
      </c>
      <c r="G57" s="436" t="s">
        <v>73</v>
      </c>
      <c r="H57" s="436" t="s">
        <v>73</v>
      </c>
      <c r="I57" s="437" t="s">
        <v>73</v>
      </c>
      <c r="J57" s="764" t="s">
        <v>73</v>
      </c>
    </row>
    <row r="58" spans="1:10" ht="23.25" customHeight="1">
      <c r="A58" s="782" t="s">
        <v>293</v>
      </c>
      <c r="B58" s="774">
        <f>SUM(C58,D58,J58)</f>
        <v>1</v>
      </c>
      <c r="C58" s="433">
        <v>1</v>
      </c>
      <c r="D58" s="770" t="s">
        <v>73</v>
      </c>
      <c r="E58" s="438" t="s">
        <v>73</v>
      </c>
      <c r="F58" s="436" t="s">
        <v>73</v>
      </c>
      <c r="G58" s="436" t="s">
        <v>73</v>
      </c>
      <c r="H58" s="436" t="s">
        <v>73</v>
      </c>
      <c r="I58" s="437" t="s">
        <v>73</v>
      </c>
      <c r="J58" s="764" t="s">
        <v>73</v>
      </c>
    </row>
    <row r="59" spans="1:10" ht="23.25" customHeight="1">
      <c r="A59" s="783" t="s">
        <v>294</v>
      </c>
      <c r="B59" s="451" t="s">
        <v>73</v>
      </c>
      <c r="C59" s="451" t="s">
        <v>73</v>
      </c>
      <c r="D59" s="771" t="s">
        <v>73</v>
      </c>
      <c r="E59" s="449" t="s">
        <v>73</v>
      </c>
      <c r="F59" s="442" t="s">
        <v>73</v>
      </c>
      <c r="G59" s="442" t="s">
        <v>73</v>
      </c>
      <c r="H59" s="442" t="s">
        <v>73</v>
      </c>
      <c r="I59" s="443" t="s">
        <v>73</v>
      </c>
      <c r="J59" s="451" t="s">
        <v>73</v>
      </c>
    </row>
    <row r="60" spans="1:10" ht="23.25" customHeight="1">
      <c r="A60" s="784" t="s">
        <v>295</v>
      </c>
      <c r="B60" s="776">
        <f>SUM(C60,D60,J60)</f>
        <v>22</v>
      </c>
      <c r="C60" s="444">
        <v>22</v>
      </c>
      <c r="D60" s="793" t="s">
        <v>73</v>
      </c>
      <c r="E60" s="450" t="s">
        <v>73</v>
      </c>
      <c r="F60" s="447" t="s">
        <v>73</v>
      </c>
      <c r="G60" s="447" t="s">
        <v>73</v>
      </c>
      <c r="H60" s="447" t="s">
        <v>73</v>
      </c>
      <c r="I60" s="448" t="s">
        <v>73</v>
      </c>
      <c r="J60" s="461" t="s">
        <v>73</v>
      </c>
    </row>
    <row r="61" spans="1:10" ht="23.25" customHeight="1">
      <c r="A61" s="782" t="s">
        <v>296</v>
      </c>
      <c r="B61" s="764" t="s">
        <v>73</v>
      </c>
      <c r="C61" s="764" t="s">
        <v>73</v>
      </c>
      <c r="D61" s="770" t="s">
        <v>73</v>
      </c>
      <c r="E61" s="438" t="s">
        <v>73</v>
      </c>
      <c r="F61" s="436" t="s">
        <v>73</v>
      </c>
      <c r="G61" s="436" t="s">
        <v>73</v>
      </c>
      <c r="H61" s="436" t="s">
        <v>73</v>
      </c>
      <c r="I61" s="452" t="s">
        <v>73</v>
      </c>
      <c r="J61" s="764" t="s">
        <v>73</v>
      </c>
    </row>
    <row r="62" spans="1:10" ht="23.25" customHeight="1">
      <c r="A62" s="782" t="s">
        <v>297</v>
      </c>
      <c r="B62" s="774">
        <f aca="true" t="shared" si="2" ref="B62:B71">SUM(C62,D62,J62)</f>
        <v>26</v>
      </c>
      <c r="C62" s="433">
        <v>26</v>
      </c>
      <c r="D62" s="794" t="s">
        <v>73</v>
      </c>
      <c r="E62" s="763" t="s">
        <v>73</v>
      </c>
      <c r="F62" s="763" t="s">
        <v>73</v>
      </c>
      <c r="G62" s="763" t="s">
        <v>73</v>
      </c>
      <c r="H62" s="763" t="s">
        <v>73</v>
      </c>
      <c r="I62" s="452" t="s">
        <v>73</v>
      </c>
      <c r="J62" s="764" t="s">
        <v>73</v>
      </c>
    </row>
    <row r="63" spans="1:10" ht="23.25" customHeight="1">
      <c r="A63" s="782" t="s">
        <v>298</v>
      </c>
      <c r="B63" s="774">
        <f t="shared" si="2"/>
        <v>105</v>
      </c>
      <c r="C63" s="433">
        <v>105</v>
      </c>
      <c r="D63" s="794" t="s">
        <v>73</v>
      </c>
      <c r="E63" s="763" t="s">
        <v>73</v>
      </c>
      <c r="F63" s="763" t="s">
        <v>73</v>
      </c>
      <c r="G63" s="763" t="s">
        <v>73</v>
      </c>
      <c r="H63" s="763" t="s">
        <v>73</v>
      </c>
      <c r="I63" s="452" t="s">
        <v>73</v>
      </c>
      <c r="J63" s="764" t="s">
        <v>73</v>
      </c>
    </row>
    <row r="64" spans="1:10" ht="23.25" customHeight="1">
      <c r="A64" s="783" t="s">
        <v>299</v>
      </c>
      <c r="B64" s="775">
        <f t="shared" si="2"/>
        <v>59</v>
      </c>
      <c r="C64" s="439">
        <v>37</v>
      </c>
      <c r="D64" s="771" t="s">
        <v>73</v>
      </c>
      <c r="E64" s="449" t="s">
        <v>73</v>
      </c>
      <c r="F64" s="779" t="s">
        <v>73</v>
      </c>
      <c r="G64" s="779" t="s">
        <v>73</v>
      </c>
      <c r="H64" s="442" t="s">
        <v>73</v>
      </c>
      <c r="I64" s="460" t="s">
        <v>73</v>
      </c>
      <c r="J64" s="439">
        <v>22</v>
      </c>
    </row>
    <row r="65" spans="1:10" ht="23.25" customHeight="1">
      <c r="A65" s="782" t="s">
        <v>300</v>
      </c>
      <c r="B65" s="774">
        <f t="shared" si="2"/>
        <v>85</v>
      </c>
      <c r="C65" s="433">
        <v>59</v>
      </c>
      <c r="D65" s="770" t="s">
        <v>73</v>
      </c>
      <c r="E65" s="438" t="s">
        <v>73</v>
      </c>
      <c r="F65" s="436" t="s">
        <v>73</v>
      </c>
      <c r="G65" s="436" t="s">
        <v>73</v>
      </c>
      <c r="H65" s="436" t="s">
        <v>73</v>
      </c>
      <c r="I65" s="437" t="s">
        <v>73</v>
      </c>
      <c r="J65" s="433">
        <v>26</v>
      </c>
    </row>
    <row r="66" spans="1:10" ht="23.25" customHeight="1">
      <c r="A66" s="782" t="s">
        <v>301</v>
      </c>
      <c r="B66" s="774">
        <f t="shared" si="2"/>
        <v>72</v>
      </c>
      <c r="C66" s="433">
        <v>54</v>
      </c>
      <c r="D66" s="770" t="s">
        <v>73</v>
      </c>
      <c r="E66" s="438" t="s">
        <v>73</v>
      </c>
      <c r="F66" s="763" t="s">
        <v>73</v>
      </c>
      <c r="G66" s="436" t="s">
        <v>73</v>
      </c>
      <c r="H66" s="763" t="s">
        <v>73</v>
      </c>
      <c r="I66" s="437" t="s">
        <v>73</v>
      </c>
      <c r="J66" s="433">
        <v>18</v>
      </c>
    </row>
    <row r="67" spans="1:10" ht="23.25" customHeight="1">
      <c r="A67" s="782" t="s">
        <v>302</v>
      </c>
      <c r="B67" s="774">
        <f t="shared" si="2"/>
        <v>54</v>
      </c>
      <c r="C67" s="764" t="s">
        <v>73</v>
      </c>
      <c r="D67" s="794" t="s">
        <v>73</v>
      </c>
      <c r="E67" s="763" t="s">
        <v>73</v>
      </c>
      <c r="F67" s="763" t="s">
        <v>73</v>
      </c>
      <c r="G67" s="436" t="s">
        <v>73</v>
      </c>
      <c r="H67" s="763" t="s">
        <v>73</v>
      </c>
      <c r="I67" s="452" t="s">
        <v>73</v>
      </c>
      <c r="J67" s="433">
        <v>54</v>
      </c>
    </row>
    <row r="68" spans="1:10" ht="23.25" customHeight="1">
      <c r="A68" s="782" t="s">
        <v>303</v>
      </c>
      <c r="B68" s="774">
        <f t="shared" si="2"/>
        <v>68</v>
      </c>
      <c r="C68" s="764" t="s">
        <v>73</v>
      </c>
      <c r="D68" s="794" t="s">
        <v>73</v>
      </c>
      <c r="E68" s="763" t="s">
        <v>73</v>
      </c>
      <c r="F68" s="763" t="s">
        <v>73</v>
      </c>
      <c r="G68" s="436" t="s">
        <v>73</v>
      </c>
      <c r="H68" s="763" t="s">
        <v>73</v>
      </c>
      <c r="I68" s="452" t="s">
        <v>73</v>
      </c>
      <c r="J68" s="433">
        <v>68</v>
      </c>
    </row>
    <row r="69" spans="1:10" ht="23.25" customHeight="1">
      <c r="A69" s="783" t="s">
        <v>304</v>
      </c>
      <c r="B69" s="775">
        <f t="shared" si="2"/>
        <v>39</v>
      </c>
      <c r="C69" s="439">
        <v>39</v>
      </c>
      <c r="D69" s="771" t="s">
        <v>73</v>
      </c>
      <c r="E69" s="449" t="s">
        <v>73</v>
      </c>
      <c r="F69" s="779" t="s">
        <v>73</v>
      </c>
      <c r="G69" s="442" t="s">
        <v>73</v>
      </c>
      <c r="H69" s="779" t="s">
        <v>73</v>
      </c>
      <c r="I69" s="460" t="s">
        <v>73</v>
      </c>
      <c r="J69" s="451" t="s">
        <v>73</v>
      </c>
    </row>
    <row r="70" spans="1:10" ht="23.25" customHeight="1">
      <c r="A70" s="782" t="s">
        <v>305</v>
      </c>
      <c r="B70" s="774">
        <f t="shared" si="2"/>
        <v>140</v>
      </c>
      <c r="C70" s="764" t="s">
        <v>73</v>
      </c>
      <c r="D70" s="770" t="s">
        <v>73</v>
      </c>
      <c r="E70" s="438" t="s">
        <v>73</v>
      </c>
      <c r="F70" s="436" t="s">
        <v>73</v>
      </c>
      <c r="G70" s="436" t="s">
        <v>73</v>
      </c>
      <c r="H70" s="436" t="s">
        <v>73</v>
      </c>
      <c r="I70" s="437" t="s">
        <v>73</v>
      </c>
      <c r="J70" s="433">
        <v>140</v>
      </c>
    </row>
    <row r="71" spans="1:10" ht="23.25" customHeight="1">
      <c r="A71" s="782" t="s">
        <v>306</v>
      </c>
      <c r="B71" s="774">
        <f t="shared" si="2"/>
        <v>97</v>
      </c>
      <c r="C71" s="433">
        <v>80</v>
      </c>
      <c r="D71" s="770" t="s">
        <v>73</v>
      </c>
      <c r="E71" s="438" t="s">
        <v>73</v>
      </c>
      <c r="F71" s="763" t="s">
        <v>73</v>
      </c>
      <c r="G71" s="436" t="s">
        <v>73</v>
      </c>
      <c r="H71" s="436" t="s">
        <v>73</v>
      </c>
      <c r="I71" s="452" t="s">
        <v>73</v>
      </c>
      <c r="J71" s="433">
        <v>17</v>
      </c>
    </row>
    <row r="72" spans="1:10" ht="23.25" customHeight="1">
      <c r="A72" s="782" t="s">
        <v>307</v>
      </c>
      <c r="B72" s="764" t="s">
        <v>73</v>
      </c>
      <c r="C72" s="764" t="s">
        <v>73</v>
      </c>
      <c r="D72" s="794" t="s">
        <v>73</v>
      </c>
      <c r="E72" s="763" t="s">
        <v>73</v>
      </c>
      <c r="F72" s="436" t="s">
        <v>73</v>
      </c>
      <c r="G72" s="436" t="s">
        <v>73</v>
      </c>
      <c r="H72" s="436" t="s">
        <v>73</v>
      </c>
      <c r="I72" s="452" t="s">
        <v>73</v>
      </c>
      <c r="J72" s="764" t="s">
        <v>73</v>
      </c>
    </row>
    <row r="73" spans="1:10" ht="23.25" customHeight="1">
      <c r="A73" s="782" t="s">
        <v>308</v>
      </c>
      <c r="B73" s="764" t="s">
        <v>73</v>
      </c>
      <c r="C73" s="764" t="s">
        <v>73</v>
      </c>
      <c r="D73" s="794" t="s">
        <v>73</v>
      </c>
      <c r="E73" s="763" t="s">
        <v>73</v>
      </c>
      <c r="F73" s="436" t="s">
        <v>73</v>
      </c>
      <c r="G73" s="436" t="s">
        <v>73</v>
      </c>
      <c r="H73" s="436" t="s">
        <v>73</v>
      </c>
      <c r="I73" s="452" t="s">
        <v>73</v>
      </c>
      <c r="J73" s="764" t="s">
        <v>73</v>
      </c>
    </row>
    <row r="74" spans="1:10" ht="23.25" customHeight="1">
      <c r="A74" s="783" t="s">
        <v>309</v>
      </c>
      <c r="B74" s="451" t="s">
        <v>73</v>
      </c>
      <c r="C74" s="451" t="s">
        <v>73</v>
      </c>
      <c r="D74" s="771" t="s">
        <v>73</v>
      </c>
      <c r="E74" s="449" t="s">
        <v>73</v>
      </c>
      <c r="F74" s="442" t="s">
        <v>73</v>
      </c>
      <c r="G74" s="442" t="s">
        <v>73</v>
      </c>
      <c r="H74" s="442" t="s">
        <v>73</v>
      </c>
      <c r="I74" s="460" t="s">
        <v>73</v>
      </c>
      <c r="J74" s="451" t="s">
        <v>73</v>
      </c>
    </row>
    <row r="75" spans="1:10" ht="23.25" customHeight="1">
      <c r="A75" s="782" t="s">
        <v>310</v>
      </c>
      <c r="B75" s="774">
        <f>SUM(C75,D75,J75)</f>
        <v>9</v>
      </c>
      <c r="C75" s="764" t="s">
        <v>73</v>
      </c>
      <c r="D75" s="770" t="s">
        <v>73</v>
      </c>
      <c r="E75" s="438" t="s">
        <v>73</v>
      </c>
      <c r="F75" s="436" t="s">
        <v>73</v>
      </c>
      <c r="G75" s="436" t="s">
        <v>73</v>
      </c>
      <c r="H75" s="436" t="s">
        <v>73</v>
      </c>
      <c r="I75" s="437" t="s">
        <v>73</v>
      </c>
      <c r="J75" s="433">
        <v>9</v>
      </c>
    </row>
    <row r="76" spans="1:10" ht="23.25" customHeight="1">
      <c r="A76" s="782" t="s">
        <v>311</v>
      </c>
      <c r="B76" s="774">
        <f>SUM(C76,D76,J76)</f>
        <v>76</v>
      </c>
      <c r="C76" s="433">
        <v>76</v>
      </c>
      <c r="D76" s="770" t="s">
        <v>73</v>
      </c>
      <c r="E76" s="438" t="s">
        <v>73</v>
      </c>
      <c r="F76" s="436" t="s">
        <v>73</v>
      </c>
      <c r="G76" s="436" t="s">
        <v>73</v>
      </c>
      <c r="H76" s="436" t="s">
        <v>73</v>
      </c>
      <c r="I76" s="437" t="s">
        <v>73</v>
      </c>
      <c r="J76" s="764" t="s">
        <v>73</v>
      </c>
    </row>
    <row r="77" spans="1:10" ht="23.25" customHeight="1" thickBot="1">
      <c r="A77" s="785" t="s">
        <v>312</v>
      </c>
      <c r="B77" s="777">
        <f>SUM(C77,D77,J77)</f>
        <v>65</v>
      </c>
      <c r="C77" s="453">
        <v>65</v>
      </c>
      <c r="D77" s="795" t="s">
        <v>73</v>
      </c>
      <c r="E77" s="454" t="s">
        <v>73</v>
      </c>
      <c r="F77" s="456" t="s">
        <v>73</v>
      </c>
      <c r="G77" s="456" t="s">
        <v>73</v>
      </c>
      <c r="H77" s="456" t="s">
        <v>73</v>
      </c>
      <c r="I77" s="457" t="s">
        <v>73</v>
      </c>
      <c r="J77" s="765" t="s">
        <v>73</v>
      </c>
    </row>
    <row r="78" spans="1:10" ht="23.25" customHeight="1">
      <c r="A78" s="886" t="s">
        <v>562</v>
      </c>
      <c r="B78" s="759">
        <f>SUM(B8:B42)</f>
        <v>15593</v>
      </c>
      <c r="C78" s="428">
        <f>SUM(C8:C42)</f>
        <v>6987</v>
      </c>
      <c r="D78" s="463">
        <f aca="true" t="shared" si="3" ref="D78:J78">SUM(D8:D42)</f>
        <v>1501</v>
      </c>
      <c r="E78" s="429">
        <f t="shared" si="3"/>
        <v>0</v>
      </c>
      <c r="F78" s="430">
        <f t="shared" si="3"/>
        <v>0</v>
      </c>
      <c r="G78" s="430">
        <f t="shared" si="3"/>
        <v>0</v>
      </c>
      <c r="H78" s="430">
        <f t="shared" si="3"/>
        <v>0</v>
      </c>
      <c r="I78" s="464">
        <f t="shared" si="3"/>
        <v>1501</v>
      </c>
      <c r="J78" s="428">
        <f t="shared" si="3"/>
        <v>7105</v>
      </c>
    </row>
    <row r="79" spans="1:10" ht="23.25" customHeight="1">
      <c r="A79" s="283" t="s">
        <v>561</v>
      </c>
      <c r="B79" s="760">
        <f>SUM(B50:B77)</f>
        <v>1477</v>
      </c>
      <c r="C79" s="433">
        <f>SUM(C50:C77)</f>
        <v>785</v>
      </c>
      <c r="D79" s="465">
        <f aca="true" t="shared" si="4" ref="D79:J79">SUM(D50:D77)</f>
        <v>13</v>
      </c>
      <c r="E79" s="434">
        <f t="shared" si="4"/>
        <v>0</v>
      </c>
      <c r="F79" s="435">
        <f t="shared" si="4"/>
        <v>0</v>
      </c>
      <c r="G79" s="435">
        <f t="shared" si="4"/>
        <v>0</v>
      </c>
      <c r="H79" s="435">
        <f t="shared" si="4"/>
        <v>0</v>
      </c>
      <c r="I79" s="466">
        <f t="shared" si="4"/>
        <v>13</v>
      </c>
      <c r="J79" s="433">
        <f t="shared" si="4"/>
        <v>679</v>
      </c>
    </row>
    <row r="80" spans="1:10" ht="23.25" customHeight="1" thickBot="1">
      <c r="A80" s="284" t="s">
        <v>574</v>
      </c>
      <c r="B80" s="761">
        <f>SUM(B78:B79)</f>
        <v>17070</v>
      </c>
      <c r="C80" s="453">
        <f>SUM(C78:C79)</f>
        <v>7772</v>
      </c>
      <c r="D80" s="467">
        <f aca="true" t="shared" si="5" ref="D80:J80">SUM(D78:D79)</f>
        <v>1514</v>
      </c>
      <c r="E80" s="462">
        <f t="shared" si="5"/>
        <v>0</v>
      </c>
      <c r="F80" s="455">
        <f t="shared" si="5"/>
        <v>0</v>
      </c>
      <c r="G80" s="455">
        <f t="shared" si="5"/>
        <v>0</v>
      </c>
      <c r="H80" s="455">
        <f t="shared" si="5"/>
        <v>0</v>
      </c>
      <c r="I80" s="468">
        <f t="shared" si="5"/>
        <v>1514</v>
      </c>
      <c r="J80" s="453">
        <f t="shared" si="5"/>
        <v>7784</v>
      </c>
    </row>
  </sheetData>
  <mergeCells count="22">
    <mergeCell ref="A4:A7"/>
    <mergeCell ref="B4:J4"/>
    <mergeCell ref="B5:B7"/>
    <mergeCell ref="C47:C49"/>
    <mergeCell ref="J47:J49"/>
    <mergeCell ref="D6:D7"/>
    <mergeCell ref="E6:E7"/>
    <mergeCell ref="G6:G7"/>
    <mergeCell ref="H48:H49"/>
    <mergeCell ref="F48:F49"/>
    <mergeCell ref="A46:A49"/>
    <mergeCell ref="D48:D49"/>
    <mergeCell ref="E48:E49"/>
    <mergeCell ref="I48:I49"/>
    <mergeCell ref="G48:G49"/>
    <mergeCell ref="J5:J7"/>
    <mergeCell ref="C5:C7"/>
    <mergeCell ref="B46:J46"/>
    <mergeCell ref="B47:B49"/>
    <mergeCell ref="I6:I7"/>
    <mergeCell ref="F6:F7"/>
    <mergeCell ref="H6:H7"/>
  </mergeCells>
  <printOptions horizontalCentered="1"/>
  <pageMargins left="0.7086614173228347" right="0.52" top="0.7874015748031497" bottom="0.7874015748031497" header="0.5118110236220472" footer="0.5118110236220472"/>
  <pageSetup fitToHeight="2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J80"/>
  <sheetViews>
    <sheetView view="pageBreakPreview" zoomScaleSheetLayoutView="10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10" sqref="C10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4" width="10.59765625" style="38" customWidth="1"/>
    <col min="5" max="9" width="9.59765625" style="38" customWidth="1"/>
    <col min="10" max="10" width="10.59765625" style="38" customWidth="1"/>
    <col min="11" max="16384" width="11" style="10" customWidth="1"/>
  </cols>
  <sheetData>
    <row r="1" spans="1:2" ht="24" customHeight="1">
      <c r="A1" s="50" t="s">
        <v>740</v>
      </c>
      <c r="B1" s="50"/>
    </row>
    <row r="2" spans="1:2" ht="24" customHeight="1">
      <c r="A2" s="50" t="s">
        <v>744</v>
      </c>
      <c r="B2" s="50"/>
    </row>
    <row r="3" spans="1:10" ht="24" customHeight="1" thickBot="1">
      <c r="A3" s="49" t="s">
        <v>393</v>
      </c>
      <c r="B3" s="49"/>
      <c r="C3" s="114"/>
      <c r="D3" s="114"/>
      <c r="E3" s="114"/>
      <c r="F3" s="114"/>
      <c r="G3" s="114"/>
      <c r="H3" s="114"/>
      <c r="I3" s="115"/>
      <c r="J3" s="116" t="s">
        <v>944</v>
      </c>
    </row>
    <row r="4" spans="1:10" ht="20.25" customHeight="1" thickBot="1">
      <c r="A4" s="1017" t="s">
        <v>559</v>
      </c>
      <c r="B4" s="1017"/>
      <c r="C4" s="978"/>
      <c r="D4" s="978"/>
      <c r="E4" s="978"/>
      <c r="F4" s="978"/>
      <c r="G4" s="978"/>
      <c r="H4" s="978"/>
      <c r="I4" s="978"/>
      <c r="J4" s="979"/>
    </row>
    <row r="5" spans="1:10" ht="16.5" customHeight="1">
      <c r="A5" s="1018"/>
      <c r="B5" s="1004" t="s">
        <v>422</v>
      </c>
      <c r="C5" s="989" t="s">
        <v>69</v>
      </c>
      <c r="D5" s="853" t="s">
        <v>68</v>
      </c>
      <c r="E5" s="854"/>
      <c r="F5" s="854"/>
      <c r="G5" s="854"/>
      <c r="H5" s="854"/>
      <c r="I5" s="855"/>
      <c r="J5" s="986" t="s">
        <v>70</v>
      </c>
    </row>
    <row r="6" spans="1:10" ht="16.5" customHeight="1">
      <c r="A6" s="1018"/>
      <c r="B6" s="1004"/>
      <c r="C6" s="990"/>
      <c r="D6" s="992" t="s">
        <v>742</v>
      </c>
      <c r="E6" s="982" t="s">
        <v>743</v>
      </c>
      <c r="F6" s="984" t="s">
        <v>767</v>
      </c>
      <c r="G6" s="984" t="s">
        <v>71</v>
      </c>
      <c r="H6" s="984" t="s">
        <v>768</v>
      </c>
      <c r="I6" s="980" t="s">
        <v>72</v>
      </c>
      <c r="J6" s="987"/>
    </row>
    <row r="7" spans="1:10" ht="16.5" customHeight="1" thickBot="1">
      <c r="A7" s="1019"/>
      <c r="B7" s="1005"/>
      <c r="C7" s="991"/>
      <c r="D7" s="977"/>
      <c r="E7" s="983"/>
      <c r="F7" s="985"/>
      <c r="G7" s="985"/>
      <c r="H7" s="985"/>
      <c r="I7" s="981"/>
      <c r="J7" s="988"/>
    </row>
    <row r="8" spans="1:10" ht="23.25" customHeight="1">
      <c r="A8" s="310" t="s">
        <v>251</v>
      </c>
      <c r="B8" s="754">
        <f>SUM(C8,D8,J8)</f>
        <v>12127</v>
      </c>
      <c r="C8" s="428">
        <v>77</v>
      </c>
      <c r="D8" s="315">
        <f>SUM(E8:I8)</f>
        <v>12050</v>
      </c>
      <c r="E8" s="429">
        <v>11308</v>
      </c>
      <c r="F8" s="431" t="s">
        <v>73</v>
      </c>
      <c r="G8" s="430">
        <v>742</v>
      </c>
      <c r="H8" s="431" t="s">
        <v>73</v>
      </c>
      <c r="I8" s="432" t="s">
        <v>73</v>
      </c>
      <c r="J8" s="796" t="s">
        <v>73</v>
      </c>
    </row>
    <row r="9" spans="1:10" ht="23.25" customHeight="1">
      <c r="A9" s="311" t="s">
        <v>252</v>
      </c>
      <c r="B9" s="755">
        <f>SUM(C9,D9,J9)</f>
        <v>2441</v>
      </c>
      <c r="C9" s="433">
        <v>28</v>
      </c>
      <c r="D9" s="316">
        <f aca="true" t="shared" si="0" ref="D9:D42">SUM(E9:I9)</f>
        <v>2413</v>
      </c>
      <c r="E9" s="434">
        <v>2413</v>
      </c>
      <c r="F9" s="436" t="s">
        <v>73</v>
      </c>
      <c r="G9" s="436" t="s">
        <v>73</v>
      </c>
      <c r="H9" s="436" t="s">
        <v>73</v>
      </c>
      <c r="I9" s="437" t="s">
        <v>73</v>
      </c>
      <c r="J9" s="764" t="s">
        <v>73</v>
      </c>
    </row>
    <row r="10" spans="1:10" ht="23.25" customHeight="1">
      <c r="A10" s="311" t="s">
        <v>253</v>
      </c>
      <c r="B10" s="755">
        <f>SUM(C10,D10,J10)</f>
        <v>173</v>
      </c>
      <c r="C10" s="433">
        <v>173</v>
      </c>
      <c r="D10" s="458" t="s">
        <v>73</v>
      </c>
      <c r="E10" s="438" t="s">
        <v>73</v>
      </c>
      <c r="F10" s="436" t="s">
        <v>73</v>
      </c>
      <c r="G10" s="436" t="s">
        <v>73</v>
      </c>
      <c r="H10" s="436" t="s">
        <v>73</v>
      </c>
      <c r="I10" s="437" t="s">
        <v>73</v>
      </c>
      <c r="J10" s="764" t="s">
        <v>73</v>
      </c>
    </row>
    <row r="11" spans="1:10" ht="23.25" customHeight="1">
      <c r="A11" s="311" t="s">
        <v>254</v>
      </c>
      <c r="B11" s="755">
        <f>SUM(C11,D11,J11)</f>
        <v>207</v>
      </c>
      <c r="C11" s="433">
        <v>207</v>
      </c>
      <c r="D11" s="458" t="s">
        <v>73</v>
      </c>
      <c r="E11" s="438" t="s">
        <v>73</v>
      </c>
      <c r="F11" s="436" t="s">
        <v>73</v>
      </c>
      <c r="G11" s="436" t="s">
        <v>73</v>
      </c>
      <c r="H11" s="436" t="s">
        <v>73</v>
      </c>
      <c r="I11" s="437" t="s">
        <v>73</v>
      </c>
      <c r="J11" s="764" t="s">
        <v>73</v>
      </c>
    </row>
    <row r="12" spans="1:10" ht="23.25" customHeight="1">
      <c r="A12" s="312" t="s">
        <v>255</v>
      </c>
      <c r="B12" s="756">
        <f>SUM(C12,D12,J12)</f>
        <v>41</v>
      </c>
      <c r="C12" s="439">
        <v>41</v>
      </c>
      <c r="D12" s="459" t="s">
        <v>73</v>
      </c>
      <c r="E12" s="449" t="s">
        <v>73</v>
      </c>
      <c r="F12" s="442" t="s">
        <v>73</v>
      </c>
      <c r="G12" s="442" t="s">
        <v>73</v>
      </c>
      <c r="H12" s="442" t="s">
        <v>73</v>
      </c>
      <c r="I12" s="443" t="s">
        <v>73</v>
      </c>
      <c r="J12" s="451" t="s">
        <v>73</v>
      </c>
    </row>
    <row r="13" spans="1:10" ht="23.25" customHeight="1">
      <c r="A13" s="313" t="s">
        <v>256</v>
      </c>
      <c r="B13" s="793" t="s">
        <v>73</v>
      </c>
      <c r="C13" s="461" t="s">
        <v>73</v>
      </c>
      <c r="D13" s="786" t="s">
        <v>73</v>
      </c>
      <c r="E13" s="450" t="s">
        <v>73</v>
      </c>
      <c r="F13" s="447" t="s">
        <v>73</v>
      </c>
      <c r="G13" s="447" t="s">
        <v>73</v>
      </c>
      <c r="H13" s="447" t="s">
        <v>73</v>
      </c>
      <c r="I13" s="448" t="s">
        <v>73</v>
      </c>
      <c r="J13" s="461" t="s">
        <v>73</v>
      </c>
    </row>
    <row r="14" spans="1:10" ht="23.25" customHeight="1">
      <c r="A14" s="311" t="s">
        <v>257</v>
      </c>
      <c r="B14" s="755">
        <f>SUM(C14,D14,J14)</f>
        <v>4838</v>
      </c>
      <c r="C14" s="764" t="s">
        <v>73</v>
      </c>
      <c r="D14" s="316">
        <f t="shared" si="0"/>
        <v>4838</v>
      </c>
      <c r="E14" s="434">
        <v>4766</v>
      </c>
      <c r="F14" s="436" t="s">
        <v>73</v>
      </c>
      <c r="G14" s="436" t="s">
        <v>73</v>
      </c>
      <c r="H14" s="436" t="s">
        <v>73</v>
      </c>
      <c r="I14" s="466">
        <v>72</v>
      </c>
      <c r="J14" s="764" t="s">
        <v>73</v>
      </c>
    </row>
    <row r="15" spans="1:10" ht="23.25" customHeight="1">
      <c r="A15" s="311" t="s">
        <v>258</v>
      </c>
      <c r="B15" s="755">
        <f>SUM(C15,D15,J15)</f>
        <v>4296</v>
      </c>
      <c r="C15" s="433">
        <v>121</v>
      </c>
      <c r="D15" s="316">
        <f t="shared" si="0"/>
        <v>4175</v>
      </c>
      <c r="E15" s="434">
        <v>4175</v>
      </c>
      <c r="F15" s="436" t="s">
        <v>73</v>
      </c>
      <c r="G15" s="436" t="s">
        <v>73</v>
      </c>
      <c r="H15" s="436" t="s">
        <v>73</v>
      </c>
      <c r="I15" s="437" t="s">
        <v>73</v>
      </c>
      <c r="J15" s="764" t="s">
        <v>73</v>
      </c>
    </row>
    <row r="16" spans="1:10" ht="23.25" customHeight="1">
      <c r="A16" s="311" t="s">
        <v>259</v>
      </c>
      <c r="B16" s="755">
        <f>SUM(C16,D16,J16)</f>
        <v>41</v>
      </c>
      <c r="C16" s="433">
        <v>2</v>
      </c>
      <c r="D16" s="316">
        <f t="shared" si="0"/>
        <v>39</v>
      </c>
      <c r="E16" s="438" t="s">
        <v>73</v>
      </c>
      <c r="F16" s="436" t="s">
        <v>73</v>
      </c>
      <c r="G16" s="435">
        <v>10</v>
      </c>
      <c r="H16" s="436" t="s">
        <v>73</v>
      </c>
      <c r="I16" s="466">
        <v>29</v>
      </c>
      <c r="J16" s="764" t="s">
        <v>73</v>
      </c>
    </row>
    <row r="17" spans="1:10" ht="23.25" customHeight="1">
      <c r="A17" s="312" t="s">
        <v>260</v>
      </c>
      <c r="B17" s="771" t="s">
        <v>73</v>
      </c>
      <c r="C17" s="451" t="s">
        <v>73</v>
      </c>
      <c r="D17" s="459" t="s">
        <v>73</v>
      </c>
      <c r="E17" s="449" t="s">
        <v>73</v>
      </c>
      <c r="F17" s="442" t="s">
        <v>73</v>
      </c>
      <c r="G17" s="442" t="s">
        <v>73</v>
      </c>
      <c r="H17" s="442" t="s">
        <v>73</v>
      </c>
      <c r="I17" s="443" t="s">
        <v>73</v>
      </c>
      <c r="J17" s="451" t="s">
        <v>73</v>
      </c>
    </row>
    <row r="18" spans="1:10" ht="23.25" customHeight="1">
      <c r="A18" s="313" t="s">
        <v>261</v>
      </c>
      <c r="B18" s="757">
        <f>SUM(C18,D18,J18)</f>
        <v>92</v>
      </c>
      <c r="C18" s="444">
        <v>92</v>
      </c>
      <c r="D18" s="786" t="s">
        <v>73</v>
      </c>
      <c r="E18" s="450" t="s">
        <v>73</v>
      </c>
      <c r="F18" s="447" t="s">
        <v>73</v>
      </c>
      <c r="G18" s="447" t="s">
        <v>73</v>
      </c>
      <c r="H18" s="447" t="s">
        <v>73</v>
      </c>
      <c r="I18" s="448" t="s">
        <v>73</v>
      </c>
      <c r="J18" s="461" t="s">
        <v>73</v>
      </c>
    </row>
    <row r="19" spans="1:10" ht="23.25" customHeight="1">
      <c r="A19" s="311" t="s">
        <v>262</v>
      </c>
      <c r="B19" s="755">
        <f>SUM(C19,D19,J19)</f>
        <v>2624</v>
      </c>
      <c r="C19" s="764" t="s">
        <v>73</v>
      </c>
      <c r="D19" s="316">
        <f t="shared" si="0"/>
        <v>2624</v>
      </c>
      <c r="E19" s="438" t="s">
        <v>73</v>
      </c>
      <c r="F19" s="436" t="s">
        <v>73</v>
      </c>
      <c r="G19" s="435">
        <v>2589</v>
      </c>
      <c r="H19" s="436" t="s">
        <v>73</v>
      </c>
      <c r="I19" s="466">
        <v>35</v>
      </c>
      <c r="J19" s="764" t="s">
        <v>73</v>
      </c>
    </row>
    <row r="20" spans="1:10" ht="23.25" customHeight="1">
      <c r="A20" s="311" t="s">
        <v>263</v>
      </c>
      <c r="B20" s="755">
        <f>SUM(C20,D20,J20)</f>
        <v>4760</v>
      </c>
      <c r="C20" s="433">
        <v>55</v>
      </c>
      <c r="D20" s="316">
        <f t="shared" si="0"/>
        <v>4705</v>
      </c>
      <c r="E20" s="434">
        <v>3002</v>
      </c>
      <c r="F20" s="436" t="s">
        <v>73</v>
      </c>
      <c r="G20" s="435">
        <v>1567</v>
      </c>
      <c r="H20" s="436" t="s">
        <v>73</v>
      </c>
      <c r="I20" s="466">
        <v>136</v>
      </c>
      <c r="J20" s="764" t="s">
        <v>73</v>
      </c>
    </row>
    <row r="21" spans="1:10" ht="23.25" customHeight="1">
      <c r="A21" s="311" t="s">
        <v>264</v>
      </c>
      <c r="B21" s="755">
        <f>SUM(C21,D21,J21)</f>
        <v>48</v>
      </c>
      <c r="C21" s="764" t="s">
        <v>73</v>
      </c>
      <c r="D21" s="316">
        <f t="shared" si="0"/>
        <v>48</v>
      </c>
      <c r="E21" s="438" t="s">
        <v>73</v>
      </c>
      <c r="F21" s="436" t="s">
        <v>73</v>
      </c>
      <c r="G21" s="436" t="s">
        <v>73</v>
      </c>
      <c r="H21" s="436" t="s">
        <v>73</v>
      </c>
      <c r="I21" s="466">
        <v>48</v>
      </c>
      <c r="J21" s="764" t="s">
        <v>73</v>
      </c>
    </row>
    <row r="22" spans="1:10" ht="23.25" customHeight="1">
      <c r="A22" s="312" t="s">
        <v>265</v>
      </c>
      <c r="B22" s="756">
        <f>SUM(C22,D22,J22)</f>
        <v>50</v>
      </c>
      <c r="C22" s="451" t="s">
        <v>73</v>
      </c>
      <c r="D22" s="317">
        <f t="shared" si="0"/>
        <v>50</v>
      </c>
      <c r="E22" s="449" t="s">
        <v>73</v>
      </c>
      <c r="F22" s="442" t="s">
        <v>73</v>
      </c>
      <c r="G22" s="442" t="s">
        <v>73</v>
      </c>
      <c r="H22" s="442" t="s">
        <v>73</v>
      </c>
      <c r="I22" s="788">
        <v>50</v>
      </c>
      <c r="J22" s="451" t="s">
        <v>73</v>
      </c>
    </row>
    <row r="23" spans="1:10" ht="23.25" customHeight="1">
      <c r="A23" s="313" t="s">
        <v>266</v>
      </c>
      <c r="B23" s="793" t="s">
        <v>73</v>
      </c>
      <c r="C23" s="461" t="s">
        <v>73</v>
      </c>
      <c r="D23" s="786" t="s">
        <v>73</v>
      </c>
      <c r="E23" s="450" t="s">
        <v>73</v>
      </c>
      <c r="F23" s="447" t="s">
        <v>73</v>
      </c>
      <c r="G23" s="447" t="s">
        <v>73</v>
      </c>
      <c r="H23" s="447" t="s">
        <v>73</v>
      </c>
      <c r="I23" s="448" t="s">
        <v>73</v>
      </c>
      <c r="J23" s="461" t="s">
        <v>73</v>
      </c>
    </row>
    <row r="24" spans="1:10" ht="23.25" customHeight="1">
      <c r="A24" s="311" t="s">
        <v>267</v>
      </c>
      <c r="B24" s="770" t="s">
        <v>73</v>
      </c>
      <c r="C24" s="764" t="s">
        <v>73</v>
      </c>
      <c r="D24" s="458" t="s">
        <v>73</v>
      </c>
      <c r="E24" s="438" t="s">
        <v>73</v>
      </c>
      <c r="F24" s="436" t="s">
        <v>73</v>
      </c>
      <c r="G24" s="436" t="s">
        <v>73</v>
      </c>
      <c r="H24" s="436" t="s">
        <v>73</v>
      </c>
      <c r="I24" s="437" t="s">
        <v>73</v>
      </c>
      <c r="J24" s="764" t="s">
        <v>73</v>
      </c>
    </row>
    <row r="25" spans="1:10" ht="23.25" customHeight="1">
      <c r="A25" s="311" t="s">
        <v>268</v>
      </c>
      <c r="B25" s="755">
        <f>SUM(C25,D25,J25)</f>
        <v>1831</v>
      </c>
      <c r="C25" s="433">
        <v>669</v>
      </c>
      <c r="D25" s="316">
        <f t="shared" si="0"/>
        <v>1162</v>
      </c>
      <c r="E25" s="434">
        <v>843</v>
      </c>
      <c r="F25" s="436" t="s">
        <v>73</v>
      </c>
      <c r="G25" s="436" t="s">
        <v>73</v>
      </c>
      <c r="H25" s="435">
        <v>101</v>
      </c>
      <c r="I25" s="466">
        <v>218</v>
      </c>
      <c r="J25" s="764" t="s">
        <v>73</v>
      </c>
    </row>
    <row r="26" spans="1:10" ht="23.25" customHeight="1">
      <c r="A26" s="311" t="s">
        <v>269</v>
      </c>
      <c r="B26" s="755">
        <f>SUM(C26,D26,J26)</f>
        <v>73</v>
      </c>
      <c r="C26" s="433">
        <v>2</v>
      </c>
      <c r="D26" s="316">
        <f t="shared" si="0"/>
        <v>71</v>
      </c>
      <c r="E26" s="438" t="s">
        <v>73</v>
      </c>
      <c r="F26" s="435">
        <v>52</v>
      </c>
      <c r="G26" s="436" t="s">
        <v>73</v>
      </c>
      <c r="H26" s="436" t="s">
        <v>73</v>
      </c>
      <c r="I26" s="466">
        <v>19</v>
      </c>
      <c r="J26" s="764" t="s">
        <v>73</v>
      </c>
    </row>
    <row r="27" spans="1:10" ht="23.25" customHeight="1">
      <c r="A27" s="312" t="s">
        <v>270</v>
      </c>
      <c r="B27" s="756">
        <f>SUM(C27,D27,J27)</f>
        <v>1</v>
      </c>
      <c r="C27" s="439">
        <v>1</v>
      </c>
      <c r="D27" s="459" t="s">
        <v>73</v>
      </c>
      <c r="E27" s="449" t="s">
        <v>73</v>
      </c>
      <c r="F27" s="442" t="s">
        <v>73</v>
      </c>
      <c r="G27" s="442" t="s">
        <v>73</v>
      </c>
      <c r="H27" s="442" t="s">
        <v>73</v>
      </c>
      <c r="I27" s="443" t="s">
        <v>73</v>
      </c>
      <c r="J27" s="451" t="s">
        <v>73</v>
      </c>
    </row>
    <row r="28" spans="1:10" ht="23.25" customHeight="1">
      <c r="A28" s="313" t="s">
        <v>271</v>
      </c>
      <c r="B28" s="793" t="s">
        <v>73</v>
      </c>
      <c r="C28" s="461" t="s">
        <v>73</v>
      </c>
      <c r="D28" s="786" t="s">
        <v>73</v>
      </c>
      <c r="E28" s="450" t="s">
        <v>73</v>
      </c>
      <c r="F28" s="447" t="s">
        <v>73</v>
      </c>
      <c r="G28" s="447" t="s">
        <v>73</v>
      </c>
      <c r="H28" s="447" t="s">
        <v>73</v>
      </c>
      <c r="I28" s="448" t="s">
        <v>73</v>
      </c>
      <c r="J28" s="461" t="s">
        <v>73</v>
      </c>
    </row>
    <row r="29" spans="1:10" ht="23.25" customHeight="1">
      <c r="A29" s="311" t="s">
        <v>272</v>
      </c>
      <c r="B29" s="755">
        <f aca="true" t="shared" si="1" ref="B29:B38">SUM(C29,D29,J29)</f>
        <v>4544</v>
      </c>
      <c r="C29" s="764" t="s">
        <v>73</v>
      </c>
      <c r="D29" s="316">
        <f t="shared" si="0"/>
        <v>4544</v>
      </c>
      <c r="E29" s="434">
        <v>4466</v>
      </c>
      <c r="F29" s="435">
        <v>78</v>
      </c>
      <c r="G29" s="436" t="s">
        <v>73</v>
      </c>
      <c r="H29" s="436" t="s">
        <v>73</v>
      </c>
      <c r="I29" s="437" t="s">
        <v>73</v>
      </c>
      <c r="J29" s="764" t="s">
        <v>73</v>
      </c>
    </row>
    <row r="30" spans="1:10" ht="23.25" customHeight="1">
      <c r="A30" s="311" t="s">
        <v>273</v>
      </c>
      <c r="B30" s="755">
        <f t="shared" si="1"/>
        <v>670</v>
      </c>
      <c r="C30" s="433">
        <v>670</v>
      </c>
      <c r="D30" s="458" t="s">
        <v>73</v>
      </c>
      <c r="E30" s="438" t="s">
        <v>73</v>
      </c>
      <c r="F30" s="436" t="s">
        <v>73</v>
      </c>
      <c r="G30" s="436" t="s">
        <v>73</v>
      </c>
      <c r="H30" s="436" t="s">
        <v>73</v>
      </c>
      <c r="I30" s="437" t="s">
        <v>73</v>
      </c>
      <c r="J30" s="452" t="s">
        <v>73</v>
      </c>
    </row>
    <row r="31" spans="1:10" ht="23.25" customHeight="1">
      <c r="A31" s="311" t="s">
        <v>274</v>
      </c>
      <c r="B31" s="755">
        <f t="shared" si="1"/>
        <v>9</v>
      </c>
      <c r="C31" s="764" t="s">
        <v>73</v>
      </c>
      <c r="D31" s="316">
        <f t="shared" si="0"/>
        <v>9</v>
      </c>
      <c r="E31" s="438" t="s">
        <v>73</v>
      </c>
      <c r="F31" s="435">
        <v>9</v>
      </c>
      <c r="G31" s="436" t="s">
        <v>73</v>
      </c>
      <c r="H31" s="436" t="s">
        <v>73</v>
      </c>
      <c r="I31" s="437" t="s">
        <v>73</v>
      </c>
      <c r="J31" s="764" t="s">
        <v>73</v>
      </c>
    </row>
    <row r="32" spans="1:10" ht="23.25" customHeight="1">
      <c r="A32" s="312" t="s">
        <v>275</v>
      </c>
      <c r="B32" s="756">
        <f t="shared" si="1"/>
        <v>57</v>
      </c>
      <c r="C32" s="451" t="s">
        <v>73</v>
      </c>
      <c r="D32" s="317">
        <f t="shared" si="0"/>
        <v>57</v>
      </c>
      <c r="E32" s="449" t="s">
        <v>73</v>
      </c>
      <c r="F32" s="442" t="s">
        <v>73</v>
      </c>
      <c r="G32" s="442" t="s">
        <v>73</v>
      </c>
      <c r="H32" s="442" t="s">
        <v>73</v>
      </c>
      <c r="I32" s="788">
        <v>57</v>
      </c>
      <c r="J32" s="451" t="s">
        <v>73</v>
      </c>
    </row>
    <row r="33" spans="1:10" ht="23.25" customHeight="1">
      <c r="A33" s="313" t="s">
        <v>276</v>
      </c>
      <c r="B33" s="757">
        <f t="shared" si="1"/>
        <v>15</v>
      </c>
      <c r="C33" s="444">
        <v>15</v>
      </c>
      <c r="D33" s="786" t="s">
        <v>73</v>
      </c>
      <c r="E33" s="450" t="s">
        <v>73</v>
      </c>
      <c r="F33" s="447" t="s">
        <v>73</v>
      </c>
      <c r="G33" s="447" t="s">
        <v>73</v>
      </c>
      <c r="H33" s="447" t="s">
        <v>73</v>
      </c>
      <c r="I33" s="448" t="s">
        <v>73</v>
      </c>
      <c r="J33" s="461" t="s">
        <v>73</v>
      </c>
    </row>
    <row r="34" spans="1:10" ht="23.25" customHeight="1">
      <c r="A34" s="311" t="s">
        <v>277</v>
      </c>
      <c r="B34" s="755">
        <f t="shared" si="1"/>
        <v>374</v>
      </c>
      <c r="C34" s="433">
        <v>5</v>
      </c>
      <c r="D34" s="316">
        <f t="shared" si="0"/>
        <v>369</v>
      </c>
      <c r="E34" s="434">
        <v>364</v>
      </c>
      <c r="F34" s="436" t="s">
        <v>73</v>
      </c>
      <c r="G34" s="436" t="s">
        <v>73</v>
      </c>
      <c r="H34" s="436" t="s">
        <v>73</v>
      </c>
      <c r="I34" s="466">
        <v>5</v>
      </c>
      <c r="J34" s="764" t="s">
        <v>73</v>
      </c>
    </row>
    <row r="35" spans="1:10" ht="23.25" customHeight="1">
      <c r="A35" s="311" t="s">
        <v>278</v>
      </c>
      <c r="B35" s="755">
        <f t="shared" si="1"/>
        <v>110</v>
      </c>
      <c r="C35" s="433">
        <v>89</v>
      </c>
      <c r="D35" s="316">
        <f t="shared" si="0"/>
        <v>21</v>
      </c>
      <c r="E35" s="434">
        <v>3</v>
      </c>
      <c r="F35" s="435">
        <v>18</v>
      </c>
      <c r="G35" s="436" t="s">
        <v>73</v>
      </c>
      <c r="H35" s="436" t="s">
        <v>73</v>
      </c>
      <c r="I35" s="437" t="s">
        <v>73</v>
      </c>
      <c r="J35" s="764" t="s">
        <v>73</v>
      </c>
    </row>
    <row r="36" spans="1:10" ht="23.25" customHeight="1">
      <c r="A36" s="311" t="s">
        <v>279</v>
      </c>
      <c r="B36" s="755">
        <f t="shared" si="1"/>
        <v>110</v>
      </c>
      <c r="C36" s="433">
        <v>25</v>
      </c>
      <c r="D36" s="316">
        <f t="shared" si="0"/>
        <v>85</v>
      </c>
      <c r="E36" s="438" t="s">
        <v>73</v>
      </c>
      <c r="F36" s="435">
        <v>2</v>
      </c>
      <c r="G36" s="435">
        <v>83</v>
      </c>
      <c r="H36" s="436" t="s">
        <v>73</v>
      </c>
      <c r="I36" s="437" t="s">
        <v>73</v>
      </c>
      <c r="J36" s="764" t="s">
        <v>73</v>
      </c>
    </row>
    <row r="37" spans="1:10" ht="23.25" customHeight="1">
      <c r="A37" s="312" t="s">
        <v>280</v>
      </c>
      <c r="B37" s="756">
        <f t="shared" si="1"/>
        <v>205</v>
      </c>
      <c r="C37" s="451" t="s">
        <v>73</v>
      </c>
      <c r="D37" s="317">
        <f t="shared" si="0"/>
        <v>205</v>
      </c>
      <c r="E37" s="440">
        <v>205</v>
      </c>
      <c r="F37" s="442" t="s">
        <v>73</v>
      </c>
      <c r="G37" s="442" t="s">
        <v>73</v>
      </c>
      <c r="H37" s="442" t="s">
        <v>73</v>
      </c>
      <c r="I37" s="443" t="s">
        <v>73</v>
      </c>
      <c r="J37" s="451" t="s">
        <v>73</v>
      </c>
    </row>
    <row r="38" spans="1:10" ht="23.25" customHeight="1">
      <c r="A38" s="313" t="s">
        <v>281</v>
      </c>
      <c r="B38" s="757">
        <f t="shared" si="1"/>
        <v>3785</v>
      </c>
      <c r="C38" s="444">
        <v>2664</v>
      </c>
      <c r="D38" s="318">
        <f t="shared" si="0"/>
        <v>1121</v>
      </c>
      <c r="E38" s="445">
        <v>1121</v>
      </c>
      <c r="F38" s="447" t="s">
        <v>73</v>
      </c>
      <c r="G38" s="447" t="s">
        <v>73</v>
      </c>
      <c r="H38" s="447" t="s">
        <v>73</v>
      </c>
      <c r="I38" s="448" t="s">
        <v>73</v>
      </c>
      <c r="J38" s="461" t="s">
        <v>73</v>
      </c>
    </row>
    <row r="39" spans="1:10" ht="23.25" customHeight="1">
      <c r="A39" s="311" t="s">
        <v>282</v>
      </c>
      <c r="B39" s="770" t="s">
        <v>73</v>
      </c>
      <c r="C39" s="764" t="s">
        <v>73</v>
      </c>
      <c r="D39" s="458" t="s">
        <v>73</v>
      </c>
      <c r="E39" s="438" t="s">
        <v>73</v>
      </c>
      <c r="F39" s="436" t="s">
        <v>73</v>
      </c>
      <c r="G39" s="436" t="s">
        <v>73</v>
      </c>
      <c r="H39" s="436" t="s">
        <v>73</v>
      </c>
      <c r="I39" s="437" t="s">
        <v>73</v>
      </c>
      <c r="J39" s="764" t="s">
        <v>73</v>
      </c>
    </row>
    <row r="40" spans="1:10" ht="23.25" customHeight="1">
      <c r="A40" s="311" t="s">
        <v>283</v>
      </c>
      <c r="B40" s="770" t="s">
        <v>73</v>
      </c>
      <c r="C40" s="764" t="s">
        <v>73</v>
      </c>
      <c r="D40" s="458" t="s">
        <v>73</v>
      </c>
      <c r="E40" s="438" t="s">
        <v>73</v>
      </c>
      <c r="F40" s="436" t="s">
        <v>73</v>
      </c>
      <c r="G40" s="436" t="s">
        <v>73</v>
      </c>
      <c r="H40" s="436" t="s">
        <v>73</v>
      </c>
      <c r="I40" s="437" t="s">
        <v>73</v>
      </c>
      <c r="J40" s="764" t="s">
        <v>73</v>
      </c>
    </row>
    <row r="41" spans="1:10" ht="23.25" customHeight="1">
      <c r="A41" s="311" t="s">
        <v>284</v>
      </c>
      <c r="B41" s="755">
        <f>SUM(C41,D41,J41)</f>
        <v>144</v>
      </c>
      <c r="C41" s="433">
        <v>11</v>
      </c>
      <c r="D41" s="316">
        <f t="shared" si="0"/>
        <v>133</v>
      </c>
      <c r="E41" s="438" t="s">
        <v>73</v>
      </c>
      <c r="F41" s="436" t="s">
        <v>73</v>
      </c>
      <c r="G41" s="435">
        <v>133</v>
      </c>
      <c r="H41" s="436" t="s">
        <v>73</v>
      </c>
      <c r="I41" s="437" t="s">
        <v>73</v>
      </c>
      <c r="J41" s="764" t="s">
        <v>73</v>
      </c>
    </row>
    <row r="42" spans="1:10" ht="23.25" customHeight="1" thickBot="1">
      <c r="A42" s="314" t="s">
        <v>67</v>
      </c>
      <c r="B42" s="758">
        <f>SUM(C42,D42,J42)</f>
        <v>122</v>
      </c>
      <c r="C42" s="765" t="s">
        <v>73</v>
      </c>
      <c r="D42" s="319">
        <f t="shared" si="0"/>
        <v>122</v>
      </c>
      <c r="E42" s="462">
        <v>36</v>
      </c>
      <c r="F42" s="456" t="s">
        <v>73</v>
      </c>
      <c r="G42" s="456" t="s">
        <v>73</v>
      </c>
      <c r="H42" s="455">
        <v>86</v>
      </c>
      <c r="I42" s="457" t="s">
        <v>73</v>
      </c>
      <c r="J42" s="765" t="s">
        <v>73</v>
      </c>
    </row>
    <row r="43" spans="1:2" ht="24" customHeight="1">
      <c r="A43" s="50" t="s">
        <v>740</v>
      </c>
      <c r="B43" s="50"/>
    </row>
    <row r="44" spans="1:2" ht="24" customHeight="1">
      <c r="A44" s="50" t="s">
        <v>744</v>
      </c>
      <c r="B44" s="50"/>
    </row>
    <row r="45" spans="1:10" ht="24" customHeight="1" thickBot="1">
      <c r="A45" s="49" t="s">
        <v>394</v>
      </c>
      <c r="B45" s="49"/>
      <c r="C45" s="114"/>
      <c r="D45" s="114"/>
      <c r="E45" s="114"/>
      <c r="F45" s="114"/>
      <c r="G45" s="114"/>
      <c r="H45" s="114"/>
      <c r="I45" s="115"/>
      <c r="J45" s="116" t="s">
        <v>944</v>
      </c>
    </row>
    <row r="46" spans="1:10" ht="20.25" customHeight="1" thickBot="1">
      <c r="A46" s="1017" t="s">
        <v>559</v>
      </c>
      <c r="B46" s="1017"/>
      <c r="C46" s="978"/>
      <c r="D46" s="978"/>
      <c r="E46" s="978"/>
      <c r="F46" s="978"/>
      <c r="G46" s="978"/>
      <c r="H46" s="978"/>
      <c r="I46" s="978"/>
      <c r="J46" s="979"/>
    </row>
    <row r="47" spans="1:10" ht="16.5" customHeight="1">
      <c r="A47" s="1018"/>
      <c r="B47" s="1004" t="s">
        <v>422</v>
      </c>
      <c r="C47" s="989" t="s">
        <v>69</v>
      </c>
      <c r="D47" s="853" t="s">
        <v>68</v>
      </c>
      <c r="E47" s="854"/>
      <c r="F47" s="854"/>
      <c r="G47" s="854"/>
      <c r="H47" s="854"/>
      <c r="I47" s="855"/>
      <c r="J47" s="986" t="s">
        <v>70</v>
      </c>
    </row>
    <row r="48" spans="1:10" ht="16.5" customHeight="1">
      <c r="A48" s="1018"/>
      <c r="B48" s="1004"/>
      <c r="C48" s="990"/>
      <c r="D48" s="992" t="s">
        <v>742</v>
      </c>
      <c r="E48" s="982" t="s">
        <v>743</v>
      </c>
      <c r="F48" s="984" t="s">
        <v>767</v>
      </c>
      <c r="G48" s="984" t="s">
        <v>71</v>
      </c>
      <c r="H48" s="984" t="s">
        <v>768</v>
      </c>
      <c r="I48" s="980" t="s">
        <v>72</v>
      </c>
      <c r="J48" s="987"/>
    </row>
    <row r="49" spans="1:10" ht="16.5" customHeight="1" thickBot="1">
      <c r="A49" s="1019"/>
      <c r="B49" s="1005"/>
      <c r="C49" s="991"/>
      <c r="D49" s="977"/>
      <c r="E49" s="983"/>
      <c r="F49" s="985"/>
      <c r="G49" s="985"/>
      <c r="H49" s="985"/>
      <c r="I49" s="981"/>
      <c r="J49" s="988"/>
    </row>
    <row r="50" spans="1:10" ht="23.25" customHeight="1">
      <c r="A50" s="781" t="s">
        <v>285</v>
      </c>
      <c r="B50" s="773">
        <f>SUM(C50,D50,J50)</f>
        <v>121</v>
      </c>
      <c r="C50" s="428">
        <v>3</v>
      </c>
      <c r="D50" s="766">
        <f aca="true" t="shared" si="2" ref="D50:D77">SUM(E50:I50)</f>
        <v>118</v>
      </c>
      <c r="E50" s="429">
        <v>113</v>
      </c>
      <c r="F50" s="431" t="s">
        <v>73</v>
      </c>
      <c r="G50" s="431" t="s">
        <v>73</v>
      </c>
      <c r="H50" s="431" t="s">
        <v>73</v>
      </c>
      <c r="I50" s="464">
        <v>5</v>
      </c>
      <c r="J50" s="796" t="s">
        <v>73</v>
      </c>
    </row>
    <row r="51" spans="1:10" ht="23.25" customHeight="1">
      <c r="A51" s="782" t="s">
        <v>286</v>
      </c>
      <c r="B51" s="764" t="s">
        <v>73</v>
      </c>
      <c r="C51" s="764" t="s">
        <v>73</v>
      </c>
      <c r="D51" s="770" t="s">
        <v>73</v>
      </c>
      <c r="E51" s="438" t="s">
        <v>73</v>
      </c>
      <c r="F51" s="436" t="s">
        <v>73</v>
      </c>
      <c r="G51" s="436" t="s">
        <v>73</v>
      </c>
      <c r="H51" s="436" t="s">
        <v>73</v>
      </c>
      <c r="I51" s="437" t="s">
        <v>73</v>
      </c>
      <c r="J51" s="764" t="s">
        <v>73</v>
      </c>
    </row>
    <row r="52" spans="1:10" ht="23.25" customHeight="1">
      <c r="A52" s="782" t="s">
        <v>287</v>
      </c>
      <c r="B52" s="774">
        <f>SUM(C52,D52,J52)</f>
        <v>40</v>
      </c>
      <c r="C52" s="433">
        <v>3</v>
      </c>
      <c r="D52" s="767">
        <f t="shared" si="2"/>
        <v>37</v>
      </c>
      <c r="E52" s="438" t="s">
        <v>73</v>
      </c>
      <c r="F52" s="436" t="s">
        <v>73</v>
      </c>
      <c r="G52" s="436" t="s">
        <v>73</v>
      </c>
      <c r="H52" s="436" t="s">
        <v>73</v>
      </c>
      <c r="I52" s="466">
        <v>37</v>
      </c>
      <c r="J52" s="764" t="s">
        <v>73</v>
      </c>
    </row>
    <row r="53" spans="1:10" ht="23.25" customHeight="1">
      <c r="A53" s="782" t="s">
        <v>288</v>
      </c>
      <c r="B53" s="764" t="s">
        <v>73</v>
      </c>
      <c r="C53" s="764" t="s">
        <v>73</v>
      </c>
      <c r="D53" s="770" t="s">
        <v>73</v>
      </c>
      <c r="E53" s="438" t="s">
        <v>73</v>
      </c>
      <c r="F53" s="436" t="s">
        <v>73</v>
      </c>
      <c r="G53" s="436" t="s">
        <v>73</v>
      </c>
      <c r="H53" s="436" t="s">
        <v>73</v>
      </c>
      <c r="I53" s="437" t="s">
        <v>73</v>
      </c>
      <c r="J53" s="764" t="s">
        <v>73</v>
      </c>
    </row>
    <row r="54" spans="1:10" ht="23.25" customHeight="1">
      <c r="A54" s="783" t="s">
        <v>289</v>
      </c>
      <c r="B54" s="775">
        <f>SUM(C54,D54,J54)</f>
        <v>467</v>
      </c>
      <c r="C54" s="439">
        <v>9</v>
      </c>
      <c r="D54" s="768">
        <f t="shared" si="2"/>
        <v>458</v>
      </c>
      <c r="E54" s="440">
        <v>233</v>
      </c>
      <c r="F54" s="442" t="s">
        <v>73</v>
      </c>
      <c r="G54" s="442" t="s">
        <v>73</v>
      </c>
      <c r="H54" s="441">
        <v>9</v>
      </c>
      <c r="I54" s="788">
        <v>216</v>
      </c>
      <c r="J54" s="451" t="s">
        <v>73</v>
      </c>
    </row>
    <row r="55" spans="1:10" ht="23.25" customHeight="1">
      <c r="A55" s="784" t="s">
        <v>290</v>
      </c>
      <c r="B55" s="776">
        <f>SUM(C55,D55,J55)</f>
        <v>396</v>
      </c>
      <c r="C55" s="444">
        <v>32</v>
      </c>
      <c r="D55" s="769">
        <f t="shared" si="2"/>
        <v>364</v>
      </c>
      <c r="E55" s="450" t="s">
        <v>73</v>
      </c>
      <c r="F55" s="447" t="s">
        <v>73</v>
      </c>
      <c r="G55" s="447" t="s">
        <v>73</v>
      </c>
      <c r="H55" s="446">
        <v>27</v>
      </c>
      <c r="I55" s="787">
        <v>337</v>
      </c>
      <c r="J55" s="461" t="s">
        <v>73</v>
      </c>
    </row>
    <row r="56" spans="1:10" ht="23.25" customHeight="1">
      <c r="A56" s="782" t="s">
        <v>291</v>
      </c>
      <c r="B56" s="774">
        <f>SUM(C56,D56,J56)</f>
        <v>28</v>
      </c>
      <c r="C56" s="764" t="s">
        <v>73</v>
      </c>
      <c r="D56" s="767">
        <f t="shared" si="2"/>
        <v>28</v>
      </c>
      <c r="E56" s="434">
        <v>17</v>
      </c>
      <c r="F56" s="436" t="s">
        <v>73</v>
      </c>
      <c r="G56" s="436" t="s">
        <v>73</v>
      </c>
      <c r="H56" s="436" t="s">
        <v>73</v>
      </c>
      <c r="I56" s="466">
        <v>11</v>
      </c>
      <c r="J56" s="764" t="s">
        <v>73</v>
      </c>
    </row>
    <row r="57" spans="1:10" ht="23.25" customHeight="1">
      <c r="A57" s="782" t="s">
        <v>292</v>
      </c>
      <c r="B57" s="774">
        <f>SUM(C57,D57,J57)</f>
        <v>4</v>
      </c>
      <c r="C57" s="433">
        <v>3</v>
      </c>
      <c r="D57" s="767">
        <f t="shared" si="2"/>
        <v>1</v>
      </c>
      <c r="E57" s="434">
        <v>1</v>
      </c>
      <c r="F57" s="436" t="s">
        <v>73</v>
      </c>
      <c r="G57" s="436" t="s">
        <v>73</v>
      </c>
      <c r="H57" s="436" t="s">
        <v>73</v>
      </c>
      <c r="I57" s="437" t="s">
        <v>73</v>
      </c>
      <c r="J57" s="764" t="s">
        <v>73</v>
      </c>
    </row>
    <row r="58" spans="1:10" ht="23.25" customHeight="1">
      <c r="A58" s="782" t="s">
        <v>293</v>
      </c>
      <c r="B58" s="774">
        <f>SUM(C58,D58,J58)</f>
        <v>10</v>
      </c>
      <c r="C58" s="433">
        <v>10</v>
      </c>
      <c r="D58" s="770" t="s">
        <v>73</v>
      </c>
      <c r="E58" s="438" t="s">
        <v>73</v>
      </c>
      <c r="F58" s="436" t="s">
        <v>73</v>
      </c>
      <c r="G58" s="436" t="s">
        <v>73</v>
      </c>
      <c r="H58" s="436" t="s">
        <v>73</v>
      </c>
      <c r="I58" s="437" t="s">
        <v>73</v>
      </c>
      <c r="J58" s="764" t="s">
        <v>73</v>
      </c>
    </row>
    <row r="59" spans="1:10" ht="23.25" customHeight="1">
      <c r="A59" s="783" t="s">
        <v>294</v>
      </c>
      <c r="B59" s="451" t="s">
        <v>73</v>
      </c>
      <c r="C59" s="451" t="s">
        <v>73</v>
      </c>
      <c r="D59" s="771" t="s">
        <v>73</v>
      </c>
      <c r="E59" s="449" t="s">
        <v>73</v>
      </c>
      <c r="F59" s="442" t="s">
        <v>73</v>
      </c>
      <c r="G59" s="442" t="s">
        <v>73</v>
      </c>
      <c r="H59" s="442" t="s">
        <v>73</v>
      </c>
      <c r="I59" s="443" t="s">
        <v>73</v>
      </c>
      <c r="J59" s="451" t="s">
        <v>73</v>
      </c>
    </row>
    <row r="60" spans="1:10" ht="23.25" customHeight="1">
      <c r="A60" s="784" t="s">
        <v>295</v>
      </c>
      <c r="B60" s="776">
        <f aca="true" t="shared" si="3" ref="B60:B71">SUM(C60,D60,J60)</f>
        <v>25</v>
      </c>
      <c r="C60" s="444">
        <v>25</v>
      </c>
      <c r="D60" s="793" t="s">
        <v>73</v>
      </c>
      <c r="E60" s="450" t="s">
        <v>73</v>
      </c>
      <c r="F60" s="447" t="s">
        <v>73</v>
      </c>
      <c r="G60" s="447" t="s">
        <v>73</v>
      </c>
      <c r="H60" s="447" t="s">
        <v>73</v>
      </c>
      <c r="I60" s="448" t="s">
        <v>73</v>
      </c>
      <c r="J60" s="461" t="s">
        <v>73</v>
      </c>
    </row>
    <row r="61" spans="1:10" ht="23.25" customHeight="1">
      <c r="A61" s="782" t="s">
        <v>296</v>
      </c>
      <c r="B61" s="774">
        <f t="shared" si="3"/>
        <v>234</v>
      </c>
      <c r="C61" s="764" t="s">
        <v>73</v>
      </c>
      <c r="D61" s="767">
        <f t="shared" si="2"/>
        <v>234</v>
      </c>
      <c r="E61" s="438" t="s">
        <v>73</v>
      </c>
      <c r="F61" s="436" t="s">
        <v>73</v>
      </c>
      <c r="G61" s="436" t="s">
        <v>73</v>
      </c>
      <c r="H61" s="436" t="s">
        <v>73</v>
      </c>
      <c r="I61" s="789">
        <v>234</v>
      </c>
      <c r="J61" s="764" t="s">
        <v>73</v>
      </c>
    </row>
    <row r="62" spans="1:10" ht="23.25" customHeight="1">
      <c r="A62" s="782" t="s">
        <v>297</v>
      </c>
      <c r="B62" s="774">
        <f t="shared" si="3"/>
        <v>168</v>
      </c>
      <c r="C62" s="433">
        <v>11</v>
      </c>
      <c r="D62" s="778">
        <f t="shared" si="2"/>
        <v>157</v>
      </c>
      <c r="E62" s="763" t="s">
        <v>73</v>
      </c>
      <c r="F62" s="763" t="s">
        <v>73</v>
      </c>
      <c r="G62" s="762">
        <v>151</v>
      </c>
      <c r="H62" s="763" t="s">
        <v>73</v>
      </c>
      <c r="I62" s="789">
        <v>6</v>
      </c>
      <c r="J62" s="764" t="s">
        <v>73</v>
      </c>
    </row>
    <row r="63" spans="1:10" ht="23.25" customHeight="1">
      <c r="A63" s="782" t="s">
        <v>298</v>
      </c>
      <c r="B63" s="774">
        <f t="shared" si="3"/>
        <v>12</v>
      </c>
      <c r="C63" s="433">
        <v>11</v>
      </c>
      <c r="D63" s="778">
        <f t="shared" si="2"/>
        <v>1</v>
      </c>
      <c r="E63" s="763" t="s">
        <v>73</v>
      </c>
      <c r="F63" s="762">
        <v>1</v>
      </c>
      <c r="G63" s="763" t="s">
        <v>73</v>
      </c>
      <c r="H63" s="763" t="s">
        <v>73</v>
      </c>
      <c r="I63" s="452" t="s">
        <v>73</v>
      </c>
      <c r="J63" s="764" t="s">
        <v>73</v>
      </c>
    </row>
    <row r="64" spans="1:10" ht="23.25" customHeight="1">
      <c r="A64" s="783" t="s">
        <v>299</v>
      </c>
      <c r="B64" s="775">
        <f t="shared" si="3"/>
        <v>5</v>
      </c>
      <c r="C64" s="439">
        <v>5</v>
      </c>
      <c r="D64" s="771" t="s">
        <v>73</v>
      </c>
      <c r="E64" s="449" t="s">
        <v>73</v>
      </c>
      <c r="F64" s="779" t="s">
        <v>73</v>
      </c>
      <c r="G64" s="779" t="s">
        <v>73</v>
      </c>
      <c r="H64" s="442" t="s">
        <v>73</v>
      </c>
      <c r="I64" s="460" t="s">
        <v>73</v>
      </c>
      <c r="J64" s="451" t="s">
        <v>73</v>
      </c>
    </row>
    <row r="65" spans="1:10" ht="23.25" customHeight="1">
      <c r="A65" s="782" t="s">
        <v>300</v>
      </c>
      <c r="B65" s="774">
        <f t="shared" si="3"/>
        <v>3</v>
      </c>
      <c r="C65" s="433">
        <v>3</v>
      </c>
      <c r="D65" s="770" t="s">
        <v>73</v>
      </c>
      <c r="E65" s="438" t="s">
        <v>73</v>
      </c>
      <c r="F65" s="436" t="s">
        <v>73</v>
      </c>
      <c r="G65" s="436" t="s">
        <v>73</v>
      </c>
      <c r="H65" s="436" t="s">
        <v>73</v>
      </c>
      <c r="I65" s="437" t="s">
        <v>73</v>
      </c>
      <c r="J65" s="764" t="s">
        <v>73</v>
      </c>
    </row>
    <row r="66" spans="1:10" ht="23.25" customHeight="1">
      <c r="A66" s="782" t="s">
        <v>301</v>
      </c>
      <c r="B66" s="774">
        <f t="shared" si="3"/>
        <v>95</v>
      </c>
      <c r="C66" s="433">
        <v>13</v>
      </c>
      <c r="D66" s="767">
        <f t="shared" si="2"/>
        <v>82</v>
      </c>
      <c r="E66" s="438" t="s">
        <v>73</v>
      </c>
      <c r="F66" s="763" t="s">
        <v>73</v>
      </c>
      <c r="G66" s="435">
        <v>82</v>
      </c>
      <c r="H66" s="763" t="s">
        <v>73</v>
      </c>
      <c r="I66" s="437" t="s">
        <v>73</v>
      </c>
      <c r="J66" s="764" t="s">
        <v>73</v>
      </c>
    </row>
    <row r="67" spans="1:10" ht="23.25" customHeight="1">
      <c r="A67" s="782" t="s">
        <v>302</v>
      </c>
      <c r="B67" s="774">
        <f t="shared" si="3"/>
        <v>11</v>
      </c>
      <c r="C67" s="764" t="s">
        <v>73</v>
      </c>
      <c r="D67" s="778">
        <f t="shared" si="2"/>
        <v>11</v>
      </c>
      <c r="E67" s="763" t="s">
        <v>73</v>
      </c>
      <c r="F67" s="763" t="s">
        <v>73</v>
      </c>
      <c r="G67" s="436" t="s">
        <v>73</v>
      </c>
      <c r="H67" s="762">
        <v>11</v>
      </c>
      <c r="I67" s="452" t="s">
        <v>73</v>
      </c>
      <c r="J67" s="764" t="s">
        <v>73</v>
      </c>
    </row>
    <row r="68" spans="1:10" ht="23.25" customHeight="1">
      <c r="A68" s="782" t="s">
        <v>303</v>
      </c>
      <c r="B68" s="774">
        <f t="shared" si="3"/>
        <v>16</v>
      </c>
      <c r="C68" s="764" t="s">
        <v>73</v>
      </c>
      <c r="D68" s="778">
        <f t="shared" si="2"/>
        <v>16</v>
      </c>
      <c r="E68" s="763" t="s">
        <v>73</v>
      </c>
      <c r="F68" s="763" t="s">
        <v>73</v>
      </c>
      <c r="G68" s="436" t="s">
        <v>73</v>
      </c>
      <c r="H68" s="763" t="s">
        <v>73</v>
      </c>
      <c r="I68" s="789">
        <v>16</v>
      </c>
      <c r="J68" s="764" t="s">
        <v>73</v>
      </c>
    </row>
    <row r="69" spans="1:10" ht="23.25" customHeight="1">
      <c r="A69" s="783" t="s">
        <v>304</v>
      </c>
      <c r="B69" s="775">
        <f t="shared" si="3"/>
        <v>5</v>
      </c>
      <c r="C69" s="451" t="s">
        <v>73</v>
      </c>
      <c r="D69" s="768">
        <f t="shared" si="2"/>
        <v>5</v>
      </c>
      <c r="E69" s="449" t="s">
        <v>73</v>
      </c>
      <c r="F69" s="779" t="s">
        <v>73</v>
      </c>
      <c r="G69" s="442" t="s">
        <v>73</v>
      </c>
      <c r="H69" s="779" t="s">
        <v>73</v>
      </c>
      <c r="I69" s="790">
        <v>5</v>
      </c>
      <c r="J69" s="451" t="s">
        <v>73</v>
      </c>
    </row>
    <row r="70" spans="1:10" ht="23.25" customHeight="1">
      <c r="A70" s="782" t="s">
        <v>305</v>
      </c>
      <c r="B70" s="774">
        <f t="shared" si="3"/>
        <v>3</v>
      </c>
      <c r="C70" s="433">
        <v>3</v>
      </c>
      <c r="D70" s="770" t="s">
        <v>73</v>
      </c>
      <c r="E70" s="438" t="s">
        <v>73</v>
      </c>
      <c r="F70" s="436" t="s">
        <v>73</v>
      </c>
      <c r="G70" s="436" t="s">
        <v>73</v>
      </c>
      <c r="H70" s="436" t="s">
        <v>73</v>
      </c>
      <c r="I70" s="437" t="s">
        <v>73</v>
      </c>
      <c r="J70" s="764" t="s">
        <v>73</v>
      </c>
    </row>
    <row r="71" spans="1:10" ht="23.25" customHeight="1">
      <c r="A71" s="782" t="s">
        <v>306</v>
      </c>
      <c r="B71" s="774">
        <f t="shared" si="3"/>
        <v>134</v>
      </c>
      <c r="C71" s="764" t="s">
        <v>73</v>
      </c>
      <c r="D71" s="767">
        <f t="shared" si="2"/>
        <v>134</v>
      </c>
      <c r="E71" s="434">
        <v>115</v>
      </c>
      <c r="F71" s="763" t="s">
        <v>73</v>
      </c>
      <c r="G71" s="436" t="s">
        <v>73</v>
      </c>
      <c r="H71" s="436" t="s">
        <v>73</v>
      </c>
      <c r="I71" s="789">
        <v>19</v>
      </c>
      <c r="J71" s="764" t="s">
        <v>73</v>
      </c>
    </row>
    <row r="72" spans="1:10" ht="23.25" customHeight="1">
      <c r="A72" s="782" t="s">
        <v>307</v>
      </c>
      <c r="B72" s="764" t="s">
        <v>73</v>
      </c>
      <c r="C72" s="764" t="s">
        <v>73</v>
      </c>
      <c r="D72" s="794" t="s">
        <v>73</v>
      </c>
      <c r="E72" s="763" t="s">
        <v>73</v>
      </c>
      <c r="F72" s="436" t="s">
        <v>73</v>
      </c>
      <c r="G72" s="436" t="s">
        <v>73</v>
      </c>
      <c r="H72" s="436" t="s">
        <v>73</v>
      </c>
      <c r="I72" s="452" t="s">
        <v>73</v>
      </c>
      <c r="J72" s="764" t="s">
        <v>73</v>
      </c>
    </row>
    <row r="73" spans="1:10" ht="23.25" customHeight="1">
      <c r="A73" s="782" t="s">
        <v>308</v>
      </c>
      <c r="B73" s="764" t="s">
        <v>73</v>
      </c>
      <c r="C73" s="764" t="s">
        <v>73</v>
      </c>
      <c r="D73" s="794" t="s">
        <v>73</v>
      </c>
      <c r="E73" s="763" t="s">
        <v>73</v>
      </c>
      <c r="F73" s="436" t="s">
        <v>73</v>
      </c>
      <c r="G73" s="436" t="s">
        <v>73</v>
      </c>
      <c r="H73" s="436" t="s">
        <v>73</v>
      </c>
      <c r="I73" s="452" t="s">
        <v>73</v>
      </c>
      <c r="J73" s="764" t="s">
        <v>73</v>
      </c>
    </row>
    <row r="74" spans="1:10" ht="23.25" customHeight="1">
      <c r="A74" s="783" t="s">
        <v>309</v>
      </c>
      <c r="B74" s="451" t="s">
        <v>73</v>
      </c>
      <c r="C74" s="451" t="s">
        <v>73</v>
      </c>
      <c r="D74" s="771" t="s">
        <v>73</v>
      </c>
      <c r="E74" s="449" t="s">
        <v>73</v>
      </c>
      <c r="F74" s="442" t="s">
        <v>73</v>
      </c>
      <c r="G74" s="442" t="s">
        <v>73</v>
      </c>
      <c r="H74" s="442" t="s">
        <v>73</v>
      </c>
      <c r="I74" s="460" t="s">
        <v>73</v>
      </c>
      <c r="J74" s="451" t="s">
        <v>73</v>
      </c>
    </row>
    <row r="75" spans="1:10" ht="23.25" customHeight="1">
      <c r="A75" s="782" t="s">
        <v>310</v>
      </c>
      <c r="B75" s="774">
        <f>SUM(C75,D75,J75)</f>
        <v>228</v>
      </c>
      <c r="C75" s="433">
        <v>7</v>
      </c>
      <c r="D75" s="767">
        <f t="shared" si="2"/>
        <v>221</v>
      </c>
      <c r="E75" s="434">
        <v>215</v>
      </c>
      <c r="F75" s="436" t="s">
        <v>73</v>
      </c>
      <c r="G75" s="436" t="s">
        <v>73</v>
      </c>
      <c r="H75" s="436" t="s">
        <v>73</v>
      </c>
      <c r="I75" s="466">
        <v>6</v>
      </c>
      <c r="J75" s="764" t="s">
        <v>73</v>
      </c>
    </row>
    <row r="76" spans="1:10" ht="23.25" customHeight="1">
      <c r="A76" s="782" t="s">
        <v>311</v>
      </c>
      <c r="B76" s="774">
        <f>SUM(C76,D76,J76)</f>
        <v>518</v>
      </c>
      <c r="C76" s="433">
        <v>2</v>
      </c>
      <c r="D76" s="767">
        <f t="shared" si="2"/>
        <v>516</v>
      </c>
      <c r="E76" s="434">
        <v>494</v>
      </c>
      <c r="F76" s="436" t="s">
        <v>73</v>
      </c>
      <c r="G76" s="436" t="s">
        <v>73</v>
      </c>
      <c r="H76" s="436" t="s">
        <v>73</v>
      </c>
      <c r="I76" s="466">
        <v>22</v>
      </c>
      <c r="J76" s="764" t="s">
        <v>73</v>
      </c>
    </row>
    <row r="77" spans="1:10" ht="23.25" customHeight="1" thickBot="1">
      <c r="A77" s="785" t="s">
        <v>312</v>
      </c>
      <c r="B77" s="777">
        <f>SUM(C77,D77,J77)</f>
        <v>360</v>
      </c>
      <c r="C77" s="453">
        <v>12</v>
      </c>
      <c r="D77" s="772">
        <f t="shared" si="2"/>
        <v>348</v>
      </c>
      <c r="E77" s="462">
        <v>340</v>
      </c>
      <c r="F77" s="456" t="s">
        <v>73</v>
      </c>
      <c r="G77" s="456" t="s">
        <v>73</v>
      </c>
      <c r="H77" s="456" t="s">
        <v>73</v>
      </c>
      <c r="I77" s="468">
        <v>8</v>
      </c>
      <c r="J77" s="765" t="s">
        <v>73</v>
      </c>
    </row>
    <row r="78" spans="1:10" ht="23.25" customHeight="1">
      <c r="A78" s="886" t="s">
        <v>562</v>
      </c>
      <c r="B78" s="759">
        <f>SUM(B8:B42)</f>
        <v>43788</v>
      </c>
      <c r="C78" s="428">
        <f>SUM(C8:C42)</f>
        <v>4947</v>
      </c>
      <c r="D78" s="463">
        <f aca="true" t="shared" si="4" ref="D78:J78">SUM(D8:D42)</f>
        <v>38841</v>
      </c>
      <c r="E78" s="429">
        <f t="shared" si="4"/>
        <v>32702</v>
      </c>
      <c r="F78" s="430">
        <f t="shared" si="4"/>
        <v>159</v>
      </c>
      <c r="G78" s="430">
        <f t="shared" si="4"/>
        <v>5124</v>
      </c>
      <c r="H78" s="430">
        <f t="shared" si="4"/>
        <v>187</v>
      </c>
      <c r="I78" s="464">
        <f t="shared" si="4"/>
        <v>669</v>
      </c>
      <c r="J78" s="428">
        <f t="shared" si="4"/>
        <v>0</v>
      </c>
    </row>
    <row r="79" spans="1:10" ht="23.25" customHeight="1">
      <c r="A79" s="283" t="s">
        <v>561</v>
      </c>
      <c r="B79" s="760">
        <f>SUM(B50:B77)</f>
        <v>2883</v>
      </c>
      <c r="C79" s="433">
        <f>SUM(C50:C77)</f>
        <v>152</v>
      </c>
      <c r="D79" s="465">
        <f aca="true" t="shared" si="5" ref="D79:J79">SUM(D50:D77)</f>
        <v>2731</v>
      </c>
      <c r="E79" s="434">
        <f t="shared" si="5"/>
        <v>1528</v>
      </c>
      <c r="F79" s="435">
        <f t="shared" si="5"/>
        <v>1</v>
      </c>
      <c r="G79" s="435">
        <f t="shared" si="5"/>
        <v>233</v>
      </c>
      <c r="H79" s="435">
        <f t="shared" si="5"/>
        <v>47</v>
      </c>
      <c r="I79" s="466">
        <f t="shared" si="5"/>
        <v>922</v>
      </c>
      <c r="J79" s="433">
        <f t="shared" si="5"/>
        <v>0</v>
      </c>
    </row>
    <row r="80" spans="1:10" ht="23.25" customHeight="1" thickBot="1">
      <c r="A80" s="284" t="s">
        <v>574</v>
      </c>
      <c r="B80" s="761">
        <f>SUM(B78:B79)</f>
        <v>46671</v>
      </c>
      <c r="C80" s="453">
        <f>SUM(C78:C79)</f>
        <v>5099</v>
      </c>
      <c r="D80" s="467">
        <f aca="true" t="shared" si="6" ref="D80:J80">SUM(D78:D79)</f>
        <v>41572</v>
      </c>
      <c r="E80" s="462">
        <f t="shared" si="6"/>
        <v>34230</v>
      </c>
      <c r="F80" s="455">
        <f t="shared" si="6"/>
        <v>160</v>
      </c>
      <c r="G80" s="455">
        <f t="shared" si="6"/>
        <v>5357</v>
      </c>
      <c r="H80" s="455">
        <f t="shared" si="6"/>
        <v>234</v>
      </c>
      <c r="I80" s="468">
        <f t="shared" si="6"/>
        <v>1591</v>
      </c>
      <c r="J80" s="453">
        <f t="shared" si="6"/>
        <v>0</v>
      </c>
    </row>
  </sheetData>
  <mergeCells count="22">
    <mergeCell ref="A46:A49"/>
    <mergeCell ref="B46:J46"/>
    <mergeCell ref="B47:B49"/>
    <mergeCell ref="C47:C49"/>
    <mergeCell ref="J47:J49"/>
    <mergeCell ref="D48:D49"/>
    <mergeCell ref="E48:E49"/>
    <mergeCell ref="H48:H49"/>
    <mergeCell ref="C5:C7"/>
    <mergeCell ref="A4:A7"/>
    <mergeCell ref="B4:J4"/>
    <mergeCell ref="B5:B7"/>
    <mergeCell ref="J5:J7"/>
    <mergeCell ref="D6:D7"/>
    <mergeCell ref="E6:E7"/>
    <mergeCell ref="G6:G7"/>
    <mergeCell ref="F6:F7"/>
    <mergeCell ref="H6:H7"/>
    <mergeCell ref="I6:I7"/>
    <mergeCell ref="F48:F49"/>
    <mergeCell ref="G48:G49"/>
    <mergeCell ref="I48:I49"/>
  </mergeCells>
  <printOptions horizontalCentered="1"/>
  <pageMargins left="0.7086614173228347" right="0.49" top="0.7874015748031497" bottom="0.7874015748031497" header="0.5118110236220472" footer="0.5118110236220472"/>
  <pageSetup fitToHeight="2" horizontalDpi="600" verticalDpi="600" orientation="portrait" paperSize="9" scale="81" r:id="rId1"/>
  <rowBreaks count="1" manualBreakCount="1">
    <brk id="42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="75" zoomScaleNormal="75" zoomScaleSheetLayoutView="75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9" sqref="D39"/>
    </sheetView>
  </sheetViews>
  <sheetFormatPr defaultColWidth="8.796875" defaultRowHeight="15"/>
  <cols>
    <col min="1" max="1" width="12.5" style="0" customWidth="1"/>
    <col min="2" max="2" width="11.09765625" style="121" customWidth="1"/>
    <col min="3" max="3" width="6.8984375" style="0" customWidth="1"/>
    <col min="4" max="4" width="113.69921875" style="0" customWidth="1"/>
    <col min="5" max="5" width="12.5" style="337" customWidth="1"/>
    <col min="6" max="6" width="11.09765625" style="121" customWidth="1"/>
    <col min="7" max="7" width="6.8984375" style="0" customWidth="1"/>
    <col min="8" max="8" width="114.5" style="0" customWidth="1"/>
  </cols>
  <sheetData>
    <row r="1" spans="1:6" s="25" customFormat="1" ht="39" customHeight="1" thickBot="1">
      <c r="A1" s="117" t="s">
        <v>699</v>
      </c>
      <c r="B1" s="118"/>
      <c r="E1" s="118"/>
      <c r="F1" s="118"/>
    </row>
    <row r="2" spans="1:9" s="25" customFormat="1" ht="39" customHeight="1">
      <c r="A2" s="1148" t="s">
        <v>1008</v>
      </c>
      <c r="B2" s="1150" t="s">
        <v>1009</v>
      </c>
      <c r="C2" s="1150"/>
      <c r="D2" s="1150"/>
      <c r="E2" s="1150" t="s">
        <v>1008</v>
      </c>
      <c r="F2" s="1150" t="s">
        <v>1010</v>
      </c>
      <c r="G2" s="1150"/>
      <c r="H2" s="1152"/>
      <c r="I2" s="119"/>
    </row>
    <row r="3" spans="1:8" s="25" customFormat="1" ht="39" customHeight="1" thickBot="1">
      <c r="A3" s="1149"/>
      <c r="B3" s="480" t="s">
        <v>1011</v>
      </c>
      <c r="C3" s="480" t="s">
        <v>1012</v>
      </c>
      <c r="D3" s="481" t="s">
        <v>1013</v>
      </c>
      <c r="E3" s="1151"/>
      <c r="F3" s="480" t="s">
        <v>1011</v>
      </c>
      <c r="G3" s="480" t="s">
        <v>1012</v>
      </c>
      <c r="H3" s="482" t="s">
        <v>1013</v>
      </c>
    </row>
    <row r="4" spans="1:8" s="10" customFormat="1" ht="105.75" customHeight="1">
      <c r="A4" s="1142" t="s">
        <v>966</v>
      </c>
      <c r="B4" s="887" t="s">
        <v>967</v>
      </c>
      <c r="C4" s="889">
        <v>2</v>
      </c>
      <c r="D4" s="888" t="s">
        <v>464</v>
      </c>
      <c r="E4" s="1155" t="s">
        <v>966</v>
      </c>
      <c r="F4" s="887" t="s">
        <v>967</v>
      </c>
      <c r="G4" s="889">
        <v>35</v>
      </c>
      <c r="H4" s="912" t="s">
        <v>629</v>
      </c>
    </row>
    <row r="5" spans="1:8" s="10" customFormat="1" ht="51.75">
      <c r="A5" s="1119"/>
      <c r="B5" s="890" t="s">
        <v>968</v>
      </c>
      <c r="C5" s="891">
        <v>13</v>
      </c>
      <c r="D5" s="892" t="s">
        <v>455</v>
      </c>
      <c r="E5" s="1120"/>
      <c r="F5" s="1134" t="s">
        <v>968</v>
      </c>
      <c r="G5" s="1136">
        <v>3</v>
      </c>
      <c r="H5" s="1140" t="s">
        <v>630</v>
      </c>
    </row>
    <row r="6" spans="1:8" s="10" customFormat="1" ht="16.5" customHeight="1">
      <c r="A6" s="1119"/>
      <c r="B6" s="896" t="s">
        <v>969</v>
      </c>
      <c r="C6" s="897">
        <v>3</v>
      </c>
      <c r="D6" s="898" t="s">
        <v>631</v>
      </c>
      <c r="E6" s="1120"/>
      <c r="F6" s="1135"/>
      <c r="G6" s="1137"/>
      <c r="H6" s="1141"/>
    </row>
    <row r="7" spans="1:8" s="10" customFormat="1" ht="42.75" customHeight="1">
      <c r="A7" s="1119" t="s">
        <v>970</v>
      </c>
      <c r="B7" s="899" t="s">
        <v>967</v>
      </c>
      <c r="C7" s="900">
        <v>2</v>
      </c>
      <c r="D7" s="901" t="s">
        <v>466</v>
      </c>
      <c r="E7" s="1120" t="s">
        <v>970</v>
      </c>
      <c r="F7" s="968" t="s">
        <v>967</v>
      </c>
      <c r="G7" s="960">
        <v>13</v>
      </c>
      <c r="H7" s="967" t="s">
        <v>19</v>
      </c>
    </row>
    <row r="8" spans="1:8" s="10" customFormat="1" ht="39" customHeight="1">
      <c r="A8" s="1119"/>
      <c r="B8" s="896" t="s">
        <v>968</v>
      </c>
      <c r="C8" s="897">
        <v>5</v>
      </c>
      <c r="D8" s="898" t="s">
        <v>446</v>
      </c>
      <c r="E8" s="1120"/>
      <c r="F8" s="968"/>
      <c r="G8" s="960"/>
      <c r="H8" s="967"/>
    </row>
    <row r="9" spans="1:8" s="10" customFormat="1" ht="219" customHeight="1">
      <c r="A9" s="1119" t="s">
        <v>971</v>
      </c>
      <c r="B9" s="899" t="s">
        <v>967</v>
      </c>
      <c r="C9" s="900">
        <v>8</v>
      </c>
      <c r="D9" s="901" t="s">
        <v>447</v>
      </c>
      <c r="E9" s="1120" t="s">
        <v>971</v>
      </c>
      <c r="F9" s="968" t="s">
        <v>967</v>
      </c>
      <c r="G9" s="960">
        <v>93</v>
      </c>
      <c r="H9" s="967" t="s">
        <v>1285</v>
      </c>
    </row>
    <row r="10" spans="1:8" s="10" customFormat="1" ht="98.25" customHeight="1">
      <c r="A10" s="1119"/>
      <c r="B10" s="896" t="s">
        <v>968</v>
      </c>
      <c r="C10" s="897">
        <v>3</v>
      </c>
      <c r="D10" s="898" t="s">
        <v>448</v>
      </c>
      <c r="E10" s="1120"/>
      <c r="F10" s="968"/>
      <c r="G10" s="960"/>
      <c r="H10" s="967"/>
    </row>
    <row r="11" spans="1:8" s="10" customFormat="1" ht="155.25">
      <c r="A11" s="1119" t="s">
        <v>972</v>
      </c>
      <c r="B11" s="899" t="s">
        <v>967</v>
      </c>
      <c r="C11" s="900">
        <v>9</v>
      </c>
      <c r="D11" s="901" t="s">
        <v>58</v>
      </c>
      <c r="E11" s="1120" t="s">
        <v>972</v>
      </c>
      <c r="F11" s="899" t="s">
        <v>967</v>
      </c>
      <c r="G11" s="900">
        <v>55</v>
      </c>
      <c r="H11" s="910" t="s">
        <v>21</v>
      </c>
    </row>
    <row r="12" spans="1:8" s="10" customFormat="1" ht="17.25">
      <c r="A12" s="1119"/>
      <c r="B12" s="890" t="s">
        <v>968</v>
      </c>
      <c r="C12" s="891">
        <v>3</v>
      </c>
      <c r="D12" s="892" t="s">
        <v>20</v>
      </c>
      <c r="E12" s="1120"/>
      <c r="F12" s="1134" t="s">
        <v>968</v>
      </c>
      <c r="G12" s="1136">
        <v>2</v>
      </c>
      <c r="H12" s="1140" t="s">
        <v>733</v>
      </c>
    </row>
    <row r="13" spans="1:8" s="10" customFormat="1" ht="18.75" customHeight="1">
      <c r="A13" s="1119"/>
      <c r="B13" s="896" t="s">
        <v>969</v>
      </c>
      <c r="C13" s="897">
        <v>1</v>
      </c>
      <c r="D13" s="898" t="s">
        <v>449</v>
      </c>
      <c r="E13" s="1120"/>
      <c r="F13" s="1154"/>
      <c r="G13" s="1154"/>
      <c r="H13" s="1156"/>
    </row>
    <row r="14" spans="1:8" s="10" customFormat="1" ht="33.75" customHeight="1">
      <c r="A14" s="1119" t="s">
        <v>973</v>
      </c>
      <c r="B14" s="899" t="s">
        <v>967</v>
      </c>
      <c r="C14" s="900">
        <v>4</v>
      </c>
      <c r="D14" s="901" t="s">
        <v>23</v>
      </c>
      <c r="E14" s="1120" t="s">
        <v>973</v>
      </c>
      <c r="F14" s="968" t="s">
        <v>967</v>
      </c>
      <c r="G14" s="1128">
        <v>12</v>
      </c>
      <c r="H14" s="967" t="s">
        <v>22</v>
      </c>
    </row>
    <row r="15" spans="1:8" s="10" customFormat="1" ht="33.75" customHeight="1">
      <c r="A15" s="1119"/>
      <c r="B15" s="896" t="s">
        <v>1007</v>
      </c>
      <c r="C15" s="897">
        <v>2</v>
      </c>
      <c r="D15" s="898" t="s">
        <v>59</v>
      </c>
      <c r="E15" s="1120"/>
      <c r="F15" s="968"/>
      <c r="G15" s="1128"/>
      <c r="H15" s="967"/>
    </row>
    <row r="16" spans="1:8" s="10" customFormat="1" ht="114" customHeight="1">
      <c r="A16" s="1119" t="s">
        <v>974</v>
      </c>
      <c r="B16" s="899" t="s">
        <v>967</v>
      </c>
      <c r="C16" s="900">
        <v>4</v>
      </c>
      <c r="D16" s="901" t="s">
        <v>24</v>
      </c>
      <c r="E16" s="1120" t="s">
        <v>974</v>
      </c>
      <c r="F16" s="899" t="s">
        <v>967</v>
      </c>
      <c r="G16" s="902">
        <v>37</v>
      </c>
      <c r="H16" s="910" t="s">
        <v>27</v>
      </c>
    </row>
    <row r="17" spans="1:8" s="10" customFormat="1" ht="17.25">
      <c r="A17" s="1119"/>
      <c r="B17" s="890" t="s">
        <v>1007</v>
      </c>
      <c r="C17" s="891">
        <v>2</v>
      </c>
      <c r="D17" s="892" t="s">
        <v>25</v>
      </c>
      <c r="E17" s="1120"/>
      <c r="F17" s="1134" t="s">
        <v>1007</v>
      </c>
      <c r="G17" s="1157">
        <v>3</v>
      </c>
      <c r="H17" s="1140" t="s">
        <v>26</v>
      </c>
    </row>
    <row r="18" spans="1:8" s="10" customFormat="1" ht="21" customHeight="1">
      <c r="A18" s="1119"/>
      <c r="B18" s="896" t="s">
        <v>969</v>
      </c>
      <c r="C18" s="897">
        <v>1</v>
      </c>
      <c r="D18" s="898" t="s">
        <v>975</v>
      </c>
      <c r="E18" s="1120"/>
      <c r="F18" s="1135"/>
      <c r="G18" s="1158"/>
      <c r="H18" s="1141"/>
    </row>
    <row r="19" spans="1:8" s="10" customFormat="1" ht="103.5">
      <c r="A19" s="1119" t="s">
        <v>976</v>
      </c>
      <c r="B19" s="899" t="s">
        <v>967</v>
      </c>
      <c r="C19" s="902">
        <v>8</v>
      </c>
      <c r="D19" s="901" t="s">
        <v>29</v>
      </c>
      <c r="E19" s="1120" t="s">
        <v>976</v>
      </c>
      <c r="F19" s="899" t="s">
        <v>967</v>
      </c>
      <c r="G19" s="900">
        <v>34</v>
      </c>
      <c r="H19" s="910" t="s">
        <v>566</v>
      </c>
    </row>
    <row r="20" spans="1:8" s="10" customFormat="1" ht="17.25">
      <c r="A20" s="1119"/>
      <c r="B20" s="890" t="s">
        <v>1007</v>
      </c>
      <c r="C20" s="903">
        <v>3</v>
      </c>
      <c r="D20" s="892" t="s">
        <v>28</v>
      </c>
      <c r="E20" s="1120"/>
      <c r="F20" s="1134" t="s">
        <v>1007</v>
      </c>
      <c r="G20" s="1136">
        <v>1</v>
      </c>
      <c r="H20" s="1140" t="s">
        <v>734</v>
      </c>
    </row>
    <row r="21" spans="1:8" s="10" customFormat="1" ht="19.5" customHeight="1">
      <c r="A21" s="1119"/>
      <c r="B21" s="896" t="s">
        <v>502</v>
      </c>
      <c r="C21" s="904">
        <v>1</v>
      </c>
      <c r="D21" s="898" t="s">
        <v>456</v>
      </c>
      <c r="E21" s="1120"/>
      <c r="F21" s="1135"/>
      <c r="G21" s="1137"/>
      <c r="H21" s="1141"/>
    </row>
    <row r="22" spans="1:8" s="10" customFormat="1" ht="51.75">
      <c r="A22" s="1119" t="s">
        <v>977</v>
      </c>
      <c r="B22" s="968" t="s">
        <v>967</v>
      </c>
      <c r="C22" s="960">
        <v>1</v>
      </c>
      <c r="D22" s="1129" t="s">
        <v>978</v>
      </c>
      <c r="E22" s="1120" t="s">
        <v>977</v>
      </c>
      <c r="F22" s="899" t="s">
        <v>504</v>
      </c>
      <c r="G22" s="900">
        <v>16</v>
      </c>
      <c r="H22" s="910" t="s">
        <v>467</v>
      </c>
    </row>
    <row r="23" spans="1:8" s="10" customFormat="1" ht="57.75" customHeight="1">
      <c r="A23" s="1119"/>
      <c r="B23" s="968"/>
      <c r="C23" s="960"/>
      <c r="D23" s="1129"/>
      <c r="E23" s="1120"/>
      <c r="F23" s="896" t="s">
        <v>1007</v>
      </c>
      <c r="G23" s="897">
        <v>2</v>
      </c>
      <c r="H23" s="911" t="s">
        <v>30</v>
      </c>
    </row>
    <row r="24" spans="1:8" s="10" customFormat="1" ht="103.5" customHeight="1">
      <c r="A24" s="1119" t="s">
        <v>979</v>
      </c>
      <c r="B24" s="899" t="s">
        <v>967</v>
      </c>
      <c r="C24" s="900">
        <v>5</v>
      </c>
      <c r="D24" s="901" t="s">
        <v>632</v>
      </c>
      <c r="E24" s="1120" t="s">
        <v>979</v>
      </c>
      <c r="F24" s="968" t="s">
        <v>967</v>
      </c>
      <c r="G24" s="960">
        <v>31</v>
      </c>
      <c r="H24" s="967" t="s">
        <v>31</v>
      </c>
    </row>
    <row r="25" spans="1:8" s="10" customFormat="1" ht="18" thickBot="1">
      <c r="A25" s="1121"/>
      <c r="B25" s="905" t="s">
        <v>1007</v>
      </c>
      <c r="C25" s="906">
        <v>2</v>
      </c>
      <c r="D25" s="907" t="s">
        <v>480</v>
      </c>
      <c r="E25" s="1122"/>
      <c r="F25" s="1114"/>
      <c r="G25" s="1115"/>
      <c r="H25" s="1116"/>
    </row>
    <row r="26" spans="1:6" s="25" customFormat="1" ht="39" customHeight="1" thickBot="1">
      <c r="A26" s="117" t="s">
        <v>698</v>
      </c>
      <c r="B26" s="118"/>
      <c r="E26" s="118"/>
      <c r="F26" s="118"/>
    </row>
    <row r="27" spans="1:9" s="25" customFormat="1" ht="39" customHeight="1">
      <c r="A27" s="1132" t="s">
        <v>1008</v>
      </c>
      <c r="B27" s="1124" t="s">
        <v>1009</v>
      </c>
      <c r="C27" s="1124"/>
      <c r="D27" s="1124"/>
      <c r="E27" s="1124" t="s">
        <v>1008</v>
      </c>
      <c r="F27" s="1124" t="s">
        <v>1010</v>
      </c>
      <c r="G27" s="1124"/>
      <c r="H27" s="1131"/>
      <c r="I27" s="119"/>
    </row>
    <row r="28" spans="1:8" s="25" customFormat="1" ht="39" customHeight="1" thickBot="1">
      <c r="A28" s="1143"/>
      <c r="B28" s="483" t="s">
        <v>1011</v>
      </c>
      <c r="C28" s="483" t="s">
        <v>1012</v>
      </c>
      <c r="D28" s="484" t="s">
        <v>1013</v>
      </c>
      <c r="E28" s="1144"/>
      <c r="F28" s="483" t="s">
        <v>1011</v>
      </c>
      <c r="G28" s="483" t="s">
        <v>1012</v>
      </c>
      <c r="H28" s="485" t="s">
        <v>1013</v>
      </c>
    </row>
    <row r="29" spans="1:8" s="10" customFormat="1" ht="43.5" customHeight="1">
      <c r="A29" s="1142" t="s">
        <v>980</v>
      </c>
      <c r="B29" s="887" t="s">
        <v>967</v>
      </c>
      <c r="C29" s="889">
        <v>5</v>
      </c>
      <c r="D29" s="888" t="s">
        <v>468</v>
      </c>
      <c r="E29" s="1155" t="s">
        <v>980</v>
      </c>
      <c r="F29" s="1159" t="s">
        <v>967</v>
      </c>
      <c r="G29" s="1153">
        <v>28</v>
      </c>
      <c r="H29" s="1145" t="s">
        <v>32</v>
      </c>
    </row>
    <row r="30" spans="1:8" s="10" customFormat="1" ht="43.5" customHeight="1">
      <c r="A30" s="1119"/>
      <c r="B30" s="896" t="s">
        <v>968</v>
      </c>
      <c r="C30" s="897">
        <v>1</v>
      </c>
      <c r="D30" s="898" t="s">
        <v>450</v>
      </c>
      <c r="E30" s="1120"/>
      <c r="F30" s="968"/>
      <c r="G30" s="960"/>
      <c r="H30" s="967"/>
    </row>
    <row r="31" spans="1:8" s="10" customFormat="1" ht="155.25">
      <c r="A31" s="1119" t="s">
        <v>981</v>
      </c>
      <c r="B31" s="899" t="s">
        <v>967</v>
      </c>
      <c r="C31" s="900">
        <v>3</v>
      </c>
      <c r="D31" s="901" t="s">
        <v>60</v>
      </c>
      <c r="E31" s="1120" t="s">
        <v>981</v>
      </c>
      <c r="F31" s="899" t="s">
        <v>967</v>
      </c>
      <c r="G31" s="900">
        <v>53</v>
      </c>
      <c r="H31" s="910" t="s">
        <v>34</v>
      </c>
    </row>
    <row r="32" spans="1:8" s="10" customFormat="1" ht="17.25">
      <c r="A32" s="1119"/>
      <c r="B32" s="896" t="s">
        <v>968</v>
      </c>
      <c r="C32" s="897">
        <v>5</v>
      </c>
      <c r="D32" s="898" t="s">
        <v>451</v>
      </c>
      <c r="E32" s="1120"/>
      <c r="F32" s="896" t="s">
        <v>968</v>
      </c>
      <c r="G32" s="897">
        <v>3</v>
      </c>
      <c r="H32" s="911" t="s">
        <v>33</v>
      </c>
    </row>
    <row r="33" spans="1:8" s="10" customFormat="1" ht="408.75" customHeight="1">
      <c r="A33" s="1119" t="s">
        <v>982</v>
      </c>
      <c r="B33" s="899" t="s">
        <v>967</v>
      </c>
      <c r="C33" s="900">
        <v>6</v>
      </c>
      <c r="D33" s="901" t="s">
        <v>35</v>
      </c>
      <c r="E33" s="1120" t="s">
        <v>982</v>
      </c>
      <c r="F33" s="968" t="s">
        <v>967</v>
      </c>
      <c r="G33" s="1128">
        <v>159</v>
      </c>
      <c r="H33" s="489" t="s">
        <v>1319</v>
      </c>
    </row>
    <row r="34" spans="1:8" s="10" customFormat="1" ht="29.25" customHeight="1">
      <c r="A34" s="1119"/>
      <c r="B34" s="890" t="s">
        <v>968</v>
      </c>
      <c r="C34" s="891">
        <v>4</v>
      </c>
      <c r="D34" s="892" t="s">
        <v>36</v>
      </c>
      <c r="E34" s="1120"/>
      <c r="F34" s="1147"/>
      <c r="G34" s="1146"/>
      <c r="H34" s="914" t="s">
        <v>1320</v>
      </c>
    </row>
    <row r="35" spans="1:8" s="10" customFormat="1" ht="34.5">
      <c r="A35" s="1119"/>
      <c r="B35" s="896" t="s">
        <v>969</v>
      </c>
      <c r="C35" s="897">
        <v>2</v>
      </c>
      <c r="D35" s="898" t="s">
        <v>735</v>
      </c>
      <c r="E35" s="1120"/>
      <c r="F35" s="486" t="s">
        <v>968</v>
      </c>
      <c r="G35" s="487">
        <v>8</v>
      </c>
      <c r="H35" s="488" t="s">
        <v>37</v>
      </c>
    </row>
    <row r="36" spans="1:8" s="10" customFormat="1" ht="138">
      <c r="A36" s="1119" t="s">
        <v>983</v>
      </c>
      <c r="B36" s="899" t="s">
        <v>967</v>
      </c>
      <c r="C36" s="900">
        <v>3</v>
      </c>
      <c r="D36" s="901" t="s">
        <v>1321</v>
      </c>
      <c r="E36" s="1120" t="s">
        <v>983</v>
      </c>
      <c r="F36" s="899" t="s">
        <v>967</v>
      </c>
      <c r="G36" s="900">
        <v>45</v>
      </c>
      <c r="H36" s="910" t="s">
        <v>1324</v>
      </c>
    </row>
    <row r="37" spans="1:8" s="10" customFormat="1" ht="21.75" customHeight="1">
      <c r="A37" s="1119"/>
      <c r="B37" s="890" t="s">
        <v>968</v>
      </c>
      <c r="C37" s="891">
        <v>4</v>
      </c>
      <c r="D37" s="892" t="s">
        <v>1322</v>
      </c>
      <c r="E37" s="1120"/>
      <c r="F37" s="1134" t="s">
        <v>968</v>
      </c>
      <c r="G37" s="1136">
        <v>6</v>
      </c>
      <c r="H37" s="1140" t="s">
        <v>1137</v>
      </c>
    </row>
    <row r="38" spans="1:8" s="10" customFormat="1" ht="23.25" customHeight="1">
      <c r="A38" s="1119"/>
      <c r="B38" s="896" t="s">
        <v>969</v>
      </c>
      <c r="C38" s="897">
        <v>1</v>
      </c>
      <c r="D38" s="898" t="s">
        <v>975</v>
      </c>
      <c r="E38" s="1120"/>
      <c r="F38" s="1135"/>
      <c r="G38" s="1137"/>
      <c r="H38" s="1141"/>
    </row>
    <row r="39" spans="1:8" s="10" customFormat="1" ht="86.25">
      <c r="A39" s="1119" t="s">
        <v>984</v>
      </c>
      <c r="B39" s="899" t="s">
        <v>967</v>
      </c>
      <c r="C39" s="900">
        <v>4</v>
      </c>
      <c r="D39" s="901" t="s">
        <v>452</v>
      </c>
      <c r="E39" s="1120" t="s">
        <v>984</v>
      </c>
      <c r="F39" s="899" t="s">
        <v>967</v>
      </c>
      <c r="G39" s="900">
        <v>30</v>
      </c>
      <c r="H39" s="910" t="s">
        <v>481</v>
      </c>
    </row>
    <row r="40" spans="1:8" s="10" customFormat="1" ht="19.5" customHeight="1">
      <c r="A40" s="1119"/>
      <c r="B40" s="896" t="s">
        <v>968</v>
      </c>
      <c r="C40" s="897">
        <v>1</v>
      </c>
      <c r="D40" s="898" t="s">
        <v>453</v>
      </c>
      <c r="E40" s="1120"/>
      <c r="F40" s="896" t="s">
        <v>968</v>
      </c>
      <c r="G40" s="897">
        <v>2</v>
      </c>
      <c r="H40" s="911" t="s">
        <v>465</v>
      </c>
    </row>
    <row r="41" spans="1:8" s="10" customFormat="1" ht="32.25" customHeight="1">
      <c r="A41" s="1119" t="s">
        <v>985</v>
      </c>
      <c r="B41" s="899" t="s">
        <v>967</v>
      </c>
      <c r="C41" s="900">
        <v>3</v>
      </c>
      <c r="D41" s="901" t="s">
        <v>454</v>
      </c>
      <c r="E41" s="1120" t="s">
        <v>985</v>
      </c>
      <c r="F41" s="968" t="s">
        <v>967</v>
      </c>
      <c r="G41" s="960">
        <v>18</v>
      </c>
      <c r="H41" s="967" t="s">
        <v>1351</v>
      </c>
    </row>
    <row r="42" spans="1:8" s="10" customFormat="1" ht="32.25" customHeight="1">
      <c r="A42" s="1119"/>
      <c r="B42" s="896" t="s">
        <v>968</v>
      </c>
      <c r="C42" s="897">
        <v>1</v>
      </c>
      <c r="D42" s="898" t="s">
        <v>1350</v>
      </c>
      <c r="E42" s="1120"/>
      <c r="F42" s="968"/>
      <c r="G42" s="960"/>
      <c r="H42" s="967"/>
    </row>
    <row r="43" spans="1:8" s="10" customFormat="1" ht="17.25">
      <c r="A43" s="1119" t="s">
        <v>986</v>
      </c>
      <c r="B43" s="899" t="s">
        <v>967</v>
      </c>
      <c r="C43" s="900">
        <v>5</v>
      </c>
      <c r="D43" s="901" t="s">
        <v>1286</v>
      </c>
      <c r="E43" s="1120" t="s">
        <v>986</v>
      </c>
      <c r="F43" s="899" t="s">
        <v>967</v>
      </c>
      <c r="G43" s="900">
        <v>6</v>
      </c>
      <c r="H43" s="910" t="s">
        <v>1287</v>
      </c>
    </row>
    <row r="44" spans="1:8" s="10" customFormat="1" ht="19.5" customHeight="1">
      <c r="A44" s="1119"/>
      <c r="B44" s="890" t="s">
        <v>968</v>
      </c>
      <c r="C44" s="891">
        <v>1</v>
      </c>
      <c r="D44" s="892" t="s">
        <v>38</v>
      </c>
      <c r="E44" s="1120"/>
      <c r="F44" s="1134" t="s">
        <v>968</v>
      </c>
      <c r="G44" s="1136">
        <v>3</v>
      </c>
      <c r="H44" s="1140" t="s">
        <v>39</v>
      </c>
    </row>
    <row r="45" spans="1:8" s="10" customFormat="1" ht="20.25" customHeight="1">
      <c r="A45" s="1119"/>
      <c r="B45" s="896" t="s">
        <v>969</v>
      </c>
      <c r="C45" s="897">
        <v>3</v>
      </c>
      <c r="D45" s="898" t="s">
        <v>40</v>
      </c>
      <c r="E45" s="1120"/>
      <c r="F45" s="1135"/>
      <c r="G45" s="1137"/>
      <c r="H45" s="1141"/>
    </row>
    <row r="46" spans="1:8" s="10" customFormat="1" ht="120.75">
      <c r="A46" s="1119" t="s">
        <v>987</v>
      </c>
      <c r="B46" s="899" t="s">
        <v>967</v>
      </c>
      <c r="C46" s="900">
        <v>1</v>
      </c>
      <c r="D46" s="901" t="s">
        <v>61</v>
      </c>
      <c r="E46" s="1120" t="s">
        <v>987</v>
      </c>
      <c r="F46" s="899" t="s">
        <v>967</v>
      </c>
      <c r="G46" s="900">
        <v>41</v>
      </c>
      <c r="H46" s="910" t="s">
        <v>1354</v>
      </c>
    </row>
    <row r="47" spans="1:8" s="10" customFormat="1" ht="34.5">
      <c r="A47" s="1119"/>
      <c r="B47" s="896" t="s">
        <v>1007</v>
      </c>
      <c r="C47" s="897">
        <v>1</v>
      </c>
      <c r="D47" s="898" t="s">
        <v>41</v>
      </c>
      <c r="E47" s="1120"/>
      <c r="F47" s="896" t="s">
        <v>1007</v>
      </c>
      <c r="G47" s="897">
        <v>4</v>
      </c>
      <c r="H47" s="911" t="s">
        <v>1353</v>
      </c>
    </row>
    <row r="48" spans="1:8" s="10" customFormat="1" ht="87" thickBot="1">
      <c r="A48" s="477" t="s">
        <v>988</v>
      </c>
      <c r="B48" s="469" t="s">
        <v>967</v>
      </c>
      <c r="C48" s="475">
        <v>7</v>
      </c>
      <c r="D48" s="478" t="s">
        <v>42</v>
      </c>
      <c r="E48" s="479" t="s">
        <v>988</v>
      </c>
      <c r="F48" s="469" t="s">
        <v>967</v>
      </c>
      <c r="G48" s="475">
        <v>33</v>
      </c>
      <c r="H48" s="476" t="s">
        <v>1355</v>
      </c>
    </row>
    <row r="49" spans="1:6" s="25" customFormat="1" ht="39" customHeight="1" thickBot="1">
      <c r="A49" s="117" t="s">
        <v>697</v>
      </c>
      <c r="B49" s="118"/>
      <c r="E49" s="118"/>
      <c r="F49" s="118"/>
    </row>
    <row r="50" spans="1:9" s="25" customFormat="1" ht="39" customHeight="1">
      <c r="A50" s="1132" t="s">
        <v>1008</v>
      </c>
      <c r="B50" s="1124" t="s">
        <v>1009</v>
      </c>
      <c r="C50" s="1124"/>
      <c r="D50" s="1124"/>
      <c r="E50" s="1124" t="s">
        <v>1008</v>
      </c>
      <c r="F50" s="1124" t="s">
        <v>1010</v>
      </c>
      <c r="G50" s="1124"/>
      <c r="H50" s="1131"/>
      <c r="I50" s="119"/>
    </row>
    <row r="51" spans="1:8" s="25" customFormat="1" ht="39" customHeight="1" thickBot="1">
      <c r="A51" s="1143"/>
      <c r="B51" s="483" t="s">
        <v>1011</v>
      </c>
      <c r="C51" s="483" t="s">
        <v>1012</v>
      </c>
      <c r="D51" s="484" t="s">
        <v>1013</v>
      </c>
      <c r="E51" s="1144"/>
      <c r="F51" s="483" t="s">
        <v>1011</v>
      </c>
      <c r="G51" s="483" t="s">
        <v>1012</v>
      </c>
      <c r="H51" s="485" t="s">
        <v>1013</v>
      </c>
    </row>
    <row r="52" spans="1:8" s="10" customFormat="1" ht="121.5" customHeight="1">
      <c r="A52" s="1142" t="s">
        <v>989</v>
      </c>
      <c r="B52" s="887" t="s">
        <v>967</v>
      </c>
      <c r="C52" s="889">
        <v>5</v>
      </c>
      <c r="D52" s="888" t="s">
        <v>469</v>
      </c>
      <c r="E52" s="1155" t="s">
        <v>989</v>
      </c>
      <c r="F52" s="1159" t="s">
        <v>967</v>
      </c>
      <c r="G52" s="1153">
        <v>50</v>
      </c>
      <c r="H52" s="1145" t="s">
        <v>1367</v>
      </c>
    </row>
    <row r="53" spans="1:8" s="10" customFormat="1" ht="17.25">
      <c r="A53" s="1119"/>
      <c r="B53" s="896" t="s">
        <v>1007</v>
      </c>
      <c r="C53" s="897">
        <v>6</v>
      </c>
      <c r="D53" s="898" t="s">
        <v>470</v>
      </c>
      <c r="E53" s="1120"/>
      <c r="F53" s="968"/>
      <c r="G53" s="960"/>
      <c r="H53" s="967"/>
    </row>
    <row r="54" spans="1:8" s="10" customFormat="1" ht="80.25" customHeight="1">
      <c r="A54" s="1119" t="s">
        <v>990</v>
      </c>
      <c r="B54" s="893" t="s">
        <v>967</v>
      </c>
      <c r="C54" s="894">
        <v>7</v>
      </c>
      <c r="D54" s="895" t="s">
        <v>482</v>
      </c>
      <c r="E54" s="1120" t="s">
        <v>990</v>
      </c>
      <c r="F54" s="968" t="s">
        <v>967</v>
      </c>
      <c r="G54" s="1128">
        <v>43</v>
      </c>
      <c r="H54" s="967" t="s">
        <v>0</v>
      </c>
    </row>
    <row r="55" spans="1:8" s="10" customFormat="1" ht="20.25" customHeight="1">
      <c r="A55" s="1119"/>
      <c r="B55" s="890" t="s">
        <v>968</v>
      </c>
      <c r="C55" s="891">
        <v>4</v>
      </c>
      <c r="D55" s="892" t="s">
        <v>1368</v>
      </c>
      <c r="E55" s="1120"/>
      <c r="F55" s="968"/>
      <c r="G55" s="1128"/>
      <c r="H55" s="967"/>
    </row>
    <row r="56" spans="1:8" s="10" customFormat="1" ht="20.25" customHeight="1">
      <c r="A56" s="1119"/>
      <c r="B56" s="896" t="s">
        <v>502</v>
      </c>
      <c r="C56" s="897">
        <v>2</v>
      </c>
      <c r="D56" s="898" t="s">
        <v>457</v>
      </c>
      <c r="E56" s="1120"/>
      <c r="F56" s="968"/>
      <c r="G56" s="1128"/>
      <c r="H56" s="967"/>
    </row>
    <row r="57" spans="1:8" s="10" customFormat="1" ht="69">
      <c r="A57" s="1119" t="s">
        <v>991</v>
      </c>
      <c r="B57" s="899" t="s">
        <v>967</v>
      </c>
      <c r="C57" s="900">
        <v>4</v>
      </c>
      <c r="D57" s="901" t="s">
        <v>1214</v>
      </c>
      <c r="E57" s="1120" t="s">
        <v>991</v>
      </c>
      <c r="F57" s="899" t="s">
        <v>967</v>
      </c>
      <c r="G57" s="900">
        <v>25</v>
      </c>
      <c r="H57" s="910" t="s">
        <v>1217</v>
      </c>
    </row>
    <row r="58" spans="1:8" s="10" customFormat="1" ht="17.25">
      <c r="A58" s="1119"/>
      <c r="B58" s="890" t="s">
        <v>968</v>
      </c>
      <c r="C58" s="891">
        <v>3</v>
      </c>
      <c r="D58" s="892" t="s">
        <v>1215</v>
      </c>
      <c r="E58" s="1120"/>
      <c r="F58" s="1134" t="s">
        <v>968</v>
      </c>
      <c r="G58" s="1136">
        <v>3</v>
      </c>
      <c r="H58" s="1140" t="s">
        <v>62</v>
      </c>
    </row>
    <row r="59" spans="1:8" s="10" customFormat="1" ht="17.25">
      <c r="A59" s="1119"/>
      <c r="B59" s="896" t="s">
        <v>969</v>
      </c>
      <c r="C59" s="897">
        <v>1</v>
      </c>
      <c r="D59" s="898" t="s">
        <v>1216</v>
      </c>
      <c r="E59" s="1120"/>
      <c r="F59" s="1135"/>
      <c r="G59" s="1137"/>
      <c r="H59" s="1141"/>
    </row>
    <row r="60" spans="1:8" s="10" customFormat="1" ht="69">
      <c r="A60" s="1119" t="s">
        <v>992</v>
      </c>
      <c r="B60" s="899" t="s">
        <v>967</v>
      </c>
      <c r="C60" s="900">
        <v>3</v>
      </c>
      <c r="D60" s="901" t="s">
        <v>63</v>
      </c>
      <c r="E60" s="1120" t="s">
        <v>992</v>
      </c>
      <c r="F60" s="899" t="s">
        <v>967</v>
      </c>
      <c r="G60" s="900">
        <v>24</v>
      </c>
      <c r="H60" s="910" t="s">
        <v>1219</v>
      </c>
    </row>
    <row r="61" spans="1:8" s="10" customFormat="1" ht="34.5">
      <c r="A61" s="1119"/>
      <c r="B61" s="896" t="s">
        <v>1007</v>
      </c>
      <c r="C61" s="897">
        <v>6</v>
      </c>
      <c r="D61" s="898" t="s">
        <v>1218</v>
      </c>
      <c r="E61" s="1120"/>
      <c r="F61" s="896" t="s">
        <v>968</v>
      </c>
      <c r="G61" s="897">
        <v>3</v>
      </c>
      <c r="H61" s="911" t="s">
        <v>43</v>
      </c>
    </row>
    <row r="62" spans="1:8" s="10" customFormat="1" ht="34.5">
      <c r="A62" s="1119" t="s">
        <v>993</v>
      </c>
      <c r="B62" s="899" t="s">
        <v>1220</v>
      </c>
      <c r="C62" s="900">
        <v>3</v>
      </c>
      <c r="D62" s="901" t="s">
        <v>483</v>
      </c>
      <c r="E62" s="1120" t="s">
        <v>993</v>
      </c>
      <c r="F62" s="899" t="s">
        <v>967</v>
      </c>
      <c r="G62" s="900">
        <v>11</v>
      </c>
      <c r="H62" s="910" t="s">
        <v>1221</v>
      </c>
    </row>
    <row r="63" spans="1:8" s="10" customFormat="1" ht="17.25">
      <c r="A63" s="1119"/>
      <c r="B63" s="1134" t="s">
        <v>1007</v>
      </c>
      <c r="C63" s="1136">
        <v>4</v>
      </c>
      <c r="D63" s="1138" t="s">
        <v>458</v>
      </c>
      <c r="E63" s="1120"/>
      <c r="F63" s="890" t="s">
        <v>1007</v>
      </c>
      <c r="G63" s="891">
        <v>1</v>
      </c>
      <c r="H63" s="913" t="s">
        <v>45</v>
      </c>
    </row>
    <row r="64" spans="1:8" s="10" customFormat="1" ht="17.25">
      <c r="A64" s="1119"/>
      <c r="B64" s="1135"/>
      <c r="C64" s="1137"/>
      <c r="D64" s="1139"/>
      <c r="E64" s="1120"/>
      <c r="F64" s="896" t="s">
        <v>969</v>
      </c>
      <c r="G64" s="897">
        <v>1</v>
      </c>
      <c r="H64" s="911" t="s">
        <v>45</v>
      </c>
    </row>
    <row r="65" spans="1:8" s="10" customFormat="1" ht="17.25">
      <c r="A65" s="1119" t="s">
        <v>994</v>
      </c>
      <c r="B65" s="899" t="s">
        <v>967</v>
      </c>
      <c r="C65" s="900">
        <v>3</v>
      </c>
      <c r="D65" s="901" t="s">
        <v>64</v>
      </c>
      <c r="E65" s="1120" t="s">
        <v>994</v>
      </c>
      <c r="F65" s="968" t="s">
        <v>967</v>
      </c>
      <c r="G65" s="960">
        <v>21</v>
      </c>
      <c r="H65" s="967" t="s">
        <v>1223</v>
      </c>
    </row>
    <row r="66" spans="1:8" s="10" customFormat="1" ht="17.25">
      <c r="A66" s="1119"/>
      <c r="B66" s="890" t="s">
        <v>1007</v>
      </c>
      <c r="C66" s="891">
        <v>2</v>
      </c>
      <c r="D66" s="892" t="s">
        <v>1222</v>
      </c>
      <c r="E66" s="1120"/>
      <c r="F66" s="968"/>
      <c r="G66" s="960"/>
      <c r="H66" s="967"/>
    </row>
    <row r="67" spans="1:8" s="10" customFormat="1" ht="17.25">
      <c r="A67" s="1119"/>
      <c r="B67" s="896" t="s">
        <v>969</v>
      </c>
      <c r="C67" s="897">
        <v>1</v>
      </c>
      <c r="D67" s="898" t="s">
        <v>456</v>
      </c>
      <c r="E67" s="1120"/>
      <c r="F67" s="968"/>
      <c r="G67" s="960"/>
      <c r="H67" s="967"/>
    </row>
    <row r="68" spans="1:8" s="10" customFormat="1" ht="19.5" customHeight="1">
      <c r="A68" s="1119" t="s">
        <v>995</v>
      </c>
      <c r="B68" s="899" t="s">
        <v>967</v>
      </c>
      <c r="C68" s="900">
        <v>1</v>
      </c>
      <c r="D68" s="901" t="s">
        <v>46</v>
      </c>
      <c r="E68" s="1120" t="s">
        <v>995</v>
      </c>
      <c r="F68" s="968" t="s">
        <v>967</v>
      </c>
      <c r="G68" s="960">
        <v>17</v>
      </c>
      <c r="H68" s="967" t="s">
        <v>1282</v>
      </c>
    </row>
    <row r="69" spans="1:8" s="10" customFormat="1" ht="19.5" customHeight="1">
      <c r="A69" s="1119"/>
      <c r="B69" s="890" t="s">
        <v>968</v>
      </c>
      <c r="C69" s="891">
        <v>3</v>
      </c>
      <c r="D69" s="892" t="s">
        <v>1224</v>
      </c>
      <c r="E69" s="1120"/>
      <c r="F69" s="968"/>
      <c r="G69" s="960"/>
      <c r="H69" s="967"/>
    </row>
    <row r="70" spans="1:8" s="10" customFormat="1" ht="19.5" customHeight="1">
      <c r="A70" s="1119"/>
      <c r="B70" s="896" t="s">
        <v>969</v>
      </c>
      <c r="C70" s="897">
        <v>2</v>
      </c>
      <c r="D70" s="898" t="s">
        <v>459</v>
      </c>
      <c r="E70" s="1120"/>
      <c r="F70" s="968"/>
      <c r="G70" s="960"/>
      <c r="H70" s="967"/>
    </row>
    <row r="71" spans="1:8" s="10" customFormat="1" ht="17.25">
      <c r="A71" s="1119" t="s">
        <v>996</v>
      </c>
      <c r="B71" s="899" t="s">
        <v>967</v>
      </c>
      <c r="C71" s="900">
        <v>1</v>
      </c>
      <c r="D71" s="901" t="s">
        <v>47</v>
      </c>
      <c r="E71" s="1120" t="s">
        <v>996</v>
      </c>
      <c r="F71" s="968" t="s">
        <v>967</v>
      </c>
      <c r="G71" s="960">
        <v>4</v>
      </c>
      <c r="H71" s="967" t="s">
        <v>65</v>
      </c>
    </row>
    <row r="72" spans="1:8" s="10" customFormat="1" ht="17.25">
      <c r="A72" s="1119"/>
      <c r="B72" s="896" t="s">
        <v>1007</v>
      </c>
      <c r="C72" s="897">
        <v>3</v>
      </c>
      <c r="D72" s="898" t="s">
        <v>479</v>
      </c>
      <c r="E72" s="1120"/>
      <c r="F72" s="968"/>
      <c r="G72" s="960"/>
      <c r="H72" s="967"/>
    </row>
    <row r="73" spans="1:8" s="10" customFormat="1" ht="27.75" customHeight="1">
      <c r="A73" s="1119" t="s">
        <v>997</v>
      </c>
      <c r="B73" s="899" t="s">
        <v>967</v>
      </c>
      <c r="C73" s="900">
        <v>2</v>
      </c>
      <c r="D73" s="901" t="s">
        <v>48</v>
      </c>
      <c r="E73" s="1120" t="s">
        <v>997</v>
      </c>
      <c r="F73" s="968" t="s">
        <v>967</v>
      </c>
      <c r="G73" s="960">
        <v>16</v>
      </c>
      <c r="H73" s="967" t="s">
        <v>1225</v>
      </c>
    </row>
    <row r="74" spans="1:8" s="10" customFormat="1" ht="27.75" customHeight="1">
      <c r="A74" s="1119"/>
      <c r="B74" s="896" t="s">
        <v>968</v>
      </c>
      <c r="C74" s="897">
        <v>2</v>
      </c>
      <c r="D74" s="898" t="s">
        <v>49</v>
      </c>
      <c r="E74" s="1120"/>
      <c r="F74" s="968"/>
      <c r="G74" s="960"/>
      <c r="H74" s="967"/>
    </row>
    <row r="75" spans="1:8" s="10" customFormat="1" ht="36" customHeight="1">
      <c r="A75" s="1119" t="s">
        <v>998</v>
      </c>
      <c r="B75" s="899" t="s">
        <v>504</v>
      </c>
      <c r="C75" s="900">
        <v>1</v>
      </c>
      <c r="D75" s="901" t="s">
        <v>1226</v>
      </c>
      <c r="E75" s="1120" t="s">
        <v>998</v>
      </c>
      <c r="F75" s="968" t="s">
        <v>967</v>
      </c>
      <c r="G75" s="1128">
        <v>25</v>
      </c>
      <c r="H75" s="967" t="s">
        <v>1228</v>
      </c>
    </row>
    <row r="76" spans="1:8" s="10" customFormat="1" ht="36" customHeight="1">
      <c r="A76" s="1119"/>
      <c r="B76" s="896" t="s">
        <v>1007</v>
      </c>
      <c r="C76" s="897">
        <v>3</v>
      </c>
      <c r="D76" s="898" t="s">
        <v>1227</v>
      </c>
      <c r="E76" s="1120"/>
      <c r="F76" s="968"/>
      <c r="G76" s="1128"/>
      <c r="H76" s="967"/>
    </row>
    <row r="77" spans="1:8" s="10" customFormat="1" ht="36.75" customHeight="1">
      <c r="A77" s="1119" t="s">
        <v>999</v>
      </c>
      <c r="B77" s="899" t="s">
        <v>967</v>
      </c>
      <c r="C77" s="900">
        <v>3</v>
      </c>
      <c r="D77" s="901" t="s">
        <v>1229</v>
      </c>
      <c r="E77" s="1120" t="s">
        <v>999</v>
      </c>
      <c r="F77" s="899" t="s">
        <v>967</v>
      </c>
      <c r="G77" s="900">
        <v>11</v>
      </c>
      <c r="H77" s="910" t="s">
        <v>1230</v>
      </c>
    </row>
    <row r="78" spans="1:8" s="10" customFormat="1" ht="17.25">
      <c r="A78" s="1119"/>
      <c r="B78" s="896" t="s">
        <v>968</v>
      </c>
      <c r="C78" s="897">
        <v>5</v>
      </c>
      <c r="D78" s="898" t="s">
        <v>471</v>
      </c>
      <c r="E78" s="1120"/>
      <c r="F78" s="896" t="s">
        <v>1007</v>
      </c>
      <c r="G78" s="897">
        <v>1</v>
      </c>
      <c r="H78" s="911" t="s">
        <v>472</v>
      </c>
    </row>
    <row r="79" spans="1:8" s="10" customFormat="1" ht="57.75" customHeight="1">
      <c r="A79" s="1119" t="s">
        <v>1000</v>
      </c>
      <c r="B79" s="968" t="s">
        <v>967</v>
      </c>
      <c r="C79" s="960">
        <v>3</v>
      </c>
      <c r="D79" s="1129" t="s">
        <v>50</v>
      </c>
      <c r="E79" s="1120" t="s">
        <v>1000</v>
      </c>
      <c r="F79" s="899" t="s">
        <v>967</v>
      </c>
      <c r="G79" s="900">
        <v>13</v>
      </c>
      <c r="H79" s="910" t="s">
        <v>1231</v>
      </c>
    </row>
    <row r="80" spans="1:8" s="10" customFormat="1" ht="19.5" customHeight="1">
      <c r="A80" s="1119"/>
      <c r="B80" s="968"/>
      <c r="C80" s="960"/>
      <c r="D80" s="1129"/>
      <c r="E80" s="1120"/>
      <c r="F80" s="896" t="s">
        <v>968</v>
      </c>
      <c r="G80" s="897">
        <v>1</v>
      </c>
      <c r="H80" s="911" t="s">
        <v>1232</v>
      </c>
    </row>
    <row r="81" spans="1:8" s="10" customFormat="1" ht="69">
      <c r="A81" s="1119" t="s">
        <v>1001</v>
      </c>
      <c r="B81" s="899" t="s">
        <v>967</v>
      </c>
      <c r="C81" s="900">
        <v>9</v>
      </c>
      <c r="D81" s="901" t="s">
        <v>1234</v>
      </c>
      <c r="E81" s="1120" t="s">
        <v>1001</v>
      </c>
      <c r="F81" s="899" t="s">
        <v>967</v>
      </c>
      <c r="G81" s="900">
        <v>23</v>
      </c>
      <c r="H81" s="910" t="s">
        <v>1236</v>
      </c>
    </row>
    <row r="82" spans="1:8" s="10" customFormat="1" ht="19.5" customHeight="1">
      <c r="A82" s="1119"/>
      <c r="B82" s="896" t="s">
        <v>1007</v>
      </c>
      <c r="C82" s="897">
        <v>4</v>
      </c>
      <c r="D82" s="898" t="s">
        <v>1233</v>
      </c>
      <c r="E82" s="1120"/>
      <c r="F82" s="896" t="s">
        <v>968</v>
      </c>
      <c r="G82" s="897">
        <v>4</v>
      </c>
      <c r="H82" s="911" t="s">
        <v>1235</v>
      </c>
    </row>
    <row r="83" spans="1:8" s="10" customFormat="1" ht="103.5">
      <c r="A83" s="1119" t="s">
        <v>503</v>
      </c>
      <c r="B83" s="899" t="s">
        <v>967</v>
      </c>
      <c r="C83" s="900">
        <v>4</v>
      </c>
      <c r="D83" s="901" t="s">
        <v>66</v>
      </c>
      <c r="E83" s="1120" t="s">
        <v>503</v>
      </c>
      <c r="F83" s="899" t="s">
        <v>967</v>
      </c>
      <c r="G83" s="900">
        <v>33</v>
      </c>
      <c r="H83" s="910" t="s">
        <v>1239</v>
      </c>
    </row>
    <row r="84" spans="1:8" s="10" customFormat="1" ht="17.25">
      <c r="A84" s="1119"/>
      <c r="B84" s="896" t="s">
        <v>1007</v>
      </c>
      <c r="C84" s="897">
        <v>6</v>
      </c>
      <c r="D84" s="898" t="s">
        <v>1237</v>
      </c>
      <c r="E84" s="1120"/>
      <c r="F84" s="896" t="s">
        <v>1007</v>
      </c>
      <c r="G84" s="897">
        <v>1</v>
      </c>
      <c r="H84" s="911" t="s">
        <v>1238</v>
      </c>
    </row>
    <row r="85" spans="1:8" s="10" customFormat="1" ht="17.25">
      <c r="A85" s="1119" t="s">
        <v>283</v>
      </c>
      <c r="B85" s="899" t="s">
        <v>504</v>
      </c>
      <c r="C85" s="902">
        <v>6</v>
      </c>
      <c r="D85" s="901" t="s">
        <v>76</v>
      </c>
      <c r="E85" s="1120" t="s">
        <v>283</v>
      </c>
      <c r="F85" s="968" t="s">
        <v>967</v>
      </c>
      <c r="G85" s="1128">
        <v>12</v>
      </c>
      <c r="H85" s="967" t="s">
        <v>77</v>
      </c>
    </row>
    <row r="86" spans="1:8" s="10" customFormat="1" ht="17.25">
      <c r="A86" s="1119"/>
      <c r="B86" s="890" t="s">
        <v>1007</v>
      </c>
      <c r="C86" s="903">
        <v>4</v>
      </c>
      <c r="D86" s="892" t="s">
        <v>1240</v>
      </c>
      <c r="E86" s="1120"/>
      <c r="F86" s="968"/>
      <c r="G86" s="1128"/>
      <c r="H86" s="967"/>
    </row>
    <row r="87" spans="1:8" s="10" customFormat="1" ht="17.25">
      <c r="A87" s="1119"/>
      <c r="B87" s="896" t="s">
        <v>502</v>
      </c>
      <c r="C87" s="904">
        <v>3</v>
      </c>
      <c r="D87" s="908" t="s">
        <v>1241</v>
      </c>
      <c r="E87" s="1120"/>
      <c r="F87" s="968"/>
      <c r="G87" s="1128"/>
      <c r="H87" s="967"/>
    </row>
    <row r="88" spans="1:8" s="10" customFormat="1" ht="51.75">
      <c r="A88" s="1119" t="s">
        <v>284</v>
      </c>
      <c r="B88" s="968" t="s">
        <v>967</v>
      </c>
      <c r="C88" s="960">
        <v>3</v>
      </c>
      <c r="D88" s="1129" t="s">
        <v>51</v>
      </c>
      <c r="E88" s="1120" t="s">
        <v>284</v>
      </c>
      <c r="F88" s="899" t="s">
        <v>967</v>
      </c>
      <c r="G88" s="900">
        <v>15</v>
      </c>
      <c r="H88" s="910" t="s">
        <v>78</v>
      </c>
    </row>
    <row r="89" spans="1:8" s="10" customFormat="1" ht="17.25">
      <c r="A89" s="1119"/>
      <c r="B89" s="968"/>
      <c r="C89" s="960"/>
      <c r="D89" s="1129"/>
      <c r="E89" s="1120"/>
      <c r="F89" s="896" t="s">
        <v>1007</v>
      </c>
      <c r="G89" s="897">
        <v>3</v>
      </c>
      <c r="H89" s="911" t="s">
        <v>1242</v>
      </c>
    </row>
    <row r="90" spans="1:8" s="10" customFormat="1" ht="86.25" customHeight="1">
      <c r="A90" s="1119" t="s">
        <v>1</v>
      </c>
      <c r="B90" s="899" t="s">
        <v>967</v>
      </c>
      <c r="C90" s="900">
        <v>5</v>
      </c>
      <c r="D90" s="901" t="s">
        <v>473</v>
      </c>
      <c r="E90" s="1120" t="s">
        <v>1</v>
      </c>
      <c r="F90" s="968" t="s">
        <v>967</v>
      </c>
      <c r="G90" s="960">
        <v>35</v>
      </c>
      <c r="H90" s="967" t="s">
        <v>1244</v>
      </c>
    </row>
    <row r="91" spans="1:8" s="10" customFormat="1" ht="18" thickBot="1">
      <c r="A91" s="1121"/>
      <c r="B91" s="905" t="s">
        <v>1007</v>
      </c>
      <c r="C91" s="906">
        <v>2</v>
      </c>
      <c r="D91" s="907" t="s">
        <v>1243</v>
      </c>
      <c r="E91" s="1122"/>
      <c r="F91" s="1114"/>
      <c r="G91" s="1115"/>
      <c r="H91" s="1116"/>
    </row>
    <row r="92" spans="1:6" s="25" customFormat="1" ht="39" customHeight="1" thickBot="1">
      <c r="A92" s="117" t="s">
        <v>633</v>
      </c>
      <c r="B92" s="118"/>
      <c r="E92" s="118"/>
      <c r="F92" s="118"/>
    </row>
    <row r="93" spans="1:9" s="25" customFormat="1" ht="39" customHeight="1">
      <c r="A93" s="1132" t="s">
        <v>1008</v>
      </c>
      <c r="B93" s="1124" t="s">
        <v>1009</v>
      </c>
      <c r="C93" s="1124"/>
      <c r="D93" s="1124"/>
      <c r="E93" s="1124" t="s">
        <v>1008</v>
      </c>
      <c r="F93" s="1124" t="s">
        <v>1010</v>
      </c>
      <c r="G93" s="1124"/>
      <c r="H93" s="1131"/>
      <c r="I93" s="119"/>
    </row>
    <row r="94" spans="1:8" s="25" customFormat="1" ht="39" customHeight="1" thickBot="1">
      <c r="A94" s="1133"/>
      <c r="B94" s="120" t="s">
        <v>1011</v>
      </c>
      <c r="C94" s="120" t="s">
        <v>1012</v>
      </c>
      <c r="D94" s="320" t="s">
        <v>1013</v>
      </c>
      <c r="E94" s="1130"/>
      <c r="F94" s="120" t="s">
        <v>1011</v>
      </c>
      <c r="G94" s="120" t="s">
        <v>1012</v>
      </c>
      <c r="H94" s="321" t="s">
        <v>1013</v>
      </c>
    </row>
    <row r="95" spans="1:8" s="10" customFormat="1" ht="17.25">
      <c r="A95" s="1117" t="s">
        <v>1002</v>
      </c>
      <c r="B95" s="893" t="s">
        <v>967</v>
      </c>
      <c r="C95" s="894">
        <v>3</v>
      </c>
      <c r="D95" s="895" t="s">
        <v>1245</v>
      </c>
      <c r="E95" s="1118" t="s">
        <v>1002</v>
      </c>
      <c r="F95" s="1125" t="s">
        <v>504</v>
      </c>
      <c r="G95" s="1126">
        <v>1</v>
      </c>
      <c r="H95" s="1123" t="s">
        <v>1247</v>
      </c>
    </row>
    <row r="96" spans="1:8" s="10" customFormat="1" ht="17.25">
      <c r="A96" s="962"/>
      <c r="B96" s="896" t="s">
        <v>1007</v>
      </c>
      <c r="C96" s="897">
        <v>1</v>
      </c>
      <c r="D96" s="898" t="s">
        <v>1246</v>
      </c>
      <c r="E96" s="1108"/>
      <c r="F96" s="969"/>
      <c r="G96" s="1127"/>
      <c r="H96" s="966"/>
    </row>
    <row r="97" spans="1:8" s="10" customFormat="1" ht="18" customHeight="1">
      <c r="A97" s="1119" t="s">
        <v>1003</v>
      </c>
      <c r="B97" s="899" t="s">
        <v>967</v>
      </c>
      <c r="C97" s="902">
        <v>4</v>
      </c>
      <c r="D97" s="901" t="s">
        <v>79</v>
      </c>
      <c r="E97" s="1120" t="s">
        <v>1003</v>
      </c>
      <c r="F97" s="968" t="s">
        <v>967</v>
      </c>
      <c r="G97" s="1128">
        <v>11</v>
      </c>
      <c r="H97" s="967" t="s">
        <v>1263</v>
      </c>
    </row>
    <row r="98" spans="1:8" s="10" customFormat="1" ht="17.25" customHeight="1">
      <c r="A98" s="1119"/>
      <c r="B98" s="908" t="s">
        <v>1007</v>
      </c>
      <c r="C98" s="904">
        <v>5</v>
      </c>
      <c r="D98" s="898" t="s">
        <v>52</v>
      </c>
      <c r="E98" s="1120"/>
      <c r="F98" s="968"/>
      <c r="G98" s="1128"/>
      <c r="H98" s="967"/>
    </row>
    <row r="99" spans="1:8" s="10" customFormat="1" ht="17.25">
      <c r="A99" s="961" t="s">
        <v>571</v>
      </c>
      <c r="B99" s="899" t="s">
        <v>967</v>
      </c>
      <c r="C99" s="900">
        <v>2</v>
      </c>
      <c r="D99" s="901" t="s">
        <v>1265</v>
      </c>
      <c r="E99" s="1107" t="s">
        <v>571</v>
      </c>
      <c r="F99" s="970" t="s">
        <v>967</v>
      </c>
      <c r="G99" s="963">
        <v>9</v>
      </c>
      <c r="H99" s="965" t="s">
        <v>1264</v>
      </c>
    </row>
    <row r="100" spans="1:8" s="10" customFormat="1" ht="34.5">
      <c r="A100" s="962"/>
      <c r="B100" s="896" t="s">
        <v>1007</v>
      </c>
      <c r="C100" s="897">
        <v>6</v>
      </c>
      <c r="D100" s="898" t="s">
        <v>709</v>
      </c>
      <c r="E100" s="1108"/>
      <c r="F100" s="969"/>
      <c r="G100" s="964"/>
      <c r="H100" s="966"/>
    </row>
    <row r="101" spans="1:8" s="10" customFormat="1" ht="17.25">
      <c r="A101" s="961" t="s">
        <v>550</v>
      </c>
      <c r="B101" s="899" t="s">
        <v>967</v>
      </c>
      <c r="C101" s="900">
        <v>3</v>
      </c>
      <c r="D101" s="901" t="s">
        <v>1266</v>
      </c>
      <c r="E101" s="1107" t="s">
        <v>550</v>
      </c>
      <c r="F101" s="970" t="s">
        <v>967</v>
      </c>
      <c r="G101" s="963">
        <v>9</v>
      </c>
      <c r="H101" s="965" t="s">
        <v>1269</v>
      </c>
    </row>
    <row r="102" spans="1:8" s="10" customFormat="1" ht="17.25">
      <c r="A102" s="1110"/>
      <c r="B102" s="890" t="s">
        <v>1007</v>
      </c>
      <c r="C102" s="891">
        <v>3</v>
      </c>
      <c r="D102" s="892" t="s">
        <v>1267</v>
      </c>
      <c r="E102" s="1111"/>
      <c r="F102" s="1112"/>
      <c r="G102" s="1113"/>
      <c r="H102" s="1109"/>
    </row>
    <row r="103" spans="1:8" s="10" customFormat="1" ht="17.25">
      <c r="A103" s="962"/>
      <c r="B103" s="896" t="s">
        <v>502</v>
      </c>
      <c r="C103" s="897">
        <v>1</v>
      </c>
      <c r="D103" s="898" t="s">
        <v>1268</v>
      </c>
      <c r="E103" s="1108"/>
      <c r="F103" s="969"/>
      <c r="G103" s="964"/>
      <c r="H103" s="966"/>
    </row>
    <row r="104" spans="1:8" s="10" customFormat="1" ht="29.25" customHeight="1">
      <c r="A104" s="1119" t="s">
        <v>546</v>
      </c>
      <c r="B104" s="899" t="s">
        <v>967</v>
      </c>
      <c r="C104" s="900">
        <v>5</v>
      </c>
      <c r="D104" s="901" t="s">
        <v>80</v>
      </c>
      <c r="E104" s="1120" t="s">
        <v>546</v>
      </c>
      <c r="F104" s="968" t="s">
        <v>967</v>
      </c>
      <c r="G104" s="960">
        <v>31</v>
      </c>
      <c r="H104" s="967" t="s">
        <v>1272</v>
      </c>
    </row>
    <row r="105" spans="1:8" s="10" customFormat="1" ht="29.25" customHeight="1">
      <c r="A105" s="1119"/>
      <c r="B105" s="890" t="s">
        <v>968</v>
      </c>
      <c r="C105" s="891">
        <v>5</v>
      </c>
      <c r="D105" s="892" t="s">
        <v>1270</v>
      </c>
      <c r="E105" s="1120"/>
      <c r="F105" s="968"/>
      <c r="G105" s="960"/>
      <c r="H105" s="967"/>
    </row>
    <row r="106" spans="1:8" s="10" customFormat="1" ht="29.25" customHeight="1">
      <c r="A106" s="1119"/>
      <c r="B106" s="896" t="s">
        <v>969</v>
      </c>
      <c r="C106" s="897">
        <v>1</v>
      </c>
      <c r="D106" s="898" t="s">
        <v>1271</v>
      </c>
      <c r="E106" s="1120"/>
      <c r="F106" s="968"/>
      <c r="G106" s="960"/>
      <c r="H106" s="967"/>
    </row>
    <row r="107" spans="1:8" s="10" customFormat="1" ht="22.5" customHeight="1">
      <c r="A107" s="961" t="s">
        <v>547</v>
      </c>
      <c r="B107" s="899" t="s">
        <v>967</v>
      </c>
      <c r="C107" s="900">
        <v>5</v>
      </c>
      <c r="D107" s="901" t="s">
        <v>1275</v>
      </c>
      <c r="E107" s="1107" t="s">
        <v>547</v>
      </c>
      <c r="F107" s="970" t="s">
        <v>967</v>
      </c>
      <c r="G107" s="963">
        <v>22</v>
      </c>
      <c r="H107" s="965" t="s">
        <v>1276</v>
      </c>
    </row>
    <row r="108" spans="1:8" s="10" customFormat="1" ht="22.5" customHeight="1">
      <c r="A108" s="1110"/>
      <c r="B108" s="890" t="s">
        <v>1007</v>
      </c>
      <c r="C108" s="891">
        <v>3</v>
      </c>
      <c r="D108" s="892" t="s">
        <v>1273</v>
      </c>
      <c r="E108" s="1111"/>
      <c r="F108" s="1112"/>
      <c r="G108" s="1113"/>
      <c r="H108" s="1109"/>
    </row>
    <row r="109" spans="1:8" s="10" customFormat="1" ht="22.5" customHeight="1">
      <c r="A109" s="962"/>
      <c r="B109" s="896" t="s">
        <v>502</v>
      </c>
      <c r="C109" s="897">
        <v>1</v>
      </c>
      <c r="D109" s="898" t="s">
        <v>1274</v>
      </c>
      <c r="E109" s="1108"/>
      <c r="F109" s="969"/>
      <c r="G109" s="964"/>
      <c r="H109" s="966"/>
    </row>
    <row r="110" spans="1:8" s="10" customFormat="1" ht="51.75">
      <c r="A110" s="473" t="s">
        <v>548</v>
      </c>
      <c r="B110" s="470" t="s">
        <v>967</v>
      </c>
      <c r="C110" s="471">
        <v>1</v>
      </c>
      <c r="D110" s="472" t="s">
        <v>44</v>
      </c>
      <c r="E110" s="474" t="s">
        <v>548</v>
      </c>
      <c r="F110" s="470" t="s">
        <v>967</v>
      </c>
      <c r="G110" s="471">
        <v>19</v>
      </c>
      <c r="H110" s="336" t="s">
        <v>1277</v>
      </c>
    </row>
    <row r="111" spans="1:8" s="10" customFormat="1" ht="26.25" customHeight="1">
      <c r="A111" s="961" t="s">
        <v>549</v>
      </c>
      <c r="B111" s="899" t="s">
        <v>967</v>
      </c>
      <c r="C111" s="900">
        <v>2</v>
      </c>
      <c r="D111" s="901" t="s">
        <v>53</v>
      </c>
      <c r="E111" s="1107" t="s">
        <v>549</v>
      </c>
      <c r="F111" s="970" t="s">
        <v>967</v>
      </c>
      <c r="G111" s="963">
        <v>17</v>
      </c>
      <c r="H111" s="965" t="s">
        <v>1279</v>
      </c>
    </row>
    <row r="112" spans="1:8" s="10" customFormat="1" ht="26.25" customHeight="1">
      <c r="A112" s="962"/>
      <c r="B112" s="896" t="s">
        <v>1007</v>
      </c>
      <c r="C112" s="897">
        <v>5</v>
      </c>
      <c r="D112" s="898" t="s">
        <v>1278</v>
      </c>
      <c r="E112" s="1108"/>
      <c r="F112" s="969"/>
      <c r="G112" s="964"/>
      <c r="H112" s="966"/>
    </row>
    <row r="113" spans="1:8" s="10" customFormat="1" ht="34.5">
      <c r="A113" s="1119" t="s">
        <v>556</v>
      </c>
      <c r="B113" s="899" t="s">
        <v>967</v>
      </c>
      <c r="C113" s="902">
        <v>5</v>
      </c>
      <c r="D113" s="901" t="s">
        <v>1280</v>
      </c>
      <c r="E113" s="1120" t="s">
        <v>556</v>
      </c>
      <c r="F113" s="899" t="s">
        <v>967</v>
      </c>
      <c r="G113" s="900">
        <v>12</v>
      </c>
      <c r="H113" s="910" t="s">
        <v>474</v>
      </c>
    </row>
    <row r="114" spans="1:8" s="10" customFormat="1" ht="17.25">
      <c r="A114" s="1119"/>
      <c r="B114" s="896" t="s">
        <v>1007</v>
      </c>
      <c r="C114" s="904">
        <v>3</v>
      </c>
      <c r="D114" s="898" t="s">
        <v>1281</v>
      </c>
      <c r="E114" s="1120"/>
      <c r="F114" s="896" t="s">
        <v>968</v>
      </c>
      <c r="G114" s="897">
        <v>1</v>
      </c>
      <c r="H114" s="911" t="s">
        <v>475</v>
      </c>
    </row>
    <row r="115" spans="1:8" s="10" customFormat="1" ht="17.25">
      <c r="A115" s="1119" t="s">
        <v>557</v>
      </c>
      <c r="B115" s="899" t="s">
        <v>967</v>
      </c>
      <c r="C115" s="900">
        <v>1</v>
      </c>
      <c r="D115" s="901" t="s">
        <v>44</v>
      </c>
      <c r="E115" s="1120" t="s">
        <v>557</v>
      </c>
      <c r="F115" s="968" t="s">
        <v>967</v>
      </c>
      <c r="G115" s="960">
        <v>16</v>
      </c>
      <c r="H115" s="967" t="s">
        <v>1318</v>
      </c>
    </row>
    <row r="116" spans="1:8" s="10" customFormat="1" ht="17.25">
      <c r="A116" s="1119"/>
      <c r="B116" s="890" t="s">
        <v>1007</v>
      </c>
      <c r="C116" s="891">
        <v>3</v>
      </c>
      <c r="D116" s="892" t="s">
        <v>1317</v>
      </c>
      <c r="E116" s="1120"/>
      <c r="F116" s="968"/>
      <c r="G116" s="960"/>
      <c r="H116" s="967"/>
    </row>
    <row r="117" spans="1:8" s="10" customFormat="1" ht="17.25">
      <c r="A117" s="1119"/>
      <c r="B117" s="896" t="s">
        <v>969</v>
      </c>
      <c r="C117" s="897">
        <v>1</v>
      </c>
      <c r="D117" s="898" t="s">
        <v>44</v>
      </c>
      <c r="E117" s="1120"/>
      <c r="F117" s="968"/>
      <c r="G117" s="960"/>
      <c r="H117" s="967"/>
    </row>
    <row r="118" spans="1:8" s="10" customFormat="1" ht="49.5" customHeight="1">
      <c r="A118" s="961" t="s">
        <v>554</v>
      </c>
      <c r="B118" s="899" t="s">
        <v>967</v>
      </c>
      <c r="C118" s="900">
        <v>5</v>
      </c>
      <c r="D118" s="901" t="s">
        <v>701</v>
      </c>
      <c r="E118" s="1107" t="s">
        <v>554</v>
      </c>
      <c r="F118" s="970" t="s">
        <v>967</v>
      </c>
      <c r="G118" s="963">
        <v>37</v>
      </c>
      <c r="H118" s="965" t="s">
        <v>702</v>
      </c>
    </row>
    <row r="119" spans="1:8" s="10" customFormat="1" ht="49.5" customHeight="1">
      <c r="A119" s="962"/>
      <c r="B119" s="896" t="s">
        <v>1007</v>
      </c>
      <c r="C119" s="897">
        <v>1</v>
      </c>
      <c r="D119" s="898" t="s">
        <v>700</v>
      </c>
      <c r="E119" s="1108"/>
      <c r="F119" s="969"/>
      <c r="G119" s="964"/>
      <c r="H119" s="966"/>
    </row>
    <row r="120" spans="1:8" s="10" customFormat="1" ht="51.75">
      <c r="A120" s="961" t="s">
        <v>555</v>
      </c>
      <c r="B120" s="899" t="s">
        <v>967</v>
      </c>
      <c r="C120" s="900">
        <v>5</v>
      </c>
      <c r="D120" s="901" t="s">
        <v>704</v>
      </c>
      <c r="E120" s="1107" t="s">
        <v>555</v>
      </c>
      <c r="F120" s="899" t="s">
        <v>967</v>
      </c>
      <c r="G120" s="900">
        <v>18</v>
      </c>
      <c r="H120" s="910" t="s">
        <v>712</v>
      </c>
    </row>
    <row r="121" spans="1:8" s="10" customFormat="1" ht="17.25">
      <c r="A121" s="962"/>
      <c r="B121" s="896" t="s">
        <v>1007</v>
      </c>
      <c r="C121" s="897">
        <v>1</v>
      </c>
      <c r="D121" s="898" t="s">
        <v>703</v>
      </c>
      <c r="E121" s="1108"/>
      <c r="F121" s="896" t="s">
        <v>1007</v>
      </c>
      <c r="G121" s="897">
        <v>2</v>
      </c>
      <c r="H121" s="911" t="s">
        <v>705</v>
      </c>
    </row>
    <row r="122" spans="1:8" s="10" customFormat="1" ht="34.5">
      <c r="A122" s="961" t="s">
        <v>576</v>
      </c>
      <c r="B122" s="899" t="s">
        <v>967</v>
      </c>
      <c r="C122" s="900">
        <v>2</v>
      </c>
      <c r="D122" s="901" t="s">
        <v>2</v>
      </c>
      <c r="E122" s="1107" t="s">
        <v>576</v>
      </c>
      <c r="F122" s="899" t="s">
        <v>967</v>
      </c>
      <c r="G122" s="900">
        <v>10</v>
      </c>
      <c r="H122" s="910" t="s">
        <v>462</v>
      </c>
    </row>
    <row r="123" spans="1:8" s="10" customFormat="1" ht="17.25">
      <c r="A123" s="962"/>
      <c r="B123" s="896" t="s">
        <v>1007</v>
      </c>
      <c r="C123" s="897">
        <v>2</v>
      </c>
      <c r="D123" s="898" t="s">
        <v>460</v>
      </c>
      <c r="E123" s="1108"/>
      <c r="F123" s="896" t="s">
        <v>1007</v>
      </c>
      <c r="G123" s="897">
        <v>1</v>
      </c>
      <c r="H123" s="911" t="s">
        <v>463</v>
      </c>
    </row>
    <row r="124" spans="1:8" s="10" customFormat="1" ht="17.25">
      <c r="A124" s="961" t="s">
        <v>577</v>
      </c>
      <c r="B124" s="899" t="s">
        <v>967</v>
      </c>
      <c r="C124" s="900">
        <v>1</v>
      </c>
      <c r="D124" s="901" t="s">
        <v>54</v>
      </c>
      <c r="E124" s="1107" t="s">
        <v>577</v>
      </c>
      <c r="F124" s="970" t="s">
        <v>967</v>
      </c>
      <c r="G124" s="963">
        <v>10</v>
      </c>
      <c r="H124" s="965" t="s">
        <v>715</v>
      </c>
    </row>
    <row r="125" spans="1:8" s="10" customFormat="1" ht="17.25">
      <c r="A125" s="962"/>
      <c r="B125" s="896" t="s">
        <v>1007</v>
      </c>
      <c r="C125" s="897">
        <v>2</v>
      </c>
      <c r="D125" s="898" t="s">
        <v>714</v>
      </c>
      <c r="E125" s="1108"/>
      <c r="F125" s="969"/>
      <c r="G125" s="964"/>
      <c r="H125" s="966"/>
    </row>
    <row r="126" spans="1:8" s="10" customFormat="1" ht="17.25">
      <c r="A126" s="961" t="s">
        <v>578</v>
      </c>
      <c r="B126" s="899" t="s">
        <v>967</v>
      </c>
      <c r="C126" s="900">
        <v>1</v>
      </c>
      <c r="D126" s="901" t="s">
        <v>3</v>
      </c>
      <c r="E126" s="1107" t="s">
        <v>578</v>
      </c>
      <c r="F126" s="970" t="s">
        <v>967</v>
      </c>
      <c r="G126" s="963">
        <v>8</v>
      </c>
      <c r="H126" s="965" t="s">
        <v>717</v>
      </c>
    </row>
    <row r="127" spans="1:8" s="10" customFormat="1" ht="17.25">
      <c r="A127" s="962"/>
      <c r="B127" s="896" t="s">
        <v>502</v>
      </c>
      <c r="C127" s="897">
        <v>1</v>
      </c>
      <c r="D127" s="898" t="s">
        <v>716</v>
      </c>
      <c r="E127" s="1108"/>
      <c r="F127" s="969"/>
      <c r="G127" s="964"/>
      <c r="H127" s="966"/>
    </row>
    <row r="128" spans="1:8" s="10" customFormat="1" ht="34.5">
      <c r="A128" s="473" t="s">
        <v>579</v>
      </c>
      <c r="B128" s="470" t="s">
        <v>1138</v>
      </c>
      <c r="C128" s="470" t="s">
        <v>1138</v>
      </c>
      <c r="D128" s="470" t="s">
        <v>1138</v>
      </c>
      <c r="E128" s="474" t="s">
        <v>579</v>
      </c>
      <c r="F128" s="470" t="s">
        <v>967</v>
      </c>
      <c r="G128" s="471">
        <v>8</v>
      </c>
      <c r="H128" s="336" t="s">
        <v>718</v>
      </c>
    </row>
    <row r="129" spans="1:8" s="10" customFormat="1" ht="51.75">
      <c r="A129" s="1119" t="s">
        <v>580</v>
      </c>
      <c r="B129" s="899" t="s">
        <v>967</v>
      </c>
      <c r="C129" s="900">
        <v>2</v>
      </c>
      <c r="D129" s="901" t="s">
        <v>1006</v>
      </c>
      <c r="E129" s="1120" t="s">
        <v>580</v>
      </c>
      <c r="F129" s="899" t="s">
        <v>967</v>
      </c>
      <c r="G129" s="900">
        <v>19</v>
      </c>
      <c r="H129" s="910" t="s">
        <v>720</v>
      </c>
    </row>
    <row r="130" spans="1:8" s="10" customFormat="1" ht="23.25" customHeight="1">
      <c r="A130" s="1119"/>
      <c r="B130" s="896" t="s">
        <v>1007</v>
      </c>
      <c r="C130" s="897">
        <v>2</v>
      </c>
      <c r="D130" s="898" t="s">
        <v>719</v>
      </c>
      <c r="E130" s="1120"/>
      <c r="F130" s="896" t="s">
        <v>968</v>
      </c>
      <c r="G130" s="897">
        <v>2</v>
      </c>
      <c r="H130" s="911" t="s">
        <v>55</v>
      </c>
    </row>
    <row r="131" spans="1:8" s="10" customFormat="1" ht="51.75">
      <c r="A131" s="473" t="s">
        <v>581</v>
      </c>
      <c r="B131" s="470" t="s">
        <v>967</v>
      </c>
      <c r="C131" s="471">
        <v>7</v>
      </c>
      <c r="D131" s="472" t="s">
        <v>476</v>
      </c>
      <c r="E131" s="474" t="s">
        <v>581</v>
      </c>
      <c r="F131" s="470" t="s">
        <v>967</v>
      </c>
      <c r="G131" s="471">
        <v>11</v>
      </c>
      <c r="H131" s="336" t="s">
        <v>13</v>
      </c>
    </row>
    <row r="132" spans="1:8" s="10" customFormat="1" ht="51.75">
      <c r="A132" s="962" t="s">
        <v>582</v>
      </c>
      <c r="B132" s="893" t="s">
        <v>967</v>
      </c>
      <c r="C132" s="894">
        <v>4</v>
      </c>
      <c r="D132" s="895" t="s">
        <v>14</v>
      </c>
      <c r="E132" s="1108" t="s">
        <v>582</v>
      </c>
      <c r="F132" s="899" t="s">
        <v>967</v>
      </c>
      <c r="G132" s="900">
        <v>15</v>
      </c>
      <c r="H132" s="910" t="s">
        <v>1283</v>
      </c>
    </row>
    <row r="133" spans="1:8" s="10" customFormat="1" ht="17.25">
      <c r="A133" s="1119"/>
      <c r="B133" s="896" t="s">
        <v>968</v>
      </c>
      <c r="C133" s="897">
        <v>1</v>
      </c>
      <c r="D133" s="898" t="s">
        <v>15</v>
      </c>
      <c r="E133" s="1120"/>
      <c r="F133" s="896" t="s">
        <v>1007</v>
      </c>
      <c r="G133" s="908">
        <v>1</v>
      </c>
      <c r="H133" s="915" t="s">
        <v>721</v>
      </c>
    </row>
    <row r="134" spans="1:8" s="10" customFormat="1" ht="40.5" customHeight="1">
      <c r="A134" s="473" t="s">
        <v>583</v>
      </c>
      <c r="B134" s="470" t="s">
        <v>967</v>
      </c>
      <c r="C134" s="471">
        <v>3</v>
      </c>
      <c r="D134" s="472" t="s">
        <v>16</v>
      </c>
      <c r="E134" s="474" t="s">
        <v>583</v>
      </c>
      <c r="F134" s="470" t="s">
        <v>967</v>
      </c>
      <c r="G134" s="471">
        <v>7</v>
      </c>
      <c r="H134" s="336" t="s">
        <v>1284</v>
      </c>
    </row>
    <row r="135" spans="1:8" s="10" customFormat="1" ht="29.25" customHeight="1">
      <c r="A135" s="1119" t="s">
        <v>584</v>
      </c>
      <c r="B135" s="899" t="s">
        <v>967</v>
      </c>
      <c r="C135" s="900">
        <v>6</v>
      </c>
      <c r="D135" s="901" t="s">
        <v>723</v>
      </c>
      <c r="E135" s="1120" t="s">
        <v>584</v>
      </c>
      <c r="F135" s="968" t="s">
        <v>967</v>
      </c>
      <c r="G135" s="960">
        <v>23</v>
      </c>
      <c r="H135" s="967" t="s">
        <v>1288</v>
      </c>
    </row>
    <row r="136" spans="1:8" s="10" customFormat="1" ht="19.5" customHeight="1">
      <c r="A136" s="1119"/>
      <c r="B136" s="890" t="s">
        <v>968</v>
      </c>
      <c r="C136" s="891">
        <v>2</v>
      </c>
      <c r="D136" s="892" t="s">
        <v>722</v>
      </c>
      <c r="E136" s="1120"/>
      <c r="F136" s="968"/>
      <c r="G136" s="960"/>
      <c r="H136" s="967"/>
    </row>
    <row r="137" spans="1:8" s="10" customFormat="1" ht="19.5" customHeight="1">
      <c r="A137" s="1119"/>
      <c r="B137" s="896" t="s">
        <v>969</v>
      </c>
      <c r="C137" s="897">
        <v>1</v>
      </c>
      <c r="D137" s="898" t="s">
        <v>56</v>
      </c>
      <c r="E137" s="1120"/>
      <c r="F137" s="968"/>
      <c r="G137" s="960"/>
      <c r="H137" s="967"/>
    </row>
    <row r="138" spans="1:8" s="10" customFormat="1" ht="17.25">
      <c r="A138" s="473" t="s">
        <v>585</v>
      </c>
      <c r="B138" s="470" t="s">
        <v>967</v>
      </c>
      <c r="C138" s="471">
        <v>5</v>
      </c>
      <c r="D138" s="472" t="s">
        <v>724</v>
      </c>
      <c r="E138" s="474" t="s">
        <v>585</v>
      </c>
      <c r="F138" s="470" t="s">
        <v>967</v>
      </c>
      <c r="G138" s="471">
        <v>5</v>
      </c>
      <c r="H138" s="336" t="s">
        <v>725</v>
      </c>
    </row>
    <row r="139" spans="1:8" s="10" customFormat="1" ht="17.25">
      <c r="A139" s="473" t="s">
        <v>551</v>
      </c>
      <c r="B139" s="470" t="s">
        <v>1139</v>
      </c>
      <c r="C139" s="470" t="s">
        <v>1139</v>
      </c>
      <c r="D139" s="470" t="s">
        <v>1139</v>
      </c>
      <c r="E139" s="474" t="s">
        <v>551</v>
      </c>
      <c r="F139" s="470" t="s">
        <v>967</v>
      </c>
      <c r="G139" s="471">
        <v>6</v>
      </c>
      <c r="H139" s="336" t="s">
        <v>726</v>
      </c>
    </row>
    <row r="140" spans="1:8" s="10" customFormat="1" ht="17.25">
      <c r="A140" s="473" t="s">
        <v>552</v>
      </c>
      <c r="B140" s="470" t="s">
        <v>504</v>
      </c>
      <c r="C140" s="474">
        <v>2</v>
      </c>
      <c r="D140" s="474" t="s">
        <v>727</v>
      </c>
      <c r="E140" s="474" t="s">
        <v>552</v>
      </c>
      <c r="F140" s="470" t="s">
        <v>967</v>
      </c>
      <c r="G140" s="471">
        <v>2</v>
      </c>
      <c r="H140" s="336" t="s">
        <v>461</v>
      </c>
    </row>
    <row r="141" spans="1:8" s="10" customFormat="1" ht="17.25">
      <c r="A141" s="473" t="s">
        <v>553</v>
      </c>
      <c r="B141" s="470" t="s">
        <v>504</v>
      </c>
      <c r="C141" s="474">
        <v>1</v>
      </c>
      <c r="D141" s="474" t="s">
        <v>728</v>
      </c>
      <c r="E141" s="474" t="s">
        <v>553</v>
      </c>
      <c r="F141" s="470" t="s">
        <v>967</v>
      </c>
      <c r="G141" s="471">
        <v>1</v>
      </c>
      <c r="H141" s="336" t="s">
        <v>17</v>
      </c>
    </row>
    <row r="142" spans="1:8" s="10" customFormat="1" ht="17.25">
      <c r="A142" s="961" t="s">
        <v>575</v>
      </c>
      <c r="B142" s="899" t="s">
        <v>504</v>
      </c>
      <c r="C142" s="909">
        <v>1</v>
      </c>
      <c r="D142" s="909" t="s">
        <v>729</v>
      </c>
      <c r="E142" s="1107" t="s">
        <v>575</v>
      </c>
      <c r="F142" s="970" t="s">
        <v>967</v>
      </c>
      <c r="G142" s="963">
        <v>10</v>
      </c>
      <c r="H142" s="965" t="s">
        <v>730</v>
      </c>
    </row>
    <row r="143" spans="1:8" s="10" customFormat="1" ht="17.25">
      <c r="A143" s="962"/>
      <c r="B143" s="896" t="s">
        <v>1007</v>
      </c>
      <c r="C143" s="908">
        <v>1</v>
      </c>
      <c r="D143" s="908" t="s">
        <v>729</v>
      </c>
      <c r="E143" s="1108"/>
      <c r="F143" s="969"/>
      <c r="G143" s="964"/>
      <c r="H143" s="966"/>
    </row>
    <row r="144" spans="1:8" s="10" customFormat="1" ht="34.5">
      <c r="A144" s="1119" t="s">
        <v>558</v>
      </c>
      <c r="B144" s="899" t="s">
        <v>967</v>
      </c>
      <c r="C144" s="900">
        <v>2</v>
      </c>
      <c r="D144" s="901" t="s">
        <v>477</v>
      </c>
      <c r="E144" s="1120" t="s">
        <v>558</v>
      </c>
      <c r="F144" s="899" t="s">
        <v>967</v>
      </c>
      <c r="G144" s="900">
        <v>12</v>
      </c>
      <c r="H144" s="910" t="s">
        <v>732</v>
      </c>
    </row>
    <row r="145" spans="1:8" s="10" customFormat="1" ht="17.25">
      <c r="A145" s="1119"/>
      <c r="B145" s="896" t="s">
        <v>968</v>
      </c>
      <c r="C145" s="897">
        <v>3</v>
      </c>
      <c r="D145" s="898" t="s">
        <v>731</v>
      </c>
      <c r="E145" s="1120"/>
      <c r="F145" s="896" t="s">
        <v>968</v>
      </c>
      <c r="G145" s="897">
        <v>1</v>
      </c>
      <c r="H145" s="911" t="s">
        <v>57</v>
      </c>
    </row>
    <row r="146" spans="1:8" s="10" customFormat="1" ht="17.25">
      <c r="A146" s="1119" t="s">
        <v>560</v>
      </c>
      <c r="B146" s="899" t="s">
        <v>967</v>
      </c>
      <c r="C146" s="900">
        <v>1</v>
      </c>
      <c r="D146" s="901" t="s">
        <v>978</v>
      </c>
      <c r="E146" s="1120" t="s">
        <v>560</v>
      </c>
      <c r="F146" s="968" t="s">
        <v>967</v>
      </c>
      <c r="G146" s="960">
        <v>12</v>
      </c>
      <c r="H146" s="967" t="s">
        <v>478</v>
      </c>
    </row>
    <row r="147" spans="1:8" s="10" customFormat="1" ht="18" thickBot="1">
      <c r="A147" s="1121"/>
      <c r="B147" s="905" t="s">
        <v>968</v>
      </c>
      <c r="C147" s="906">
        <v>1</v>
      </c>
      <c r="D147" s="907" t="s">
        <v>18</v>
      </c>
      <c r="E147" s="1122"/>
      <c r="F147" s="1114"/>
      <c r="G147" s="1115"/>
      <c r="H147" s="1116"/>
    </row>
    <row r="148" spans="4:8" ht="14.25">
      <c r="D148" s="122"/>
      <c r="H148" s="122"/>
    </row>
  </sheetData>
  <mergeCells count="246">
    <mergeCell ref="H24:H25"/>
    <mergeCell ref="E52:E53"/>
    <mergeCell ref="F52:F53"/>
    <mergeCell ref="H52:H53"/>
    <mergeCell ref="G52:G53"/>
    <mergeCell ref="E39:E40"/>
    <mergeCell ref="G37:G38"/>
    <mergeCell ref="E31:E32"/>
    <mergeCell ref="E29:E30"/>
    <mergeCell ref="F29:F30"/>
    <mergeCell ref="A24:A25"/>
    <mergeCell ref="E24:E25"/>
    <mergeCell ref="F24:F25"/>
    <mergeCell ref="G24:G25"/>
    <mergeCell ref="H20:H21"/>
    <mergeCell ref="A22:A23"/>
    <mergeCell ref="B22:B23"/>
    <mergeCell ref="C22:C23"/>
    <mergeCell ref="D22:D23"/>
    <mergeCell ref="E22:E23"/>
    <mergeCell ref="E19:E21"/>
    <mergeCell ref="A19:A21"/>
    <mergeCell ref="H41:H42"/>
    <mergeCell ref="A36:A38"/>
    <mergeCell ref="E36:E38"/>
    <mergeCell ref="A39:A40"/>
    <mergeCell ref="A41:A42"/>
    <mergeCell ref="E41:E42"/>
    <mergeCell ref="F37:F38"/>
    <mergeCell ref="H14:H15"/>
    <mergeCell ref="H17:H18"/>
    <mergeCell ref="F17:F18"/>
    <mergeCell ref="G17:G18"/>
    <mergeCell ref="F14:F15"/>
    <mergeCell ref="G14:G15"/>
    <mergeCell ref="A27:A28"/>
    <mergeCell ref="B27:D27"/>
    <mergeCell ref="E27:E28"/>
    <mergeCell ref="A33:A35"/>
    <mergeCell ref="E33:E35"/>
    <mergeCell ref="A29:A30"/>
    <mergeCell ref="A31:A32"/>
    <mergeCell ref="H9:H10"/>
    <mergeCell ref="H12:H13"/>
    <mergeCell ref="A16:A18"/>
    <mergeCell ref="E16:E18"/>
    <mergeCell ref="A11:A13"/>
    <mergeCell ref="E11:E13"/>
    <mergeCell ref="A9:A10"/>
    <mergeCell ref="E9:E10"/>
    <mergeCell ref="A14:A15"/>
    <mergeCell ref="E14:E15"/>
    <mergeCell ref="H5:H6"/>
    <mergeCell ref="A7:A8"/>
    <mergeCell ref="E7:E8"/>
    <mergeCell ref="F7:F8"/>
    <mergeCell ref="G7:G8"/>
    <mergeCell ref="H7:H8"/>
    <mergeCell ref="A4:A6"/>
    <mergeCell ref="E4:E6"/>
    <mergeCell ref="G5:G6"/>
    <mergeCell ref="F5:F6"/>
    <mergeCell ref="G12:G13"/>
    <mergeCell ref="F20:F21"/>
    <mergeCell ref="G20:G21"/>
    <mergeCell ref="F41:F42"/>
    <mergeCell ref="G41:G42"/>
    <mergeCell ref="H58:H59"/>
    <mergeCell ref="A2:A3"/>
    <mergeCell ref="B2:D2"/>
    <mergeCell ref="E2:E3"/>
    <mergeCell ref="F2:H2"/>
    <mergeCell ref="G29:G30"/>
    <mergeCell ref="G9:G10"/>
    <mergeCell ref="F12:F13"/>
    <mergeCell ref="F9:F10"/>
    <mergeCell ref="F27:H27"/>
    <mergeCell ref="H29:H30"/>
    <mergeCell ref="H37:H38"/>
    <mergeCell ref="G33:G34"/>
    <mergeCell ref="F33:F34"/>
    <mergeCell ref="H115:H117"/>
    <mergeCell ref="F115:F117"/>
    <mergeCell ref="G115:G117"/>
    <mergeCell ref="A43:A45"/>
    <mergeCell ref="E43:E45"/>
    <mergeCell ref="F44:F45"/>
    <mergeCell ref="A50:A51"/>
    <mergeCell ref="B50:D50"/>
    <mergeCell ref="E50:E51"/>
    <mergeCell ref="F50:H50"/>
    <mergeCell ref="H44:H45"/>
    <mergeCell ref="A46:A47"/>
    <mergeCell ref="F54:F56"/>
    <mergeCell ref="G54:G56"/>
    <mergeCell ref="H54:H56"/>
    <mergeCell ref="A54:A56"/>
    <mergeCell ref="E54:E56"/>
    <mergeCell ref="E46:E47"/>
    <mergeCell ref="A52:A53"/>
    <mergeCell ref="F58:F59"/>
    <mergeCell ref="G58:G59"/>
    <mergeCell ref="A57:A59"/>
    <mergeCell ref="G44:G45"/>
    <mergeCell ref="A60:A61"/>
    <mergeCell ref="E60:E61"/>
    <mergeCell ref="D63:D64"/>
    <mergeCell ref="E57:E59"/>
    <mergeCell ref="E62:E64"/>
    <mergeCell ref="A65:A67"/>
    <mergeCell ref="E65:E67"/>
    <mergeCell ref="F65:F67"/>
    <mergeCell ref="G65:G67"/>
    <mergeCell ref="A68:A70"/>
    <mergeCell ref="E68:E70"/>
    <mergeCell ref="F68:F70"/>
    <mergeCell ref="G68:G70"/>
    <mergeCell ref="A77:A78"/>
    <mergeCell ref="E77:E78"/>
    <mergeCell ref="A62:A64"/>
    <mergeCell ref="A73:A74"/>
    <mergeCell ref="E73:E74"/>
    <mergeCell ref="B63:B64"/>
    <mergeCell ref="C63:C64"/>
    <mergeCell ref="A71:A72"/>
    <mergeCell ref="A75:A76"/>
    <mergeCell ref="E75:E76"/>
    <mergeCell ref="A85:A87"/>
    <mergeCell ref="A97:A98"/>
    <mergeCell ref="E85:E87"/>
    <mergeCell ref="F85:F87"/>
    <mergeCell ref="A88:A89"/>
    <mergeCell ref="B88:B89"/>
    <mergeCell ref="C88:C89"/>
    <mergeCell ref="D88:D89"/>
    <mergeCell ref="E88:E89"/>
    <mergeCell ref="A93:A94"/>
    <mergeCell ref="H104:H106"/>
    <mergeCell ref="E81:E82"/>
    <mergeCell ref="G97:G98"/>
    <mergeCell ref="H97:H98"/>
    <mergeCell ref="E97:E98"/>
    <mergeCell ref="F97:F98"/>
    <mergeCell ref="G85:G87"/>
    <mergeCell ref="H85:H87"/>
    <mergeCell ref="E93:E94"/>
    <mergeCell ref="F93:H93"/>
    <mergeCell ref="E124:E125"/>
    <mergeCell ref="A104:A106"/>
    <mergeCell ref="E104:E106"/>
    <mergeCell ref="E113:E114"/>
    <mergeCell ref="A113:A114"/>
    <mergeCell ref="A115:A117"/>
    <mergeCell ref="E115:E117"/>
    <mergeCell ref="A122:A123"/>
    <mergeCell ref="E122:E123"/>
    <mergeCell ref="A120:A121"/>
    <mergeCell ref="H75:H76"/>
    <mergeCell ref="A129:A130"/>
    <mergeCell ref="A142:A143"/>
    <mergeCell ref="E142:E143"/>
    <mergeCell ref="A132:A133"/>
    <mergeCell ref="E132:E133"/>
    <mergeCell ref="A135:A137"/>
    <mergeCell ref="E135:E137"/>
    <mergeCell ref="E129:E130"/>
    <mergeCell ref="A124:A125"/>
    <mergeCell ref="E71:E72"/>
    <mergeCell ref="F73:F74"/>
    <mergeCell ref="H65:H67"/>
    <mergeCell ref="H68:H70"/>
    <mergeCell ref="G73:G74"/>
    <mergeCell ref="H73:H74"/>
    <mergeCell ref="F71:F72"/>
    <mergeCell ref="G71:G72"/>
    <mergeCell ref="H71:H72"/>
    <mergeCell ref="G75:G76"/>
    <mergeCell ref="A83:A84"/>
    <mergeCell ref="E83:E84"/>
    <mergeCell ref="A81:A82"/>
    <mergeCell ref="A79:A80"/>
    <mergeCell ref="B79:B80"/>
    <mergeCell ref="C79:C80"/>
    <mergeCell ref="D79:D80"/>
    <mergeCell ref="E79:E80"/>
    <mergeCell ref="F75:F76"/>
    <mergeCell ref="E120:E121"/>
    <mergeCell ref="F95:F96"/>
    <mergeCell ref="G95:G96"/>
    <mergeCell ref="F104:F106"/>
    <mergeCell ref="G104:G106"/>
    <mergeCell ref="H95:H96"/>
    <mergeCell ref="A90:A91"/>
    <mergeCell ref="E90:E91"/>
    <mergeCell ref="F90:F91"/>
    <mergeCell ref="G90:G91"/>
    <mergeCell ref="H90:H91"/>
    <mergeCell ref="B93:D93"/>
    <mergeCell ref="A144:A145"/>
    <mergeCell ref="E144:E145"/>
    <mergeCell ref="A146:A147"/>
    <mergeCell ref="E146:E147"/>
    <mergeCell ref="F146:F147"/>
    <mergeCell ref="G146:G147"/>
    <mergeCell ref="H146:H147"/>
    <mergeCell ref="A95:A96"/>
    <mergeCell ref="E95:E96"/>
    <mergeCell ref="A99:A100"/>
    <mergeCell ref="E99:E100"/>
    <mergeCell ref="F99:F100"/>
    <mergeCell ref="G99:G100"/>
    <mergeCell ref="H99:H100"/>
    <mergeCell ref="H101:H103"/>
    <mergeCell ref="A107:A109"/>
    <mergeCell ref="E107:E109"/>
    <mergeCell ref="F107:F109"/>
    <mergeCell ref="G107:G109"/>
    <mergeCell ref="H107:H109"/>
    <mergeCell ref="A101:A103"/>
    <mergeCell ref="E101:E103"/>
    <mergeCell ref="F101:F103"/>
    <mergeCell ref="G101:G103"/>
    <mergeCell ref="H111:H112"/>
    <mergeCell ref="A118:A119"/>
    <mergeCell ref="F118:F119"/>
    <mergeCell ref="G118:G119"/>
    <mergeCell ref="H118:H119"/>
    <mergeCell ref="E118:E119"/>
    <mergeCell ref="A111:A112"/>
    <mergeCell ref="E111:E112"/>
    <mergeCell ref="F111:F112"/>
    <mergeCell ref="G111:G112"/>
    <mergeCell ref="A126:A127"/>
    <mergeCell ref="E126:E127"/>
    <mergeCell ref="F126:F127"/>
    <mergeCell ref="G126:G127"/>
    <mergeCell ref="F142:F143"/>
    <mergeCell ref="G142:G143"/>
    <mergeCell ref="H142:H143"/>
    <mergeCell ref="F124:F125"/>
    <mergeCell ref="G124:G125"/>
    <mergeCell ref="H124:H125"/>
    <mergeCell ref="H126:H127"/>
    <mergeCell ref="H135:H137"/>
    <mergeCell ref="F135:F137"/>
    <mergeCell ref="G135:G137"/>
  </mergeCells>
  <printOptions/>
  <pageMargins left="0.83" right="0.76" top="0.66" bottom="0.58" header="0.54" footer="0.512"/>
  <pageSetup fitToHeight="5" fitToWidth="2" horizontalDpi="600" verticalDpi="600" orientation="portrait" pageOrder="overThenDown" paperSize="9" scale="53" r:id="rId1"/>
  <rowBreaks count="3" manualBreakCount="3">
    <brk id="25" max="8" man="1"/>
    <brk id="48" max="8" man="1"/>
    <brk id="91" max="8" man="1"/>
  </rowBreaks>
  <colBreaks count="1" manualBreakCount="1">
    <brk id="4" max="12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Y151"/>
  <sheetViews>
    <sheetView view="pageBreakPreview" zoomScale="70" zoomScaleNormal="75" zoomScaleSheetLayoutView="70" workbookViewId="0" topLeftCell="A1">
      <pane xSplit="2" ySplit="4" topLeftCell="M7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H48" sqref="AH48"/>
    </sheetView>
  </sheetViews>
  <sheetFormatPr defaultColWidth="8.796875" defaultRowHeight="15"/>
  <cols>
    <col min="1" max="1" width="17.19921875" style="142" customWidth="1"/>
    <col min="2" max="2" width="7" style="142" customWidth="1"/>
    <col min="3" max="3" width="4.59765625" style="142" customWidth="1"/>
    <col min="4" max="4" width="14.8984375" style="142" customWidth="1"/>
    <col min="5" max="5" width="4.59765625" style="142" customWidth="1"/>
    <col min="6" max="11" width="3.59765625" style="142" customWidth="1"/>
    <col min="12" max="12" width="23" style="145" customWidth="1"/>
    <col min="13" max="15" width="5.59765625" style="142" customWidth="1"/>
    <col min="16" max="18" width="3.59765625" style="142" customWidth="1"/>
    <col min="19" max="19" width="5.59765625" style="142" customWidth="1"/>
    <col min="20" max="20" width="3.59765625" style="142" customWidth="1"/>
    <col min="21" max="21" width="16.69921875" style="142" customWidth="1"/>
    <col min="22" max="26" width="3.59765625" style="142" customWidth="1"/>
    <col min="27" max="27" width="5.59765625" style="142" customWidth="1"/>
    <col min="28" max="30" width="7.59765625" style="142" customWidth="1"/>
    <col min="31" max="33" width="3.59765625" style="142" customWidth="1"/>
    <col min="34" max="34" width="27.19921875" style="146" customWidth="1"/>
    <col min="35" max="35" width="4.59765625" style="142" customWidth="1"/>
    <col min="36" max="40" width="3.59765625" style="142" customWidth="1"/>
    <col min="41" max="41" width="23.8984375" style="146" customWidth="1"/>
    <col min="42" max="42" width="4.59765625" style="142" customWidth="1"/>
    <col min="43" max="47" width="3.59765625" style="142" customWidth="1"/>
    <col min="48" max="48" width="15.8984375" style="142" customWidth="1"/>
    <col min="49" max="49" width="5.59765625" style="142" hidden="1" customWidth="1"/>
    <col min="50" max="50" width="45.8984375" style="132" customWidth="1"/>
    <col min="51" max="51" width="9" style="132" customWidth="1"/>
    <col min="52" max="16384" width="9" style="131" customWidth="1"/>
  </cols>
  <sheetData>
    <row r="1" spans="1:51" s="127" customFormat="1" ht="45" customHeight="1" thickBot="1">
      <c r="A1" s="123" t="s">
        <v>1338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4"/>
      <c r="AI1" s="125"/>
      <c r="AJ1" s="125"/>
      <c r="AK1" s="125"/>
      <c r="AL1" s="125"/>
      <c r="AM1" s="125"/>
      <c r="AN1" s="125"/>
      <c r="AO1" s="124"/>
      <c r="AP1" s="125"/>
      <c r="AQ1" s="126"/>
      <c r="AR1" s="126"/>
      <c r="AS1" s="126"/>
      <c r="AT1" s="126"/>
      <c r="AU1" s="126"/>
      <c r="AV1" s="126"/>
      <c r="AW1" s="126"/>
      <c r="AX1" s="128"/>
      <c r="AY1" s="128"/>
    </row>
    <row r="2" spans="1:49" ht="17.25">
      <c r="A2" s="1181" t="s">
        <v>1017</v>
      </c>
      <c r="B2" s="129"/>
      <c r="C2" s="1197" t="s">
        <v>1018</v>
      </c>
      <c r="D2" s="1209"/>
      <c r="E2" s="1197" t="s">
        <v>1019</v>
      </c>
      <c r="F2" s="1208"/>
      <c r="G2" s="1208"/>
      <c r="H2" s="1208"/>
      <c r="I2" s="1208"/>
      <c r="J2" s="1208"/>
      <c r="K2" s="1208"/>
      <c r="L2" s="1209"/>
      <c r="M2" s="1197" t="s">
        <v>1020</v>
      </c>
      <c r="N2" s="1208"/>
      <c r="O2" s="1208"/>
      <c r="P2" s="1208"/>
      <c r="Q2" s="1208"/>
      <c r="R2" s="1208"/>
      <c r="S2" s="1208"/>
      <c r="T2" s="1208"/>
      <c r="U2" s="1208"/>
      <c r="V2" s="1208"/>
      <c r="W2" s="1208"/>
      <c r="X2" s="1208"/>
      <c r="Y2" s="1208"/>
      <c r="Z2" s="1208" t="s">
        <v>1021</v>
      </c>
      <c r="AA2" s="1208"/>
      <c r="AB2" s="1208"/>
      <c r="AC2" s="1208"/>
      <c r="AD2" s="1208"/>
      <c r="AE2" s="1208"/>
      <c r="AF2" s="1208"/>
      <c r="AG2" s="1208"/>
      <c r="AH2" s="1209"/>
      <c r="AI2" s="1197" t="s">
        <v>1022</v>
      </c>
      <c r="AJ2" s="1198"/>
      <c r="AK2" s="1198"/>
      <c r="AL2" s="1198"/>
      <c r="AM2" s="1198"/>
      <c r="AN2" s="1198"/>
      <c r="AO2" s="1199"/>
      <c r="AP2" s="1197" t="s">
        <v>1023</v>
      </c>
      <c r="AQ2" s="1198"/>
      <c r="AR2" s="1198"/>
      <c r="AS2" s="1198"/>
      <c r="AT2" s="1198"/>
      <c r="AU2" s="1198"/>
      <c r="AV2" s="1199"/>
      <c r="AW2" s="130"/>
    </row>
    <row r="3" spans="1:49" ht="14.25">
      <c r="A3" s="1182"/>
      <c r="B3" s="133" t="s">
        <v>1024</v>
      </c>
      <c r="C3" s="1200" t="s">
        <v>1025</v>
      </c>
      <c r="D3" s="1212" t="s">
        <v>1026</v>
      </c>
      <c r="E3" s="1200" t="s">
        <v>1025</v>
      </c>
      <c r="F3" s="1202" t="s">
        <v>1027</v>
      </c>
      <c r="G3" s="1203"/>
      <c r="H3" s="1203"/>
      <c r="I3" s="1203"/>
      <c r="J3" s="1203"/>
      <c r="K3" s="1203"/>
      <c r="L3" s="1204"/>
      <c r="M3" s="1200" t="s">
        <v>1025</v>
      </c>
      <c r="N3" s="1202" t="s">
        <v>1027</v>
      </c>
      <c r="O3" s="1203"/>
      <c r="P3" s="1203"/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3"/>
      <c r="AC3" s="1203"/>
      <c r="AD3" s="1203"/>
      <c r="AE3" s="1203"/>
      <c r="AF3" s="1203"/>
      <c r="AG3" s="1203"/>
      <c r="AH3" s="1204"/>
      <c r="AI3" s="1200" t="s">
        <v>1025</v>
      </c>
      <c r="AJ3" s="1202" t="s">
        <v>1026</v>
      </c>
      <c r="AK3" s="1203"/>
      <c r="AL3" s="1203"/>
      <c r="AM3" s="1203"/>
      <c r="AN3" s="1203"/>
      <c r="AO3" s="1204"/>
      <c r="AP3" s="1200" t="s">
        <v>1025</v>
      </c>
      <c r="AQ3" s="1202" t="s">
        <v>1026</v>
      </c>
      <c r="AR3" s="1203"/>
      <c r="AS3" s="1203"/>
      <c r="AT3" s="1203"/>
      <c r="AU3" s="1203"/>
      <c r="AV3" s="1204"/>
      <c r="AW3" s="327" t="s">
        <v>1028</v>
      </c>
    </row>
    <row r="4" spans="1:51" s="137" customFormat="1" ht="107.25" customHeight="1" thickBot="1">
      <c r="A4" s="1183"/>
      <c r="B4" s="134" t="s">
        <v>1025</v>
      </c>
      <c r="C4" s="1201"/>
      <c r="D4" s="1213"/>
      <c r="E4" s="1201"/>
      <c r="F4" s="723" t="s">
        <v>1029</v>
      </c>
      <c r="G4" s="723" t="s">
        <v>1030</v>
      </c>
      <c r="H4" s="723" t="s">
        <v>1031</v>
      </c>
      <c r="I4" s="723" t="s">
        <v>1032</v>
      </c>
      <c r="J4" s="723" t="s">
        <v>1033</v>
      </c>
      <c r="K4" s="723" t="s">
        <v>1034</v>
      </c>
      <c r="L4" s="724" t="s">
        <v>1035</v>
      </c>
      <c r="M4" s="1201"/>
      <c r="N4" s="725" t="s">
        <v>1036</v>
      </c>
      <c r="O4" s="725" t="s">
        <v>1037</v>
      </c>
      <c r="P4" s="725" t="s">
        <v>635</v>
      </c>
      <c r="Q4" s="725" t="s">
        <v>1038</v>
      </c>
      <c r="R4" s="725" t="s">
        <v>1039</v>
      </c>
      <c r="S4" s="725" t="s">
        <v>636</v>
      </c>
      <c r="T4" s="725" t="s">
        <v>637</v>
      </c>
      <c r="U4" s="725" t="s">
        <v>1040</v>
      </c>
      <c r="V4" s="725" t="s">
        <v>639</v>
      </c>
      <c r="W4" s="725" t="s">
        <v>1041</v>
      </c>
      <c r="X4" s="725" t="s">
        <v>1042</v>
      </c>
      <c r="Y4" s="725" t="s">
        <v>640</v>
      </c>
      <c r="Z4" s="725" t="s">
        <v>1043</v>
      </c>
      <c r="AA4" s="725" t="s">
        <v>642</v>
      </c>
      <c r="AB4" s="725" t="s">
        <v>1044</v>
      </c>
      <c r="AC4" s="725" t="s">
        <v>638</v>
      </c>
      <c r="AD4" s="725" t="s">
        <v>1303</v>
      </c>
      <c r="AE4" s="725" t="s">
        <v>634</v>
      </c>
      <c r="AF4" s="135" t="s">
        <v>1045</v>
      </c>
      <c r="AG4" s="726" t="s">
        <v>1046</v>
      </c>
      <c r="AH4" s="727" t="s">
        <v>1035</v>
      </c>
      <c r="AI4" s="1201"/>
      <c r="AJ4" s="725" t="s">
        <v>1047</v>
      </c>
      <c r="AK4" s="725" t="s">
        <v>1048</v>
      </c>
      <c r="AL4" s="725" t="s">
        <v>1049</v>
      </c>
      <c r="AM4" s="725" t="s">
        <v>1050</v>
      </c>
      <c r="AN4" s="725" t="s">
        <v>641</v>
      </c>
      <c r="AO4" s="727" t="s">
        <v>1035</v>
      </c>
      <c r="AP4" s="1201"/>
      <c r="AQ4" s="725" t="s">
        <v>1029</v>
      </c>
      <c r="AR4" s="725" t="s">
        <v>1030</v>
      </c>
      <c r="AS4" s="725" t="s">
        <v>1051</v>
      </c>
      <c r="AT4" s="725" t="s">
        <v>1052</v>
      </c>
      <c r="AU4" s="725" t="s">
        <v>1053</v>
      </c>
      <c r="AV4" s="727" t="s">
        <v>1035</v>
      </c>
      <c r="AW4" s="136" t="s">
        <v>1054</v>
      </c>
      <c r="AX4" s="138"/>
      <c r="AY4" s="139"/>
    </row>
    <row r="5" spans="1:51" ht="28.5">
      <c r="A5" s="1176" t="s">
        <v>1289</v>
      </c>
      <c r="B5" s="638">
        <f aca="true" t="shared" si="0" ref="B5:B36">C5+E5+M5+AI5+AP5</f>
        <v>11</v>
      </c>
      <c r="C5" s="639">
        <v>1</v>
      </c>
      <c r="D5" s="640"/>
      <c r="E5" s="639">
        <v>1</v>
      </c>
      <c r="F5" s="641"/>
      <c r="G5" s="641"/>
      <c r="H5" s="641"/>
      <c r="I5" s="641"/>
      <c r="J5" s="641"/>
      <c r="K5" s="641"/>
      <c r="L5" s="640"/>
      <c r="M5" s="642">
        <v>7</v>
      </c>
      <c r="N5" s="1160" t="s">
        <v>793</v>
      </c>
      <c r="O5" s="1161"/>
      <c r="P5" s="1160" t="s">
        <v>794</v>
      </c>
      <c r="Q5" s="1164"/>
      <c r="R5" s="1164"/>
      <c r="S5" s="1164"/>
      <c r="T5" s="1164"/>
      <c r="U5" s="1161"/>
      <c r="V5" s="641" t="s">
        <v>793</v>
      </c>
      <c r="W5" s="641"/>
      <c r="X5" s="641"/>
      <c r="Y5" s="641"/>
      <c r="Z5" s="641"/>
      <c r="AA5" s="641"/>
      <c r="AB5" s="641"/>
      <c r="AC5" s="641" t="s">
        <v>793</v>
      </c>
      <c r="AD5" s="641"/>
      <c r="AE5" s="641"/>
      <c r="AF5" s="641" t="s">
        <v>793</v>
      </c>
      <c r="AG5" s="643" t="s">
        <v>793</v>
      </c>
      <c r="AH5" s="640" t="s">
        <v>673</v>
      </c>
      <c r="AI5" s="639">
        <v>1</v>
      </c>
      <c r="AJ5" s="641"/>
      <c r="AK5" s="641"/>
      <c r="AL5" s="641"/>
      <c r="AM5" s="641"/>
      <c r="AN5" s="641"/>
      <c r="AO5" s="640" t="s">
        <v>1055</v>
      </c>
      <c r="AP5" s="639">
        <v>1</v>
      </c>
      <c r="AQ5" s="641"/>
      <c r="AR5" s="641"/>
      <c r="AS5" s="641"/>
      <c r="AT5" s="641"/>
      <c r="AU5" s="641"/>
      <c r="AV5" s="646"/>
      <c r="AW5" s="1186" t="s">
        <v>1113</v>
      </c>
      <c r="AX5" s="131"/>
      <c r="AY5" s="131"/>
    </row>
    <row r="6" spans="1:51" ht="29.25" thickBot="1">
      <c r="A6" s="1177"/>
      <c r="B6" s="647">
        <f t="shared" si="0"/>
        <v>20</v>
      </c>
      <c r="C6" s="648">
        <v>1</v>
      </c>
      <c r="D6" s="649"/>
      <c r="E6" s="648">
        <v>4</v>
      </c>
      <c r="F6" s="650" t="s">
        <v>1081</v>
      </c>
      <c r="G6" s="650" t="s">
        <v>1081</v>
      </c>
      <c r="H6" s="650" t="s">
        <v>1081</v>
      </c>
      <c r="I6" s="650" t="s">
        <v>1081</v>
      </c>
      <c r="J6" s="650"/>
      <c r="K6" s="650"/>
      <c r="L6" s="651"/>
      <c r="M6" s="652">
        <v>10</v>
      </c>
      <c r="N6" s="650" t="s">
        <v>1081</v>
      </c>
      <c r="O6" s="653" t="s">
        <v>1081</v>
      </c>
      <c r="P6" s="653" t="s">
        <v>1081</v>
      </c>
      <c r="Q6" s="653" t="s">
        <v>1081</v>
      </c>
      <c r="R6" s="654"/>
      <c r="S6" s="654"/>
      <c r="T6" s="650" t="s">
        <v>1081</v>
      </c>
      <c r="U6" s="654"/>
      <c r="V6" s="650" t="s">
        <v>1081</v>
      </c>
      <c r="W6" s="650"/>
      <c r="X6" s="650"/>
      <c r="Y6" s="650"/>
      <c r="Z6" s="650"/>
      <c r="AA6" s="655"/>
      <c r="AB6" s="650"/>
      <c r="AC6" s="650" t="s">
        <v>1081</v>
      </c>
      <c r="AD6" s="650"/>
      <c r="AE6" s="650"/>
      <c r="AF6" s="650" t="s">
        <v>1081</v>
      </c>
      <c r="AG6" s="653" t="s">
        <v>1081</v>
      </c>
      <c r="AH6" s="649" t="s">
        <v>674</v>
      </c>
      <c r="AI6" s="648">
        <v>1</v>
      </c>
      <c r="AJ6" s="650"/>
      <c r="AK6" s="650"/>
      <c r="AL6" s="650"/>
      <c r="AM6" s="650"/>
      <c r="AN6" s="650"/>
      <c r="AO6" s="649" t="s">
        <v>1055</v>
      </c>
      <c r="AP6" s="648">
        <v>4</v>
      </c>
      <c r="AQ6" s="650" t="s">
        <v>1081</v>
      </c>
      <c r="AR6" s="650" t="s">
        <v>1081</v>
      </c>
      <c r="AS6" s="650" t="s">
        <v>1081</v>
      </c>
      <c r="AT6" s="650" t="s">
        <v>1081</v>
      </c>
      <c r="AU6" s="650"/>
      <c r="AV6" s="651"/>
      <c r="AW6" s="1187"/>
      <c r="AX6" s="131" t="s">
        <v>1290</v>
      </c>
      <c r="AY6" s="131"/>
    </row>
    <row r="7" spans="1:51" ht="28.5">
      <c r="A7" s="1176" t="s">
        <v>970</v>
      </c>
      <c r="B7" s="638">
        <f t="shared" si="0"/>
        <v>13</v>
      </c>
      <c r="C7" s="639">
        <v>1</v>
      </c>
      <c r="D7" s="640"/>
      <c r="E7" s="639">
        <v>1</v>
      </c>
      <c r="F7" s="641"/>
      <c r="G7" s="641"/>
      <c r="H7" s="641"/>
      <c r="I7" s="641"/>
      <c r="J7" s="641"/>
      <c r="K7" s="641"/>
      <c r="L7" s="646"/>
      <c r="M7" s="639">
        <v>8</v>
      </c>
      <c r="N7" s="1168" t="s">
        <v>1081</v>
      </c>
      <c r="O7" s="1218"/>
      <c r="P7" s="1218"/>
      <c r="Q7" s="1218"/>
      <c r="R7" s="1218"/>
      <c r="S7" s="1218"/>
      <c r="T7" s="1169"/>
      <c r="U7" s="655"/>
      <c r="V7" s="657" t="s">
        <v>1081</v>
      </c>
      <c r="W7" s="1216" t="s">
        <v>505</v>
      </c>
      <c r="X7" s="1217"/>
      <c r="Y7" s="657" t="s">
        <v>793</v>
      </c>
      <c r="Z7" s="657" t="s">
        <v>793</v>
      </c>
      <c r="AA7" s="641"/>
      <c r="AB7" s="641" t="s">
        <v>793</v>
      </c>
      <c r="AC7" s="641" t="s">
        <v>793</v>
      </c>
      <c r="AD7" s="641"/>
      <c r="AE7" s="641"/>
      <c r="AF7" s="643" t="s">
        <v>793</v>
      </c>
      <c r="AG7" s="643"/>
      <c r="AH7" s="646"/>
      <c r="AI7" s="639">
        <v>2</v>
      </c>
      <c r="AJ7" s="641"/>
      <c r="AK7" s="641"/>
      <c r="AL7" s="656"/>
      <c r="AM7" s="641"/>
      <c r="AN7" s="641"/>
      <c r="AO7" s="640" t="s">
        <v>675</v>
      </c>
      <c r="AP7" s="639">
        <v>1</v>
      </c>
      <c r="AQ7" s="641"/>
      <c r="AR7" s="641"/>
      <c r="AS7" s="641"/>
      <c r="AT7" s="641"/>
      <c r="AU7" s="641"/>
      <c r="AV7" s="646"/>
      <c r="AW7" s="1186" t="s">
        <v>1291</v>
      </c>
      <c r="AX7" s="131"/>
      <c r="AY7" s="131"/>
    </row>
    <row r="8" spans="1:51" ht="15.75" thickBot="1">
      <c r="A8" s="1177"/>
      <c r="B8" s="647">
        <f t="shared" si="0"/>
        <v>22</v>
      </c>
      <c r="C8" s="648">
        <v>1</v>
      </c>
      <c r="D8" s="649"/>
      <c r="E8" s="648">
        <v>1</v>
      </c>
      <c r="F8" s="650"/>
      <c r="G8" s="650"/>
      <c r="H8" s="650"/>
      <c r="I8" s="650"/>
      <c r="J8" s="650"/>
      <c r="K8" s="650"/>
      <c r="L8" s="651"/>
      <c r="M8" s="648">
        <v>12</v>
      </c>
      <c r="N8" s="650" t="s">
        <v>796</v>
      </c>
      <c r="O8" s="650" t="s">
        <v>796</v>
      </c>
      <c r="P8" s="650" t="s">
        <v>796</v>
      </c>
      <c r="Q8" s="650" t="s">
        <v>796</v>
      </c>
      <c r="R8" s="650"/>
      <c r="S8" s="650"/>
      <c r="T8" s="650" t="s">
        <v>796</v>
      </c>
      <c r="U8" s="650"/>
      <c r="V8" s="650" t="s">
        <v>796</v>
      </c>
      <c r="W8" s="1162" t="s">
        <v>505</v>
      </c>
      <c r="X8" s="1163"/>
      <c r="Y8" s="650" t="s">
        <v>796</v>
      </c>
      <c r="Z8" s="650" t="s">
        <v>796</v>
      </c>
      <c r="AA8" s="650"/>
      <c r="AB8" s="650" t="s">
        <v>796</v>
      </c>
      <c r="AC8" s="650" t="s">
        <v>796</v>
      </c>
      <c r="AD8" s="650"/>
      <c r="AE8" s="650"/>
      <c r="AF8" s="653" t="s">
        <v>796</v>
      </c>
      <c r="AG8" s="653"/>
      <c r="AH8" s="649"/>
      <c r="AI8" s="648">
        <v>4</v>
      </c>
      <c r="AJ8" s="650" t="s">
        <v>796</v>
      </c>
      <c r="AK8" s="650"/>
      <c r="AL8" s="650" t="s">
        <v>796</v>
      </c>
      <c r="AM8" s="650" t="s">
        <v>796</v>
      </c>
      <c r="AN8" s="650"/>
      <c r="AO8" s="649" t="s">
        <v>1292</v>
      </c>
      <c r="AP8" s="648">
        <v>4</v>
      </c>
      <c r="AQ8" s="650" t="s">
        <v>796</v>
      </c>
      <c r="AR8" s="650" t="s">
        <v>796</v>
      </c>
      <c r="AS8" s="650" t="s">
        <v>796</v>
      </c>
      <c r="AT8" s="650" t="s">
        <v>796</v>
      </c>
      <c r="AU8" s="650"/>
      <c r="AV8" s="651"/>
      <c r="AW8" s="1187"/>
      <c r="AX8" s="131"/>
      <c r="AY8" s="131"/>
    </row>
    <row r="9" spans="1:51" ht="15">
      <c r="A9" s="1176" t="s">
        <v>971</v>
      </c>
      <c r="B9" s="638">
        <f t="shared" si="0"/>
        <v>16</v>
      </c>
      <c r="C9" s="639">
        <v>1</v>
      </c>
      <c r="D9" s="640"/>
      <c r="E9" s="639">
        <v>2</v>
      </c>
      <c r="F9" s="641"/>
      <c r="G9" s="641" t="s">
        <v>796</v>
      </c>
      <c r="H9" s="641"/>
      <c r="I9" s="641"/>
      <c r="J9" s="641"/>
      <c r="K9" s="641"/>
      <c r="L9" s="640" t="s">
        <v>1058</v>
      </c>
      <c r="M9" s="639">
        <v>10</v>
      </c>
      <c r="N9" s="1160" t="s">
        <v>1079</v>
      </c>
      <c r="O9" s="1161"/>
      <c r="P9" s="1160" t="s">
        <v>1079</v>
      </c>
      <c r="Q9" s="1164"/>
      <c r="R9" s="1164"/>
      <c r="S9" s="1164"/>
      <c r="T9" s="1164"/>
      <c r="U9" s="1161"/>
      <c r="V9" s="641" t="s">
        <v>1079</v>
      </c>
      <c r="W9" s="641" t="s">
        <v>1079</v>
      </c>
      <c r="X9" s="641"/>
      <c r="Y9" s="641" t="s">
        <v>1079</v>
      </c>
      <c r="Z9" s="641" t="s">
        <v>1079</v>
      </c>
      <c r="AA9" s="641"/>
      <c r="AB9" s="641" t="s">
        <v>1060</v>
      </c>
      <c r="AC9" s="641" t="s">
        <v>505</v>
      </c>
      <c r="AD9" s="641"/>
      <c r="AE9" s="641"/>
      <c r="AF9" s="643" t="s">
        <v>1085</v>
      </c>
      <c r="AG9" s="643" t="s">
        <v>1085</v>
      </c>
      <c r="AH9" s="640"/>
      <c r="AI9" s="639">
        <v>2</v>
      </c>
      <c r="AJ9" s="1160" t="s">
        <v>1085</v>
      </c>
      <c r="AK9" s="1161"/>
      <c r="AL9" s="641" t="s">
        <v>795</v>
      </c>
      <c r="AM9" s="641"/>
      <c r="AN9" s="641"/>
      <c r="AO9" s="640" t="s">
        <v>676</v>
      </c>
      <c r="AP9" s="639">
        <v>1</v>
      </c>
      <c r="AQ9" s="641"/>
      <c r="AR9" s="641"/>
      <c r="AS9" s="641"/>
      <c r="AT9" s="641"/>
      <c r="AU9" s="641"/>
      <c r="AV9" s="646"/>
      <c r="AW9" s="1186" t="s">
        <v>1113</v>
      </c>
      <c r="AX9" s="131"/>
      <c r="AY9" s="131"/>
    </row>
    <row r="10" spans="1:51" ht="29.25" thickBot="1">
      <c r="A10" s="1177"/>
      <c r="B10" s="647">
        <f t="shared" si="0"/>
        <v>31</v>
      </c>
      <c r="C10" s="648">
        <v>1</v>
      </c>
      <c r="D10" s="649"/>
      <c r="E10" s="648">
        <v>6</v>
      </c>
      <c r="F10" s="650" t="s">
        <v>1081</v>
      </c>
      <c r="G10" s="650" t="s">
        <v>1081</v>
      </c>
      <c r="H10" s="650" t="s">
        <v>1081</v>
      </c>
      <c r="I10" s="650" t="s">
        <v>1081</v>
      </c>
      <c r="J10" s="650"/>
      <c r="K10" s="650"/>
      <c r="L10" s="649" t="s">
        <v>1176</v>
      </c>
      <c r="M10" s="648">
        <v>16</v>
      </c>
      <c r="N10" s="650" t="s">
        <v>1079</v>
      </c>
      <c r="O10" s="650" t="s">
        <v>1079</v>
      </c>
      <c r="P10" s="650" t="s">
        <v>1079</v>
      </c>
      <c r="Q10" s="650" t="s">
        <v>1079</v>
      </c>
      <c r="R10" s="650" t="s">
        <v>1079</v>
      </c>
      <c r="S10" s="650" t="s">
        <v>1079</v>
      </c>
      <c r="T10" s="650"/>
      <c r="U10" s="660" t="s">
        <v>1173</v>
      </c>
      <c r="V10" s="650" t="s">
        <v>1085</v>
      </c>
      <c r="W10" s="650" t="s">
        <v>1085</v>
      </c>
      <c r="X10" s="650"/>
      <c r="Y10" s="650" t="s">
        <v>1085</v>
      </c>
      <c r="Z10" s="650" t="s">
        <v>1085</v>
      </c>
      <c r="AA10" s="655"/>
      <c r="AB10" s="650" t="s">
        <v>1060</v>
      </c>
      <c r="AC10" s="650" t="s">
        <v>505</v>
      </c>
      <c r="AD10" s="650"/>
      <c r="AE10" s="650"/>
      <c r="AF10" s="653" t="s">
        <v>1085</v>
      </c>
      <c r="AG10" s="653" t="s">
        <v>1085</v>
      </c>
      <c r="AH10" s="649"/>
      <c r="AI10" s="648">
        <v>4</v>
      </c>
      <c r="AJ10" s="650" t="s">
        <v>1085</v>
      </c>
      <c r="AK10" s="650" t="s">
        <v>1085</v>
      </c>
      <c r="AL10" s="650" t="s">
        <v>1085</v>
      </c>
      <c r="AM10" s="650"/>
      <c r="AN10" s="650"/>
      <c r="AO10" s="649" t="s">
        <v>1063</v>
      </c>
      <c r="AP10" s="648">
        <v>4</v>
      </c>
      <c r="AQ10" s="650" t="s">
        <v>1081</v>
      </c>
      <c r="AR10" s="650" t="s">
        <v>1081</v>
      </c>
      <c r="AS10" s="650" t="s">
        <v>1081</v>
      </c>
      <c r="AT10" s="650" t="s">
        <v>1081</v>
      </c>
      <c r="AU10" s="650"/>
      <c r="AV10" s="651"/>
      <c r="AW10" s="1187"/>
      <c r="AX10" s="131"/>
      <c r="AY10" s="131"/>
    </row>
    <row r="11" spans="1:51" ht="15" thickBot="1">
      <c r="A11" s="1205" t="s">
        <v>612</v>
      </c>
      <c r="B11" s="661">
        <f t="shared" si="0"/>
        <v>21</v>
      </c>
      <c r="C11" s="662">
        <v>1</v>
      </c>
      <c r="D11" s="663"/>
      <c r="E11" s="662">
        <v>1</v>
      </c>
      <c r="F11" s="664"/>
      <c r="G11" s="664"/>
      <c r="H11" s="664"/>
      <c r="I11" s="664"/>
      <c r="J11" s="664"/>
      <c r="K11" s="664"/>
      <c r="L11" s="665"/>
      <c r="M11" s="662">
        <v>14</v>
      </c>
      <c r="N11" s="664" t="s">
        <v>1085</v>
      </c>
      <c r="O11" s="664" t="s">
        <v>1085</v>
      </c>
      <c r="P11" s="664" t="s">
        <v>1085</v>
      </c>
      <c r="Q11" s="664" t="s">
        <v>1085</v>
      </c>
      <c r="R11" s="664" t="s">
        <v>1085</v>
      </c>
      <c r="S11" s="666"/>
      <c r="T11" s="666" t="s">
        <v>1085</v>
      </c>
      <c r="U11" s="664"/>
      <c r="V11" s="664" t="s">
        <v>1085</v>
      </c>
      <c r="W11" s="1219" t="s">
        <v>1085</v>
      </c>
      <c r="X11" s="1220"/>
      <c r="Y11" s="664" t="s">
        <v>1085</v>
      </c>
      <c r="Z11" s="664" t="s">
        <v>1085</v>
      </c>
      <c r="AA11" s="664"/>
      <c r="AB11" s="664" t="s">
        <v>1085</v>
      </c>
      <c r="AC11" s="664" t="s">
        <v>1085</v>
      </c>
      <c r="AD11" s="664" t="s">
        <v>1085</v>
      </c>
      <c r="AE11" s="664"/>
      <c r="AF11" s="664"/>
      <c r="AG11" s="667"/>
      <c r="AH11" s="663" t="s">
        <v>610</v>
      </c>
      <c r="AI11" s="662">
        <v>4</v>
      </c>
      <c r="AJ11" s="664" t="s">
        <v>1072</v>
      </c>
      <c r="AK11" s="664" t="s">
        <v>1072</v>
      </c>
      <c r="AL11" s="664" t="s">
        <v>1072</v>
      </c>
      <c r="AM11" s="664"/>
      <c r="AN11" s="664"/>
      <c r="AO11" s="663" t="s">
        <v>1063</v>
      </c>
      <c r="AP11" s="662">
        <v>1</v>
      </c>
      <c r="AQ11" s="664"/>
      <c r="AR11" s="664"/>
      <c r="AS11" s="664"/>
      <c r="AT11" s="664"/>
      <c r="AU11" s="664"/>
      <c r="AV11" s="668"/>
      <c r="AW11" s="1186" t="s">
        <v>1113</v>
      </c>
      <c r="AX11" s="131"/>
      <c r="AY11" s="131"/>
    </row>
    <row r="12" spans="1:51" ht="15" thickBot="1">
      <c r="A12" s="1205"/>
      <c r="B12" s="647">
        <f t="shared" si="0"/>
        <v>27</v>
      </c>
      <c r="C12" s="648">
        <v>1</v>
      </c>
      <c r="D12" s="649"/>
      <c r="E12" s="648">
        <v>4</v>
      </c>
      <c r="F12" s="650" t="s">
        <v>1081</v>
      </c>
      <c r="G12" s="650" t="s">
        <v>1081</v>
      </c>
      <c r="H12" s="650" t="s">
        <v>1081</v>
      </c>
      <c r="I12" s="650"/>
      <c r="J12" s="650"/>
      <c r="K12" s="650" t="s">
        <v>1081</v>
      </c>
      <c r="L12" s="651"/>
      <c r="M12" s="648">
        <v>14</v>
      </c>
      <c r="N12" s="650" t="s">
        <v>1081</v>
      </c>
      <c r="O12" s="650" t="s">
        <v>1081</v>
      </c>
      <c r="P12" s="650" t="s">
        <v>1081</v>
      </c>
      <c r="Q12" s="650" t="s">
        <v>1081</v>
      </c>
      <c r="R12" s="650" t="s">
        <v>1081</v>
      </c>
      <c r="S12" s="650"/>
      <c r="T12" s="650" t="s">
        <v>1081</v>
      </c>
      <c r="U12" s="650"/>
      <c r="V12" s="650" t="s">
        <v>1081</v>
      </c>
      <c r="W12" s="1162" t="s">
        <v>1081</v>
      </c>
      <c r="X12" s="1163"/>
      <c r="Y12" s="650" t="s">
        <v>1081</v>
      </c>
      <c r="Z12" s="650" t="s">
        <v>1081</v>
      </c>
      <c r="AA12" s="650"/>
      <c r="AB12" s="650" t="s">
        <v>1081</v>
      </c>
      <c r="AC12" s="650" t="s">
        <v>1081</v>
      </c>
      <c r="AD12" s="650" t="s">
        <v>1081</v>
      </c>
      <c r="AE12" s="650"/>
      <c r="AF12" s="650"/>
      <c r="AG12" s="653"/>
      <c r="AH12" s="649" t="s">
        <v>610</v>
      </c>
      <c r="AI12" s="648">
        <v>4</v>
      </c>
      <c r="AJ12" s="650" t="s">
        <v>1072</v>
      </c>
      <c r="AK12" s="650" t="s">
        <v>1072</v>
      </c>
      <c r="AL12" s="650" t="s">
        <v>1072</v>
      </c>
      <c r="AM12" s="650"/>
      <c r="AN12" s="650"/>
      <c r="AO12" s="649" t="s">
        <v>1063</v>
      </c>
      <c r="AP12" s="648">
        <v>4</v>
      </c>
      <c r="AQ12" s="650" t="s">
        <v>1081</v>
      </c>
      <c r="AR12" s="650" t="s">
        <v>1081</v>
      </c>
      <c r="AS12" s="650" t="s">
        <v>1081</v>
      </c>
      <c r="AT12" s="650"/>
      <c r="AU12" s="650"/>
      <c r="AV12" s="669" t="s">
        <v>1064</v>
      </c>
      <c r="AW12" s="1196"/>
      <c r="AX12" s="131"/>
      <c r="AY12" s="131"/>
    </row>
    <row r="13" spans="1:51" ht="15" thickBot="1">
      <c r="A13" s="1205" t="s">
        <v>613</v>
      </c>
      <c r="B13" s="670">
        <f t="shared" si="0"/>
        <v>13</v>
      </c>
      <c r="C13" s="671">
        <v>1</v>
      </c>
      <c r="D13" s="672"/>
      <c r="E13" s="671">
        <v>2</v>
      </c>
      <c r="F13" s="673"/>
      <c r="G13" s="673"/>
      <c r="H13" s="673"/>
      <c r="I13" s="673"/>
      <c r="J13" s="673" t="s">
        <v>1085</v>
      </c>
      <c r="K13" s="673"/>
      <c r="L13" s="674" t="s">
        <v>611</v>
      </c>
      <c r="M13" s="671">
        <v>8</v>
      </c>
      <c r="N13" s="1184" t="s">
        <v>796</v>
      </c>
      <c r="O13" s="1185"/>
      <c r="P13" s="1160" t="s">
        <v>796</v>
      </c>
      <c r="Q13" s="1164"/>
      <c r="R13" s="1164"/>
      <c r="S13" s="1164"/>
      <c r="T13" s="1164"/>
      <c r="U13" s="1161"/>
      <c r="V13" s="673" t="s">
        <v>796</v>
      </c>
      <c r="W13" s="1160" t="s">
        <v>796</v>
      </c>
      <c r="X13" s="1161"/>
      <c r="Y13" s="673" t="s">
        <v>796</v>
      </c>
      <c r="Z13" s="1184" t="s">
        <v>796</v>
      </c>
      <c r="AA13" s="1185"/>
      <c r="AB13" s="673" t="s">
        <v>796</v>
      </c>
      <c r="AC13" s="673" t="s">
        <v>796</v>
      </c>
      <c r="AD13" s="673"/>
      <c r="AE13" s="673"/>
      <c r="AF13" s="673"/>
      <c r="AG13" s="675"/>
      <c r="AH13" s="672"/>
      <c r="AI13" s="671">
        <v>1</v>
      </c>
      <c r="AJ13" s="673"/>
      <c r="AK13" s="673"/>
      <c r="AL13" s="673"/>
      <c r="AM13" s="673"/>
      <c r="AN13" s="673"/>
      <c r="AO13" s="672" t="s">
        <v>1071</v>
      </c>
      <c r="AP13" s="671">
        <v>1</v>
      </c>
      <c r="AQ13" s="673"/>
      <c r="AR13" s="673"/>
      <c r="AS13" s="673"/>
      <c r="AT13" s="673"/>
      <c r="AU13" s="673"/>
      <c r="AV13" s="676"/>
      <c r="AW13" s="1196"/>
      <c r="AX13" s="131"/>
      <c r="AY13" s="131"/>
    </row>
    <row r="14" spans="1:51" ht="15" thickBot="1">
      <c r="A14" s="1210"/>
      <c r="B14" s="647">
        <f t="shared" si="0"/>
        <v>24</v>
      </c>
      <c r="C14" s="648">
        <v>1</v>
      </c>
      <c r="D14" s="649"/>
      <c r="E14" s="648">
        <v>4</v>
      </c>
      <c r="F14" s="650"/>
      <c r="G14" s="650" t="s">
        <v>1091</v>
      </c>
      <c r="H14" s="650" t="s">
        <v>1091</v>
      </c>
      <c r="I14" s="650" t="s">
        <v>1091</v>
      </c>
      <c r="J14" s="650"/>
      <c r="K14" s="650" t="s">
        <v>1091</v>
      </c>
      <c r="L14" s="677"/>
      <c r="M14" s="648">
        <v>14</v>
      </c>
      <c r="N14" s="650" t="s">
        <v>1091</v>
      </c>
      <c r="O14" s="650" t="s">
        <v>1091</v>
      </c>
      <c r="P14" s="650" t="s">
        <v>1091</v>
      </c>
      <c r="Q14" s="650" t="s">
        <v>1091</v>
      </c>
      <c r="R14" s="650" t="s">
        <v>1091</v>
      </c>
      <c r="S14" s="650" t="s">
        <v>1091</v>
      </c>
      <c r="T14" s="650" t="s">
        <v>1091</v>
      </c>
      <c r="U14" s="650" t="s">
        <v>1091</v>
      </c>
      <c r="V14" s="650" t="s">
        <v>1091</v>
      </c>
      <c r="W14" s="1162" t="s">
        <v>1091</v>
      </c>
      <c r="X14" s="1163"/>
      <c r="Y14" s="650" t="s">
        <v>1091</v>
      </c>
      <c r="Z14" s="1162" t="s">
        <v>1091</v>
      </c>
      <c r="AA14" s="1163"/>
      <c r="AB14" s="650" t="s">
        <v>1091</v>
      </c>
      <c r="AC14" s="650" t="s">
        <v>1091</v>
      </c>
      <c r="AD14" s="650"/>
      <c r="AE14" s="650"/>
      <c r="AF14" s="650"/>
      <c r="AG14" s="653"/>
      <c r="AH14" s="649"/>
      <c r="AI14" s="648">
        <v>2</v>
      </c>
      <c r="AJ14" s="650"/>
      <c r="AK14" s="650" t="s">
        <v>1091</v>
      </c>
      <c r="AL14" s="650"/>
      <c r="AM14" s="650"/>
      <c r="AN14" s="650"/>
      <c r="AO14" s="649" t="s">
        <v>1293</v>
      </c>
      <c r="AP14" s="648">
        <v>3</v>
      </c>
      <c r="AQ14" s="650" t="s">
        <v>1091</v>
      </c>
      <c r="AR14" s="650" t="s">
        <v>1091</v>
      </c>
      <c r="AS14" s="650"/>
      <c r="AT14" s="650"/>
      <c r="AU14" s="650" t="s">
        <v>1091</v>
      </c>
      <c r="AV14" s="669"/>
      <c r="AW14" s="1196"/>
      <c r="AX14" s="131"/>
      <c r="AY14" s="131"/>
    </row>
    <row r="15" spans="1:51" ht="57.75" thickBot="1">
      <c r="A15" s="1205" t="s">
        <v>614</v>
      </c>
      <c r="B15" s="678">
        <f t="shared" si="0"/>
        <v>23</v>
      </c>
      <c r="C15" s="679">
        <v>1</v>
      </c>
      <c r="D15" s="680"/>
      <c r="E15" s="679">
        <v>1</v>
      </c>
      <c r="F15" s="681"/>
      <c r="G15" s="681"/>
      <c r="H15" s="681"/>
      <c r="I15" s="681"/>
      <c r="J15" s="681"/>
      <c r="K15" s="681"/>
      <c r="L15" s="682"/>
      <c r="M15" s="679">
        <v>19</v>
      </c>
      <c r="N15" s="681" t="s">
        <v>1085</v>
      </c>
      <c r="O15" s="681" t="s">
        <v>1085</v>
      </c>
      <c r="P15" s="681" t="s">
        <v>1085</v>
      </c>
      <c r="Q15" s="681" t="s">
        <v>1085</v>
      </c>
      <c r="R15" s="681"/>
      <c r="S15" s="683"/>
      <c r="T15" s="683" t="s">
        <v>1085</v>
      </c>
      <c r="U15" s="681"/>
      <c r="V15" s="681" t="s">
        <v>1085</v>
      </c>
      <c r="W15" s="1160" t="s">
        <v>1085</v>
      </c>
      <c r="X15" s="1161"/>
      <c r="Y15" s="681" t="s">
        <v>1085</v>
      </c>
      <c r="Z15" s="681" t="s">
        <v>1085</v>
      </c>
      <c r="AA15" s="681" t="s">
        <v>1108</v>
      </c>
      <c r="AB15" s="681" t="s">
        <v>797</v>
      </c>
      <c r="AC15" s="681" t="s">
        <v>797</v>
      </c>
      <c r="AD15" s="681" t="s">
        <v>616</v>
      </c>
      <c r="AE15" s="681" t="s">
        <v>1079</v>
      </c>
      <c r="AF15" s="681"/>
      <c r="AG15" s="684"/>
      <c r="AH15" s="680" t="s">
        <v>1205</v>
      </c>
      <c r="AI15" s="679">
        <v>1</v>
      </c>
      <c r="AJ15" s="681"/>
      <c r="AK15" s="681"/>
      <c r="AL15" s="681"/>
      <c r="AM15" s="681"/>
      <c r="AN15" s="681"/>
      <c r="AO15" s="680"/>
      <c r="AP15" s="679">
        <v>1</v>
      </c>
      <c r="AQ15" s="681"/>
      <c r="AR15" s="681"/>
      <c r="AS15" s="681"/>
      <c r="AT15" s="681"/>
      <c r="AU15" s="681"/>
      <c r="AV15" s="685"/>
      <c r="AW15" s="1196"/>
      <c r="AX15" s="131"/>
      <c r="AY15" s="131"/>
    </row>
    <row r="16" spans="1:51" ht="57.75" thickBot="1">
      <c r="A16" s="1210"/>
      <c r="B16" s="647">
        <f t="shared" si="0"/>
        <v>29</v>
      </c>
      <c r="C16" s="648">
        <v>1</v>
      </c>
      <c r="D16" s="649"/>
      <c r="E16" s="648">
        <v>2</v>
      </c>
      <c r="F16" s="650"/>
      <c r="G16" s="650" t="s">
        <v>1085</v>
      </c>
      <c r="H16" s="650"/>
      <c r="I16" s="650"/>
      <c r="J16" s="650" t="s">
        <v>1085</v>
      </c>
      <c r="K16" s="650"/>
      <c r="L16" s="651"/>
      <c r="M16" s="648">
        <v>19</v>
      </c>
      <c r="N16" s="650" t="s">
        <v>1085</v>
      </c>
      <c r="O16" s="650" t="s">
        <v>1085</v>
      </c>
      <c r="P16" s="650" t="s">
        <v>1085</v>
      </c>
      <c r="Q16" s="650" t="s">
        <v>1085</v>
      </c>
      <c r="R16" s="650"/>
      <c r="S16" s="650"/>
      <c r="T16" s="650" t="s">
        <v>1085</v>
      </c>
      <c r="U16" s="650"/>
      <c r="V16" s="650" t="s">
        <v>1085</v>
      </c>
      <c r="W16" s="1162" t="s">
        <v>1085</v>
      </c>
      <c r="X16" s="1163"/>
      <c r="Y16" s="650" t="s">
        <v>1085</v>
      </c>
      <c r="Z16" s="650" t="s">
        <v>1085</v>
      </c>
      <c r="AA16" s="650" t="s">
        <v>1108</v>
      </c>
      <c r="AB16" s="650" t="s">
        <v>797</v>
      </c>
      <c r="AC16" s="650" t="s">
        <v>797</v>
      </c>
      <c r="AD16" s="650" t="s">
        <v>616</v>
      </c>
      <c r="AE16" s="650" t="s">
        <v>1079</v>
      </c>
      <c r="AF16" s="650"/>
      <c r="AG16" s="653"/>
      <c r="AH16" s="649" t="s">
        <v>1294</v>
      </c>
      <c r="AI16" s="648">
        <v>4</v>
      </c>
      <c r="AJ16" s="650" t="s">
        <v>1079</v>
      </c>
      <c r="AK16" s="650" t="s">
        <v>1079</v>
      </c>
      <c r="AL16" s="650" t="s">
        <v>1079</v>
      </c>
      <c r="AM16" s="650"/>
      <c r="AN16" s="650" t="s">
        <v>1079</v>
      </c>
      <c r="AO16" s="649"/>
      <c r="AP16" s="648">
        <v>3</v>
      </c>
      <c r="AQ16" s="650" t="s">
        <v>1079</v>
      </c>
      <c r="AR16" s="650" t="s">
        <v>1079</v>
      </c>
      <c r="AS16" s="650"/>
      <c r="AT16" s="650"/>
      <c r="AU16" s="650" t="s">
        <v>1079</v>
      </c>
      <c r="AV16" s="669"/>
      <c r="AW16" s="1187"/>
      <c r="AX16" s="131"/>
      <c r="AY16" s="131"/>
    </row>
    <row r="17" spans="1:51" ht="28.5">
      <c r="A17" s="1176" t="s">
        <v>973</v>
      </c>
      <c r="B17" s="638">
        <f t="shared" si="0"/>
        <v>13</v>
      </c>
      <c r="C17" s="639">
        <v>1</v>
      </c>
      <c r="D17" s="640"/>
      <c r="E17" s="639">
        <v>1</v>
      </c>
      <c r="F17" s="641"/>
      <c r="G17" s="641"/>
      <c r="H17" s="641"/>
      <c r="I17" s="641"/>
      <c r="J17" s="641"/>
      <c r="K17" s="641"/>
      <c r="L17" s="646"/>
      <c r="M17" s="639">
        <v>9</v>
      </c>
      <c r="N17" s="1160" t="s">
        <v>1079</v>
      </c>
      <c r="O17" s="1161"/>
      <c r="P17" s="1160" t="s">
        <v>1295</v>
      </c>
      <c r="Q17" s="1164"/>
      <c r="R17" s="1164"/>
      <c r="S17" s="1164"/>
      <c r="T17" s="1161"/>
      <c r="U17" s="641"/>
      <c r="V17" s="641" t="s">
        <v>1296</v>
      </c>
      <c r="W17" s="641" t="s">
        <v>1079</v>
      </c>
      <c r="X17" s="644"/>
      <c r="Y17" s="641" t="s">
        <v>1079</v>
      </c>
      <c r="Z17" s="1160" t="s">
        <v>1296</v>
      </c>
      <c r="AA17" s="1161"/>
      <c r="AB17" s="641" t="s">
        <v>1079</v>
      </c>
      <c r="AC17" s="641" t="s">
        <v>1079</v>
      </c>
      <c r="AD17" s="641"/>
      <c r="AE17" s="641"/>
      <c r="AF17" s="643"/>
      <c r="AG17" s="643"/>
      <c r="AH17" s="640" t="s">
        <v>1206</v>
      </c>
      <c r="AI17" s="639">
        <v>1</v>
      </c>
      <c r="AJ17" s="641"/>
      <c r="AK17" s="641" t="s">
        <v>1079</v>
      </c>
      <c r="AL17" s="641"/>
      <c r="AM17" s="641"/>
      <c r="AN17" s="641"/>
      <c r="AO17" s="640"/>
      <c r="AP17" s="639">
        <v>1</v>
      </c>
      <c r="AQ17" s="641"/>
      <c r="AR17" s="641"/>
      <c r="AS17" s="641"/>
      <c r="AT17" s="641"/>
      <c r="AU17" s="641"/>
      <c r="AV17" s="646"/>
      <c r="AW17" s="1186" t="s">
        <v>1297</v>
      </c>
      <c r="AX17" s="131"/>
      <c r="AY17" s="131"/>
    </row>
    <row r="18" spans="1:51" ht="57.75" thickBot="1">
      <c r="A18" s="1177"/>
      <c r="B18" s="647">
        <f t="shared" si="0"/>
        <v>30</v>
      </c>
      <c r="C18" s="648">
        <v>3</v>
      </c>
      <c r="D18" s="649" t="s">
        <v>1177</v>
      </c>
      <c r="E18" s="648">
        <v>4</v>
      </c>
      <c r="F18" s="650" t="s">
        <v>796</v>
      </c>
      <c r="G18" s="650" t="s">
        <v>796</v>
      </c>
      <c r="H18" s="650" t="s">
        <v>796</v>
      </c>
      <c r="I18" s="650" t="s">
        <v>796</v>
      </c>
      <c r="J18" s="650"/>
      <c r="K18" s="650"/>
      <c r="L18" s="651"/>
      <c r="M18" s="648">
        <v>18</v>
      </c>
      <c r="N18" s="650" t="s">
        <v>796</v>
      </c>
      <c r="O18" s="650" t="s">
        <v>796</v>
      </c>
      <c r="P18" s="650" t="s">
        <v>796</v>
      </c>
      <c r="Q18" s="650" t="s">
        <v>796</v>
      </c>
      <c r="R18" s="650"/>
      <c r="S18" s="650" t="s">
        <v>1066</v>
      </c>
      <c r="T18" s="650" t="s">
        <v>798</v>
      </c>
      <c r="U18" s="650" t="s">
        <v>798</v>
      </c>
      <c r="V18" s="650" t="s">
        <v>798</v>
      </c>
      <c r="W18" s="650" t="s">
        <v>798</v>
      </c>
      <c r="X18" s="659"/>
      <c r="Y18" s="650" t="s">
        <v>798</v>
      </c>
      <c r="Z18" s="653" t="s">
        <v>798</v>
      </c>
      <c r="AA18" s="650" t="s">
        <v>798</v>
      </c>
      <c r="AB18" s="650" t="s">
        <v>798</v>
      </c>
      <c r="AC18" s="650" t="s">
        <v>798</v>
      </c>
      <c r="AD18" s="650"/>
      <c r="AE18" s="650"/>
      <c r="AF18" s="653"/>
      <c r="AG18" s="653"/>
      <c r="AH18" s="649" t="s">
        <v>1207</v>
      </c>
      <c r="AI18" s="648">
        <v>1</v>
      </c>
      <c r="AJ18" s="650"/>
      <c r="AK18" s="650" t="s">
        <v>1079</v>
      </c>
      <c r="AL18" s="650"/>
      <c r="AM18" s="650"/>
      <c r="AN18" s="650"/>
      <c r="AO18" s="649"/>
      <c r="AP18" s="648">
        <v>4</v>
      </c>
      <c r="AQ18" s="650" t="s">
        <v>1079</v>
      </c>
      <c r="AR18" s="650" t="s">
        <v>1079</v>
      </c>
      <c r="AS18" s="650" t="s">
        <v>1079</v>
      </c>
      <c r="AT18" s="650" t="s">
        <v>1079</v>
      </c>
      <c r="AU18" s="650"/>
      <c r="AV18" s="651"/>
      <c r="AW18" s="1187"/>
      <c r="AX18" s="131"/>
      <c r="AY18" s="131"/>
    </row>
    <row r="19" spans="1:51" ht="14.25">
      <c r="A19" s="1176" t="s">
        <v>974</v>
      </c>
      <c r="B19" s="638">
        <f t="shared" si="0"/>
        <v>6</v>
      </c>
      <c r="C19" s="639">
        <v>1</v>
      </c>
      <c r="D19" s="640"/>
      <c r="E19" s="639">
        <v>1</v>
      </c>
      <c r="F19" s="641"/>
      <c r="G19" s="641"/>
      <c r="H19" s="641"/>
      <c r="I19" s="641"/>
      <c r="J19" s="641"/>
      <c r="K19" s="641"/>
      <c r="L19" s="646"/>
      <c r="M19" s="639">
        <v>2</v>
      </c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 t="s">
        <v>1079</v>
      </c>
      <c r="AD19" s="641"/>
      <c r="AE19" s="641"/>
      <c r="AF19" s="643" t="s">
        <v>1079</v>
      </c>
      <c r="AG19" s="643"/>
      <c r="AH19" s="640"/>
      <c r="AI19" s="639">
        <v>1</v>
      </c>
      <c r="AJ19" s="641"/>
      <c r="AK19" s="641" t="s">
        <v>1079</v>
      </c>
      <c r="AL19" s="641"/>
      <c r="AM19" s="641"/>
      <c r="AN19" s="641"/>
      <c r="AO19" s="640"/>
      <c r="AP19" s="639">
        <v>1</v>
      </c>
      <c r="AQ19" s="641"/>
      <c r="AR19" s="641"/>
      <c r="AS19" s="641"/>
      <c r="AT19" s="641"/>
      <c r="AU19" s="641"/>
      <c r="AV19" s="646"/>
      <c r="AW19" s="1186" t="s">
        <v>1297</v>
      </c>
      <c r="AX19" s="131"/>
      <c r="AY19" s="131"/>
    </row>
    <row r="20" spans="1:51" ht="29.25" thickBot="1">
      <c r="A20" s="1177"/>
      <c r="B20" s="647">
        <f t="shared" si="0"/>
        <v>14</v>
      </c>
      <c r="C20" s="648">
        <v>1</v>
      </c>
      <c r="D20" s="649"/>
      <c r="E20" s="648">
        <v>5</v>
      </c>
      <c r="F20" s="650" t="s">
        <v>1079</v>
      </c>
      <c r="G20" s="650" t="s">
        <v>1079</v>
      </c>
      <c r="H20" s="650"/>
      <c r="I20" s="650"/>
      <c r="J20" s="650" t="s">
        <v>1079</v>
      </c>
      <c r="K20" s="650"/>
      <c r="L20" s="649" t="s">
        <v>1174</v>
      </c>
      <c r="M20" s="648">
        <v>2</v>
      </c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0"/>
      <c r="AA20" s="650"/>
      <c r="AB20" s="650"/>
      <c r="AC20" s="650" t="s">
        <v>799</v>
      </c>
      <c r="AD20" s="650"/>
      <c r="AE20" s="650"/>
      <c r="AF20" s="653" t="s">
        <v>799</v>
      </c>
      <c r="AG20" s="653"/>
      <c r="AH20" s="649"/>
      <c r="AI20" s="648">
        <v>1</v>
      </c>
      <c r="AJ20" s="650"/>
      <c r="AK20" s="650" t="s">
        <v>799</v>
      </c>
      <c r="AL20" s="650"/>
      <c r="AM20" s="650"/>
      <c r="AN20" s="650"/>
      <c r="AO20" s="649"/>
      <c r="AP20" s="648">
        <v>5</v>
      </c>
      <c r="AQ20" s="650" t="s">
        <v>799</v>
      </c>
      <c r="AR20" s="650" t="s">
        <v>799</v>
      </c>
      <c r="AS20" s="650"/>
      <c r="AT20" s="650"/>
      <c r="AU20" s="650" t="s">
        <v>799</v>
      </c>
      <c r="AV20" s="649" t="s">
        <v>1174</v>
      </c>
      <c r="AW20" s="1187"/>
      <c r="AX20" s="131"/>
      <c r="AY20" s="131"/>
    </row>
    <row r="21" spans="1:51" ht="28.5">
      <c r="A21" s="1176" t="s">
        <v>976</v>
      </c>
      <c r="B21" s="638">
        <f t="shared" si="0"/>
        <v>15</v>
      </c>
      <c r="C21" s="639">
        <v>1</v>
      </c>
      <c r="D21" s="640"/>
      <c r="E21" s="639">
        <v>1</v>
      </c>
      <c r="F21" s="641"/>
      <c r="G21" s="641"/>
      <c r="H21" s="641"/>
      <c r="I21" s="641"/>
      <c r="J21" s="641"/>
      <c r="K21" s="641"/>
      <c r="L21" s="646"/>
      <c r="M21" s="639">
        <v>9</v>
      </c>
      <c r="N21" s="1160" t="s">
        <v>799</v>
      </c>
      <c r="O21" s="1161"/>
      <c r="P21" s="1160" t="s">
        <v>800</v>
      </c>
      <c r="Q21" s="1164"/>
      <c r="R21" s="1164"/>
      <c r="S21" s="1164"/>
      <c r="T21" s="1161"/>
      <c r="U21" s="641"/>
      <c r="V21" s="641" t="s">
        <v>799</v>
      </c>
      <c r="W21" s="1160" t="s">
        <v>799</v>
      </c>
      <c r="X21" s="1161"/>
      <c r="Y21" s="641" t="s">
        <v>505</v>
      </c>
      <c r="Z21" s="1160" t="s">
        <v>505</v>
      </c>
      <c r="AA21" s="1161"/>
      <c r="AB21" s="641" t="s">
        <v>1060</v>
      </c>
      <c r="AC21" s="641" t="s">
        <v>1085</v>
      </c>
      <c r="AD21" s="641"/>
      <c r="AE21" s="641"/>
      <c r="AF21" s="643"/>
      <c r="AG21" s="643"/>
      <c r="AH21" s="640" t="s">
        <v>1298</v>
      </c>
      <c r="AI21" s="639">
        <v>3</v>
      </c>
      <c r="AJ21" s="641"/>
      <c r="AK21" s="1160" t="s">
        <v>1085</v>
      </c>
      <c r="AL21" s="1161"/>
      <c r="AM21" s="641"/>
      <c r="AN21" s="641"/>
      <c r="AO21" s="640" t="s">
        <v>680</v>
      </c>
      <c r="AP21" s="639">
        <v>1</v>
      </c>
      <c r="AQ21" s="641"/>
      <c r="AR21" s="641"/>
      <c r="AS21" s="641"/>
      <c r="AT21" s="641"/>
      <c r="AU21" s="641"/>
      <c r="AV21" s="646"/>
      <c r="AW21" s="1186" t="s">
        <v>1291</v>
      </c>
      <c r="AX21" s="131"/>
      <c r="AY21" s="131"/>
    </row>
    <row r="22" spans="1:51" ht="129" thickBot="1">
      <c r="A22" s="1177"/>
      <c r="B22" s="647">
        <f t="shared" si="0"/>
        <v>30</v>
      </c>
      <c r="C22" s="648">
        <v>1</v>
      </c>
      <c r="D22" s="649"/>
      <c r="E22" s="648">
        <v>1</v>
      </c>
      <c r="F22" s="650"/>
      <c r="G22" s="650"/>
      <c r="H22" s="650"/>
      <c r="I22" s="650"/>
      <c r="J22" s="650"/>
      <c r="K22" s="650"/>
      <c r="L22" s="649"/>
      <c r="M22" s="648">
        <v>13</v>
      </c>
      <c r="N22" s="650" t="s">
        <v>796</v>
      </c>
      <c r="O22" s="650" t="s">
        <v>796</v>
      </c>
      <c r="P22" s="650" t="s">
        <v>796</v>
      </c>
      <c r="Q22" s="650" t="s">
        <v>796</v>
      </c>
      <c r="R22" s="650"/>
      <c r="S22" s="650" t="s">
        <v>1066</v>
      </c>
      <c r="T22" s="650" t="s">
        <v>798</v>
      </c>
      <c r="U22" s="650"/>
      <c r="V22" s="650" t="s">
        <v>798</v>
      </c>
      <c r="W22" s="1162" t="s">
        <v>798</v>
      </c>
      <c r="X22" s="1163"/>
      <c r="Y22" s="650" t="s">
        <v>798</v>
      </c>
      <c r="Z22" s="1162" t="s">
        <v>798</v>
      </c>
      <c r="AA22" s="1163"/>
      <c r="AB22" s="650" t="s">
        <v>1060</v>
      </c>
      <c r="AC22" s="650" t="s">
        <v>1085</v>
      </c>
      <c r="AD22" s="650"/>
      <c r="AE22" s="650"/>
      <c r="AF22" s="653"/>
      <c r="AG22" s="653"/>
      <c r="AH22" s="649" t="s">
        <v>1298</v>
      </c>
      <c r="AI22" s="648">
        <v>11</v>
      </c>
      <c r="AJ22" s="650"/>
      <c r="AK22" s="650" t="s">
        <v>1085</v>
      </c>
      <c r="AL22" s="650" t="s">
        <v>1085</v>
      </c>
      <c r="AM22" s="650"/>
      <c r="AN22" s="650"/>
      <c r="AO22" s="649" t="s">
        <v>567</v>
      </c>
      <c r="AP22" s="648">
        <v>4</v>
      </c>
      <c r="AQ22" s="650" t="s">
        <v>796</v>
      </c>
      <c r="AR22" s="650" t="s">
        <v>796</v>
      </c>
      <c r="AS22" s="650" t="s">
        <v>796</v>
      </c>
      <c r="AT22" s="650" t="s">
        <v>796</v>
      </c>
      <c r="AU22" s="650"/>
      <c r="AV22" s="651"/>
      <c r="AW22" s="1187"/>
      <c r="AX22" s="131"/>
      <c r="AY22" s="131"/>
    </row>
    <row r="23" spans="1:51" ht="14.25">
      <c r="A23" s="1176" t="s">
        <v>977</v>
      </c>
      <c r="B23" s="638">
        <f t="shared" si="0"/>
        <v>13</v>
      </c>
      <c r="C23" s="639">
        <v>1</v>
      </c>
      <c r="D23" s="640"/>
      <c r="E23" s="639">
        <v>1</v>
      </c>
      <c r="F23" s="641"/>
      <c r="G23" s="641"/>
      <c r="H23" s="641"/>
      <c r="I23" s="641"/>
      <c r="J23" s="641"/>
      <c r="K23" s="641"/>
      <c r="L23" s="646"/>
      <c r="M23" s="639">
        <v>9</v>
      </c>
      <c r="N23" s="1160" t="s">
        <v>1033</v>
      </c>
      <c r="O23" s="1161"/>
      <c r="P23" s="1160" t="s">
        <v>796</v>
      </c>
      <c r="Q23" s="1164"/>
      <c r="R23" s="1164"/>
      <c r="S23" s="1164"/>
      <c r="T23" s="1164"/>
      <c r="U23" s="1161"/>
      <c r="V23" s="641" t="s">
        <v>796</v>
      </c>
      <c r="W23" s="641" t="s">
        <v>796</v>
      </c>
      <c r="X23" s="644" t="s">
        <v>1299</v>
      </c>
      <c r="Y23" s="641" t="s">
        <v>796</v>
      </c>
      <c r="Z23" s="655" t="s">
        <v>1299</v>
      </c>
      <c r="AA23" s="655"/>
      <c r="AB23" s="641" t="s">
        <v>1060</v>
      </c>
      <c r="AC23" s="641" t="s">
        <v>1085</v>
      </c>
      <c r="AD23" s="641" t="s">
        <v>1085</v>
      </c>
      <c r="AE23" s="641"/>
      <c r="AF23" s="643"/>
      <c r="AG23" s="643"/>
      <c r="AH23" s="640"/>
      <c r="AI23" s="639">
        <v>1</v>
      </c>
      <c r="AJ23" s="641"/>
      <c r="AK23" s="641"/>
      <c r="AL23" s="641"/>
      <c r="AM23" s="641"/>
      <c r="AN23" s="641"/>
      <c r="AO23" s="640" t="s">
        <v>1067</v>
      </c>
      <c r="AP23" s="639">
        <v>1</v>
      </c>
      <c r="AQ23" s="641"/>
      <c r="AR23" s="641"/>
      <c r="AS23" s="641"/>
      <c r="AT23" s="641"/>
      <c r="AU23" s="641"/>
      <c r="AV23" s="686"/>
      <c r="AW23" s="1186" t="s">
        <v>1291</v>
      </c>
      <c r="AX23" s="131"/>
      <c r="AY23" s="131"/>
    </row>
    <row r="24" spans="1:51" ht="29.25" thickBot="1">
      <c r="A24" s="1177"/>
      <c r="B24" s="647">
        <f t="shared" si="0"/>
        <v>27</v>
      </c>
      <c r="C24" s="648">
        <v>1</v>
      </c>
      <c r="D24" s="649"/>
      <c r="E24" s="648">
        <v>5</v>
      </c>
      <c r="F24" s="650" t="s">
        <v>796</v>
      </c>
      <c r="G24" s="650" t="s">
        <v>796</v>
      </c>
      <c r="H24" s="650" t="s">
        <v>796</v>
      </c>
      <c r="I24" s="650" t="s">
        <v>796</v>
      </c>
      <c r="J24" s="650"/>
      <c r="K24" s="650"/>
      <c r="L24" s="677" t="s">
        <v>1068</v>
      </c>
      <c r="M24" s="648">
        <v>13</v>
      </c>
      <c r="N24" s="650" t="s">
        <v>1069</v>
      </c>
      <c r="O24" s="650" t="s">
        <v>1070</v>
      </c>
      <c r="P24" s="650" t="s">
        <v>1074</v>
      </c>
      <c r="Q24" s="650" t="s">
        <v>1074</v>
      </c>
      <c r="R24" s="650"/>
      <c r="S24" s="650"/>
      <c r="T24" s="650" t="s">
        <v>1074</v>
      </c>
      <c r="U24" s="650" t="s">
        <v>1074</v>
      </c>
      <c r="V24" s="650" t="s">
        <v>1074</v>
      </c>
      <c r="W24" s="687" t="s">
        <v>1074</v>
      </c>
      <c r="X24" s="688" t="s">
        <v>1098</v>
      </c>
      <c r="Y24" s="687" t="s">
        <v>1074</v>
      </c>
      <c r="Z24" s="650" t="s">
        <v>1098</v>
      </c>
      <c r="AA24" s="650"/>
      <c r="AB24" s="650" t="s">
        <v>1060</v>
      </c>
      <c r="AC24" s="650" t="s">
        <v>1085</v>
      </c>
      <c r="AD24" s="650" t="s">
        <v>1085</v>
      </c>
      <c r="AE24" s="650"/>
      <c r="AF24" s="653"/>
      <c r="AG24" s="653"/>
      <c r="AH24" s="649"/>
      <c r="AI24" s="648">
        <v>5</v>
      </c>
      <c r="AJ24" s="650" t="s">
        <v>1085</v>
      </c>
      <c r="AK24" s="650" t="s">
        <v>1085</v>
      </c>
      <c r="AL24" s="650" t="s">
        <v>1085</v>
      </c>
      <c r="AM24" s="650"/>
      <c r="AN24" s="650" t="s">
        <v>1085</v>
      </c>
      <c r="AO24" s="649" t="s">
        <v>1068</v>
      </c>
      <c r="AP24" s="648">
        <v>3</v>
      </c>
      <c r="AQ24" s="650"/>
      <c r="AR24" s="650"/>
      <c r="AS24" s="650"/>
      <c r="AT24" s="650"/>
      <c r="AU24" s="650" t="s">
        <v>1081</v>
      </c>
      <c r="AV24" s="677" t="s">
        <v>1300</v>
      </c>
      <c r="AW24" s="1187"/>
      <c r="AX24" s="131"/>
      <c r="AY24" s="131"/>
    </row>
    <row r="25" spans="1:51" ht="14.25">
      <c r="A25" s="1176" t="s">
        <v>979</v>
      </c>
      <c r="B25" s="638">
        <f t="shared" si="0"/>
        <v>13</v>
      </c>
      <c r="C25" s="689">
        <v>1</v>
      </c>
      <c r="D25" s="690"/>
      <c r="E25" s="689">
        <v>1</v>
      </c>
      <c r="F25" s="655"/>
      <c r="G25" s="655" t="s">
        <v>1081</v>
      </c>
      <c r="H25" s="655"/>
      <c r="I25" s="655"/>
      <c r="J25" s="655"/>
      <c r="K25" s="655"/>
      <c r="L25" s="691"/>
      <c r="M25" s="689">
        <v>8</v>
      </c>
      <c r="N25" s="1168" t="s">
        <v>1081</v>
      </c>
      <c r="O25" s="1174"/>
      <c r="P25" s="1168" t="s">
        <v>1081</v>
      </c>
      <c r="Q25" s="1206"/>
      <c r="R25" s="1206"/>
      <c r="S25" s="1206"/>
      <c r="T25" s="1206"/>
      <c r="U25" s="1174"/>
      <c r="V25" s="692"/>
      <c r="W25" s="641" t="s">
        <v>1081</v>
      </c>
      <c r="X25" s="641"/>
      <c r="Y25" s="641" t="s">
        <v>1081</v>
      </c>
      <c r="Z25" s="655" t="s">
        <v>1081</v>
      </c>
      <c r="AA25" s="693"/>
      <c r="AB25" s="655" t="s">
        <v>1060</v>
      </c>
      <c r="AC25" s="655" t="s">
        <v>1085</v>
      </c>
      <c r="AD25" s="655"/>
      <c r="AE25" s="655"/>
      <c r="AF25" s="656" t="s">
        <v>1085</v>
      </c>
      <c r="AG25" s="656"/>
      <c r="AH25" s="690"/>
      <c r="AI25" s="689">
        <v>2</v>
      </c>
      <c r="AJ25" s="641" t="s">
        <v>1085</v>
      </c>
      <c r="AK25" s="694"/>
      <c r="AL25" s="694"/>
      <c r="AM25" s="655"/>
      <c r="AN25" s="655"/>
      <c r="AO25" s="690" t="s">
        <v>1071</v>
      </c>
      <c r="AP25" s="689">
        <v>1</v>
      </c>
      <c r="AQ25" s="655"/>
      <c r="AR25" s="655"/>
      <c r="AS25" s="655"/>
      <c r="AT25" s="655"/>
      <c r="AU25" s="655"/>
      <c r="AV25" s="691"/>
      <c r="AW25" s="1186" t="s">
        <v>1301</v>
      </c>
      <c r="AX25" s="131"/>
      <c r="AY25" s="131"/>
    </row>
    <row r="26" spans="1:51" ht="15" thickBot="1">
      <c r="A26" s="1177"/>
      <c r="B26" s="647">
        <f t="shared" si="0"/>
        <v>21</v>
      </c>
      <c r="C26" s="695">
        <v>1</v>
      </c>
      <c r="D26" s="696"/>
      <c r="E26" s="695">
        <v>1</v>
      </c>
      <c r="F26" s="687"/>
      <c r="G26" s="687" t="s">
        <v>1091</v>
      </c>
      <c r="H26" s="687"/>
      <c r="I26" s="687"/>
      <c r="J26" s="687"/>
      <c r="K26" s="687"/>
      <c r="L26" s="697"/>
      <c r="M26" s="695">
        <v>13</v>
      </c>
      <c r="N26" s="687" t="s">
        <v>1091</v>
      </c>
      <c r="O26" s="687" t="s">
        <v>1091</v>
      </c>
      <c r="P26" s="687" t="s">
        <v>1091</v>
      </c>
      <c r="Q26" s="687" t="s">
        <v>1091</v>
      </c>
      <c r="R26" s="687"/>
      <c r="S26" s="687" t="s">
        <v>1066</v>
      </c>
      <c r="T26" s="687" t="s">
        <v>798</v>
      </c>
      <c r="U26" s="687" t="s">
        <v>798</v>
      </c>
      <c r="V26" s="687"/>
      <c r="W26" s="650" t="s">
        <v>798</v>
      </c>
      <c r="X26" s="659"/>
      <c r="Y26" s="687" t="s">
        <v>798</v>
      </c>
      <c r="Z26" s="687" t="s">
        <v>798</v>
      </c>
      <c r="AA26" s="687"/>
      <c r="AB26" s="687" t="s">
        <v>1060</v>
      </c>
      <c r="AC26" s="687" t="s">
        <v>1085</v>
      </c>
      <c r="AD26" s="687"/>
      <c r="AE26" s="687"/>
      <c r="AF26" s="698" t="s">
        <v>1085</v>
      </c>
      <c r="AG26" s="698"/>
      <c r="AH26" s="696"/>
      <c r="AI26" s="695">
        <v>4</v>
      </c>
      <c r="AJ26" s="687" t="s">
        <v>1085</v>
      </c>
      <c r="AK26" s="687" t="s">
        <v>1085</v>
      </c>
      <c r="AL26" s="687" t="s">
        <v>1085</v>
      </c>
      <c r="AM26" s="687"/>
      <c r="AN26" s="687" t="s">
        <v>1085</v>
      </c>
      <c r="AO26" s="696"/>
      <c r="AP26" s="695">
        <v>2</v>
      </c>
      <c r="AQ26" s="687" t="s">
        <v>1085</v>
      </c>
      <c r="AR26" s="687" t="s">
        <v>1085</v>
      </c>
      <c r="AS26" s="687"/>
      <c r="AT26" s="687"/>
      <c r="AU26" s="687"/>
      <c r="AV26" s="697"/>
      <c r="AW26" s="1187"/>
      <c r="AX26" s="131"/>
      <c r="AY26" s="131"/>
    </row>
    <row r="27" spans="1:51" ht="28.5">
      <c r="A27" s="1176" t="s">
        <v>980</v>
      </c>
      <c r="B27" s="638">
        <f t="shared" si="0"/>
        <v>30</v>
      </c>
      <c r="C27" s="639">
        <v>1</v>
      </c>
      <c r="D27" s="640"/>
      <c r="E27" s="639">
        <v>2</v>
      </c>
      <c r="F27" s="694"/>
      <c r="G27" s="974"/>
      <c r="H27" s="974"/>
      <c r="I27" s="974"/>
      <c r="J27" s="975" t="s">
        <v>1085</v>
      </c>
      <c r="K27" s="974"/>
      <c r="L27" s="976" t="s">
        <v>615</v>
      </c>
      <c r="M27" s="639">
        <v>19</v>
      </c>
      <c r="N27" s="641" t="s">
        <v>1084</v>
      </c>
      <c r="O27" s="641" t="s">
        <v>1084</v>
      </c>
      <c r="P27" s="641" t="s">
        <v>1084</v>
      </c>
      <c r="Q27" s="641" t="s">
        <v>1084</v>
      </c>
      <c r="R27" s="641" t="s">
        <v>1084</v>
      </c>
      <c r="S27" s="641" t="s">
        <v>1084</v>
      </c>
      <c r="T27" s="641"/>
      <c r="U27" s="694" t="s">
        <v>1173</v>
      </c>
      <c r="V27" s="641" t="s">
        <v>1085</v>
      </c>
      <c r="W27" s="1160" t="s">
        <v>1085</v>
      </c>
      <c r="X27" s="1161"/>
      <c r="Y27" s="641" t="s">
        <v>1085</v>
      </c>
      <c r="Z27" s="641" t="s">
        <v>1085</v>
      </c>
      <c r="AA27" s="641" t="s">
        <v>1085</v>
      </c>
      <c r="AB27" s="641" t="s">
        <v>1085</v>
      </c>
      <c r="AC27" s="641" t="s">
        <v>1085</v>
      </c>
      <c r="AD27" s="641" t="s">
        <v>1085</v>
      </c>
      <c r="AE27" s="641" t="s">
        <v>1085</v>
      </c>
      <c r="AF27" s="643"/>
      <c r="AG27" s="643"/>
      <c r="AH27" s="640" t="s">
        <v>1170</v>
      </c>
      <c r="AI27" s="639">
        <v>3</v>
      </c>
      <c r="AJ27" s="641" t="s">
        <v>799</v>
      </c>
      <c r="AK27" s="641" t="s">
        <v>799</v>
      </c>
      <c r="AL27" s="641"/>
      <c r="AM27" s="641"/>
      <c r="AN27" s="641" t="s">
        <v>799</v>
      </c>
      <c r="AO27" s="640"/>
      <c r="AP27" s="639">
        <v>5</v>
      </c>
      <c r="AQ27" s="1188" t="s">
        <v>1348</v>
      </c>
      <c r="AR27" s="1178"/>
      <c r="AS27" s="1178"/>
      <c r="AT27" s="1178"/>
      <c r="AU27" s="1178"/>
      <c r="AV27" s="1189"/>
      <c r="AW27" s="1186" t="s">
        <v>1113</v>
      </c>
      <c r="AX27" s="131"/>
      <c r="AY27" s="131"/>
    </row>
    <row r="28" spans="1:51" ht="29.25" thickBot="1">
      <c r="A28" s="1177"/>
      <c r="B28" s="647">
        <f t="shared" si="0"/>
        <v>33</v>
      </c>
      <c r="C28" s="648">
        <v>1</v>
      </c>
      <c r="D28" s="649"/>
      <c r="E28" s="648">
        <v>4</v>
      </c>
      <c r="F28" s="650" t="s">
        <v>1081</v>
      </c>
      <c r="G28" s="650" t="s">
        <v>1081</v>
      </c>
      <c r="H28" s="650"/>
      <c r="I28" s="650"/>
      <c r="J28" s="650" t="s">
        <v>1081</v>
      </c>
      <c r="K28" s="650"/>
      <c r="L28" s="677" t="s">
        <v>615</v>
      </c>
      <c r="M28" s="648">
        <v>20</v>
      </c>
      <c r="N28" s="650" t="s">
        <v>1084</v>
      </c>
      <c r="O28" s="650" t="s">
        <v>1084</v>
      </c>
      <c r="P28" s="650" t="s">
        <v>1084</v>
      </c>
      <c r="Q28" s="650" t="s">
        <v>1084</v>
      </c>
      <c r="R28" s="650" t="s">
        <v>1084</v>
      </c>
      <c r="S28" s="650" t="s">
        <v>1084</v>
      </c>
      <c r="T28" s="650"/>
      <c r="U28" s="660" t="s">
        <v>1173</v>
      </c>
      <c r="V28" s="650" t="s">
        <v>1085</v>
      </c>
      <c r="W28" s="1162" t="s">
        <v>1085</v>
      </c>
      <c r="X28" s="1163"/>
      <c r="Y28" s="650" t="s">
        <v>1085</v>
      </c>
      <c r="Z28" s="650" t="s">
        <v>1085</v>
      </c>
      <c r="AA28" s="650" t="s">
        <v>1085</v>
      </c>
      <c r="AB28" s="650" t="s">
        <v>1085</v>
      </c>
      <c r="AC28" s="650" t="s">
        <v>1085</v>
      </c>
      <c r="AD28" s="650" t="s">
        <v>671</v>
      </c>
      <c r="AE28" s="650" t="s">
        <v>1106</v>
      </c>
      <c r="AF28" s="653"/>
      <c r="AG28" s="653"/>
      <c r="AH28" s="649" t="s">
        <v>1170</v>
      </c>
      <c r="AI28" s="648">
        <v>3</v>
      </c>
      <c r="AJ28" s="650" t="s">
        <v>799</v>
      </c>
      <c r="AK28" s="650" t="s">
        <v>799</v>
      </c>
      <c r="AL28" s="650"/>
      <c r="AM28" s="650"/>
      <c r="AN28" s="650" t="s">
        <v>799</v>
      </c>
      <c r="AO28" s="649"/>
      <c r="AP28" s="648">
        <v>5</v>
      </c>
      <c r="AQ28" s="1190" t="s">
        <v>1348</v>
      </c>
      <c r="AR28" s="1191"/>
      <c r="AS28" s="1191"/>
      <c r="AT28" s="1191"/>
      <c r="AU28" s="1191"/>
      <c r="AV28" s="1192"/>
      <c r="AW28" s="1187"/>
      <c r="AX28" s="131"/>
      <c r="AY28" s="131"/>
    </row>
    <row r="29" spans="1:51" ht="28.5">
      <c r="A29" s="1176" t="s">
        <v>981</v>
      </c>
      <c r="B29" s="638">
        <f t="shared" si="0"/>
        <v>13</v>
      </c>
      <c r="C29" s="689">
        <v>1</v>
      </c>
      <c r="D29" s="690"/>
      <c r="E29" s="689">
        <v>1</v>
      </c>
      <c r="F29" s="655"/>
      <c r="G29" s="655"/>
      <c r="H29" s="655"/>
      <c r="I29" s="655"/>
      <c r="J29" s="655"/>
      <c r="K29" s="655"/>
      <c r="L29" s="691"/>
      <c r="M29" s="689">
        <v>8</v>
      </c>
      <c r="N29" s="740" t="s">
        <v>1033</v>
      </c>
      <c r="O29" s="655" t="s">
        <v>796</v>
      </c>
      <c r="P29" s="655" t="s">
        <v>796</v>
      </c>
      <c r="Q29" s="655" t="s">
        <v>796</v>
      </c>
      <c r="R29" s="694"/>
      <c r="S29" s="694"/>
      <c r="T29" s="655" t="s">
        <v>796</v>
      </c>
      <c r="U29" s="655"/>
      <c r="V29" s="655"/>
      <c r="W29" s="655"/>
      <c r="X29" s="655"/>
      <c r="Y29" s="655"/>
      <c r="Z29" s="655"/>
      <c r="AA29" s="655"/>
      <c r="AB29" s="655"/>
      <c r="AC29" s="655" t="s">
        <v>796</v>
      </c>
      <c r="AD29" s="655"/>
      <c r="AE29" s="655"/>
      <c r="AF29" s="656" t="s">
        <v>796</v>
      </c>
      <c r="AG29" s="656" t="s">
        <v>796</v>
      </c>
      <c r="AH29" s="690"/>
      <c r="AI29" s="689">
        <v>2</v>
      </c>
      <c r="AJ29" s="655" t="s">
        <v>505</v>
      </c>
      <c r="AK29" s="655" t="s">
        <v>796</v>
      </c>
      <c r="AL29" s="655"/>
      <c r="AM29" s="655"/>
      <c r="AN29" s="655"/>
      <c r="AO29" s="690"/>
      <c r="AP29" s="689">
        <v>1</v>
      </c>
      <c r="AQ29" s="655"/>
      <c r="AR29" s="655"/>
      <c r="AS29" s="655"/>
      <c r="AT29" s="655"/>
      <c r="AU29" s="655"/>
      <c r="AV29" s="691"/>
      <c r="AW29" s="1186" t="s">
        <v>1291</v>
      </c>
      <c r="AX29" s="131"/>
      <c r="AY29" s="131"/>
    </row>
    <row r="30" spans="1:51" ht="29.25" thickBot="1">
      <c r="A30" s="1177"/>
      <c r="B30" s="647">
        <f t="shared" si="0"/>
        <v>21</v>
      </c>
      <c r="C30" s="695">
        <v>1</v>
      </c>
      <c r="D30" s="696"/>
      <c r="E30" s="695">
        <v>5</v>
      </c>
      <c r="F30" s="687" t="s">
        <v>796</v>
      </c>
      <c r="G30" s="687" t="s">
        <v>796</v>
      </c>
      <c r="H30" s="687" t="s">
        <v>796</v>
      </c>
      <c r="I30" s="687"/>
      <c r="J30" s="687"/>
      <c r="K30" s="687" t="s">
        <v>796</v>
      </c>
      <c r="L30" s="700" t="s">
        <v>617</v>
      </c>
      <c r="M30" s="695">
        <v>8</v>
      </c>
      <c r="N30" s="660" t="s">
        <v>1033</v>
      </c>
      <c r="O30" s="687" t="s">
        <v>796</v>
      </c>
      <c r="P30" s="687" t="s">
        <v>796</v>
      </c>
      <c r="Q30" s="687" t="s">
        <v>796</v>
      </c>
      <c r="R30" s="687"/>
      <c r="S30" s="687"/>
      <c r="T30" s="687" t="s">
        <v>796</v>
      </c>
      <c r="U30" s="687"/>
      <c r="V30" s="687"/>
      <c r="W30" s="687"/>
      <c r="X30" s="687"/>
      <c r="Y30" s="687"/>
      <c r="Z30" s="687"/>
      <c r="AA30" s="687"/>
      <c r="AB30" s="687"/>
      <c r="AC30" s="687" t="s">
        <v>796</v>
      </c>
      <c r="AD30" s="687"/>
      <c r="AE30" s="687"/>
      <c r="AF30" s="698" t="s">
        <v>796</v>
      </c>
      <c r="AG30" s="698" t="s">
        <v>796</v>
      </c>
      <c r="AH30" s="696"/>
      <c r="AI30" s="695">
        <v>2</v>
      </c>
      <c r="AJ30" s="687" t="s">
        <v>505</v>
      </c>
      <c r="AK30" s="687" t="s">
        <v>796</v>
      </c>
      <c r="AL30" s="687"/>
      <c r="AM30" s="687"/>
      <c r="AN30" s="687"/>
      <c r="AO30" s="696"/>
      <c r="AP30" s="695">
        <v>5</v>
      </c>
      <c r="AQ30" s="687" t="s">
        <v>796</v>
      </c>
      <c r="AR30" s="687" t="s">
        <v>796</v>
      </c>
      <c r="AS30" s="687" t="s">
        <v>796</v>
      </c>
      <c r="AT30" s="687" t="s">
        <v>796</v>
      </c>
      <c r="AU30" s="687"/>
      <c r="AV30" s="696" t="s">
        <v>1076</v>
      </c>
      <c r="AW30" s="1187"/>
      <c r="AX30" s="131"/>
      <c r="AY30" s="131"/>
    </row>
    <row r="31" spans="1:51" ht="14.25">
      <c r="A31" s="1176" t="s">
        <v>982</v>
      </c>
      <c r="B31" s="638">
        <f t="shared" si="0"/>
        <v>8</v>
      </c>
      <c r="C31" s="639">
        <v>1</v>
      </c>
      <c r="D31" s="640"/>
      <c r="E31" s="639">
        <v>1</v>
      </c>
      <c r="F31" s="641"/>
      <c r="G31" s="641"/>
      <c r="H31" s="641"/>
      <c r="I31" s="641"/>
      <c r="J31" s="641"/>
      <c r="K31" s="641"/>
      <c r="L31" s="646"/>
      <c r="M31" s="639">
        <v>4</v>
      </c>
      <c r="N31" s="1160" t="s">
        <v>801</v>
      </c>
      <c r="O31" s="1161"/>
      <c r="P31" s="1160" t="s">
        <v>801</v>
      </c>
      <c r="Q31" s="1164"/>
      <c r="R31" s="1164"/>
      <c r="S31" s="1164"/>
      <c r="T31" s="1164"/>
      <c r="U31" s="1161"/>
      <c r="V31" s="641"/>
      <c r="W31" s="641"/>
      <c r="X31" s="641"/>
      <c r="Y31" s="641"/>
      <c r="Z31" s="641"/>
      <c r="AA31" s="641"/>
      <c r="AB31" s="641"/>
      <c r="AC31" s="641" t="s">
        <v>801</v>
      </c>
      <c r="AD31" s="641"/>
      <c r="AE31" s="641"/>
      <c r="AF31" s="643"/>
      <c r="AG31" s="643"/>
      <c r="AH31" s="640" t="s">
        <v>618</v>
      </c>
      <c r="AI31" s="639">
        <v>1</v>
      </c>
      <c r="AJ31" s="641"/>
      <c r="AK31" s="641"/>
      <c r="AL31" s="641"/>
      <c r="AM31" s="641"/>
      <c r="AN31" s="641"/>
      <c r="AO31" s="640" t="s">
        <v>1071</v>
      </c>
      <c r="AP31" s="639">
        <v>1</v>
      </c>
      <c r="AQ31" s="641"/>
      <c r="AR31" s="641"/>
      <c r="AS31" s="641"/>
      <c r="AT31" s="641"/>
      <c r="AU31" s="641"/>
      <c r="AV31" s="646"/>
      <c r="AW31" s="1186" t="s">
        <v>1301</v>
      </c>
      <c r="AX31" s="131"/>
      <c r="AY31" s="131"/>
    </row>
    <row r="32" spans="1:51" ht="29.25" thickBot="1">
      <c r="A32" s="1177"/>
      <c r="B32" s="647">
        <f t="shared" si="0"/>
        <v>18</v>
      </c>
      <c r="C32" s="648">
        <v>1</v>
      </c>
      <c r="D32" s="649"/>
      <c r="E32" s="648">
        <v>1</v>
      </c>
      <c r="F32" s="650"/>
      <c r="G32" s="650"/>
      <c r="H32" s="650"/>
      <c r="I32" s="650"/>
      <c r="J32" s="650"/>
      <c r="K32" s="650"/>
      <c r="L32" s="651"/>
      <c r="M32" s="648">
        <v>10</v>
      </c>
      <c r="N32" s="650" t="s">
        <v>1091</v>
      </c>
      <c r="O32" s="650" t="s">
        <v>1091</v>
      </c>
      <c r="P32" s="650" t="s">
        <v>1091</v>
      </c>
      <c r="Q32" s="650" t="s">
        <v>1091</v>
      </c>
      <c r="R32" s="650" t="s">
        <v>1091</v>
      </c>
      <c r="S32" s="650" t="s">
        <v>1066</v>
      </c>
      <c r="T32" s="650"/>
      <c r="U32" s="650" t="s">
        <v>798</v>
      </c>
      <c r="V32" s="650"/>
      <c r="W32" s="650"/>
      <c r="X32" s="650"/>
      <c r="Y32" s="650"/>
      <c r="Z32" s="650"/>
      <c r="AA32" s="650"/>
      <c r="AB32" s="650"/>
      <c r="AC32" s="650" t="s">
        <v>798</v>
      </c>
      <c r="AD32" s="650"/>
      <c r="AE32" s="650"/>
      <c r="AF32" s="653"/>
      <c r="AG32" s="653"/>
      <c r="AH32" s="649" t="s">
        <v>1171</v>
      </c>
      <c r="AI32" s="648">
        <v>3</v>
      </c>
      <c r="AJ32" s="650" t="s">
        <v>796</v>
      </c>
      <c r="AK32" s="650" t="s">
        <v>796</v>
      </c>
      <c r="AL32" s="650" t="s">
        <v>796</v>
      </c>
      <c r="AM32" s="650"/>
      <c r="AN32" s="650"/>
      <c r="AO32" s="649"/>
      <c r="AP32" s="648">
        <v>3</v>
      </c>
      <c r="AQ32" s="650" t="s">
        <v>796</v>
      </c>
      <c r="AR32" s="650" t="s">
        <v>796</v>
      </c>
      <c r="AS32" s="650"/>
      <c r="AT32" s="650"/>
      <c r="AU32" s="650" t="s">
        <v>796</v>
      </c>
      <c r="AV32" s="651"/>
      <c r="AW32" s="1187"/>
      <c r="AX32" s="131"/>
      <c r="AY32" s="131"/>
    </row>
    <row r="33" spans="1:51" ht="42.75">
      <c r="A33" s="1176" t="s">
        <v>983</v>
      </c>
      <c r="B33" s="638">
        <f t="shared" si="0"/>
        <v>17</v>
      </c>
      <c r="C33" s="689">
        <v>1</v>
      </c>
      <c r="D33" s="690"/>
      <c r="E33" s="689">
        <v>1</v>
      </c>
      <c r="F33" s="655"/>
      <c r="G33" s="655"/>
      <c r="H33" s="655"/>
      <c r="I33" s="655"/>
      <c r="J33" s="655"/>
      <c r="K33" s="655"/>
      <c r="L33" s="691"/>
      <c r="M33" s="689">
        <v>13</v>
      </c>
      <c r="N33" s="1168" t="s">
        <v>505</v>
      </c>
      <c r="O33" s="1174"/>
      <c r="P33" s="1168" t="s">
        <v>796</v>
      </c>
      <c r="Q33" s="1206"/>
      <c r="R33" s="1206"/>
      <c r="S33" s="1206"/>
      <c r="T33" s="1206"/>
      <c r="U33" s="1174"/>
      <c r="V33" s="655" t="s">
        <v>796</v>
      </c>
      <c r="W33" s="1160" t="s">
        <v>796</v>
      </c>
      <c r="X33" s="1161"/>
      <c r="Y33" s="655" t="s">
        <v>796</v>
      </c>
      <c r="Z33" s="655" t="s">
        <v>796</v>
      </c>
      <c r="AA33" s="655" t="s">
        <v>796</v>
      </c>
      <c r="AB33" s="655" t="s">
        <v>796</v>
      </c>
      <c r="AC33" s="655" t="s">
        <v>796</v>
      </c>
      <c r="AD33" s="655"/>
      <c r="AE33" s="655"/>
      <c r="AF33" s="656" t="s">
        <v>796</v>
      </c>
      <c r="AG33" s="656"/>
      <c r="AH33" s="690" t="s">
        <v>1210</v>
      </c>
      <c r="AI33" s="689">
        <v>1</v>
      </c>
      <c r="AJ33" s="655"/>
      <c r="AK33" s="655"/>
      <c r="AL33" s="655"/>
      <c r="AM33" s="655"/>
      <c r="AN33" s="655"/>
      <c r="AO33" s="690" t="s">
        <v>619</v>
      </c>
      <c r="AP33" s="689">
        <v>1</v>
      </c>
      <c r="AQ33" s="655"/>
      <c r="AR33" s="655"/>
      <c r="AS33" s="655"/>
      <c r="AT33" s="655"/>
      <c r="AU33" s="655"/>
      <c r="AV33" s="691"/>
      <c r="AW33" s="1193" t="s">
        <v>796</v>
      </c>
      <c r="AX33" s="131"/>
      <c r="AY33" s="131"/>
    </row>
    <row r="34" spans="1:51" ht="43.5" thickBot="1">
      <c r="A34" s="1177"/>
      <c r="B34" s="647">
        <f t="shared" si="0"/>
        <v>32</v>
      </c>
      <c r="C34" s="695">
        <v>2</v>
      </c>
      <c r="D34" s="696" t="s">
        <v>1178</v>
      </c>
      <c r="E34" s="695">
        <v>5</v>
      </c>
      <c r="F34" s="687" t="s">
        <v>1106</v>
      </c>
      <c r="G34" s="687" t="s">
        <v>1106</v>
      </c>
      <c r="H34" s="687" t="s">
        <v>1106</v>
      </c>
      <c r="I34" s="687" t="s">
        <v>1106</v>
      </c>
      <c r="J34" s="687" t="s">
        <v>1106</v>
      </c>
      <c r="K34" s="687"/>
      <c r="L34" s="697"/>
      <c r="M34" s="695">
        <v>18</v>
      </c>
      <c r="N34" s="687" t="s">
        <v>1106</v>
      </c>
      <c r="O34" s="687" t="s">
        <v>1106</v>
      </c>
      <c r="P34" s="687" t="s">
        <v>1106</v>
      </c>
      <c r="Q34" s="687" t="s">
        <v>1106</v>
      </c>
      <c r="R34" s="687"/>
      <c r="S34" s="687" t="s">
        <v>1106</v>
      </c>
      <c r="T34" s="687" t="s">
        <v>1106</v>
      </c>
      <c r="U34" s="687" t="s">
        <v>1106</v>
      </c>
      <c r="V34" s="687" t="s">
        <v>1106</v>
      </c>
      <c r="W34" s="1162" t="s">
        <v>1106</v>
      </c>
      <c r="X34" s="1163"/>
      <c r="Y34" s="687" t="s">
        <v>1106</v>
      </c>
      <c r="Z34" s="687" t="s">
        <v>1106</v>
      </c>
      <c r="AA34" s="687" t="s">
        <v>1106</v>
      </c>
      <c r="AB34" s="687" t="s">
        <v>1106</v>
      </c>
      <c r="AC34" s="687" t="s">
        <v>1106</v>
      </c>
      <c r="AD34" s="687"/>
      <c r="AE34" s="687"/>
      <c r="AF34" s="698" t="s">
        <v>1106</v>
      </c>
      <c r="AG34" s="698"/>
      <c r="AH34" s="696" t="s">
        <v>1210</v>
      </c>
      <c r="AI34" s="695">
        <v>1</v>
      </c>
      <c r="AJ34" s="687"/>
      <c r="AK34" s="687"/>
      <c r="AL34" s="687"/>
      <c r="AM34" s="687"/>
      <c r="AN34" s="687"/>
      <c r="AO34" s="696" t="s">
        <v>619</v>
      </c>
      <c r="AP34" s="695">
        <v>6</v>
      </c>
      <c r="AQ34" s="687" t="s">
        <v>796</v>
      </c>
      <c r="AR34" s="687" t="s">
        <v>796</v>
      </c>
      <c r="AS34" s="687" t="s">
        <v>796</v>
      </c>
      <c r="AT34" s="687" t="s">
        <v>796</v>
      </c>
      <c r="AU34" s="687" t="s">
        <v>796</v>
      </c>
      <c r="AV34" s="700" t="s">
        <v>1349</v>
      </c>
      <c r="AW34" s="1193"/>
      <c r="AX34" s="131"/>
      <c r="AY34" s="131"/>
    </row>
    <row r="35" spans="1:51" ht="28.5">
      <c r="A35" s="1176" t="s">
        <v>984</v>
      </c>
      <c r="B35" s="638">
        <f t="shared" si="0"/>
        <v>16</v>
      </c>
      <c r="C35" s="639">
        <v>1</v>
      </c>
      <c r="D35" s="640"/>
      <c r="E35" s="639">
        <v>1</v>
      </c>
      <c r="F35" s="641"/>
      <c r="G35" s="641"/>
      <c r="H35" s="641"/>
      <c r="I35" s="641"/>
      <c r="J35" s="641"/>
      <c r="K35" s="641"/>
      <c r="L35" s="646"/>
      <c r="M35" s="639">
        <v>13</v>
      </c>
      <c r="N35" s="1160" t="s">
        <v>505</v>
      </c>
      <c r="O35" s="1161"/>
      <c r="P35" s="1160" t="s">
        <v>1077</v>
      </c>
      <c r="Q35" s="1164"/>
      <c r="R35" s="1164"/>
      <c r="S35" s="1164"/>
      <c r="T35" s="1164"/>
      <c r="U35" s="1161"/>
      <c r="V35" s="641" t="s">
        <v>1133</v>
      </c>
      <c r="W35" s="641" t="s">
        <v>1133</v>
      </c>
      <c r="X35" s="641" t="s">
        <v>802</v>
      </c>
      <c r="Y35" s="641" t="s">
        <v>1133</v>
      </c>
      <c r="Z35" s="641" t="s">
        <v>1133</v>
      </c>
      <c r="AA35" s="641" t="s">
        <v>802</v>
      </c>
      <c r="AB35" s="641"/>
      <c r="AC35" s="641" t="s">
        <v>1133</v>
      </c>
      <c r="AD35" s="641" t="s">
        <v>1133</v>
      </c>
      <c r="AE35" s="641"/>
      <c r="AF35" s="643" t="s">
        <v>1133</v>
      </c>
      <c r="AG35" s="643"/>
      <c r="AH35" s="640" t="s">
        <v>1208</v>
      </c>
      <c r="AI35" s="639"/>
      <c r="AJ35" s="643"/>
      <c r="AK35" s="641"/>
      <c r="AL35" s="641"/>
      <c r="AM35" s="641"/>
      <c r="AN35" s="641"/>
      <c r="AO35" s="640"/>
      <c r="AP35" s="639">
        <v>1</v>
      </c>
      <c r="AQ35" s="641"/>
      <c r="AR35" s="641"/>
      <c r="AS35" s="641"/>
      <c r="AT35" s="641"/>
      <c r="AU35" s="641"/>
      <c r="AV35" s="646"/>
      <c r="AW35" s="1194" t="s">
        <v>1082</v>
      </c>
      <c r="AX35" s="131"/>
      <c r="AY35" s="131"/>
    </row>
    <row r="36" spans="1:51" ht="43.5" thickBot="1">
      <c r="A36" s="1177"/>
      <c r="B36" s="647">
        <f t="shared" si="0"/>
        <v>26</v>
      </c>
      <c r="C36" s="648">
        <v>1</v>
      </c>
      <c r="D36" s="649"/>
      <c r="E36" s="648">
        <v>3</v>
      </c>
      <c r="F36" s="650" t="s">
        <v>1081</v>
      </c>
      <c r="G36" s="650" t="s">
        <v>1081</v>
      </c>
      <c r="H36" s="650"/>
      <c r="I36" s="650"/>
      <c r="J36" s="650" t="s">
        <v>1081</v>
      </c>
      <c r="K36" s="650"/>
      <c r="L36" s="651"/>
      <c r="M36" s="648">
        <v>20</v>
      </c>
      <c r="N36" s="650" t="s">
        <v>1081</v>
      </c>
      <c r="O36" s="650" t="s">
        <v>1081</v>
      </c>
      <c r="P36" s="650" t="s">
        <v>1081</v>
      </c>
      <c r="Q36" s="650" t="s">
        <v>1081</v>
      </c>
      <c r="R36" s="650" t="s">
        <v>1081</v>
      </c>
      <c r="S36" s="650" t="s">
        <v>1080</v>
      </c>
      <c r="T36" s="650"/>
      <c r="U36" s="660" t="s">
        <v>1173</v>
      </c>
      <c r="V36" s="650" t="s">
        <v>1085</v>
      </c>
      <c r="W36" s="650" t="s">
        <v>1085</v>
      </c>
      <c r="X36" s="650" t="s">
        <v>1078</v>
      </c>
      <c r="Y36" s="650" t="s">
        <v>1085</v>
      </c>
      <c r="Z36" s="650" t="s">
        <v>1085</v>
      </c>
      <c r="AA36" s="650" t="s">
        <v>1078</v>
      </c>
      <c r="AB36" s="650"/>
      <c r="AC36" s="650" t="s">
        <v>1085</v>
      </c>
      <c r="AD36" s="650" t="s">
        <v>1085</v>
      </c>
      <c r="AE36" s="650"/>
      <c r="AF36" s="653" t="s">
        <v>1085</v>
      </c>
      <c r="AG36" s="653"/>
      <c r="AH36" s="649" t="s">
        <v>1209</v>
      </c>
      <c r="AI36" s="648"/>
      <c r="AJ36" s="650"/>
      <c r="AK36" s="650"/>
      <c r="AL36" s="650"/>
      <c r="AM36" s="650"/>
      <c r="AN36" s="650"/>
      <c r="AO36" s="649"/>
      <c r="AP36" s="648">
        <v>2</v>
      </c>
      <c r="AQ36" s="650" t="s">
        <v>1072</v>
      </c>
      <c r="AR36" s="650" t="s">
        <v>1072</v>
      </c>
      <c r="AS36" s="650"/>
      <c r="AT36" s="650"/>
      <c r="AU36" s="650"/>
      <c r="AV36" s="651"/>
      <c r="AW36" s="1195"/>
      <c r="AX36" s="131"/>
      <c r="AY36" s="131"/>
    </row>
    <row r="37" spans="1:51" ht="28.5">
      <c r="A37" s="1176" t="s">
        <v>985</v>
      </c>
      <c r="B37" s="638">
        <f aca="true" t="shared" si="1" ref="B37:B42">C37+E37+M37+AI37+AP37</f>
        <v>12</v>
      </c>
      <c r="C37" s="689">
        <v>1</v>
      </c>
      <c r="D37" s="690"/>
      <c r="E37" s="689">
        <v>2</v>
      </c>
      <c r="F37" s="655"/>
      <c r="G37" s="655"/>
      <c r="H37" s="655"/>
      <c r="I37" s="655"/>
      <c r="J37" s="655"/>
      <c r="K37" s="655"/>
      <c r="L37" s="701" t="s">
        <v>1192</v>
      </c>
      <c r="M37" s="689">
        <v>8</v>
      </c>
      <c r="N37" s="1168" t="s">
        <v>505</v>
      </c>
      <c r="O37" s="1174"/>
      <c r="P37" s="1160" t="s">
        <v>1079</v>
      </c>
      <c r="Q37" s="1164"/>
      <c r="R37" s="1164"/>
      <c r="S37" s="1164"/>
      <c r="T37" s="1164"/>
      <c r="U37" s="1161"/>
      <c r="V37" s="655" t="s">
        <v>1079</v>
      </c>
      <c r="W37" s="641" t="s">
        <v>1296</v>
      </c>
      <c r="X37" s="641"/>
      <c r="Y37" s="641" t="s">
        <v>1296</v>
      </c>
      <c r="Z37" s="655" t="s">
        <v>1296</v>
      </c>
      <c r="AA37" s="655"/>
      <c r="AB37" s="702" t="s">
        <v>1060</v>
      </c>
      <c r="AC37" s="655" t="s">
        <v>1085</v>
      </c>
      <c r="AD37" s="655"/>
      <c r="AE37" s="655"/>
      <c r="AF37" s="656"/>
      <c r="AG37" s="656"/>
      <c r="AH37" s="690" t="s">
        <v>1172</v>
      </c>
      <c r="AI37" s="689"/>
      <c r="AJ37" s="655"/>
      <c r="AK37" s="655"/>
      <c r="AL37" s="655"/>
      <c r="AM37" s="655"/>
      <c r="AN37" s="655"/>
      <c r="AO37" s="690"/>
      <c r="AP37" s="689">
        <v>1</v>
      </c>
      <c r="AQ37" s="655"/>
      <c r="AR37" s="655"/>
      <c r="AS37" s="655"/>
      <c r="AT37" s="655"/>
      <c r="AU37" s="655"/>
      <c r="AV37" s="691"/>
      <c r="AW37" s="1193" t="s">
        <v>796</v>
      </c>
      <c r="AX37" s="131"/>
      <c r="AY37" s="131"/>
    </row>
    <row r="38" spans="1:51" ht="43.5" thickBot="1">
      <c r="A38" s="1177"/>
      <c r="B38" s="647">
        <f t="shared" si="1"/>
        <v>25</v>
      </c>
      <c r="C38" s="695">
        <v>2</v>
      </c>
      <c r="D38" s="696" t="s">
        <v>1186</v>
      </c>
      <c r="E38" s="695">
        <v>4</v>
      </c>
      <c r="F38" s="687" t="s">
        <v>1106</v>
      </c>
      <c r="G38" s="687" t="s">
        <v>1106</v>
      </c>
      <c r="H38" s="653" t="s">
        <v>1106</v>
      </c>
      <c r="I38" s="653" t="s">
        <v>1106</v>
      </c>
      <c r="J38" s="687"/>
      <c r="K38" s="687"/>
      <c r="L38" s="697"/>
      <c r="M38" s="695">
        <v>15</v>
      </c>
      <c r="N38" s="687" t="s">
        <v>1106</v>
      </c>
      <c r="O38" s="687" t="s">
        <v>1106</v>
      </c>
      <c r="P38" s="687" t="s">
        <v>1106</v>
      </c>
      <c r="Q38" s="687" t="s">
        <v>1106</v>
      </c>
      <c r="R38" s="650"/>
      <c r="S38" s="650"/>
      <c r="T38" s="687" t="s">
        <v>1106</v>
      </c>
      <c r="U38" s="687" t="s">
        <v>1106</v>
      </c>
      <c r="V38" s="687" t="s">
        <v>1106</v>
      </c>
      <c r="W38" s="650" t="s">
        <v>1106</v>
      </c>
      <c r="X38" s="650"/>
      <c r="Y38" s="687" t="s">
        <v>1106</v>
      </c>
      <c r="Z38" s="687" t="s">
        <v>1106</v>
      </c>
      <c r="AA38" s="687"/>
      <c r="AB38" s="687" t="s">
        <v>1060</v>
      </c>
      <c r="AC38" s="687" t="s">
        <v>1085</v>
      </c>
      <c r="AD38" s="687"/>
      <c r="AE38" s="687"/>
      <c r="AF38" s="698"/>
      <c r="AG38" s="698"/>
      <c r="AH38" s="696" t="s">
        <v>1211</v>
      </c>
      <c r="AI38" s="695"/>
      <c r="AJ38" s="687"/>
      <c r="AK38" s="687"/>
      <c r="AL38" s="687"/>
      <c r="AM38" s="687"/>
      <c r="AN38" s="687"/>
      <c r="AO38" s="696"/>
      <c r="AP38" s="695">
        <v>4</v>
      </c>
      <c r="AQ38" s="687" t="s">
        <v>796</v>
      </c>
      <c r="AR38" s="687" t="s">
        <v>796</v>
      </c>
      <c r="AS38" s="653" t="s">
        <v>796</v>
      </c>
      <c r="AT38" s="653" t="s">
        <v>796</v>
      </c>
      <c r="AU38" s="687"/>
      <c r="AV38" s="697"/>
      <c r="AW38" s="1193"/>
      <c r="AX38" s="131"/>
      <c r="AY38" s="131"/>
    </row>
    <row r="39" spans="1:51" ht="14.25">
      <c r="A39" s="1176" t="s">
        <v>986</v>
      </c>
      <c r="B39" s="638">
        <f t="shared" si="1"/>
        <v>18</v>
      </c>
      <c r="C39" s="639">
        <v>1</v>
      </c>
      <c r="D39" s="640"/>
      <c r="E39" s="639">
        <v>2</v>
      </c>
      <c r="F39" s="641"/>
      <c r="G39" s="641" t="s">
        <v>796</v>
      </c>
      <c r="H39" s="641"/>
      <c r="I39" s="641"/>
      <c r="J39" s="641"/>
      <c r="K39" s="641"/>
      <c r="L39" s="686" t="s">
        <v>1067</v>
      </c>
      <c r="M39" s="639">
        <v>12</v>
      </c>
      <c r="N39" s="641" t="s">
        <v>796</v>
      </c>
      <c r="O39" s="641" t="s">
        <v>796</v>
      </c>
      <c r="P39" s="643" t="s">
        <v>796</v>
      </c>
      <c r="Q39" s="641" t="s">
        <v>505</v>
      </c>
      <c r="R39" s="641" t="s">
        <v>1299</v>
      </c>
      <c r="S39" s="641" t="s">
        <v>1299</v>
      </c>
      <c r="T39" s="641"/>
      <c r="U39" s="641" t="s">
        <v>1299</v>
      </c>
      <c r="V39" s="641" t="s">
        <v>796</v>
      </c>
      <c r="W39" s="643" t="s">
        <v>796</v>
      </c>
      <c r="X39" s="641"/>
      <c r="Y39" s="641" t="s">
        <v>796</v>
      </c>
      <c r="Z39" s="641" t="s">
        <v>796</v>
      </c>
      <c r="AA39" s="641"/>
      <c r="AB39" s="641" t="s">
        <v>796</v>
      </c>
      <c r="AC39" s="641" t="s">
        <v>796</v>
      </c>
      <c r="AD39" s="641"/>
      <c r="AE39" s="641"/>
      <c r="AF39" s="643" t="s">
        <v>796</v>
      </c>
      <c r="AG39" s="643"/>
      <c r="AH39" s="640"/>
      <c r="AI39" s="639">
        <v>2</v>
      </c>
      <c r="AJ39" s="641" t="s">
        <v>796</v>
      </c>
      <c r="AK39" s="641" t="s">
        <v>796</v>
      </c>
      <c r="AL39" s="641"/>
      <c r="AM39" s="641"/>
      <c r="AN39" s="641"/>
      <c r="AO39" s="640"/>
      <c r="AP39" s="639">
        <v>1</v>
      </c>
      <c r="AQ39" s="641"/>
      <c r="AR39" s="641"/>
      <c r="AS39" s="641"/>
      <c r="AT39" s="641"/>
      <c r="AU39" s="641"/>
      <c r="AV39" s="646"/>
      <c r="AW39" s="1186" t="s">
        <v>1291</v>
      </c>
      <c r="AX39" s="131"/>
      <c r="AY39" s="131"/>
    </row>
    <row r="40" spans="1:51" ht="15" thickBot="1">
      <c r="A40" s="1177"/>
      <c r="B40" s="647">
        <f t="shared" si="1"/>
        <v>23</v>
      </c>
      <c r="C40" s="648">
        <v>1</v>
      </c>
      <c r="D40" s="649"/>
      <c r="E40" s="648">
        <v>3</v>
      </c>
      <c r="F40" s="650" t="s">
        <v>796</v>
      </c>
      <c r="G40" s="650" t="s">
        <v>796</v>
      </c>
      <c r="H40" s="650"/>
      <c r="I40" s="650"/>
      <c r="J40" s="650"/>
      <c r="K40" s="650"/>
      <c r="L40" s="649" t="s">
        <v>1083</v>
      </c>
      <c r="M40" s="648">
        <v>14</v>
      </c>
      <c r="N40" s="650" t="s">
        <v>803</v>
      </c>
      <c r="O40" s="650" t="s">
        <v>803</v>
      </c>
      <c r="P40" s="650" t="s">
        <v>803</v>
      </c>
      <c r="Q40" s="650" t="s">
        <v>803</v>
      </c>
      <c r="R40" s="650" t="s">
        <v>803</v>
      </c>
      <c r="S40" s="650" t="s">
        <v>803</v>
      </c>
      <c r="T40" s="650"/>
      <c r="U40" s="650" t="s">
        <v>803</v>
      </c>
      <c r="V40" s="650" t="s">
        <v>803</v>
      </c>
      <c r="W40" s="653" t="s">
        <v>803</v>
      </c>
      <c r="X40" s="650"/>
      <c r="Y40" s="650" t="s">
        <v>803</v>
      </c>
      <c r="Z40" s="650" t="s">
        <v>803</v>
      </c>
      <c r="AA40" s="650"/>
      <c r="AB40" s="650" t="s">
        <v>803</v>
      </c>
      <c r="AC40" s="650" t="s">
        <v>803</v>
      </c>
      <c r="AD40" s="650"/>
      <c r="AE40" s="650"/>
      <c r="AF40" s="653" t="s">
        <v>803</v>
      </c>
      <c r="AG40" s="653"/>
      <c r="AH40" s="649"/>
      <c r="AI40" s="648">
        <v>2</v>
      </c>
      <c r="AJ40" s="650" t="s">
        <v>803</v>
      </c>
      <c r="AK40" s="650" t="s">
        <v>803</v>
      </c>
      <c r="AL40" s="650"/>
      <c r="AM40" s="650"/>
      <c r="AN40" s="650"/>
      <c r="AO40" s="649"/>
      <c r="AP40" s="648">
        <v>3</v>
      </c>
      <c r="AQ40" s="650" t="s">
        <v>803</v>
      </c>
      <c r="AR40" s="650" t="s">
        <v>803</v>
      </c>
      <c r="AS40" s="650"/>
      <c r="AT40" s="650"/>
      <c r="AU40" s="650"/>
      <c r="AV40" s="649" t="s">
        <v>1083</v>
      </c>
      <c r="AW40" s="1187"/>
      <c r="AX40" s="131"/>
      <c r="AY40" s="131"/>
    </row>
    <row r="41" spans="1:51" ht="42.75">
      <c r="A41" s="1176" t="s">
        <v>987</v>
      </c>
      <c r="B41" s="638">
        <f t="shared" si="1"/>
        <v>20</v>
      </c>
      <c r="C41" s="639">
        <v>1</v>
      </c>
      <c r="D41" s="640"/>
      <c r="E41" s="639">
        <v>3</v>
      </c>
      <c r="F41" s="641"/>
      <c r="G41" s="641"/>
      <c r="H41" s="641"/>
      <c r="I41" s="641"/>
      <c r="J41" s="641"/>
      <c r="K41" s="641"/>
      <c r="L41" s="640" t="s">
        <v>1194</v>
      </c>
      <c r="M41" s="639">
        <v>15</v>
      </c>
      <c r="N41" s="641" t="s">
        <v>1079</v>
      </c>
      <c r="O41" s="641" t="s">
        <v>1079</v>
      </c>
      <c r="P41" s="641" t="s">
        <v>1079</v>
      </c>
      <c r="Q41" s="641" t="s">
        <v>1079</v>
      </c>
      <c r="R41" s="641" t="s">
        <v>1079</v>
      </c>
      <c r="S41" s="641" t="s">
        <v>1079</v>
      </c>
      <c r="T41" s="641"/>
      <c r="U41" s="641" t="s">
        <v>1079</v>
      </c>
      <c r="V41" s="641" t="s">
        <v>1079</v>
      </c>
      <c r="W41" s="1160" t="s">
        <v>1079</v>
      </c>
      <c r="X41" s="1161"/>
      <c r="Y41" s="641" t="s">
        <v>1079</v>
      </c>
      <c r="Z41" s="641" t="s">
        <v>1079</v>
      </c>
      <c r="AA41" s="641"/>
      <c r="AB41" s="641" t="s">
        <v>1079</v>
      </c>
      <c r="AC41" s="641" t="s">
        <v>1079</v>
      </c>
      <c r="AD41" s="641"/>
      <c r="AE41" s="641"/>
      <c r="AF41" s="641" t="s">
        <v>1079</v>
      </c>
      <c r="AG41" s="641" t="s">
        <v>1079</v>
      </c>
      <c r="AH41" s="640"/>
      <c r="AI41" s="639"/>
      <c r="AJ41" s="641"/>
      <c r="AK41" s="641"/>
      <c r="AL41" s="641"/>
      <c r="AM41" s="641"/>
      <c r="AN41" s="641"/>
      <c r="AO41" s="640"/>
      <c r="AP41" s="639">
        <v>1</v>
      </c>
      <c r="AQ41" s="641"/>
      <c r="AR41" s="641"/>
      <c r="AS41" s="641"/>
      <c r="AT41" s="641"/>
      <c r="AU41" s="641"/>
      <c r="AV41" s="646"/>
      <c r="AW41" s="1186" t="s">
        <v>1297</v>
      </c>
      <c r="AX41" s="131"/>
      <c r="AY41" s="131"/>
    </row>
    <row r="42" spans="1:51" ht="57.75" thickBot="1">
      <c r="A42" s="1177"/>
      <c r="B42" s="647">
        <f t="shared" si="1"/>
        <v>26</v>
      </c>
      <c r="C42" s="648">
        <v>1</v>
      </c>
      <c r="D42" s="649"/>
      <c r="E42" s="648">
        <v>4</v>
      </c>
      <c r="F42" s="650"/>
      <c r="G42" s="650" t="s">
        <v>1079</v>
      </c>
      <c r="H42" s="650" t="s">
        <v>1079</v>
      </c>
      <c r="I42" s="650"/>
      <c r="J42" s="650"/>
      <c r="K42" s="650"/>
      <c r="L42" s="649" t="s">
        <v>1302</v>
      </c>
      <c r="M42" s="648">
        <v>18</v>
      </c>
      <c r="N42" s="650" t="s">
        <v>1079</v>
      </c>
      <c r="O42" s="650" t="s">
        <v>1079</v>
      </c>
      <c r="P42" s="650" t="s">
        <v>1079</v>
      </c>
      <c r="Q42" s="650" t="s">
        <v>1079</v>
      </c>
      <c r="R42" s="650" t="s">
        <v>1079</v>
      </c>
      <c r="S42" s="650" t="s">
        <v>1079</v>
      </c>
      <c r="T42" s="650"/>
      <c r="U42" s="660" t="s">
        <v>681</v>
      </c>
      <c r="V42" s="650" t="s">
        <v>1085</v>
      </c>
      <c r="W42" s="1162" t="s">
        <v>1085</v>
      </c>
      <c r="X42" s="1163"/>
      <c r="Y42" s="650" t="s">
        <v>1085</v>
      </c>
      <c r="Z42" s="650" t="s">
        <v>1085</v>
      </c>
      <c r="AA42" s="650"/>
      <c r="AB42" s="650" t="s">
        <v>1085</v>
      </c>
      <c r="AC42" s="650" t="s">
        <v>1085</v>
      </c>
      <c r="AD42" s="650"/>
      <c r="AE42" s="650"/>
      <c r="AF42" s="650" t="s">
        <v>1085</v>
      </c>
      <c r="AG42" s="650" t="s">
        <v>1085</v>
      </c>
      <c r="AH42" s="649"/>
      <c r="AI42" s="648"/>
      <c r="AJ42" s="650"/>
      <c r="AK42" s="650"/>
      <c r="AL42" s="650"/>
      <c r="AM42" s="650"/>
      <c r="AN42" s="650"/>
      <c r="AO42" s="649"/>
      <c r="AP42" s="648">
        <v>3</v>
      </c>
      <c r="AQ42" s="650" t="s">
        <v>1085</v>
      </c>
      <c r="AR42" s="650" t="s">
        <v>1085</v>
      </c>
      <c r="AS42" s="650" t="s">
        <v>1085</v>
      </c>
      <c r="AT42" s="650"/>
      <c r="AU42" s="650"/>
      <c r="AV42" s="651"/>
      <c r="AW42" s="1187"/>
      <c r="AX42" s="131"/>
      <c r="AY42" s="131"/>
    </row>
    <row r="43" spans="1:51" s="127" customFormat="1" ht="45" customHeight="1" thickBot="1">
      <c r="A43" s="123" t="s">
        <v>1339</v>
      </c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4"/>
      <c r="AI43" s="125"/>
      <c r="AJ43" s="125"/>
      <c r="AK43" s="125"/>
      <c r="AL43" s="125"/>
      <c r="AM43" s="125"/>
      <c r="AN43" s="125"/>
      <c r="AO43" s="124"/>
      <c r="AP43" s="125"/>
      <c r="AQ43" s="126"/>
      <c r="AR43" s="126"/>
      <c r="AS43" s="126"/>
      <c r="AT43" s="126"/>
      <c r="AU43" s="126"/>
      <c r="AV43" s="126"/>
      <c r="AW43" s="126"/>
      <c r="AX43" s="128"/>
      <c r="AY43" s="128"/>
    </row>
    <row r="44" spans="1:49" ht="17.25">
      <c r="A44" s="1181" t="s">
        <v>1017</v>
      </c>
      <c r="B44" s="129"/>
      <c r="C44" s="1197" t="s">
        <v>1018</v>
      </c>
      <c r="D44" s="1209"/>
      <c r="E44" s="1197" t="s">
        <v>1019</v>
      </c>
      <c r="F44" s="1208"/>
      <c r="G44" s="1208"/>
      <c r="H44" s="1208"/>
      <c r="I44" s="1208"/>
      <c r="J44" s="1208"/>
      <c r="K44" s="1208"/>
      <c r="L44" s="1209"/>
      <c r="M44" s="1197" t="s">
        <v>1020</v>
      </c>
      <c r="N44" s="1208"/>
      <c r="O44" s="1208"/>
      <c r="P44" s="1208"/>
      <c r="Q44" s="1208"/>
      <c r="R44" s="1208"/>
      <c r="S44" s="1208"/>
      <c r="T44" s="1208"/>
      <c r="U44" s="1208"/>
      <c r="V44" s="1208"/>
      <c r="W44" s="1208"/>
      <c r="X44" s="1208"/>
      <c r="Y44" s="1208"/>
      <c r="Z44" s="1208" t="s">
        <v>1021</v>
      </c>
      <c r="AA44" s="1208"/>
      <c r="AB44" s="1208"/>
      <c r="AC44" s="1208"/>
      <c r="AD44" s="1208"/>
      <c r="AE44" s="1208"/>
      <c r="AF44" s="1208"/>
      <c r="AG44" s="1208"/>
      <c r="AH44" s="1209"/>
      <c r="AI44" s="1197" t="s">
        <v>1022</v>
      </c>
      <c r="AJ44" s="1198"/>
      <c r="AK44" s="1198"/>
      <c r="AL44" s="1198"/>
      <c r="AM44" s="1198"/>
      <c r="AN44" s="1198"/>
      <c r="AO44" s="1199"/>
      <c r="AP44" s="1197" t="s">
        <v>1023</v>
      </c>
      <c r="AQ44" s="1198"/>
      <c r="AR44" s="1198"/>
      <c r="AS44" s="1198"/>
      <c r="AT44" s="1198"/>
      <c r="AU44" s="1198"/>
      <c r="AV44" s="1199"/>
      <c r="AW44" s="130"/>
    </row>
    <row r="45" spans="1:49" ht="14.25">
      <c r="A45" s="1182"/>
      <c r="B45" s="133" t="s">
        <v>1024</v>
      </c>
      <c r="C45" s="1200" t="s">
        <v>1025</v>
      </c>
      <c r="D45" s="1212" t="s">
        <v>1026</v>
      </c>
      <c r="E45" s="1200" t="s">
        <v>1025</v>
      </c>
      <c r="F45" s="1202" t="s">
        <v>1027</v>
      </c>
      <c r="G45" s="1203"/>
      <c r="H45" s="1203"/>
      <c r="I45" s="1203"/>
      <c r="J45" s="1203"/>
      <c r="K45" s="1203"/>
      <c r="L45" s="1204"/>
      <c r="M45" s="1200" t="s">
        <v>1025</v>
      </c>
      <c r="N45" s="1202" t="s">
        <v>1027</v>
      </c>
      <c r="O45" s="1203"/>
      <c r="P45" s="1203"/>
      <c r="Q45" s="1203"/>
      <c r="R45" s="1203"/>
      <c r="S45" s="1203"/>
      <c r="T45" s="1203"/>
      <c r="U45" s="1203"/>
      <c r="V45" s="1203"/>
      <c r="W45" s="1203"/>
      <c r="X45" s="1203"/>
      <c r="Y45" s="1203"/>
      <c r="Z45" s="1203"/>
      <c r="AA45" s="1203"/>
      <c r="AB45" s="1203"/>
      <c r="AC45" s="1203"/>
      <c r="AD45" s="1203"/>
      <c r="AE45" s="1203"/>
      <c r="AF45" s="1203"/>
      <c r="AG45" s="1203"/>
      <c r="AH45" s="1204"/>
      <c r="AI45" s="1200" t="s">
        <v>1025</v>
      </c>
      <c r="AJ45" s="1202" t="s">
        <v>1026</v>
      </c>
      <c r="AK45" s="1203"/>
      <c r="AL45" s="1203"/>
      <c r="AM45" s="1203"/>
      <c r="AN45" s="1203"/>
      <c r="AO45" s="1204"/>
      <c r="AP45" s="1200" t="s">
        <v>1025</v>
      </c>
      <c r="AQ45" s="1202" t="s">
        <v>1026</v>
      </c>
      <c r="AR45" s="1203"/>
      <c r="AS45" s="1203"/>
      <c r="AT45" s="1203"/>
      <c r="AU45" s="1203"/>
      <c r="AV45" s="1204"/>
      <c r="AW45" s="327" t="s">
        <v>1028</v>
      </c>
    </row>
    <row r="46" spans="1:51" s="137" customFormat="1" ht="107.25" customHeight="1" thickBot="1">
      <c r="A46" s="1183"/>
      <c r="B46" s="134" t="s">
        <v>1025</v>
      </c>
      <c r="C46" s="1201"/>
      <c r="D46" s="1213"/>
      <c r="E46" s="1201"/>
      <c r="F46" s="723" t="s">
        <v>1029</v>
      </c>
      <c r="G46" s="723" t="s">
        <v>1030</v>
      </c>
      <c r="H46" s="723" t="s">
        <v>1031</v>
      </c>
      <c r="I46" s="723" t="s">
        <v>1032</v>
      </c>
      <c r="J46" s="723" t="s">
        <v>1033</v>
      </c>
      <c r="K46" s="723" t="s">
        <v>1034</v>
      </c>
      <c r="L46" s="724" t="s">
        <v>1035</v>
      </c>
      <c r="M46" s="1201"/>
      <c r="N46" s="725" t="s">
        <v>1036</v>
      </c>
      <c r="O46" s="725" t="s">
        <v>1037</v>
      </c>
      <c r="P46" s="725" t="s">
        <v>635</v>
      </c>
      <c r="Q46" s="725" t="s">
        <v>1038</v>
      </c>
      <c r="R46" s="725" t="s">
        <v>1039</v>
      </c>
      <c r="S46" s="725" t="s">
        <v>636</v>
      </c>
      <c r="T46" s="725" t="s">
        <v>637</v>
      </c>
      <c r="U46" s="725" t="s">
        <v>1040</v>
      </c>
      <c r="V46" s="725" t="s">
        <v>639</v>
      </c>
      <c r="W46" s="725" t="s">
        <v>1041</v>
      </c>
      <c r="X46" s="725" t="s">
        <v>1042</v>
      </c>
      <c r="Y46" s="725" t="s">
        <v>640</v>
      </c>
      <c r="Z46" s="725" t="s">
        <v>1043</v>
      </c>
      <c r="AA46" s="725" t="s">
        <v>642</v>
      </c>
      <c r="AB46" s="725" t="s">
        <v>1044</v>
      </c>
      <c r="AC46" s="725" t="s">
        <v>638</v>
      </c>
      <c r="AD46" s="725" t="s">
        <v>1303</v>
      </c>
      <c r="AE46" s="725" t="s">
        <v>634</v>
      </c>
      <c r="AF46" s="135" t="s">
        <v>1045</v>
      </c>
      <c r="AG46" s="726" t="s">
        <v>1046</v>
      </c>
      <c r="AH46" s="727" t="s">
        <v>1035</v>
      </c>
      <c r="AI46" s="1201"/>
      <c r="AJ46" s="725" t="s">
        <v>1047</v>
      </c>
      <c r="AK46" s="725" t="s">
        <v>1048</v>
      </c>
      <c r="AL46" s="725" t="s">
        <v>1049</v>
      </c>
      <c r="AM46" s="725" t="s">
        <v>1050</v>
      </c>
      <c r="AN46" s="725" t="s">
        <v>641</v>
      </c>
      <c r="AO46" s="727" t="s">
        <v>1035</v>
      </c>
      <c r="AP46" s="1201"/>
      <c r="AQ46" s="725" t="s">
        <v>1029</v>
      </c>
      <c r="AR46" s="725" t="s">
        <v>1030</v>
      </c>
      <c r="AS46" s="725" t="s">
        <v>1051</v>
      </c>
      <c r="AT46" s="725" t="s">
        <v>1052</v>
      </c>
      <c r="AU46" s="725" t="s">
        <v>1053</v>
      </c>
      <c r="AV46" s="727" t="s">
        <v>1035</v>
      </c>
      <c r="AW46" s="136" t="s">
        <v>1054</v>
      </c>
      <c r="AX46" s="138"/>
      <c r="AY46" s="139"/>
    </row>
    <row r="47" spans="1:51" ht="114">
      <c r="A47" s="1176" t="s">
        <v>988</v>
      </c>
      <c r="B47" s="638">
        <f aca="true" t="shared" si="2" ref="B47:B52">C47+E47+M47+AI47+AP47</f>
        <v>29</v>
      </c>
      <c r="C47" s="639">
        <v>1</v>
      </c>
      <c r="D47" s="703"/>
      <c r="E47" s="639">
        <v>2</v>
      </c>
      <c r="F47" s="704"/>
      <c r="G47" s="705"/>
      <c r="H47" s="705"/>
      <c r="I47" s="705"/>
      <c r="J47" s="705"/>
      <c r="K47" s="705"/>
      <c r="L47" s="706" t="s">
        <v>810</v>
      </c>
      <c r="M47" s="639">
        <v>24</v>
      </c>
      <c r="N47" s="1160" t="s">
        <v>505</v>
      </c>
      <c r="O47" s="1161"/>
      <c r="P47" s="641" t="s">
        <v>1106</v>
      </c>
      <c r="Q47" s="641" t="s">
        <v>677</v>
      </c>
      <c r="R47" s="641" t="s">
        <v>1106</v>
      </c>
      <c r="S47" s="641" t="s">
        <v>1106</v>
      </c>
      <c r="T47" s="641"/>
      <c r="U47" s="694" t="s">
        <v>1173</v>
      </c>
      <c r="V47" s="641" t="s">
        <v>1085</v>
      </c>
      <c r="W47" s="641" t="s">
        <v>505</v>
      </c>
      <c r="X47" s="641"/>
      <c r="Y47" s="641" t="s">
        <v>1085</v>
      </c>
      <c r="Z47" s="1160" t="s">
        <v>677</v>
      </c>
      <c r="AA47" s="1161"/>
      <c r="AB47" s="641" t="s">
        <v>1085</v>
      </c>
      <c r="AC47" s="641" t="s">
        <v>1085</v>
      </c>
      <c r="AD47" s="641" t="s">
        <v>1085</v>
      </c>
      <c r="AE47" s="641" t="s">
        <v>1085</v>
      </c>
      <c r="AF47" s="641" t="s">
        <v>1085</v>
      </c>
      <c r="AG47" s="643"/>
      <c r="AH47" s="640" t="s">
        <v>691</v>
      </c>
      <c r="AI47" s="639">
        <v>1</v>
      </c>
      <c r="AJ47" s="641"/>
      <c r="AK47" s="641"/>
      <c r="AL47" s="641"/>
      <c r="AM47" s="641"/>
      <c r="AN47" s="641"/>
      <c r="AO47" s="707" t="s">
        <v>693</v>
      </c>
      <c r="AP47" s="639">
        <v>1</v>
      </c>
      <c r="AQ47" s="641"/>
      <c r="AR47" s="641"/>
      <c r="AS47" s="641"/>
      <c r="AT47" s="641"/>
      <c r="AU47" s="641"/>
      <c r="AV47" s="708"/>
      <c r="AW47" s="1194" t="s">
        <v>1078</v>
      </c>
      <c r="AX47" s="131"/>
      <c r="AY47" s="131"/>
    </row>
    <row r="48" spans="1:51" ht="130.5" customHeight="1" thickBot="1">
      <c r="A48" s="1177"/>
      <c r="B48" s="647">
        <f t="shared" si="2"/>
        <v>39</v>
      </c>
      <c r="C48" s="648">
        <v>1</v>
      </c>
      <c r="D48" s="669"/>
      <c r="E48" s="648">
        <v>7</v>
      </c>
      <c r="F48" s="650" t="s">
        <v>1074</v>
      </c>
      <c r="G48" s="650"/>
      <c r="H48" s="650" t="s">
        <v>1074</v>
      </c>
      <c r="I48" s="650" t="s">
        <v>1074</v>
      </c>
      <c r="J48" s="650" t="s">
        <v>1074</v>
      </c>
      <c r="K48" s="650" t="s">
        <v>1074</v>
      </c>
      <c r="L48" s="649" t="s">
        <v>811</v>
      </c>
      <c r="M48" s="648">
        <v>27</v>
      </c>
      <c r="N48" s="650" t="s">
        <v>1106</v>
      </c>
      <c r="O48" s="650" t="s">
        <v>1106</v>
      </c>
      <c r="P48" s="650" t="s">
        <v>1106</v>
      </c>
      <c r="Q48" s="650" t="s">
        <v>677</v>
      </c>
      <c r="R48" s="650" t="s">
        <v>1106</v>
      </c>
      <c r="S48" s="650" t="s">
        <v>1106</v>
      </c>
      <c r="T48" s="650"/>
      <c r="U48" s="660" t="s">
        <v>1173</v>
      </c>
      <c r="V48" s="650" t="s">
        <v>1085</v>
      </c>
      <c r="W48" s="650" t="s">
        <v>505</v>
      </c>
      <c r="X48" s="650"/>
      <c r="Y48" s="650" t="s">
        <v>1085</v>
      </c>
      <c r="Z48" s="1162" t="s">
        <v>677</v>
      </c>
      <c r="AA48" s="1163"/>
      <c r="AB48" s="650" t="s">
        <v>1085</v>
      </c>
      <c r="AC48" s="650" t="s">
        <v>1085</v>
      </c>
      <c r="AD48" s="650" t="s">
        <v>1085</v>
      </c>
      <c r="AE48" s="650" t="s">
        <v>1085</v>
      </c>
      <c r="AF48" s="650" t="s">
        <v>1085</v>
      </c>
      <c r="AG48" s="653"/>
      <c r="AH48" s="709" t="s">
        <v>692</v>
      </c>
      <c r="AI48" s="648">
        <v>1</v>
      </c>
      <c r="AJ48" s="650"/>
      <c r="AK48" s="650"/>
      <c r="AL48" s="650"/>
      <c r="AM48" s="650"/>
      <c r="AN48" s="650"/>
      <c r="AO48" s="649" t="s">
        <v>693</v>
      </c>
      <c r="AP48" s="648">
        <v>3</v>
      </c>
      <c r="AQ48" s="650"/>
      <c r="AR48" s="650"/>
      <c r="AS48" s="650"/>
      <c r="AT48" s="650"/>
      <c r="AU48" s="650"/>
      <c r="AV48" s="677" t="s">
        <v>694</v>
      </c>
      <c r="AW48" s="1195"/>
      <c r="AX48" s="131"/>
      <c r="AY48" s="131"/>
    </row>
    <row r="49" spans="1:51" ht="42.75">
      <c r="A49" s="1176" t="s">
        <v>989</v>
      </c>
      <c r="B49" s="638">
        <f t="shared" si="2"/>
        <v>16</v>
      </c>
      <c r="C49" s="639">
        <v>1</v>
      </c>
      <c r="D49" s="640"/>
      <c r="E49" s="639">
        <v>1</v>
      </c>
      <c r="F49" s="641"/>
      <c r="G49" s="641"/>
      <c r="H49" s="641"/>
      <c r="I49" s="641"/>
      <c r="J49" s="641"/>
      <c r="K49" s="641"/>
      <c r="L49" s="646"/>
      <c r="M49" s="639">
        <v>13</v>
      </c>
      <c r="N49" s="1160" t="s">
        <v>1096</v>
      </c>
      <c r="O49" s="1161"/>
      <c r="P49" s="641" t="s">
        <v>678</v>
      </c>
      <c r="Q49" s="641" t="s">
        <v>678</v>
      </c>
      <c r="R49" s="641"/>
      <c r="S49" s="641"/>
      <c r="T49" s="641" t="s">
        <v>678</v>
      </c>
      <c r="U49" s="644"/>
      <c r="V49" s="641" t="s">
        <v>505</v>
      </c>
      <c r="W49" s="641" t="s">
        <v>505</v>
      </c>
      <c r="X49" s="641"/>
      <c r="Y49" s="641" t="s">
        <v>505</v>
      </c>
      <c r="Z49" s="641" t="s">
        <v>505</v>
      </c>
      <c r="AA49" s="641" t="s">
        <v>505</v>
      </c>
      <c r="AB49" s="641" t="s">
        <v>505</v>
      </c>
      <c r="AC49" s="641" t="s">
        <v>505</v>
      </c>
      <c r="AD49" s="641"/>
      <c r="AE49" s="641"/>
      <c r="AF49" s="643" t="s">
        <v>1096</v>
      </c>
      <c r="AG49" s="643"/>
      <c r="AH49" s="640" t="s">
        <v>695</v>
      </c>
      <c r="AI49" s="639"/>
      <c r="AJ49" s="694"/>
      <c r="AK49" s="694"/>
      <c r="AL49" s="694"/>
      <c r="AM49" s="694"/>
      <c r="AN49" s="694"/>
      <c r="AO49" s="686"/>
      <c r="AP49" s="639">
        <v>1</v>
      </c>
      <c r="AQ49" s="641"/>
      <c r="AR49" s="641"/>
      <c r="AS49" s="641"/>
      <c r="AT49" s="641"/>
      <c r="AU49" s="641"/>
      <c r="AV49" s="646"/>
      <c r="AW49" s="1186" t="s">
        <v>1086</v>
      </c>
      <c r="AX49" s="131"/>
      <c r="AY49" s="131"/>
    </row>
    <row r="50" spans="1:51" ht="43.5" thickBot="1">
      <c r="A50" s="1207"/>
      <c r="B50" s="710">
        <f t="shared" si="2"/>
        <v>25</v>
      </c>
      <c r="C50" s="695">
        <v>1</v>
      </c>
      <c r="D50" s="696"/>
      <c r="E50" s="695">
        <v>4</v>
      </c>
      <c r="F50" s="687" t="s">
        <v>505</v>
      </c>
      <c r="G50" s="687"/>
      <c r="H50" s="687" t="s">
        <v>505</v>
      </c>
      <c r="I50" s="687"/>
      <c r="J50" s="687"/>
      <c r="K50" s="687" t="s">
        <v>505</v>
      </c>
      <c r="L50" s="700" t="s">
        <v>1087</v>
      </c>
      <c r="M50" s="695">
        <v>16</v>
      </c>
      <c r="N50" s="698" t="s">
        <v>505</v>
      </c>
      <c r="O50" s="687" t="s">
        <v>1065</v>
      </c>
      <c r="P50" s="650" t="s">
        <v>1106</v>
      </c>
      <c r="Q50" s="687" t="s">
        <v>1065</v>
      </c>
      <c r="R50" s="687"/>
      <c r="S50" s="687"/>
      <c r="T50" s="687" t="s">
        <v>1065</v>
      </c>
      <c r="U50" s="688"/>
      <c r="V50" s="687" t="s">
        <v>505</v>
      </c>
      <c r="W50" s="687" t="s">
        <v>505</v>
      </c>
      <c r="X50" s="711"/>
      <c r="Y50" s="711" t="s">
        <v>505</v>
      </c>
      <c r="Z50" s="711" t="s">
        <v>505</v>
      </c>
      <c r="AA50" s="711" t="s">
        <v>505</v>
      </c>
      <c r="AB50" s="687" t="s">
        <v>505</v>
      </c>
      <c r="AC50" s="687" t="s">
        <v>505</v>
      </c>
      <c r="AD50" s="687"/>
      <c r="AE50" s="687"/>
      <c r="AF50" s="698" t="s">
        <v>1065</v>
      </c>
      <c r="AG50" s="698"/>
      <c r="AH50" s="696" t="s">
        <v>695</v>
      </c>
      <c r="AI50" s="695"/>
      <c r="AJ50" s="712"/>
      <c r="AK50" s="712"/>
      <c r="AL50" s="712"/>
      <c r="AM50" s="712"/>
      <c r="AN50" s="712"/>
      <c r="AO50" s="700"/>
      <c r="AP50" s="695">
        <v>4</v>
      </c>
      <c r="AQ50" s="687" t="s">
        <v>505</v>
      </c>
      <c r="AR50" s="687"/>
      <c r="AS50" s="687" t="s">
        <v>505</v>
      </c>
      <c r="AT50" s="687"/>
      <c r="AU50" s="687"/>
      <c r="AV50" s="700" t="s">
        <v>1088</v>
      </c>
      <c r="AW50" s="1187"/>
      <c r="AX50" s="131"/>
      <c r="AY50" s="131"/>
    </row>
    <row r="51" spans="1:51" ht="14.25">
      <c r="A51" s="1176" t="s">
        <v>990</v>
      </c>
      <c r="B51" s="638">
        <f t="shared" si="2"/>
        <v>19</v>
      </c>
      <c r="C51" s="639">
        <v>1</v>
      </c>
      <c r="D51" s="640"/>
      <c r="E51" s="639">
        <v>1</v>
      </c>
      <c r="F51" s="641"/>
      <c r="G51" s="641"/>
      <c r="H51" s="641"/>
      <c r="I51" s="641"/>
      <c r="J51" s="641"/>
      <c r="K51" s="641"/>
      <c r="L51" s="646"/>
      <c r="M51" s="639">
        <v>14</v>
      </c>
      <c r="N51" s="641" t="s">
        <v>505</v>
      </c>
      <c r="O51" s="641" t="s">
        <v>505</v>
      </c>
      <c r="P51" s="643" t="s">
        <v>505</v>
      </c>
      <c r="Q51" s="643" t="s">
        <v>505</v>
      </c>
      <c r="R51" s="643"/>
      <c r="S51" s="643" t="s">
        <v>1066</v>
      </c>
      <c r="T51" s="641" t="s">
        <v>505</v>
      </c>
      <c r="U51" s="644"/>
      <c r="V51" s="641" t="s">
        <v>505</v>
      </c>
      <c r="W51" s="1160" t="s">
        <v>505</v>
      </c>
      <c r="X51" s="1161"/>
      <c r="Y51" s="641" t="s">
        <v>677</v>
      </c>
      <c r="Z51" s="641" t="s">
        <v>677</v>
      </c>
      <c r="AA51" s="644" t="s">
        <v>677</v>
      </c>
      <c r="AB51" s="641" t="s">
        <v>505</v>
      </c>
      <c r="AC51" s="641" t="s">
        <v>505</v>
      </c>
      <c r="AD51" s="641"/>
      <c r="AE51" s="641"/>
      <c r="AF51" s="643" t="s">
        <v>1065</v>
      </c>
      <c r="AG51" s="643"/>
      <c r="AH51" s="640"/>
      <c r="AI51" s="639">
        <v>2</v>
      </c>
      <c r="AJ51" s="641"/>
      <c r="AK51" s="641" t="s">
        <v>805</v>
      </c>
      <c r="AL51" s="641"/>
      <c r="AM51" s="641"/>
      <c r="AN51" s="641"/>
      <c r="AO51" s="640" t="s">
        <v>696</v>
      </c>
      <c r="AP51" s="713">
        <v>1</v>
      </c>
      <c r="AQ51" s="641"/>
      <c r="AR51" s="641"/>
      <c r="AS51" s="641"/>
      <c r="AT51" s="641"/>
      <c r="AU51" s="641"/>
      <c r="AV51" s="686"/>
      <c r="AW51" s="1186" t="s">
        <v>1057</v>
      </c>
      <c r="AX51" s="131"/>
      <c r="AY51" s="131"/>
    </row>
    <row r="52" spans="1:51" ht="15" thickBot="1">
      <c r="A52" s="1177"/>
      <c r="B52" s="647">
        <f t="shared" si="2"/>
        <v>25</v>
      </c>
      <c r="C52" s="648">
        <v>1</v>
      </c>
      <c r="D52" s="649"/>
      <c r="E52" s="648">
        <v>4</v>
      </c>
      <c r="F52" s="650" t="s">
        <v>505</v>
      </c>
      <c r="G52" s="650" t="s">
        <v>505</v>
      </c>
      <c r="H52" s="650" t="s">
        <v>1065</v>
      </c>
      <c r="I52" s="650" t="s">
        <v>1065</v>
      </c>
      <c r="J52" s="650"/>
      <c r="K52" s="650"/>
      <c r="L52" s="651"/>
      <c r="M52" s="648">
        <v>14</v>
      </c>
      <c r="N52" s="650" t="s">
        <v>505</v>
      </c>
      <c r="O52" s="650" t="s">
        <v>505</v>
      </c>
      <c r="P52" s="650" t="s">
        <v>505</v>
      </c>
      <c r="Q52" s="650" t="s">
        <v>505</v>
      </c>
      <c r="R52" s="650"/>
      <c r="S52" s="650" t="s">
        <v>1066</v>
      </c>
      <c r="T52" s="650" t="s">
        <v>1065</v>
      </c>
      <c r="U52" s="650"/>
      <c r="V52" s="650" t="s">
        <v>505</v>
      </c>
      <c r="W52" s="1162" t="s">
        <v>505</v>
      </c>
      <c r="X52" s="1163"/>
      <c r="Y52" s="650" t="s">
        <v>505</v>
      </c>
      <c r="Z52" s="650" t="s">
        <v>505</v>
      </c>
      <c r="AA52" s="650" t="s">
        <v>505</v>
      </c>
      <c r="AB52" s="650" t="s">
        <v>505</v>
      </c>
      <c r="AC52" s="650" t="s">
        <v>505</v>
      </c>
      <c r="AD52" s="650"/>
      <c r="AE52" s="650"/>
      <c r="AF52" s="653" t="s">
        <v>1065</v>
      </c>
      <c r="AG52" s="653"/>
      <c r="AH52" s="649"/>
      <c r="AI52" s="648">
        <v>2</v>
      </c>
      <c r="AJ52" s="650"/>
      <c r="AK52" s="650" t="s">
        <v>1065</v>
      </c>
      <c r="AL52" s="650"/>
      <c r="AM52" s="650"/>
      <c r="AN52" s="650"/>
      <c r="AO52" s="649" t="s">
        <v>696</v>
      </c>
      <c r="AP52" s="714">
        <v>4</v>
      </c>
      <c r="AQ52" s="650" t="s">
        <v>505</v>
      </c>
      <c r="AR52" s="650" t="s">
        <v>1065</v>
      </c>
      <c r="AS52" s="650" t="s">
        <v>505</v>
      </c>
      <c r="AT52" s="650" t="s">
        <v>505</v>
      </c>
      <c r="AU52" s="654"/>
      <c r="AV52" s="651"/>
      <c r="AW52" s="1187"/>
      <c r="AX52" s="131"/>
      <c r="AY52" s="131"/>
    </row>
    <row r="53" spans="1:51" ht="42.75">
      <c r="A53" s="1176" t="s">
        <v>991</v>
      </c>
      <c r="B53" s="638">
        <f aca="true" t="shared" si="3" ref="B53:B68">C53+E53+M53+AI53+AP53</f>
        <v>29</v>
      </c>
      <c r="C53" s="639">
        <v>1</v>
      </c>
      <c r="D53" s="640"/>
      <c r="E53" s="639">
        <v>2</v>
      </c>
      <c r="F53" s="641"/>
      <c r="G53" s="641"/>
      <c r="H53" s="641"/>
      <c r="I53" s="641"/>
      <c r="J53" s="641"/>
      <c r="K53" s="641"/>
      <c r="L53" s="686" t="s">
        <v>643</v>
      </c>
      <c r="M53" s="639">
        <v>21</v>
      </c>
      <c r="N53" s="641" t="s">
        <v>1065</v>
      </c>
      <c r="O53" s="641" t="s">
        <v>1065</v>
      </c>
      <c r="P53" s="641" t="s">
        <v>505</v>
      </c>
      <c r="Q53" s="641" t="s">
        <v>505</v>
      </c>
      <c r="R53" s="641" t="s">
        <v>505</v>
      </c>
      <c r="S53" s="641" t="s">
        <v>1066</v>
      </c>
      <c r="T53" s="644" t="s">
        <v>798</v>
      </c>
      <c r="U53" s="694" t="s">
        <v>1173</v>
      </c>
      <c r="V53" s="641" t="s">
        <v>505</v>
      </c>
      <c r="W53" s="641" t="s">
        <v>1085</v>
      </c>
      <c r="X53" s="641"/>
      <c r="Y53" s="641" t="s">
        <v>1085</v>
      </c>
      <c r="Z53" s="641" t="s">
        <v>505</v>
      </c>
      <c r="AA53" s="641"/>
      <c r="AB53" s="641" t="s">
        <v>644</v>
      </c>
      <c r="AC53" s="641" t="s">
        <v>806</v>
      </c>
      <c r="AD53" s="641" t="s">
        <v>806</v>
      </c>
      <c r="AE53" s="641"/>
      <c r="AF53" s="643"/>
      <c r="AG53" s="643" t="s">
        <v>806</v>
      </c>
      <c r="AH53" s="640" t="s">
        <v>646</v>
      </c>
      <c r="AI53" s="639">
        <v>4</v>
      </c>
      <c r="AJ53" s="641" t="s">
        <v>506</v>
      </c>
      <c r="AK53" s="641" t="s">
        <v>506</v>
      </c>
      <c r="AL53" s="641" t="s">
        <v>506</v>
      </c>
      <c r="AM53" s="641"/>
      <c r="AN53" s="641"/>
      <c r="AO53" s="640" t="s">
        <v>1063</v>
      </c>
      <c r="AP53" s="639">
        <v>1</v>
      </c>
      <c r="AQ53" s="705"/>
      <c r="AR53" s="705"/>
      <c r="AS53" s="705"/>
      <c r="AT53" s="705"/>
      <c r="AU53" s="705"/>
      <c r="AV53" s="640"/>
      <c r="AW53" s="1186" t="s">
        <v>1061</v>
      </c>
      <c r="AX53" s="131"/>
      <c r="AY53" s="131"/>
    </row>
    <row r="54" spans="1:51" ht="43.5" thickBot="1">
      <c r="A54" s="1177"/>
      <c r="B54" s="647">
        <f t="shared" si="3"/>
        <v>35</v>
      </c>
      <c r="C54" s="648">
        <v>1</v>
      </c>
      <c r="D54" s="649"/>
      <c r="E54" s="648">
        <v>5</v>
      </c>
      <c r="F54" s="650" t="s">
        <v>505</v>
      </c>
      <c r="G54" s="650" t="s">
        <v>1081</v>
      </c>
      <c r="H54" s="650" t="s">
        <v>1081</v>
      </c>
      <c r="I54" s="650" t="s">
        <v>505</v>
      </c>
      <c r="J54" s="660"/>
      <c r="K54" s="650" t="s">
        <v>1062</v>
      </c>
      <c r="L54" s="677"/>
      <c r="M54" s="648">
        <v>21</v>
      </c>
      <c r="N54" s="650" t="s">
        <v>1081</v>
      </c>
      <c r="O54" s="650" t="s">
        <v>1081</v>
      </c>
      <c r="P54" s="650" t="s">
        <v>505</v>
      </c>
      <c r="Q54" s="650" t="s">
        <v>505</v>
      </c>
      <c r="R54" s="650" t="s">
        <v>505</v>
      </c>
      <c r="S54" s="717" t="s">
        <v>1066</v>
      </c>
      <c r="T54" s="718" t="s">
        <v>798</v>
      </c>
      <c r="U54" s="719" t="s">
        <v>1173</v>
      </c>
      <c r="V54" s="650" t="s">
        <v>505</v>
      </c>
      <c r="W54" s="650" t="s">
        <v>1085</v>
      </c>
      <c r="X54" s="650"/>
      <c r="Y54" s="650" t="s">
        <v>1085</v>
      </c>
      <c r="Z54" s="650" t="s">
        <v>505</v>
      </c>
      <c r="AA54" s="717"/>
      <c r="AB54" s="650" t="s">
        <v>645</v>
      </c>
      <c r="AC54" s="650" t="s">
        <v>1085</v>
      </c>
      <c r="AD54" s="650" t="s">
        <v>1085</v>
      </c>
      <c r="AE54" s="650"/>
      <c r="AF54" s="653"/>
      <c r="AG54" s="720" t="s">
        <v>1085</v>
      </c>
      <c r="AH54" s="721" t="s">
        <v>646</v>
      </c>
      <c r="AI54" s="648">
        <v>4</v>
      </c>
      <c r="AJ54" s="650" t="s">
        <v>506</v>
      </c>
      <c r="AK54" s="650" t="s">
        <v>506</v>
      </c>
      <c r="AL54" s="650" t="s">
        <v>506</v>
      </c>
      <c r="AM54" s="650"/>
      <c r="AN54" s="650"/>
      <c r="AO54" s="649" t="s">
        <v>1063</v>
      </c>
      <c r="AP54" s="648">
        <v>4</v>
      </c>
      <c r="AQ54" s="650" t="s">
        <v>1081</v>
      </c>
      <c r="AR54" s="650" t="s">
        <v>1081</v>
      </c>
      <c r="AS54" s="650" t="s">
        <v>1081</v>
      </c>
      <c r="AT54" s="650" t="s">
        <v>1081</v>
      </c>
      <c r="AU54" s="722"/>
      <c r="AV54" s="649"/>
      <c r="AW54" s="1187"/>
      <c r="AX54" s="131"/>
      <c r="AY54" s="131"/>
    </row>
    <row r="55" spans="1:51" ht="14.25">
      <c r="A55" s="1176" t="s">
        <v>992</v>
      </c>
      <c r="B55" s="638">
        <f t="shared" si="3"/>
        <v>20</v>
      </c>
      <c r="C55" s="639">
        <v>1</v>
      </c>
      <c r="D55" s="131"/>
      <c r="E55" s="639">
        <v>1</v>
      </c>
      <c r="F55" s="641"/>
      <c r="G55" s="641"/>
      <c r="H55" s="641"/>
      <c r="I55" s="641"/>
      <c r="J55" s="641"/>
      <c r="K55" s="641"/>
      <c r="L55" s="646"/>
      <c r="M55" s="639">
        <v>15</v>
      </c>
      <c r="N55" s="641" t="s">
        <v>505</v>
      </c>
      <c r="O55" s="641" t="s">
        <v>505</v>
      </c>
      <c r="P55" s="641" t="s">
        <v>505</v>
      </c>
      <c r="Q55" s="641" t="s">
        <v>505</v>
      </c>
      <c r="R55" s="641"/>
      <c r="S55" s="641"/>
      <c r="T55" s="641" t="s">
        <v>1081</v>
      </c>
      <c r="U55" s="641" t="s">
        <v>505</v>
      </c>
      <c r="V55" s="641" t="s">
        <v>505</v>
      </c>
      <c r="W55" s="641" t="s">
        <v>1081</v>
      </c>
      <c r="X55" s="641"/>
      <c r="Y55" s="641" t="s">
        <v>1081</v>
      </c>
      <c r="Z55" s="641" t="s">
        <v>505</v>
      </c>
      <c r="AA55" s="641" t="s">
        <v>1062</v>
      </c>
      <c r="AB55" s="641" t="s">
        <v>1081</v>
      </c>
      <c r="AC55" s="641" t="s">
        <v>505</v>
      </c>
      <c r="AD55" s="641"/>
      <c r="AE55" s="641"/>
      <c r="AF55" s="643" t="s">
        <v>1081</v>
      </c>
      <c r="AG55" s="643"/>
      <c r="AH55" s="640" t="s">
        <v>1089</v>
      </c>
      <c r="AI55" s="639">
        <v>1</v>
      </c>
      <c r="AJ55" s="641"/>
      <c r="AK55" s="641" t="s">
        <v>1079</v>
      </c>
      <c r="AL55" s="641"/>
      <c r="AM55" s="641"/>
      <c r="AN55" s="641"/>
      <c r="AO55" s="640"/>
      <c r="AP55" s="639">
        <v>2</v>
      </c>
      <c r="AQ55" s="641" t="s">
        <v>505</v>
      </c>
      <c r="AR55" s="641" t="s">
        <v>505</v>
      </c>
      <c r="AS55" s="641"/>
      <c r="AT55" s="641"/>
      <c r="AU55" s="641"/>
      <c r="AV55" s="646"/>
      <c r="AW55" s="1186" t="s">
        <v>1090</v>
      </c>
      <c r="AX55" s="131"/>
      <c r="AY55" s="131"/>
    </row>
    <row r="56" spans="1:51" ht="72" thickBot="1">
      <c r="A56" s="1177"/>
      <c r="B56" s="647">
        <f t="shared" si="3"/>
        <v>32</v>
      </c>
      <c r="C56" s="648">
        <v>4</v>
      </c>
      <c r="D56" s="649" t="s">
        <v>1179</v>
      </c>
      <c r="E56" s="648">
        <v>7</v>
      </c>
      <c r="F56" s="650"/>
      <c r="G56" s="650"/>
      <c r="H56" s="650" t="s">
        <v>505</v>
      </c>
      <c r="I56" s="650" t="s">
        <v>505</v>
      </c>
      <c r="J56" s="650"/>
      <c r="K56" s="650"/>
      <c r="L56" s="677" t="s">
        <v>1193</v>
      </c>
      <c r="M56" s="648">
        <v>15</v>
      </c>
      <c r="N56" s="650" t="s">
        <v>505</v>
      </c>
      <c r="O56" s="650" t="s">
        <v>505</v>
      </c>
      <c r="P56" s="650" t="s">
        <v>505</v>
      </c>
      <c r="Q56" s="650" t="s">
        <v>505</v>
      </c>
      <c r="R56" s="650"/>
      <c r="S56" s="650"/>
      <c r="T56" s="650" t="s">
        <v>807</v>
      </c>
      <c r="U56" s="650" t="s">
        <v>505</v>
      </c>
      <c r="V56" s="650" t="s">
        <v>505</v>
      </c>
      <c r="W56" s="650" t="s">
        <v>807</v>
      </c>
      <c r="X56" s="650"/>
      <c r="Y56" s="650" t="s">
        <v>807</v>
      </c>
      <c r="Z56" s="650" t="s">
        <v>505</v>
      </c>
      <c r="AA56" s="650" t="s">
        <v>1062</v>
      </c>
      <c r="AB56" s="650" t="s">
        <v>807</v>
      </c>
      <c r="AC56" s="650" t="s">
        <v>505</v>
      </c>
      <c r="AD56" s="650"/>
      <c r="AE56" s="650"/>
      <c r="AF56" s="653" t="s">
        <v>807</v>
      </c>
      <c r="AG56" s="653"/>
      <c r="AH56" s="649" t="s">
        <v>1089</v>
      </c>
      <c r="AI56" s="648">
        <v>1</v>
      </c>
      <c r="AJ56" s="650"/>
      <c r="AK56" s="650" t="s">
        <v>505</v>
      </c>
      <c r="AL56" s="650"/>
      <c r="AM56" s="650"/>
      <c r="AN56" s="650"/>
      <c r="AO56" s="649"/>
      <c r="AP56" s="648">
        <v>5</v>
      </c>
      <c r="AQ56" s="717"/>
      <c r="AR56" s="717"/>
      <c r="AS56" s="650" t="s">
        <v>1079</v>
      </c>
      <c r="AT56" s="650" t="s">
        <v>1079</v>
      </c>
      <c r="AU56" s="650"/>
      <c r="AV56" s="649" t="s">
        <v>647</v>
      </c>
      <c r="AW56" s="1187"/>
      <c r="AX56" s="131"/>
      <c r="AY56" s="131"/>
    </row>
    <row r="57" spans="1:51" ht="14.25">
      <c r="A57" s="1176" t="s">
        <v>1092</v>
      </c>
      <c r="B57" s="638">
        <f t="shared" si="3"/>
        <v>14</v>
      </c>
      <c r="C57" s="639">
        <v>1</v>
      </c>
      <c r="D57" s="640"/>
      <c r="E57" s="639">
        <v>1</v>
      </c>
      <c r="F57" s="641"/>
      <c r="G57" s="641"/>
      <c r="H57" s="641"/>
      <c r="I57" s="641"/>
      <c r="J57" s="641"/>
      <c r="K57" s="641"/>
      <c r="L57" s="646"/>
      <c r="M57" s="639">
        <v>12</v>
      </c>
      <c r="N57" s="641" t="s">
        <v>505</v>
      </c>
      <c r="O57" s="641" t="s">
        <v>505</v>
      </c>
      <c r="P57" s="641"/>
      <c r="Q57" s="641"/>
      <c r="R57" s="641"/>
      <c r="S57" s="641"/>
      <c r="T57" s="641" t="s">
        <v>505</v>
      </c>
      <c r="U57" s="641" t="s">
        <v>505</v>
      </c>
      <c r="V57" s="641" t="s">
        <v>793</v>
      </c>
      <c r="W57" s="1160" t="s">
        <v>793</v>
      </c>
      <c r="X57" s="1161"/>
      <c r="Y57" s="641" t="s">
        <v>793</v>
      </c>
      <c r="Z57" s="641"/>
      <c r="AA57" s="641" t="s">
        <v>1062</v>
      </c>
      <c r="AB57" s="641" t="s">
        <v>1060</v>
      </c>
      <c r="AC57" s="641" t="s">
        <v>505</v>
      </c>
      <c r="AD57" s="641"/>
      <c r="AE57" s="641"/>
      <c r="AF57" s="643" t="s">
        <v>793</v>
      </c>
      <c r="AG57" s="643"/>
      <c r="AH57" s="640" t="s">
        <v>1048</v>
      </c>
      <c r="AI57" s="639"/>
      <c r="AJ57" s="641"/>
      <c r="AK57" s="641"/>
      <c r="AL57" s="641"/>
      <c r="AM57" s="641"/>
      <c r="AN57" s="641"/>
      <c r="AO57" s="640"/>
      <c r="AP57" s="639"/>
      <c r="AQ57" s="641"/>
      <c r="AR57" s="641"/>
      <c r="AS57" s="641"/>
      <c r="AT57" s="641"/>
      <c r="AU57" s="641"/>
      <c r="AV57" s="646"/>
      <c r="AW57" s="1186" t="s">
        <v>1057</v>
      </c>
      <c r="AX57" s="131"/>
      <c r="AY57" s="131"/>
    </row>
    <row r="58" spans="1:51" ht="29.25" thickBot="1">
      <c r="A58" s="1177"/>
      <c r="B58" s="647">
        <f t="shared" si="3"/>
        <v>17</v>
      </c>
      <c r="C58" s="648">
        <v>1</v>
      </c>
      <c r="D58" s="649"/>
      <c r="E58" s="648">
        <v>4</v>
      </c>
      <c r="F58" s="699"/>
      <c r="G58" s="660"/>
      <c r="H58" s="650" t="s">
        <v>1062</v>
      </c>
      <c r="I58" s="650" t="s">
        <v>1062</v>
      </c>
      <c r="J58" s="660"/>
      <c r="K58" s="660"/>
      <c r="L58" s="935" t="s">
        <v>648</v>
      </c>
      <c r="M58" s="648">
        <v>12</v>
      </c>
      <c r="N58" s="650" t="s">
        <v>505</v>
      </c>
      <c r="O58" s="650" t="s">
        <v>505</v>
      </c>
      <c r="P58" s="650"/>
      <c r="Q58" s="650"/>
      <c r="R58" s="650"/>
      <c r="S58" s="650"/>
      <c r="T58" s="650" t="s">
        <v>505</v>
      </c>
      <c r="U58" s="650" t="s">
        <v>505</v>
      </c>
      <c r="V58" s="650" t="s">
        <v>1079</v>
      </c>
      <c r="W58" s="1162" t="s">
        <v>1079</v>
      </c>
      <c r="X58" s="1163"/>
      <c r="Y58" s="650" t="s">
        <v>1079</v>
      </c>
      <c r="Z58" s="650"/>
      <c r="AA58" s="650" t="s">
        <v>1062</v>
      </c>
      <c r="AB58" s="650" t="s">
        <v>1060</v>
      </c>
      <c r="AC58" s="650" t="s">
        <v>505</v>
      </c>
      <c r="AD58" s="650"/>
      <c r="AE58" s="650"/>
      <c r="AF58" s="653" t="s">
        <v>1079</v>
      </c>
      <c r="AG58" s="653"/>
      <c r="AH58" s="649" t="s">
        <v>1048</v>
      </c>
      <c r="AI58" s="648"/>
      <c r="AJ58" s="650"/>
      <c r="AK58" s="650"/>
      <c r="AL58" s="650"/>
      <c r="AM58" s="650"/>
      <c r="AN58" s="650"/>
      <c r="AO58" s="649"/>
      <c r="AP58" s="648"/>
      <c r="AQ58" s="650"/>
      <c r="AR58" s="650"/>
      <c r="AS58" s="650"/>
      <c r="AT58" s="650"/>
      <c r="AU58" s="650"/>
      <c r="AV58" s="651"/>
      <c r="AW58" s="1187"/>
      <c r="AX58" s="131"/>
      <c r="AY58" s="131"/>
    </row>
    <row r="59" spans="1:51" ht="14.25">
      <c r="A59" s="1176" t="s">
        <v>994</v>
      </c>
      <c r="B59" s="638">
        <f t="shared" si="3"/>
        <v>15</v>
      </c>
      <c r="C59" s="689">
        <v>1</v>
      </c>
      <c r="D59" s="690"/>
      <c r="E59" s="689">
        <v>1</v>
      </c>
      <c r="F59" s="655"/>
      <c r="G59" s="655"/>
      <c r="H59" s="655"/>
      <c r="I59" s="655"/>
      <c r="J59" s="655"/>
      <c r="K59" s="655"/>
      <c r="L59" s="701"/>
      <c r="M59" s="689">
        <v>12</v>
      </c>
      <c r="N59" s="655" t="s">
        <v>505</v>
      </c>
      <c r="O59" s="655" t="s">
        <v>505</v>
      </c>
      <c r="P59" s="655" t="s">
        <v>505</v>
      </c>
      <c r="Q59" s="1168" t="s">
        <v>1106</v>
      </c>
      <c r="R59" s="1206"/>
      <c r="S59" s="1174"/>
      <c r="T59" s="655"/>
      <c r="U59" s="655" t="s">
        <v>505</v>
      </c>
      <c r="V59" s="655" t="s">
        <v>505</v>
      </c>
      <c r="W59" s="641" t="s">
        <v>1106</v>
      </c>
      <c r="X59" s="641"/>
      <c r="Y59" s="655" t="s">
        <v>1106</v>
      </c>
      <c r="Z59" s="655" t="s">
        <v>505</v>
      </c>
      <c r="AA59" s="655"/>
      <c r="AB59" s="655" t="s">
        <v>1060</v>
      </c>
      <c r="AC59" s="655" t="s">
        <v>505</v>
      </c>
      <c r="AD59" s="655" t="s">
        <v>505</v>
      </c>
      <c r="AE59" s="655"/>
      <c r="AF59" s="656"/>
      <c r="AG59" s="656"/>
      <c r="AH59" s="690"/>
      <c r="AI59" s="689"/>
      <c r="AJ59" s="655"/>
      <c r="AK59" s="655"/>
      <c r="AL59" s="655"/>
      <c r="AM59" s="655"/>
      <c r="AN59" s="655"/>
      <c r="AO59" s="690"/>
      <c r="AP59" s="689">
        <v>1</v>
      </c>
      <c r="AQ59" s="655"/>
      <c r="AR59" s="655"/>
      <c r="AS59" s="655"/>
      <c r="AT59" s="655"/>
      <c r="AU59" s="655"/>
      <c r="AV59" s="691"/>
      <c r="AW59" s="1186" t="s">
        <v>1061</v>
      </c>
      <c r="AX59" s="131"/>
      <c r="AY59" s="131"/>
    </row>
    <row r="60" spans="1:51" ht="15" thickBot="1">
      <c r="A60" s="1177"/>
      <c r="B60" s="647">
        <f t="shared" si="3"/>
        <v>17</v>
      </c>
      <c r="C60" s="695">
        <v>1</v>
      </c>
      <c r="D60" s="696"/>
      <c r="E60" s="695">
        <v>1</v>
      </c>
      <c r="F60" s="687"/>
      <c r="G60" s="687"/>
      <c r="H60" s="687"/>
      <c r="I60" s="687"/>
      <c r="J60" s="687"/>
      <c r="K60" s="687"/>
      <c r="L60" s="697"/>
      <c r="M60" s="695">
        <v>14</v>
      </c>
      <c r="N60" s="687" t="s">
        <v>505</v>
      </c>
      <c r="O60" s="687" t="s">
        <v>505</v>
      </c>
      <c r="P60" s="687" t="s">
        <v>505</v>
      </c>
      <c r="Q60" s="687" t="s">
        <v>505</v>
      </c>
      <c r="R60" s="687" t="s">
        <v>505</v>
      </c>
      <c r="S60" s="687" t="s">
        <v>505</v>
      </c>
      <c r="T60" s="687"/>
      <c r="U60" s="687" t="s">
        <v>505</v>
      </c>
      <c r="V60" s="687" t="s">
        <v>505</v>
      </c>
      <c r="W60" s="650" t="s">
        <v>796</v>
      </c>
      <c r="X60" s="650"/>
      <c r="Y60" s="687" t="s">
        <v>796</v>
      </c>
      <c r="Z60" s="687" t="s">
        <v>505</v>
      </c>
      <c r="AA60" s="687"/>
      <c r="AB60" s="687" t="s">
        <v>1060</v>
      </c>
      <c r="AC60" s="687" t="s">
        <v>505</v>
      </c>
      <c r="AD60" s="687" t="s">
        <v>505</v>
      </c>
      <c r="AE60" s="687"/>
      <c r="AF60" s="698"/>
      <c r="AG60" s="698"/>
      <c r="AH60" s="696"/>
      <c r="AI60" s="695"/>
      <c r="AJ60" s="687"/>
      <c r="AK60" s="687"/>
      <c r="AL60" s="687"/>
      <c r="AM60" s="687"/>
      <c r="AN60" s="687"/>
      <c r="AO60" s="696"/>
      <c r="AP60" s="695">
        <v>1</v>
      </c>
      <c r="AQ60" s="687"/>
      <c r="AR60" s="687"/>
      <c r="AS60" s="687"/>
      <c r="AT60" s="687"/>
      <c r="AU60" s="687"/>
      <c r="AV60" s="697"/>
      <c r="AW60" s="1187"/>
      <c r="AX60" s="131"/>
      <c r="AY60" s="131"/>
    </row>
    <row r="61" spans="1:51" ht="28.5">
      <c r="A61" s="1176" t="s">
        <v>995</v>
      </c>
      <c r="B61" s="638">
        <f t="shared" si="3"/>
        <v>18</v>
      </c>
      <c r="C61" s="639">
        <v>1</v>
      </c>
      <c r="D61" s="640"/>
      <c r="E61" s="639">
        <v>3</v>
      </c>
      <c r="F61" s="641"/>
      <c r="G61" s="641" t="s">
        <v>1085</v>
      </c>
      <c r="H61" s="641"/>
      <c r="I61" s="641"/>
      <c r="J61" s="641"/>
      <c r="K61" s="641"/>
      <c r="L61" s="686" t="s">
        <v>1191</v>
      </c>
      <c r="M61" s="639">
        <v>13</v>
      </c>
      <c r="N61" s="641" t="s">
        <v>505</v>
      </c>
      <c r="O61" s="641" t="s">
        <v>505</v>
      </c>
      <c r="P61" s="641" t="s">
        <v>812</v>
      </c>
      <c r="Q61" s="641" t="s">
        <v>1065</v>
      </c>
      <c r="R61" s="641" t="s">
        <v>1065</v>
      </c>
      <c r="S61" s="641" t="s">
        <v>1065</v>
      </c>
      <c r="T61" s="641"/>
      <c r="U61" s="641"/>
      <c r="V61" s="641" t="s">
        <v>1065</v>
      </c>
      <c r="W61" s="1160" t="s">
        <v>1065</v>
      </c>
      <c r="X61" s="1161"/>
      <c r="Y61" s="641" t="s">
        <v>1065</v>
      </c>
      <c r="Z61" s="1160" t="s">
        <v>1065</v>
      </c>
      <c r="AA61" s="1161"/>
      <c r="AB61" s="641" t="s">
        <v>1065</v>
      </c>
      <c r="AC61" s="641" t="s">
        <v>505</v>
      </c>
      <c r="AD61" s="641"/>
      <c r="AE61" s="641"/>
      <c r="AF61" s="643" t="s">
        <v>1065</v>
      </c>
      <c r="AG61" s="643"/>
      <c r="AH61" s="640"/>
      <c r="AI61" s="639"/>
      <c r="AJ61" s="641"/>
      <c r="AK61" s="644"/>
      <c r="AL61" s="641"/>
      <c r="AM61" s="641"/>
      <c r="AN61" s="641"/>
      <c r="AO61" s="640"/>
      <c r="AP61" s="639">
        <v>1</v>
      </c>
      <c r="AQ61" s="641"/>
      <c r="AR61" s="641"/>
      <c r="AS61" s="641"/>
      <c r="AT61" s="641"/>
      <c r="AU61" s="641"/>
      <c r="AV61" s="646"/>
      <c r="AW61" s="1186" t="s">
        <v>1095</v>
      </c>
      <c r="AX61" s="131"/>
      <c r="AY61" s="131"/>
    </row>
    <row r="62" spans="1:51" ht="43.5" thickBot="1">
      <c r="A62" s="1177"/>
      <c r="B62" s="647">
        <f t="shared" si="3"/>
        <v>20</v>
      </c>
      <c r="C62" s="648">
        <v>1</v>
      </c>
      <c r="D62" s="649"/>
      <c r="E62" s="648">
        <v>4</v>
      </c>
      <c r="F62" s="650"/>
      <c r="G62" s="650" t="s">
        <v>505</v>
      </c>
      <c r="H62" s="650"/>
      <c r="I62" s="650"/>
      <c r="J62" s="650"/>
      <c r="K62" s="650"/>
      <c r="L62" s="677" t="s">
        <v>1190</v>
      </c>
      <c r="M62" s="648">
        <v>14</v>
      </c>
      <c r="N62" s="650" t="s">
        <v>1065</v>
      </c>
      <c r="O62" s="650" t="s">
        <v>1065</v>
      </c>
      <c r="P62" s="650" t="s">
        <v>505</v>
      </c>
      <c r="Q62" s="650" t="s">
        <v>505</v>
      </c>
      <c r="R62" s="650" t="s">
        <v>505</v>
      </c>
      <c r="S62" s="650" t="s">
        <v>505</v>
      </c>
      <c r="T62" s="650"/>
      <c r="U62" s="650" t="s">
        <v>505</v>
      </c>
      <c r="V62" s="650" t="s">
        <v>1065</v>
      </c>
      <c r="W62" s="1162" t="s">
        <v>1065</v>
      </c>
      <c r="X62" s="1163"/>
      <c r="Y62" s="650" t="s">
        <v>1065</v>
      </c>
      <c r="Z62" s="1162" t="s">
        <v>1065</v>
      </c>
      <c r="AA62" s="1163"/>
      <c r="AB62" s="650" t="s">
        <v>1065</v>
      </c>
      <c r="AC62" s="650" t="s">
        <v>505</v>
      </c>
      <c r="AD62" s="650"/>
      <c r="AE62" s="650"/>
      <c r="AF62" s="653" t="s">
        <v>1065</v>
      </c>
      <c r="AG62" s="653"/>
      <c r="AH62" s="649"/>
      <c r="AI62" s="648"/>
      <c r="AJ62" s="650"/>
      <c r="AK62" s="650"/>
      <c r="AL62" s="650"/>
      <c r="AM62" s="650"/>
      <c r="AN62" s="650"/>
      <c r="AO62" s="649"/>
      <c r="AP62" s="648">
        <v>1</v>
      </c>
      <c r="AQ62" s="650"/>
      <c r="AR62" s="650"/>
      <c r="AS62" s="650"/>
      <c r="AT62" s="650"/>
      <c r="AU62" s="650"/>
      <c r="AV62" s="651"/>
      <c r="AW62" s="1187"/>
      <c r="AX62" s="131"/>
      <c r="AY62" s="131"/>
    </row>
    <row r="63" spans="1:51" ht="14.25">
      <c r="A63" s="1176" t="s">
        <v>996</v>
      </c>
      <c r="B63" s="638">
        <f t="shared" si="3"/>
        <v>10</v>
      </c>
      <c r="C63" s="689">
        <v>1</v>
      </c>
      <c r="D63" s="690"/>
      <c r="E63" s="689">
        <v>1</v>
      </c>
      <c r="F63" s="655"/>
      <c r="G63" s="655"/>
      <c r="H63" s="655"/>
      <c r="I63" s="655"/>
      <c r="J63" s="655"/>
      <c r="K63" s="655"/>
      <c r="L63" s="701"/>
      <c r="M63" s="689">
        <v>6</v>
      </c>
      <c r="N63" s="1168" t="s">
        <v>1065</v>
      </c>
      <c r="O63" s="1174"/>
      <c r="P63" s="1160" t="s">
        <v>1065</v>
      </c>
      <c r="Q63" s="1164"/>
      <c r="R63" s="1164"/>
      <c r="S63" s="1164"/>
      <c r="T63" s="1164"/>
      <c r="U63" s="1161"/>
      <c r="V63" s="655" t="s">
        <v>505</v>
      </c>
      <c r="W63" s="1160" t="s">
        <v>1065</v>
      </c>
      <c r="X63" s="1164"/>
      <c r="Y63" s="1164"/>
      <c r="Z63" s="1164"/>
      <c r="AA63" s="1161"/>
      <c r="AB63" s="655"/>
      <c r="AC63" s="655" t="s">
        <v>505</v>
      </c>
      <c r="AD63" s="655"/>
      <c r="AE63" s="655"/>
      <c r="AF63" s="656" t="s">
        <v>1065</v>
      </c>
      <c r="AG63" s="656"/>
      <c r="AH63" s="690"/>
      <c r="AI63" s="689">
        <v>1</v>
      </c>
      <c r="AJ63" s="655"/>
      <c r="AK63" s="655" t="s">
        <v>505</v>
      </c>
      <c r="AL63" s="655"/>
      <c r="AM63" s="655"/>
      <c r="AN63" s="655"/>
      <c r="AO63" s="690"/>
      <c r="AP63" s="689">
        <v>1</v>
      </c>
      <c r="AQ63" s="655"/>
      <c r="AR63" s="655"/>
      <c r="AS63" s="655"/>
      <c r="AT63" s="655"/>
      <c r="AU63" s="655"/>
      <c r="AV63" s="691"/>
      <c r="AW63" s="1186" t="s">
        <v>1097</v>
      </c>
      <c r="AX63" s="131"/>
      <c r="AY63" s="131"/>
    </row>
    <row r="64" spans="1:51" ht="15" thickBot="1">
      <c r="A64" s="1177"/>
      <c r="B64" s="647">
        <f t="shared" si="3"/>
        <v>19</v>
      </c>
      <c r="C64" s="695">
        <v>1</v>
      </c>
      <c r="D64" s="696"/>
      <c r="E64" s="695">
        <v>4</v>
      </c>
      <c r="F64" s="687" t="s">
        <v>1062</v>
      </c>
      <c r="G64" s="687" t="s">
        <v>1062</v>
      </c>
      <c r="H64" s="687" t="s">
        <v>1062</v>
      </c>
      <c r="I64" s="687" t="s">
        <v>1062</v>
      </c>
      <c r="J64" s="687"/>
      <c r="K64" s="687"/>
      <c r="L64" s="700"/>
      <c r="M64" s="695">
        <v>9</v>
      </c>
      <c r="N64" s="650" t="s">
        <v>1081</v>
      </c>
      <c r="O64" s="650" t="s">
        <v>1081</v>
      </c>
      <c r="P64" s="1162" t="s">
        <v>1081</v>
      </c>
      <c r="Q64" s="1173"/>
      <c r="R64" s="1173"/>
      <c r="S64" s="1173"/>
      <c r="T64" s="1173"/>
      <c r="U64" s="1163"/>
      <c r="V64" s="655" t="s">
        <v>505</v>
      </c>
      <c r="W64" s="1162" t="s">
        <v>1081</v>
      </c>
      <c r="X64" s="1163"/>
      <c r="Y64" s="650" t="s">
        <v>1062</v>
      </c>
      <c r="Z64" s="1162" t="s">
        <v>1062</v>
      </c>
      <c r="AA64" s="1163"/>
      <c r="AB64" s="655"/>
      <c r="AC64" s="655" t="s">
        <v>505</v>
      </c>
      <c r="AD64" s="687"/>
      <c r="AE64" s="687"/>
      <c r="AF64" s="698" t="s">
        <v>1081</v>
      </c>
      <c r="AG64" s="698"/>
      <c r="AH64" s="696"/>
      <c r="AI64" s="695">
        <v>1</v>
      </c>
      <c r="AJ64" s="687"/>
      <c r="AK64" s="687" t="s">
        <v>505</v>
      </c>
      <c r="AL64" s="687"/>
      <c r="AM64" s="687"/>
      <c r="AN64" s="687"/>
      <c r="AO64" s="696"/>
      <c r="AP64" s="695">
        <v>4</v>
      </c>
      <c r="AQ64" s="687" t="s">
        <v>1062</v>
      </c>
      <c r="AR64" s="687" t="s">
        <v>1062</v>
      </c>
      <c r="AS64" s="687" t="s">
        <v>1062</v>
      </c>
      <c r="AT64" s="687" t="s">
        <v>1062</v>
      </c>
      <c r="AU64" s="687"/>
      <c r="AV64" s="697"/>
      <c r="AW64" s="1187"/>
      <c r="AX64" s="131"/>
      <c r="AY64" s="131"/>
    </row>
    <row r="65" spans="1:51" ht="28.5">
      <c r="A65" s="1176" t="s">
        <v>997</v>
      </c>
      <c r="B65" s="638">
        <f t="shared" si="3"/>
        <v>23</v>
      </c>
      <c r="C65" s="639">
        <v>1</v>
      </c>
      <c r="D65" s="640"/>
      <c r="E65" s="639">
        <v>1</v>
      </c>
      <c r="F65" s="641"/>
      <c r="G65" s="641"/>
      <c r="H65" s="641"/>
      <c r="I65" s="641"/>
      <c r="J65" s="641"/>
      <c r="K65" s="641"/>
      <c r="L65" s="686"/>
      <c r="M65" s="639">
        <v>17</v>
      </c>
      <c r="N65" s="641" t="s">
        <v>505</v>
      </c>
      <c r="O65" s="641" t="s">
        <v>505</v>
      </c>
      <c r="P65" s="641" t="s">
        <v>505</v>
      </c>
      <c r="Q65" s="641" t="s">
        <v>505</v>
      </c>
      <c r="R65" s="641" t="s">
        <v>505</v>
      </c>
      <c r="S65" s="1160" t="s">
        <v>505</v>
      </c>
      <c r="T65" s="1161"/>
      <c r="U65" s="694" t="s">
        <v>1173</v>
      </c>
      <c r="V65" s="641" t="s">
        <v>505</v>
      </c>
      <c r="W65" s="1160" t="s">
        <v>1081</v>
      </c>
      <c r="X65" s="1161"/>
      <c r="Y65" s="641" t="s">
        <v>1062</v>
      </c>
      <c r="Z65" s="1160" t="s">
        <v>1081</v>
      </c>
      <c r="AA65" s="1161"/>
      <c r="AB65" s="641" t="s">
        <v>1081</v>
      </c>
      <c r="AC65" s="641" t="s">
        <v>505</v>
      </c>
      <c r="AD65" s="1160" t="s">
        <v>505</v>
      </c>
      <c r="AE65" s="1161"/>
      <c r="AF65" s="645" t="s">
        <v>813</v>
      </c>
      <c r="AG65" s="641"/>
      <c r="AH65" s="640" t="s">
        <v>1204</v>
      </c>
      <c r="AI65" s="639">
        <v>3</v>
      </c>
      <c r="AJ65" s="643" t="s">
        <v>1072</v>
      </c>
      <c r="AK65" s="643" t="s">
        <v>1072</v>
      </c>
      <c r="AL65" s="641"/>
      <c r="AM65" s="641"/>
      <c r="AN65" s="641"/>
      <c r="AO65" s="707" t="s">
        <v>1087</v>
      </c>
      <c r="AP65" s="639">
        <v>1</v>
      </c>
      <c r="AQ65" s="641"/>
      <c r="AR65" s="641"/>
      <c r="AS65" s="641"/>
      <c r="AT65" s="641"/>
      <c r="AU65" s="641"/>
      <c r="AV65" s="646"/>
      <c r="AW65" s="1186" t="s">
        <v>1057</v>
      </c>
      <c r="AX65" s="131"/>
      <c r="AY65" s="131"/>
    </row>
    <row r="66" spans="1:51" ht="86.25" thickBot="1">
      <c r="A66" s="1177"/>
      <c r="B66" s="647">
        <f t="shared" si="3"/>
        <v>26</v>
      </c>
      <c r="C66" s="648">
        <v>1</v>
      </c>
      <c r="D66" s="649"/>
      <c r="E66" s="648">
        <v>1</v>
      </c>
      <c r="F66" s="650"/>
      <c r="G66" s="650"/>
      <c r="H66" s="650"/>
      <c r="I66" s="650"/>
      <c r="J66" s="650"/>
      <c r="K66" s="650"/>
      <c r="L66" s="677"/>
      <c r="M66" s="648">
        <v>20</v>
      </c>
      <c r="N66" s="650" t="s">
        <v>505</v>
      </c>
      <c r="O66" s="650" t="s">
        <v>505</v>
      </c>
      <c r="P66" s="650" t="s">
        <v>505</v>
      </c>
      <c r="Q66" s="650" t="s">
        <v>505</v>
      </c>
      <c r="R66" s="650" t="s">
        <v>505</v>
      </c>
      <c r="S66" s="1162" t="s">
        <v>505</v>
      </c>
      <c r="T66" s="1163"/>
      <c r="U66" s="660" t="s">
        <v>649</v>
      </c>
      <c r="V66" s="650" t="s">
        <v>505</v>
      </c>
      <c r="W66" s="1162" t="s">
        <v>1065</v>
      </c>
      <c r="X66" s="1163"/>
      <c r="Y66" s="650" t="s">
        <v>1062</v>
      </c>
      <c r="Z66" s="1162" t="s">
        <v>1065</v>
      </c>
      <c r="AA66" s="1163"/>
      <c r="AB66" s="650" t="s">
        <v>505</v>
      </c>
      <c r="AC66" s="650"/>
      <c r="AD66" s="1162" t="s">
        <v>505</v>
      </c>
      <c r="AE66" s="1163"/>
      <c r="AF66" s="728" t="s">
        <v>814</v>
      </c>
      <c r="AG66" s="650"/>
      <c r="AH66" s="649" t="s">
        <v>650</v>
      </c>
      <c r="AI66" s="648">
        <v>3</v>
      </c>
      <c r="AJ66" s="653" t="s">
        <v>1072</v>
      </c>
      <c r="AK66" s="653" t="s">
        <v>1072</v>
      </c>
      <c r="AL66" s="650"/>
      <c r="AM66" s="650"/>
      <c r="AN66" s="650"/>
      <c r="AO66" s="649" t="s">
        <v>1087</v>
      </c>
      <c r="AP66" s="648">
        <v>1</v>
      </c>
      <c r="AQ66" s="650"/>
      <c r="AR66" s="650"/>
      <c r="AS66" s="650"/>
      <c r="AT66" s="650"/>
      <c r="AU66" s="650"/>
      <c r="AV66" s="651"/>
      <c r="AW66" s="1187"/>
      <c r="AX66" s="131"/>
      <c r="AY66" s="131"/>
    </row>
    <row r="67" spans="1:51" ht="42.75">
      <c r="A67" s="1176" t="s">
        <v>998</v>
      </c>
      <c r="B67" s="638">
        <f t="shared" si="3"/>
        <v>22</v>
      </c>
      <c r="C67" s="639">
        <v>1</v>
      </c>
      <c r="D67" s="640"/>
      <c r="E67" s="639">
        <v>3</v>
      </c>
      <c r="F67" s="641"/>
      <c r="G67" s="641"/>
      <c r="H67" s="641"/>
      <c r="I67" s="641"/>
      <c r="J67" s="641"/>
      <c r="K67" s="641" t="s">
        <v>1065</v>
      </c>
      <c r="L67" s="686" t="s">
        <v>651</v>
      </c>
      <c r="M67" s="639">
        <v>16</v>
      </c>
      <c r="N67" s="641" t="s">
        <v>505</v>
      </c>
      <c r="O67" s="641" t="s">
        <v>505</v>
      </c>
      <c r="P67" s="641" t="s">
        <v>505</v>
      </c>
      <c r="Q67" s="641" t="s">
        <v>505</v>
      </c>
      <c r="R67" s="641"/>
      <c r="S67" s="641"/>
      <c r="T67" s="641" t="s">
        <v>799</v>
      </c>
      <c r="U67" s="641" t="s">
        <v>505</v>
      </c>
      <c r="V67" s="641" t="s">
        <v>799</v>
      </c>
      <c r="W67" s="641" t="s">
        <v>799</v>
      </c>
      <c r="X67" s="641"/>
      <c r="Y67" s="641" t="s">
        <v>799</v>
      </c>
      <c r="Z67" s="1160" t="s">
        <v>799</v>
      </c>
      <c r="AA67" s="1161"/>
      <c r="AB67" s="641" t="s">
        <v>799</v>
      </c>
      <c r="AC67" s="643" t="s">
        <v>505</v>
      </c>
      <c r="AD67" s="641"/>
      <c r="AE67" s="641"/>
      <c r="AF67" s="643" t="s">
        <v>1062</v>
      </c>
      <c r="AG67" s="643"/>
      <c r="AH67" s="640" t="s">
        <v>652</v>
      </c>
      <c r="AI67" s="639">
        <v>1</v>
      </c>
      <c r="AJ67" s="641"/>
      <c r="AK67" s="641"/>
      <c r="AL67" s="641"/>
      <c r="AM67" s="641"/>
      <c r="AN67" s="641" t="s">
        <v>796</v>
      </c>
      <c r="AO67" s="640"/>
      <c r="AP67" s="639">
        <v>1</v>
      </c>
      <c r="AQ67" s="641"/>
      <c r="AR67" s="641"/>
      <c r="AS67" s="641"/>
      <c r="AT67" s="641"/>
      <c r="AU67" s="641"/>
      <c r="AV67" s="646"/>
      <c r="AW67" s="1193" t="s">
        <v>1098</v>
      </c>
      <c r="AX67" s="131"/>
      <c r="AY67" s="131"/>
    </row>
    <row r="68" spans="1:51" ht="43.5" thickBot="1">
      <c r="A68" s="1177"/>
      <c r="B68" s="647">
        <f t="shared" si="3"/>
        <v>24</v>
      </c>
      <c r="C68" s="648">
        <v>1</v>
      </c>
      <c r="D68" s="649"/>
      <c r="E68" s="648">
        <v>4</v>
      </c>
      <c r="F68" s="650" t="s">
        <v>796</v>
      </c>
      <c r="G68" s="650" t="s">
        <v>796</v>
      </c>
      <c r="H68" s="650" t="s">
        <v>796</v>
      </c>
      <c r="I68" s="650"/>
      <c r="J68" s="650"/>
      <c r="K68" s="650" t="s">
        <v>796</v>
      </c>
      <c r="L68" s="677"/>
      <c r="M68" s="648">
        <v>16</v>
      </c>
      <c r="N68" s="650" t="s">
        <v>505</v>
      </c>
      <c r="O68" s="650" t="s">
        <v>505</v>
      </c>
      <c r="P68" s="650" t="s">
        <v>505</v>
      </c>
      <c r="Q68" s="650" t="s">
        <v>505</v>
      </c>
      <c r="R68" s="650"/>
      <c r="S68" s="650"/>
      <c r="T68" s="650" t="s">
        <v>796</v>
      </c>
      <c r="U68" s="650" t="s">
        <v>505</v>
      </c>
      <c r="V68" s="650" t="s">
        <v>796</v>
      </c>
      <c r="W68" s="650" t="s">
        <v>796</v>
      </c>
      <c r="X68" s="650"/>
      <c r="Y68" s="650" t="s">
        <v>796</v>
      </c>
      <c r="Z68" s="1162" t="s">
        <v>796</v>
      </c>
      <c r="AA68" s="1163"/>
      <c r="AB68" s="650" t="s">
        <v>796</v>
      </c>
      <c r="AC68" s="653" t="s">
        <v>796</v>
      </c>
      <c r="AD68" s="650"/>
      <c r="AE68" s="650"/>
      <c r="AF68" s="653" t="s">
        <v>1062</v>
      </c>
      <c r="AG68" s="653"/>
      <c r="AH68" s="649" t="s">
        <v>653</v>
      </c>
      <c r="AI68" s="648">
        <v>1</v>
      </c>
      <c r="AJ68" s="650"/>
      <c r="AK68" s="650"/>
      <c r="AL68" s="650"/>
      <c r="AM68" s="650"/>
      <c r="AN68" s="650" t="s">
        <v>505</v>
      </c>
      <c r="AO68" s="649"/>
      <c r="AP68" s="648">
        <v>2</v>
      </c>
      <c r="AQ68" s="650"/>
      <c r="AR68" s="650" t="s">
        <v>796</v>
      </c>
      <c r="AS68" s="650"/>
      <c r="AT68" s="650"/>
      <c r="AU68" s="650" t="s">
        <v>796</v>
      </c>
      <c r="AV68" s="651"/>
      <c r="AW68" s="1193"/>
      <c r="AX68" s="131"/>
      <c r="AY68" s="131"/>
    </row>
    <row r="69" spans="1:51" ht="28.5">
      <c r="A69" s="1176" t="s">
        <v>1099</v>
      </c>
      <c r="B69" s="638">
        <f>C69+E69+M69+AI69+AP69</f>
        <v>17</v>
      </c>
      <c r="C69" s="639">
        <v>1</v>
      </c>
      <c r="D69" s="640"/>
      <c r="E69" s="639">
        <v>1</v>
      </c>
      <c r="F69" s="641"/>
      <c r="G69" s="641"/>
      <c r="H69" s="641"/>
      <c r="I69" s="641"/>
      <c r="J69" s="641"/>
      <c r="K69" s="641"/>
      <c r="L69" s="686"/>
      <c r="M69" s="639">
        <v>14</v>
      </c>
      <c r="N69" s="641" t="s">
        <v>815</v>
      </c>
      <c r="O69" s="641" t="s">
        <v>816</v>
      </c>
      <c r="P69" s="643" t="s">
        <v>656</v>
      </c>
      <c r="Q69" s="643" t="s">
        <v>656</v>
      </c>
      <c r="R69" s="643"/>
      <c r="S69" s="643"/>
      <c r="T69" s="643" t="s">
        <v>656</v>
      </c>
      <c r="U69" s="641" t="s">
        <v>505</v>
      </c>
      <c r="V69" s="641" t="s">
        <v>505</v>
      </c>
      <c r="W69" s="641" t="s">
        <v>505</v>
      </c>
      <c r="X69" s="644"/>
      <c r="Y69" s="641" t="s">
        <v>505</v>
      </c>
      <c r="Z69" s="641" t="s">
        <v>505</v>
      </c>
      <c r="AA69" s="644"/>
      <c r="AB69" s="641" t="s">
        <v>1060</v>
      </c>
      <c r="AC69" s="641" t="s">
        <v>505</v>
      </c>
      <c r="AD69" s="641"/>
      <c r="AE69" s="641"/>
      <c r="AF69" s="643" t="s">
        <v>796</v>
      </c>
      <c r="AG69" s="643" t="s">
        <v>796</v>
      </c>
      <c r="AH69" s="640" t="s">
        <v>655</v>
      </c>
      <c r="AI69" s="639"/>
      <c r="AJ69" s="641"/>
      <c r="AK69" s="641"/>
      <c r="AL69" s="641"/>
      <c r="AM69" s="641"/>
      <c r="AN69" s="641"/>
      <c r="AO69" s="640"/>
      <c r="AP69" s="639">
        <v>1</v>
      </c>
      <c r="AQ69" s="641"/>
      <c r="AR69" s="641"/>
      <c r="AS69" s="641"/>
      <c r="AT69" s="641"/>
      <c r="AU69" s="641"/>
      <c r="AV69" s="646"/>
      <c r="AW69" s="1186" t="s">
        <v>1056</v>
      </c>
      <c r="AX69" s="131"/>
      <c r="AY69" s="131"/>
    </row>
    <row r="70" spans="1:51" ht="43.5" thickBot="1">
      <c r="A70" s="1177"/>
      <c r="B70" s="647">
        <f>C70+E70+M70+AI70+AP70</f>
        <v>29</v>
      </c>
      <c r="C70" s="648">
        <v>2</v>
      </c>
      <c r="D70" s="649" t="s">
        <v>654</v>
      </c>
      <c r="E70" s="648">
        <v>5</v>
      </c>
      <c r="F70" s="650" t="s">
        <v>1106</v>
      </c>
      <c r="G70" s="650" t="s">
        <v>1106</v>
      </c>
      <c r="H70" s="650" t="s">
        <v>1106</v>
      </c>
      <c r="I70" s="650" t="s">
        <v>1106</v>
      </c>
      <c r="J70" s="650" t="s">
        <v>1106</v>
      </c>
      <c r="K70" s="650"/>
      <c r="L70" s="677"/>
      <c r="M70" s="648">
        <v>19</v>
      </c>
      <c r="N70" s="650" t="s">
        <v>817</v>
      </c>
      <c r="O70" s="650" t="s">
        <v>818</v>
      </c>
      <c r="P70" s="653" t="s">
        <v>1062</v>
      </c>
      <c r="Q70" s="653" t="s">
        <v>1062</v>
      </c>
      <c r="R70" s="653"/>
      <c r="S70" s="653" t="s">
        <v>1066</v>
      </c>
      <c r="T70" s="653" t="s">
        <v>505</v>
      </c>
      <c r="U70" s="660" t="s">
        <v>657</v>
      </c>
      <c r="V70" s="650" t="s">
        <v>505</v>
      </c>
      <c r="W70" s="650" t="s">
        <v>505</v>
      </c>
      <c r="X70" s="659"/>
      <c r="Y70" s="650" t="s">
        <v>1106</v>
      </c>
      <c r="Z70" s="650" t="s">
        <v>505</v>
      </c>
      <c r="AA70" s="659"/>
      <c r="AB70" s="650" t="s">
        <v>1060</v>
      </c>
      <c r="AC70" s="650" t="s">
        <v>505</v>
      </c>
      <c r="AD70" s="650"/>
      <c r="AE70" s="650"/>
      <c r="AF70" s="653" t="s">
        <v>1106</v>
      </c>
      <c r="AG70" s="653" t="s">
        <v>1106</v>
      </c>
      <c r="AH70" s="649" t="s">
        <v>655</v>
      </c>
      <c r="AI70" s="648"/>
      <c r="AJ70" s="650"/>
      <c r="AK70" s="650"/>
      <c r="AL70" s="650"/>
      <c r="AM70" s="650"/>
      <c r="AN70" s="650"/>
      <c r="AO70" s="649"/>
      <c r="AP70" s="648">
        <v>3</v>
      </c>
      <c r="AQ70" s="650" t="s">
        <v>1081</v>
      </c>
      <c r="AR70" s="650" t="s">
        <v>1081</v>
      </c>
      <c r="AS70" s="650"/>
      <c r="AT70" s="650"/>
      <c r="AU70" s="650" t="s">
        <v>658</v>
      </c>
      <c r="AV70" s="651"/>
      <c r="AW70" s="1187"/>
      <c r="AX70" s="131"/>
      <c r="AY70" s="131"/>
    </row>
    <row r="71" spans="1:51" ht="176.25" customHeight="1">
      <c r="A71" s="1176" t="s">
        <v>1000</v>
      </c>
      <c r="B71" s="638">
        <f>C71+E71+M71+AI71+AP71</f>
        <v>28</v>
      </c>
      <c r="C71" s="639">
        <v>1</v>
      </c>
      <c r="D71" s="640"/>
      <c r="E71" s="639">
        <v>1</v>
      </c>
      <c r="F71" s="641"/>
      <c r="G71" s="641"/>
      <c r="H71" s="641"/>
      <c r="I71" s="641"/>
      <c r="J71" s="641"/>
      <c r="K71" s="641"/>
      <c r="L71" s="686"/>
      <c r="M71" s="639">
        <v>25</v>
      </c>
      <c r="N71" s="1160" t="s">
        <v>1081</v>
      </c>
      <c r="O71" s="1161"/>
      <c r="P71" s="1160" t="s">
        <v>1081</v>
      </c>
      <c r="Q71" s="1164"/>
      <c r="R71" s="1164"/>
      <c r="S71" s="1164"/>
      <c r="T71" s="1161"/>
      <c r="U71" s="641" t="s">
        <v>1081</v>
      </c>
      <c r="V71" s="641" t="s">
        <v>1081</v>
      </c>
      <c r="W71" s="1160" t="s">
        <v>1081</v>
      </c>
      <c r="X71" s="1161"/>
      <c r="Y71" s="641" t="s">
        <v>1081</v>
      </c>
      <c r="Z71" s="1160" t="s">
        <v>1081</v>
      </c>
      <c r="AA71" s="1161"/>
      <c r="AB71" s="641" t="s">
        <v>1081</v>
      </c>
      <c r="AC71" s="641" t="s">
        <v>1081</v>
      </c>
      <c r="AD71" s="641" t="s">
        <v>1081</v>
      </c>
      <c r="AE71" s="644"/>
      <c r="AF71" s="643"/>
      <c r="AG71" s="643" t="s">
        <v>1081</v>
      </c>
      <c r="AH71" s="943" t="s">
        <v>659</v>
      </c>
      <c r="AI71" s="639"/>
      <c r="AJ71" s="641"/>
      <c r="AK71" s="641"/>
      <c r="AL71" s="641"/>
      <c r="AM71" s="641"/>
      <c r="AN71" s="641"/>
      <c r="AO71" s="640"/>
      <c r="AP71" s="639">
        <v>1</v>
      </c>
      <c r="AQ71" s="641"/>
      <c r="AR71" s="641"/>
      <c r="AS71" s="641"/>
      <c r="AT71" s="641"/>
      <c r="AU71" s="641"/>
      <c r="AV71" s="646"/>
      <c r="AW71" s="1186" t="s">
        <v>1100</v>
      </c>
      <c r="AX71" s="131"/>
      <c r="AY71" s="131"/>
    </row>
    <row r="72" spans="1:51" ht="176.25" customHeight="1" thickBot="1">
      <c r="A72" s="1177"/>
      <c r="B72" s="647">
        <f>C72+E72+M72+AI72+AP72</f>
        <v>37</v>
      </c>
      <c r="C72" s="648">
        <v>1</v>
      </c>
      <c r="D72" s="649"/>
      <c r="E72" s="648">
        <v>3</v>
      </c>
      <c r="F72" s="650" t="s">
        <v>505</v>
      </c>
      <c r="G72" s="650" t="s">
        <v>505</v>
      </c>
      <c r="H72" s="650" t="s">
        <v>505</v>
      </c>
      <c r="I72" s="650"/>
      <c r="J72" s="650"/>
      <c r="K72" s="650"/>
      <c r="L72" s="677"/>
      <c r="M72" s="648">
        <v>30</v>
      </c>
      <c r="N72" s="650" t="s">
        <v>505</v>
      </c>
      <c r="O72" s="650" t="s">
        <v>505</v>
      </c>
      <c r="P72" s="650" t="s">
        <v>505</v>
      </c>
      <c r="Q72" s="650" t="s">
        <v>505</v>
      </c>
      <c r="R72" s="650" t="s">
        <v>505</v>
      </c>
      <c r="S72" s="650" t="s">
        <v>505</v>
      </c>
      <c r="T72" s="650" t="s">
        <v>505</v>
      </c>
      <c r="U72" s="650" t="s">
        <v>819</v>
      </c>
      <c r="V72" s="650" t="s">
        <v>819</v>
      </c>
      <c r="W72" s="1162" t="s">
        <v>819</v>
      </c>
      <c r="X72" s="1163"/>
      <c r="Y72" s="650" t="s">
        <v>819</v>
      </c>
      <c r="Z72" s="1162" t="s">
        <v>819</v>
      </c>
      <c r="AA72" s="1163"/>
      <c r="AB72" s="650" t="s">
        <v>819</v>
      </c>
      <c r="AC72" s="650" t="s">
        <v>819</v>
      </c>
      <c r="AD72" s="650" t="s">
        <v>819</v>
      </c>
      <c r="AE72" s="650"/>
      <c r="AF72" s="653"/>
      <c r="AG72" s="653" t="s">
        <v>819</v>
      </c>
      <c r="AH72" s="709" t="s">
        <v>660</v>
      </c>
      <c r="AI72" s="648"/>
      <c r="AJ72" s="650"/>
      <c r="AK72" s="650"/>
      <c r="AL72" s="650"/>
      <c r="AM72" s="650"/>
      <c r="AN72" s="650"/>
      <c r="AO72" s="649"/>
      <c r="AP72" s="648">
        <v>3</v>
      </c>
      <c r="AQ72" s="650" t="s">
        <v>796</v>
      </c>
      <c r="AR72" s="650" t="s">
        <v>796</v>
      </c>
      <c r="AS72" s="650"/>
      <c r="AT72" s="650"/>
      <c r="AU72" s="650"/>
      <c r="AV72" s="677" t="s">
        <v>620</v>
      </c>
      <c r="AW72" s="1187"/>
      <c r="AX72" s="131"/>
      <c r="AY72" s="131"/>
    </row>
    <row r="73" spans="1:51" s="127" customFormat="1" ht="45" customHeight="1" thickBot="1">
      <c r="A73" s="123" t="s">
        <v>1340</v>
      </c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4"/>
      <c r="AI73" s="125"/>
      <c r="AJ73" s="125"/>
      <c r="AK73" s="125"/>
      <c r="AL73" s="125"/>
      <c r="AM73" s="125"/>
      <c r="AN73" s="125"/>
      <c r="AO73" s="124"/>
      <c r="AP73" s="125"/>
      <c r="AQ73" s="322"/>
      <c r="AR73" s="322"/>
      <c r="AS73" s="322"/>
      <c r="AT73" s="322"/>
      <c r="AU73" s="322"/>
      <c r="AV73" s="322"/>
      <c r="AW73" s="126"/>
      <c r="AX73" s="128"/>
      <c r="AY73" s="128"/>
    </row>
    <row r="74" spans="1:49" ht="17.25">
      <c r="A74" s="1181" t="s">
        <v>1017</v>
      </c>
      <c r="B74" s="129"/>
      <c r="C74" s="1197" t="s">
        <v>1018</v>
      </c>
      <c r="D74" s="1209"/>
      <c r="E74" s="1197" t="s">
        <v>1019</v>
      </c>
      <c r="F74" s="1208"/>
      <c r="G74" s="1208"/>
      <c r="H74" s="1208"/>
      <c r="I74" s="1208"/>
      <c r="J74" s="1208"/>
      <c r="K74" s="1208"/>
      <c r="L74" s="1209"/>
      <c r="M74" s="1197" t="s">
        <v>1020</v>
      </c>
      <c r="N74" s="1208"/>
      <c r="O74" s="1208"/>
      <c r="P74" s="1208"/>
      <c r="Q74" s="1208"/>
      <c r="R74" s="1208"/>
      <c r="S74" s="1208"/>
      <c r="T74" s="1208"/>
      <c r="U74" s="1208"/>
      <c r="V74" s="1208"/>
      <c r="W74" s="1208"/>
      <c r="X74" s="1208"/>
      <c r="Y74" s="1208"/>
      <c r="Z74" s="1208" t="s">
        <v>1021</v>
      </c>
      <c r="AA74" s="1208"/>
      <c r="AB74" s="1208"/>
      <c r="AC74" s="1208"/>
      <c r="AD74" s="1208"/>
      <c r="AE74" s="1208"/>
      <c r="AF74" s="1208"/>
      <c r="AG74" s="1208"/>
      <c r="AH74" s="1209"/>
      <c r="AI74" s="1197" t="s">
        <v>1022</v>
      </c>
      <c r="AJ74" s="1198"/>
      <c r="AK74" s="1198"/>
      <c r="AL74" s="1198"/>
      <c r="AM74" s="1198"/>
      <c r="AN74" s="1198"/>
      <c r="AO74" s="1199"/>
      <c r="AP74" s="1197" t="s">
        <v>1023</v>
      </c>
      <c r="AQ74" s="1198"/>
      <c r="AR74" s="1198"/>
      <c r="AS74" s="1198"/>
      <c r="AT74" s="1198"/>
      <c r="AU74" s="1198"/>
      <c r="AV74" s="1199"/>
      <c r="AW74" s="130"/>
    </row>
    <row r="75" spans="1:49" ht="14.25">
      <c r="A75" s="1182"/>
      <c r="B75" s="133" t="s">
        <v>1024</v>
      </c>
      <c r="C75" s="1200" t="s">
        <v>1025</v>
      </c>
      <c r="D75" s="1212" t="s">
        <v>1026</v>
      </c>
      <c r="E75" s="1200" t="s">
        <v>1025</v>
      </c>
      <c r="F75" s="1202" t="s">
        <v>1027</v>
      </c>
      <c r="G75" s="1203"/>
      <c r="H75" s="1203"/>
      <c r="I75" s="1203"/>
      <c r="J75" s="1203"/>
      <c r="K75" s="1203"/>
      <c r="L75" s="1204"/>
      <c r="M75" s="1200" t="s">
        <v>1025</v>
      </c>
      <c r="N75" s="1202" t="s">
        <v>1027</v>
      </c>
      <c r="O75" s="1203"/>
      <c r="P75" s="1203"/>
      <c r="Q75" s="1203"/>
      <c r="R75" s="1203"/>
      <c r="S75" s="1203"/>
      <c r="T75" s="1203"/>
      <c r="U75" s="1203"/>
      <c r="V75" s="1203"/>
      <c r="W75" s="1203"/>
      <c r="X75" s="1203"/>
      <c r="Y75" s="1203"/>
      <c r="Z75" s="1203"/>
      <c r="AA75" s="1203"/>
      <c r="AB75" s="1203"/>
      <c r="AC75" s="1203"/>
      <c r="AD75" s="1203"/>
      <c r="AE75" s="1203"/>
      <c r="AF75" s="1203"/>
      <c r="AG75" s="1203"/>
      <c r="AH75" s="1204"/>
      <c r="AI75" s="1200" t="s">
        <v>1025</v>
      </c>
      <c r="AJ75" s="1202" t="s">
        <v>1026</v>
      </c>
      <c r="AK75" s="1203"/>
      <c r="AL75" s="1203"/>
      <c r="AM75" s="1203"/>
      <c r="AN75" s="1203"/>
      <c r="AO75" s="1204"/>
      <c r="AP75" s="1200" t="s">
        <v>1025</v>
      </c>
      <c r="AQ75" s="1202" t="s">
        <v>1026</v>
      </c>
      <c r="AR75" s="1203"/>
      <c r="AS75" s="1203"/>
      <c r="AT75" s="1203"/>
      <c r="AU75" s="1203"/>
      <c r="AV75" s="1204"/>
      <c r="AW75" s="327" t="s">
        <v>1028</v>
      </c>
    </row>
    <row r="76" spans="1:51" s="137" customFormat="1" ht="107.25" customHeight="1" thickBot="1">
      <c r="A76" s="1183"/>
      <c r="B76" s="134" t="s">
        <v>1025</v>
      </c>
      <c r="C76" s="1201"/>
      <c r="D76" s="1213"/>
      <c r="E76" s="1201"/>
      <c r="F76" s="723" t="s">
        <v>1029</v>
      </c>
      <c r="G76" s="723" t="s">
        <v>1030</v>
      </c>
      <c r="H76" s="723" t="s">
        <v>1031</v>
      </c>
      <c r="I76" s="723" t="s">
        <v>1032</v>
      </c>
      <c r="J76" s="723" t="s">
        <v>1033</v>
      </c>
      <c r="K76" s="723" t="s">
        <v>1034</v>
      </c>
      <c r="L76" s="724" t="s">
        <v>1035</v>
      </c>
      <c r="M76" s="1201"/>
      <c r="N76" s="725" t="s">
        <v>1036</v>
      </c>
      <c r="O76" s="725" t="s">
        <v>1037</v>
      </c>
      <c r="P76" s="725" t="s">
        <v>635</v>
      </c>
      <c r="Q76" s="725" t="s">
        <v>1038</v>
      </c>
      <c r="R76" s="725" t="s">
        <v>1039</v>
      </c>
      <c r="S76" s="725" t="s">
        <v>636</v>
      </c>
      <c r="T76" s="725" t="s">
        <v>637</v>
      </c>
      <c r="U76" s="725" t="s">
        <v>1040</v>
      </c>
      <c r="V76" s="725" t="s">
        <v>639</v>
      </c>
      <c r="W76" s="725" t="s">
        <v>1041</v>
      </c>
      <c r="X76" s="725" t="s">
        <v>1042</v>
      </c>
      <c r="Y76" s="725" t="s">
        <v>640</v>
      </c>
      <c r="Z76" s="725" t="s">
        <v>1043</v>
      </c>
      <c r="AA76" s="725" t="s">
        <v>642</v>
      </c>
      <c r="AB76" s="725" t="s">
        <v>1044</v>
      </c>
      <c r="AC76" s="725" t="s">
        <v>638</v>
      </c>
      <c r="AD76" s="725" t="s">
        <v>1303</v>
      </c>
      <c r="AE76" s="725" t="s">
        <v>634</v>
      </c>
      <c r="AF76" s="135" t="s">
        <v>1045</v>
      </c>
      <c r="AG76" s="726" t="s">
        <v>1046</v>
      </c>
      <c r="AH76" s="727" t="s">
        <v>1035</v>
      </c>
      <c r="AI76" s="1201"/>
      <c r="AJ76" s="725" t="s">
        <v>1047</v>
      </c>
      <c r="AK76" s="725" t="s">
        <v>1048</v>
      </c>
      <c r="AL76" s="725" t="s">
        <v>1049</v>
      </c>
      <c r="AM76" s="725" t="s">
        <v>1050</v>
      </c>
      <c r="AN76" s="725" t="s">
        <v>641</v>
      </c>
      <c r="AO76" s="727" t="s">
        <v>1035</v>
      </c>
      <c r="AP76" s="1201"/>
      <c r="AQ76" s="725" t="s">
        <v>1029</v>
      </c>
      <c r="AR76" s="725" t="s">
        <v>1030</v>
      </c>
      <c r="AS76" s="725" t="s">
        <v>1051</v>
      </c>
      <c r="AT76" s="725" t="s">
        <v>1052</v>
      </c>
      <c r="AU76" s="725" t="s">
        <v>1053</v>
      </c>
      <c r="AV76" s="727" t="s">
        <v>1035</v>
      </c>
      <c r="AW76" s="136" t="s">
        <v>1054</v>
      </c>
      <c r="AX76" s="138"/>
      <c r="AY76" s="139"/>
    </row>
    <row r="77" spans="1:51" ht="28.5">
      <c r="A77" s="1176" t="s">
        <v>1101</v>
      </c>
      <c r="B77" s="638">
        <f aca="true" t="shared" si="4" ref="B77:B120">C77+E77+M77+AI77+AP77</f>
        <v>20</v>
      </c>
      <c r="C77" s="639">
        <v>1</v>
      </c>
      <c r="D77" s="640"/>
      <c r="E77" s="639">
        <v>2</v>
      </c>
      <c r="F77" s="705"/>
      <c r="G77" s="641" t="s">
        <v>796</v>
      </c>
      <c r="H77" s="705"/>
      <c r="I77" s="705"/>
      <c r="J77" s="705"/>
      <c r="K77" s="705"/>
      <c r="L77" s="640" t="s">
        <v>662</v>
      </c>
      <c r="M77" s="639">
        <v>15</v>
      </c>
      <c r="N77" s="641" t="s">
        <v>819</v>
      </c>
      <c r="O77" s="641" t="s">
        <v>819</v>
      </c>
      <c r="P77" s="641" t="s">
        <v>819</v>
      </c>
      <c r="Q77" s="641" t="s">
        <v>819</v>
      </c>
      <c r="R77" s="729"/>
      <c r="S77" s="729"/>
      <c r="T77" s="641" t="s">
        <v>819</v>
      </c>
      <c r="U77" s="641"/>
      <c r="V77" s="641" t="s">
        <v>819</v>
      </c>
      <c r="W77" s="641" t="s">
        <v>819</v>
      </c>
      <c r="X77" s="641"/>
      <c r="Y77" s="641" t="s">
        <v>819</v>
      </c>
      <c r="Z77" s="641" t="s">
        <v>819</v>
      </c>
      <c r="AA77" s="641"/>
      <c r="AB77" s="641" t="s">
        <v>819</v>
      </c>
      <c r="AC77" s="641" t="s">
        <v>819</v>
      </c>
      <c r="AD77" s="641" t="s">
        <v>819</v>
      </c>
      <c r="AE77" s="641"/>
      <c r="AF77" s="643" t="s">
        <v>819</v>
      </c>
      <c r="AG77" s="658"/>
      <c r="AH77" s="707" t="s">
        <v>663</v>
      </c>
      <c r="AI77" s="639">
        <v>1</v>
      </c>
      <c r="AJ77" s="641"/>
      <c r="AK77" s="641"/>
      <c r="AL77" s="641"/>
      <c r="AM77" s="641"/>
      <c r="AN77" s="641"/>
      <c r="AO77" s="640" t="s">
        <v>1071</v>
      </c>
      <c r="AP77" s="639">
        <v>1</v>
      </c>
      <c r="AQ77" s="641"/>
      <c r="AR77" s="641"/>
      <c r="AS77" s="641"/>
      <c r="AT77" s="641"/>
      <c r="AU77" s="641"/>
      <c r="AV77" s="646"/>
      <c r="AW77" s="1214" t="s">
        <v>1057</v>
      </c>
      <c r="AX77" s="131"/>
      <c r="AY77" s="131"/>
    </row>
    <row r="78" spans="1:51" ht="72" thickBot="1">
      <c r="A78" s="1177"/>
      <c r="B78" s="647">
        <f t="shared" si="4"/>
        <v>32</v>
      </c>
      <c r="C78" s="648">
        <v>5</v>
      </c>
      <c r="D78" s="649" t="s">
        <v>661</v>
      </c>
      <c r="E78" s="648">
        <v>3</v>
      </c>
      <c r="F78" s="650" t="s">
        <v>1072</v>
      </c>
      <c r="G78" s="650" t="s">
        <v>1072</v>
      </c>
      <c r="H78" s="650"/>
      <c r="I78" s="650"/>
      <c r="J78" s="650" t="s">
        <v>1072</v>
      </c>
      <c r="K78" s="650"/>
      <c r="L78" s="649"/>
      <c r="M78" s="648">
        <v>15</v>
      </c>
      <c r="N78" s="650" t="s">
        <v>1072</v>
      </c>
      <c r="O78" s="650" t="s">
        <v>1072</v>
      </c>
      <c r="P78" s="650" t="s">
        <v>1072</v>
      </c>
      <c r="Q78" s="650" t="s">
        <v>1072</v>
      </c>
      <c r="R78" s="141"/>
      <c r="S78" s="141"/>
      <c r="T78" s="650" t="s">
        <v>1072</v>
      </c>
      <c r="U78" s="650"/>
      <c r="V78" s="650" t="s">
        <v>1072</v>
      </c>
      <c r="W78" s="650" t="s">
        <v>1072</v>
      </c>
      <c r="X78" s="650"/>
      <c r="Y78" s="650" t="s">
        <v>1072</v>
      </c>
      <c r="Z78" s="650" t="s">
        <v>1072</v>
      </c>
      <c r="AA78" s="650"/>
      <c r="AB78" s="650" t="s">
        <v>1072</v>
      </c>
      <c r="AC78" s="650" t="s">
        <v>1072</v>
      </c>
      <c r="AD78" s="650" t="s">
        <v>1072</v>
      </c>
      <c r="AE78" s="650"/>
      <c r="AF78" s="653" t="s">
        <v>1072</v>
      </c>
      <c r="AG78" s="653"/>
      <c r="AH78" s="649" t="s">
        <v>663</v>
      </c>
      <c r="AI78" s="648">
        <v>2</v>
      </c>
      <c r="AJ78" s="650" t="s">
        <v>1093</v>
      </c>
      <c r="AK78" s="650" t="s">
        <v>1093</v>
      </c>
      <c r="AL78" s="650"/>
      <c r="AM78" s="650"/>
      <c r="AN78" s="650"/>
      <c r="AO78" s="649"/>
      <c r="AP78" s="648">
        <v>7</v>
      </c>
      <c r="AQ78" s="650" t="s">
        <v>1093</v>
      </c>
      <c r="AR78" s="650" t="s">
        <v>1093</v>
      </c>
      <c r="AS78" s="650"/>
      <c r="AT78" s="650"/>
      <c r="AU78" s="650" t="s">
        <v>1093</v>
      </c>
      <c r="AV78" s="677" t="s">
        <v>664</v>
      </c>
      <c r="AW78" s="1215"/>
      <c r="AX78" s="131"/>
      <c r="AY78" s="131"/>
    </row>
    <row r="79" spans="1:51" ht="14.25">
      <c r="A79" s="1179" t="s">
        <v>621</v>
      </c>
      <c r="B79" s="638">
        <f t="shared" si="4"/>
        <v>14</v>
      </c>
      <c r="C79" s="639">
        <v>1</v>
      </c>
      <c r="D79" s="640"/>
      <c r="E79" s="639">
        <v>1</v>
      </c>
      <c r="F79" s="641"/>
      <c r="G79" s="641"/>
      <c r="H79" s="641"/>
      <c r="I79" s="641"/>
      <c r="J79" s="641"/>
      <c r="K79" s="641"/>
      <c r="L79" s="640"/>
      <c r="M79" s="639">
        <v>8</v>
      </c>
      <c r="N79" s="1172" t="s">
        <v>803</v>
      </c>
      <c r="O79" s="1172"/>
      <c r="P79" s="641" t="s">
        <v>656</v>
      </c>
      <c r="Q79" s="641" t="s">
        <v>656</v>
      </c>
      <c r="R79" s="641"/>
      <c r="S79" s="641"/>
      <c r="T79" s="641" t="s">
        <v>656</v>
      </c>
      <c r="U79" s="641"/>
      <c r="V79" s="641"/>
      <c r="W79" s="641" t="s">
        <v>803</v>
      </c>
      <c r="X79" s="641"/>
      <c r="Y79" s="641" t="s">
        <v>803</v>
      </c>
      <c r="Z79" s="641" t="s">
        <v>803</v>
      </c>
      <c r="AA79" s="641"/>
      <c r="AB79" s="641" t="s">
        <v>803</v>
      </c>
      <c r="AC79" s="641" t="s">
        <v>803</v>
      </c>
      <c r="AD79" s="641" t="s">
        <v>803</v>
      </c>
      <c r="AE79" s="641"/>
      <c r="AF79" s="643"/>
      <c r="AG79" s="643"/>
      <c r="AH79" s="640"/>
      <c r="AI79" s="639">
        <v>3</v>
      </c>
      <c r="AJ79" s="641" t="s">
        <v>797</v>
      </c>
      <c r="AK79" s="641" t="s">
        <v>797</v>
      </c>
      <c r="AL79" s="641"/>
      <c r="AM79" s="641"/>
      <c r="AN79" s="641"/>
      <c r="AO79" s="640" t="s">
        <v>1064</v>
      </c>
      <c r="AP79" s="639">
        <v>1</v>
      </c>
      <c r="AQ79" s="641"/>
      <c r="AR79" s="641"/>
      <c r="AS79" s="641"/>
      <c r="AT79" s="641"/>
      <c r="AU79" s="641"/>
      <c r="AV79" s="686"/>
      <c r="AW79" s="730"/>
      <c r="AX79" s="131"/>
      <c r="AY79" s="131"/>
    </row>
    <row r="80" spans="1:51" ht="15" thickBot="1">
      <c r="A80" s="1180"/>
      <c r="B80" s="647">
        <f t="shared" si="4"/>
        <v>17</v>
      </c>
      <c r="C80" s="648">
        <v>1</v>
      </c>
      <c r="D80" s="649"/>
      <c r="E80" s="648">
        <v>1</v>
      </c>
      <c r="F80" s="650"/>
      <c r="G80" s="650"/>
      <c r="H80" s="650"/>
      <c r="I80" s="650"/>
      <c r="J80" s="650"/>
      <c r="K80" s="650"/>
      <c r="L80" s="649"/>
      <c r="M80" s="648">
        <v>11</v>
      </c>
      <c r="N80" s="650" t="s">
        <v>1074</v>
      </c>
      <c r="O80" s="650" t="s">
        <v>1074</v>
      </c>
      <c r="P80" s="650" t="s">
        <v>1074</v>
      </c>
      <c r="Q80" s="650" t="s">
        <v>1074</v>
      </c>
      <c r="R80" s="141"/>
      <c r="S80" s="141"/>
      <c r="T80" s="650" t="s">
        <v>1074</v>
      </c>
      <c r="U80" s="650"/>
      <c r="V80" s="650"/>
      <c r="W80" s="650" t="s">
        <v>1074</v>
      </c>
      <c r="X80" s="650"/>
      <c r="Y80" s="650" t="s">
        <v>1074</v>
      </c>
      <c r="Z80" s="650" t="s">
        <v>1074</v>
      </c>
      <c r="AA80" s="650"/>
      <c r="AB80" s="650" t="s">
        <v>1074</v>
      </c>
      <c r="AC80" s="650" t="s">
        <v>1074</v>
      </c>
      <c r="AD80" s="650" t="s">
        <v>1074</v>
      </c>
      <c r="AE80" s="650"/>
      <c r="AF80" s="653"/>
      <c r="AG80" s="653"/>
      <c r="AH80" s="649"/>
      <c r="AI80" s="648">
        <v>3</v>
      </c>
      <c r="AJ80" s="650" t="s">
        <v>1074</v>
      </c>
      <c r="AK80" s="650" t="s">
        <v>1074</v>
      </c>
      <c r="AL80" s="650"/>
      <c r="AM80" s="650"/>
      <c r="AN80" s="650"/>
      <c r="AO80" s="649" t="s">
        <v>1064</v>
      </c>
      <c r="AP80" s="648">
        <v>1</v>
      </c>
      <c r="AQ80" s="650"/>
      <c r="AR80" s="650"/>
      <c r="AS80" s="650"/>
      <c r="AT80" s="650"/>
      <c r="AU80" s="650"/>
      <c r="AV80" s="677"/>
      <c r="AW80" s="730"/>
      <c r="AX80" s="131"/>
      <c r="AY80" s="131"/>
    </row>
    <row r="81" spans="1:51" ht="14.25">
      <c r="A81" s="1179" t="s">
        <v>622</v>
      </c>
      <c r="B81" s="638">
        <f t="shared" si="4"/>
        <v>14</v>
      </c>
      <c r="C81" s="639">
        <v>1</v>
      </c>
      <c r="D81" s="640"/>
      <c r="E81" s="639">
        <v>1</v>
      </c>
      <c r="F81" s="641"/>
      <c r="G81" s="641"/>
      <c r="H81" s="641"/>
      <c r="I81" s="641"/>
      <c r="J81" s="641"/>
      <c r="K81" s="641"/>
      <c r="L81" s="640"/>
      <c r="M81" s="639">
        <v>11</v>
      </c>
      <c r="N81" s="1172" t="s">
        <v>1074</v>
      </c>
      <c r="O81" s="1172"/>
      <c r="P81" s="641" t="s">
        <v>1074</v>
      </c>
      <c r="Q81" s="641" t="s">
        <v>1074</v>
      </c>
      <c r="R81" s="729"/>
      <c r="S81" s="729"/>
      <c r="T81" s="641" t="s">
        <v>1074</v>
      </c>
      <c r="U81" s="641"/>
      <c r="V81" s="641" t="s">
        <v>1074</v>
      </c>
      <c r="W81" s="641" t="s">
        <v>1074</v>
      </c>
      <c r="X81" s="641"/>
      <c r="Y81" s="641" t="s">
        <v>1074</v>
      </c>
      <c r="Z81" s="641" t="s">
        <v>1074</v>
      </c>
      <c r="AA81" s="641"/>
      <c r="AB81" s="641" t="s">
        <v>1060</v>
      </c>
      <c r="AC81" s="641" t="s">
        <v>1085</v>
      </c>
      <c r="AD81" s="641" t="s">
        <v>1085</v>
      </c>
      <c r="AE81" s="641"/>
      <c r="AF81" s="643"/>
      <c r="AG81" s="643"/>
      <c r="AH81" s="640"/>
      <c r="AI81" s="639"/>
      <c r="AJ81" s="641"/>
      <c r="AK81" s="641"/>
      <c r="AL81" s="641"/>
      <c r="AM81" s="641"/>
      <c r="AN81" s="641"/>
      <c r="AO81" s="640"/>
      <c r="AP81" s="639">
        <v>1</v>
      </c>
      <c r="AQ81" s="641"/>
      <c r="AR81" s="641"/>
      <c r="AS81" s="641"/>
      <c r="AT81" s="641"/>
      <c r="AU81" s="641"/>
      <c r="AV81" s="686"/>
      <c r="AW81" s="730"/>
      <c r="AX81" s="131"/>
      <c r="AY81" s="131"/>
    </row>
    <row r="82" spans="1:51" ht="29.25" thickBot="1">
      <c r="A82" s="1180"/>
      <c r="B82" s="647">
        <f t="shared" si="4"/>
        <v>19</v>
      </c>
      <c r="C82" s="648">
        <v>1</v>
      </c>
      <c r="D82" s="649"/>
      <c r="E82" s="648">
        <v>3</v>
      </c>
      <c r="F82" s="650"/>
      <c r="G82" s="650"/>
      <c r="H82" s="650"/>
      <c r="I82" s="650"/>
      <c r="J82" s="650" t="s">
        <v>658</v>
      </c>
      <c r="K82" s="650" t="s">
        <v>658</v>
      </c>
      <c r="L82" s="649" t="s">
        <v>665</v>
      </c>
      <c r="M82" s="648">
        <v>12</v>
      </c>
      <c r="N82" s="650" t="s">
        <v>796</v>
      </c>
      <c r="O82" s="650" t="s">
        <v>796</v>
      </c>
      <c r="P82" s="650" t="s">
        <v>796</v>
      </c>
      <c r="Q82" s="650" t="s">
        <v>796</v>
      </c>
      <c r="R82" s="141"/>
      <c r="S82" s="141"/>
      <c r="T82" s="650" t="s">
        <v>796</v>
      </c>
      <c r="U82" s="650"/>
      <c r="V82" s="650" t="s">
        <v>796</v>
      </c>
      <c r="W82" s="650" t="s">
        <v>796</v>
      </c>
      <c r="X82" s="650"/>
      <c r="Y82" s="650" t="s">
        <v>796</v>
      </c>
      <c r="Z82" s="650" t="s">
        <v>796</v>
      </c>
      <c r="AA82" s="650"/>
      <c r="AB82" s="650" t="s">
        <v>1060</v>
      </c>
      <c r="AC82" s="650" t="s">
        <v>1085</v>
      </c>
      <c r="AD82" s="650" t="s">
        <v>1085</v>
      </c>
      <c r="AE82" s="650"/>
      <c r="AF82" s="653"/>
      <c r="AG82" s="653"/>
      <c r="AH82" s="649"/>
      <c r="AI82" s="648"/>
      <c r="AJ82" s="650"/>
      <c r="AK82" s="650"/>
      <c r="AL82" s="650"/>
      <c r="AM82" s="650"/>
      <c r="AN82" s="650"/>
      <c r="AO82" s="649"/>
      <c r="AP82" s="648">
        <v>3</v>
      </c>
      <c r="AQ82" s="650"/>
      <c r="AR82" s="650"/>
      <c r="AS82" s="650"/>
      <c r="AT82" s="650"/>
      <c r="AU82" s="650" t="s">
        <v>1085</v>
      </c>
      <c r="AV82" s="677" t="s">
        <v>1167</v>
      </c>
      <c r="AW82" s="730"/>
      <c r="AX82" s="131"/>
      <c r="AY82" s="131"/>
    </row>
    <row r="83" spans="1:51" ht="28.5">
      <c r="A83" s="1179" t="s">
        <v>623</v>
      </c>
      <c r="B83" s="638">
        <f t="shared" si="4"/>
        <v>19</v>
      </c>
      <c r="C83" s="639">
        <v>1</v>
      </c>
      <c r="D83" s="640"/>
      <c r="E83" s="639">
        <v>1</v>
      </c>
      <c r="F83" s="641"/>
      <c r="G83" s="641"/>
      <c r="H83" s="641"/>
      <c r="I83" s="641"/>
      <c r="J83" s="641"/>
      <c r="K83" s="641"/>
      <c r="L83" s="640"/>
      <c r="M83" s="639">
        <v>15</v>
      </c>
      <c r="N83" s="641" t="s">
        <v>796</v>
      </c>
      <c r="O83" s="641" t="s">
        <v>796</v>
      </c>
      <c r="P83" s="641" t="s">
        <v>796</v>
      </c>
      <c r="Q83" s="641" t="s">
        <v>796</v>
      </c>
      <c r="R83" s="729" t="s">
        <v>796</v>
      </c>
      <c r="S83" s="729" t="s">
        <v>796</v>
      </c>
      <c r="T83" s="641"/>
      <c r="U83" s="694" t="s">
        <v>1173</v>
      </c>
      <c r="V83" s="641" t="s">
        <v>1085</v>
      </c>
      <c r="W83" s="641" t="s">
        <v>1085</v>
      </c>
      <c r="X83" s="641"/>
      <c r="Y83" s="641" t="s">
        <v>1085</v>
      </c>
      <c r="Z83" s="641" t="s">
        <v>1085</v>
      </c>
      <c r="AA83" s="641"/>
      <c r="AB83" s="641" t="s">
        <v>1085</v>
      </c>
      <c r="AC83" s="641" t="s">
        <v>1085</v>
      </c>
      <c r="AD83" s="641" t="s">
        <v>1085</v>
      </c>
      <c r="AE83" s="641"/>
      <c r="AF83" s="641"/>
      <c r="AG83" s="641"/>
      <c r="AH83" s="640"/>
      <c r="AI83" s="639">
        <v>1</v>
      </c>
      <c r="AJ83" s="641"/>
      <c r="AK83" s="641" t="s">
        <v>658</v>
      </c>
      <c r="AL83" s="641"/>
      <c r="AM83" s="641"/>
      <c r="AN83" s="641"/>
      <c r="AO83" s="640"/>
      <c r="AP83" s="639">
        <v>1</v>
      </c>
      <c r="AQ83" s="641"/>
      <c r="AR83" s="641"/>
      <c r="AS83" s="641"/>
      <c r="AT83" s="641"/>
      <c r="AU83" s="641"/>
      <c r="AV83" s="686"/>
      <c r="AW83" s="730"/>
      <c r="AX83" s="131"/>
      <c r="AY83" s="131"/>
    </row>
    <row r="84" spans="1:51" ht="29.25" thickBot="1">
      <c r="A84" s="1180"/>
      <c r="B84" s="647">
        <f t="shared" si="4"/>
        <v>24</v>
      </c>
      <c r="C84" s="648">
        <v>2</v>
      </c>
      <c r="D84" s="649" t="s">
        <v>1180</v>
      </c>
      <c r="E84" s="648">
        <v>3</v>
      </c>
      <c r="F84" s="650" t="s">
        <v>1106</v>
      </c>
      <c r="G84" s="650" t="s">
        <v>1106</v>
      </c>
      <c r="H84" s="650" t="s">
        <v>1106</v>
      </c>
      <c r="I84" s="650"/>
      <c r="J84" s="650"/>
      <c r="K84" s="650"/>
      <c r="L84" s="649"/>
      <c r="M84" s="648">
        <v>15</v>
      </c>
      <c r="N84" s="650" t="s">
        <v>1106</v>
      </c>
      <c r="O84" s="650" t="s">
        <v>1106</v>
      </c>
      <c r="P84" s="650" t="s">
        <v>1106</v>
      </c>
      <c r="Q84" s="650" t="s">
        <v>1106</v>
      </c>
      <c r="R84" s="141" t="s">
        <v>1106</v>
      </c>
      <c r="S84" s="141" t="s">
        <v>1106</v>
      </c>
      <c r="T84" s="650"/>
      <c r="U84" s="660" t="s">
        <v>1173</v>
      </c>
      <c r="V84" s="650" t="s">
        <v>1085</v>
      </c>
      <c r="W84" s="650" t="s">
        <v>1085</v>
      </c>
      <c r="X84" s="650"/>
      <c r="Y84" s="650" t="s">
        <v>1085</v>
      </c>
      <c r="Z84" s="650" t="s">
        <v>1085</v>
      </c>
      <c r="AA84" s="650"/>
      <c r="AB84" s="650" t="s">
        <v>1085</v>
      </c>
      <c r="AC84" s="650" t="s">
        <v>1085</v>
      </c>
      <c r="AD84" s="650" t="s">
        <v>1085</v>
      </c>
      <c r="AE84" s="650"/>
      <c r="AF84" s="650"/>
      <c r="AG84" s="650"/>
      <c r="AH84" s="649"/>
      <c r="AI84" s="648">
        <v>1</v>
      </c>
      <c r="AJ84" s="650"/>
      <c r="AK84" s="650" t="s">
        <v>1062</v>
      </c>
      <c r="AL84" s="650"/>
      <c r="AM84" s="650"/>
      <c r="AN84" s="650"/>
      <c r="AO84" s="649"/>
      <c r="AP84" s="648">
        <v>3</v>
      </c>
      <c r="AQ84" s="650" t="s">
        <v>1062</v>
      </c>
      <c r="AR84" s="650" t="s">
        <v>1062</v>
      </c>
      <c r="AS84" s="650" t="s">
        <v>1062</v>
      </c>
      <c r="AT84" s="650"/>
      <c r="AU84" s="650"/>
      <c r="AV84" s="677"/>
      <c r="AW84" s="730"/>
      <c r="AX84" s="131"/>
      <c r="AY84" s="131"/>
    </row>
    <row r="85" spans="1:51" ht="14.25">
      <c r="A85" s="1176" t="s">
        <v>1175</v>
      </c>
      <c r="B85" s="638">
        <f t="shared" si="4"/>
        <v>16</v>
      </c>
      <c r="C85" s="689">
        <v>1</v>
      </c>
      <c r="D85" s="640"/>
      <c r="E85" s="689">
        <v>1</v>
      </c>
      <c r="F85" s="655"/>
      <c r="G85" s="655"/>
      <c r="H85" s="655"/>
      <c r="I85" s="655"/>
      <c r="J85" s="655"/>
      <c r="K85" s="655"/>
      <c r="L85" s="701"/>
      <c r="M85" s="689">
        <v>11</v>
      </c>
      <c r="N85" s="655" t="s">
        <v>797</v>
      </c>
      <c r="O85" s="655" t="s">
        <v>797</v>
      </c>
      <c r="P85" s="655" t="s">
        <v>797</v>
      </c>
      <c r="Q85" s="655" t="s">
        <v>797</v>
      </c>
      <c r="R85" s="655" t="s">
        <v>797</v>
      </c>
      <c r="S85" s="655"/>
      <c r="T85" s="655" t="s">
        <v>797</v>
      </c>
      <c r="U85" s="655"/>
      <c r="V85" s="655" t="s">
        <v>797</v>
      </c>
      <c r="W85" s="655" t="s">
        <v>797</v>
      </c>
      <c r="X85" s="655"/>
      <c r="Y85" s="655" t="s">
        <v>797</v>
      </c>
      <c r="Z85" s="655" t="s">
        <v>797</v>
      </c>
      <c r="AA85" s="655"/>
      <c r="AB85" s="655" t="s">
        <v>797</v>
      </c>
      <c r="AC85" s="655"/>
      <c r="AD85" s="655"/>
      <c r="AE85" s="655"/>
      <c r="AF85" s="656"/>
      <c r="AG85" s="656"/>
      <c r="AH85" s="690"/>
      <c r="AI85" s="689">
        <v>1</v>
      </c>
      <c r="AJ85" s="655"/>
      <c r="AK85" s="655"/>
      <c r="AL85" s="655"/>
      <c r="AM85" s="655"/>
      <c r="AN85" s="655"/>
      <c r="AO85" s="640" t="s">
        <v>1064</v>
      </c>
      <c r="AP85" s="689">
        <v>2</v>
      </c>
      <c r="AQ85" s="655" t="s">
        <v>797</v>
      </c>
      <c r="AR85" s="655" t="s">
        <v>797</v>
      </c>
      <c r="AS85" s="655"/>
      <c r="AT85" s="655"/>
      <c r="AU85" s="655"/>
      <c r="AV85" s="708"/>
      <c r="AW85" s="1186" t="s">
        <v>1056</v>
      </c>
      <c r="AX85" s="131"/>
      <c r="AY85" s="131"/>
    </row>
    <row r="86" spans="1:51" ht="15" thickBot="1">
      <c r="A86" s="1177"/>
      <c r="B86" s="647">
        <f t="shared" si="4"/>
        <v>16</v>
      </c>
      <c r="C86" s="695">
        <v>1</v>
      </c>
      <c r="D86" s="649"/>
      <c r="E86" s="695">
        <v>1</v>
      </c>
      <c r="F86" s="687"/>
      <c r="G86" s="687"/>
      <c r="H86" s="687"/>
      <c r="I86" s="687"/>
      <c r="J86" s="687"/>
      <c r="K86" s="687"/>
      <c r="L86" s="700"/>
      <c r="M86" s="695">
        <v>11</v>
      </c>
      <c r="N86" s="687" t="s">
        <v>797</v>
      </c>
      <c r="O86" s="687" t="s">
        <v>797</v>
      </c>
      <c r="P86" s="687" t="s">
        <v>797</v>
      </c>
      <c r="Q86" s="687" t="s">
        <v>797</v>
      </c>
      <c r="R86" s="687" t="s">
        <v>797</v>
      </c>
      <c r="S86" s="687"/>
      <c r="T86" s="687" t="s">
        <v>797</v>
      </c>
      <c r="U86" s="687"/>
      <c r="V86" s="687" t="s">
        <v>797</v>
      </c>
      <c r="W86" s="687" t="s">
        <v>797</v>
      </c>
      <c r="X86" s="687"/>
      <c r="Y86" s="687" t="s">
        <v>797</v>
      </c>
      <c r="Z86" s="687" t="s">
        <v>797</v>
      </c>
      <c r="AA86" s="687"/>
      <c r="AB86" s="687" t="s">
        <v>797</v>
      </c>
      <c r="AC86" s="687"/>
      <c r="AD86" s="687"/>
      <c r="AE86" s="687"/>
      <c r="AF86" s="698"/>
      <c r="AG86" s="698"/>
      <c r="AH86" s="696"/>
      <c r="AI86" s="695">
        <v>1</v>
      </c>
      <c r="AJ86" s="650"/>
      <c r="AK86" s="650"/>
      <c r="AL86" s="687"/>
      <c r="AM86" s="687"/>
      <c r="AN86" s="687"/>
      <c r="AO86" s="649" t="s">
        <v>1064</v>
      </c>
      <c r="AP86" s="695">
        <v>2</v>
      </c>
      <c r="AQ86" s="687" t="s">
        <v>797</v>
      </c>
      <c r="AR86" s="687" t="s">
        <v>797</v>
      </c>
      <c r="AS86" s="687"/>
      <c r="AT86" s="687"/>
      <c r="AU86" s="687"/>
      <c r="AV86" s="651"/>
      <c r="AW86" s="1187"/>
      <c r="AX86" s="131"/>
      <c r="AY86" s="131"/>
    </row>
    <row r="87" spans="1:51" ht="42.75">
      <c r="A87" s="1176" t="s">
        <v>1002</v>
      </c>
      <c r="B87" s="638">
        <f t="shared" si="4"/>
        <v>17</v>
      </c>
      <c r="C87" s="639">
        <v>1</v>
      </c>
      <c r="D87" s="640"/>
      <c r="E87" s="639">
        <v>1</v>
      </c>
      <c r="F87" s="641"/>
      <c r="G87" s="641"/>
      <c r="H87" s="641"/>
      <c r="I87" s="641"/>
      <c r="J87" s="641"/>
      <c r="K87" s="641"/>
      <c r="L87" s="686"/>
      <c r="M87" s="639">
        <v>14</v>
      </c>
      <c r="N87" s="1160" t="s">
        <v>505</v>
      </c>
      <c r="O87" s="1161"/>
      <c r="P87" s="1160" t="s">
        <v>1085</v>
      </c>
      <c r="Q87" s="1164"/>
      <c r="R87" s="1164"/>
      <c r="S87" s="1164"/>
      <c r="T87" s="1161"/>
      <c r="U87" s="644"/>
      <c r="V87" s="641" t="s">
        <v>505</v>
      </c>
      <c r="W87" s="641" t="s">
        <v>1085</v>
      </c>
      <c r="X87" s="641"/>
      <c r="Y87" s="641" t="s">
        <v>505</v>
      </c>
      <c r="Z87" s="641" t="s">
        <v>505</v>
      </c>
      <c r="AA87" s="641"/>
      <c r="AB87" s="641" t="s">
        <v>505</v>
      </c>
      <c r="AC87" s="641" t="s">
        <v>505</v>
      </c>
      <c r="AD87" s="641" t="s">
        <v>505</v>
      </c>
      <c r="AE87" s="641"/>
      <c r="AF87" s="643" t="s">
        <v>1085</v>
      </c>
      <c r="AG87" s="643" t="s">
        <v>1085</v>
      </c>
      <c r="AH87" s="640" t="s">
        <v>1203</v>
      </c>
      <c r="AI87" s="639"/>
      <c r="AJ87" s="641"/>
      <c r="AK87" s="641"/>
      <c r="AL87" s="641"/>
      <c r="AM87" s="641"/>
      <c r="AN87" s="641"/>
      <c r="AO87" s="640"/>
      <c r="AP87" s="639">
        <v>1</v>
      </c>
      <c r="AQ87" s="641"/>
      <c r="AR87" s="641"/>
      <c r="AS87" s="641"/>
      <c r="AT87" s="641"/>
      <c r="AU87" s="641"/>
      <c r="AV87" s="646"/>
      <c r="AW87" s="1186" t="s">
        <v>1090</v>
      </c>
      <c r="AX87" s="131"/>
      <c r="AY87" s="131"/>
    </row>
    <row r="88" spans="1:51" ht="43.5" thickBot="1">
      <c r="A88" s="1177"/>
      <c r="B88" s="647">
        <f t="shared" si="4"/>
        <v>29</v>
      </c>
      <c r="C88" s="648">
        <v>2</v>
      </c>
      <c r="D88" s="649" t="s">
        <v>1181</v>
      </c>
      <c r="E88" s="648">
        <v>4</v>
      </c>
      <c r="F88" s="650" t="s">
        <v>505</v>
      </c>
      <c r="G88" s="650" t="s">
        <v>505</v>
      </c>
      <c r="H88" s="650" t="s">
        <v>1106</v>
      </c>
      <c r="I88" s="650" t="s">
        <v>1106</v>
      </c>
      <c r="J88" s="650"/>
      <c r="K88" s="650"/>
      <c r="L88" s="677"/>
      <c r="M88" s="648">
        <v>19</v>
      </c>
      <c r="N88" s="650" t="s">
        <v>505</v>
      </c>
      <c r="O88" s="650" t="s">
        <v>505</v>
      </c>
      <c r="P88" s="731" t="s">
        <v>1062</v>
      </c>
      <c r="Q88" s="942" t="s">
        <v>1062</v>
      </c>
      <c r="R88" s="731" t="s">
        <v>1106</v>
      </c>
      <c r="S88" s="731" t="s">
        <v>1062</v>
      </c>
      <c r="T88" s="650" t="s">
        <v>1062</v>
      </c>
      <c r="U88" s="650"/>
      <c r="V88" s="650" t="s">
        <v>505</v>
      </c>
      <c r="W88" s="650" t="s">
        <v>798</v>
      </c>
      <c r="X88" s="650"/>
      <c r="Y88" s="650" t="s">
        <v>505</v>
      </c>
      <c r="Z88" s="650" t="s">
        <v>505</v>
      </c>
      <c r="AA88" s="650"/>
      <c r="AB88" s="650" t="s">
        <v>505</v>
      </c>
      <c r="AC88" s="650" t="s">
        <v>505</v>
      </c>
      <c r="AD88" s="650" t="s">
        <v>505</v>
      </c>
      <c r="AE88" s="650"/>
      <c r="AF88" s="653" t="s">
        <v>798</v>
      </c>
      <c r="AG88" s="653" t="s">
        <v>798</v>
      </c>
      <c r="AH88" s="649" t="s">
        <v>1203</v>
      </c>
      <c r="AI88" s="648"/>
      <c r="AJ88" s="650"/>
      <c r="AK88" s="650"/>
      <c r="AL88" s="650"/>
      <c r="AM88" s="650"/>
      <c r="AN88" s="650"/>
      <c r="AO88" s="649"/>
      <c r="AP88" s="648">
        <v>4</v>
      </c>
      <c r="AQ88" s="650" t="s">
        <v>1079</v>
      </c>
      <c r="AR88" s="650" t="s">
        <v>1079</v>
      </c>
      <c r="AS88" s="650" t="s">
        <v>1079</v>
      </c>
      <c r="AT88" s="650" t="s">
        <v>1079</v>
      </c>
      <c r="AU88" s="650"/>
      <c r="AV88" s="651"/>
      <c r="AW88" s="1187"/>
      <c r="AX88" s="131"/>
      <c r="AY88" s="131"/>
    </row>
    <row r="89" spans="1:51" ht="14.25">
      <c r="A89" s="1176" t="s">
        <v>1003</v>
      </c>
      <c r="B89" s="638">
        <f t="shared" si="4"/>
        <v>12</v>
      </c>
      <c r="C89" s="639">
        <v>1</v>
      </c>
      <c r="D89" s="640"/>
      <c r="E89" s="639">
        <v>1</v>
      </c>
      <c r="F89" s="641"/>
      <c r="G89" s="641"/>
      <c r="H89" s="641"/>
      <c r="I89" s="641"/>
      <c r="J89" s="641"/>
      <c r="K89" s="641"/>
      <c r="L89" s="686"/>
      <c r="M89" s="639">
        <v>7</v>
      </c>
      <c r="N89" s="1160" t="s">
        <v>1079</v>
      </c>
      <c r="O89" s="1161"/>
      <c r="P89" s="1160" t="s">
        <v>1079</v>
      </c>
      <c r="Q89" s="1164"/>
      <c r="R89" s="1164"/>
      <c r="S89" s="1164"/>
      <c r="T89" s="1164"/>
      <c r="U89" s="1161"/>
      <c r="V89" s="641" t="s">
        <v>1079</v>
      </c>
      <c r="W89" s="641" t="s">
        <v>656</v>
      </c>
      <c r="X89" s="641"/>
      <c r="Y89" s="641" t="s">
        <v>656</v>
      </c>
      <c r="Z89" s="641" t="s">
        <v>656</v>
      </c>
      <c r="AA89" s="644" t="s">
        <v>656</v>
      </c>
      <c r="AB89" s="641" t="s">
        <v>1079</v>
      </c>
      <c r="AC89" s="641" t="s">
        <v>1079</v>
      </c>
      <c r="AD89" s="641"/>
      <c r="AE89" s="641"/>
      <c r="AF89" s="643" t="s">
        <v>1079</v>
      </c>
      <c r="AG89" s="643"/>
      <c r="AH89" s="640"/>
      <c r="AI89" s="639">
        <v>2</v>
      </c>
      <c r="AJ89" s="641"/>
      <c r="AK89" s="641" t="s">
        <v>1062</v>
      </c>
      <c r="AL89" s="641"/>
      <c r="AM89" s="641"/>
      <c r="AN89" s="641"/>
      <c r="AO89" s="640" t="s">
        <v>1068</v>
      </c>
      <c r="AP89" s="639">
        <v>1</v>
      </c>
      <c r="AQ89" s="641"/>
      <c r="AR89" s="641"/>
      <c r="AS89" s="641"/>
      <c r="AT89" s="641"/>
      <c r="AU89" s="641"/>
      <c r="AV89" s="646"/>
      <c r="AW89" s="1186" t="s">
        <v>1090</v>
      </c>
      <c r="AX89" s="131"/>
      <c r="AY89" s="131"/>
    </row>
    <row r="90" spans="1:51" ht="43.5" thickBot="1">
      <c r="A90" s="1177"/>
      <c r="B90" s="647">
        <f t="shared" si="4"/>
        <v>21</v>
      </c>
      <c r="C90" s="648">
        <v>3</v>
      </c>
      <c r="D90" s="649" t="s">
        <v>1182</v>
      </c>
      <c r="E90" s="648">
        <v>3</v>
      </c>
      <c r="F90" s="650" t="s">
        <v>1106</v>
      </c>
      <c r="G90" s="650" t="s">
        <v>1106</v>
      </c>
      <c r="H90" s="650" t="s">
        <v>1106</v>
      </c>
      <c r="I90" s="650"/>
      <c r="J90" s="650"/>
      <c r="K90" s="650"/>
      <c r="L90" s="677"/>
      <c r="M90" s="648">
        <v>10</v>
      </c>
      <c r="N90" s="653" t="s">
        <v>505</v>
      </c>
      <c r="O90" s="653" t="s">
        <v>505</v>
      </c>
      <c r="P90" s="1162" t="s">
        <v>505</v>
      </c>
      <c r="Q90" s="1173"/>
      <c r="R90" s="1173"/>
      <c r="S90" s="1173"/>
      <c r="T90" s="1173"/>
      <c r="U90" s="1163"/>
      <c r="V90" s="650" t="s">
        <v>1106</v>
      </c>
      <c r="W90" s="650" t="s">
        <v>1106</v>
      </c>
      <c r="X90" s="650"/>
      <c r="Y90" s="650" t="s">
        <v>1106</v>
      </c>
      <c r="Z90" s="1162" t="s">
        <v>1062</v>
      </c>
      <c r="AA90" s="1163"/>
      <c r="AB90" s="650" t="s">
        <v>1106</v>
      </c>
      <c r="AC90" s="650" t="s">
        <v>1106</v>
      </c>
      <c r="AD90" s="650"/>
      <c r="AE90" s="650"/>
      <c r="AF90" s="653" t="s">
        <v>1106</v>
      </c>
      <c r="AG90" s="653"/>
      <c r="AH90" s="649"/>
      <c r="AI90" s="648">
        <v>2</v>
      </c>
      <c r="AJ90" s="650"/>
      <c r="AK90" s="650" t="s">
        <v>1062</v>
      </c>
      <c r="AL90" s="650"/>
      <c r="AM90" s="650"/>
      <c r="AN90" s="650"/>
      <c r="AO90" s="649" t="s">
        <v>1068</v>
      </c>
      <c r="AP90" s="648">
        <v>3</v>
      </c>
      <c r="AQ90" s="650" t="s">
        <v>1062</v>
      </c>
      <c r="AR90" s="650" t="s">
        <v>1062</v>
      </c>
      <c r="AS90" s="650" t="s">
        <v>1062</v>
      </c>
      <c r="AT90" s="650"/>
      <c r="AU90" s="650"/>
      <c r="AV90" s="651"/>
      <c r="AW90" s="1187"/>
      <c r="AX90" s="131"/>
      <c r="AY90" s="131"/>
    </row>
    <row r="91" spans="1:51" ht="28.5">
      <c r="A91" s="1207" t="s">
        <v>571</v>
      </c>
      <c r="B91" s="739">
        <f t="shared" si="4"/>
        <v>20</v>
      </c>
      <c r="C91" s="689">
        <v>1</v>
      </c>
      <c r="D91" s="690"/>
      <c r="E91" s="689">
        <v>1</v>
      </c>
      <c r="F91" s="655"/>
      <c r="G91" s="655"/>
      <c r="H91" s="655"/>
      <c r="I91" s="655"/>
      <c r="J91" s="655"/>
      <c r="K91" s="655"/>
      <c r="L91" s="701"/>
      <c r="M91" s="689">
        <v>16</v>
      </c>
      <c r="N91" s="655" t="s">
        <v>1106</v>
      </c>
      <c r="O91" s="655" t="s">
        <v>1106</v>
      </c>
      <c r="P91" s="655" t="s">
        <v>1106</v>
      </c>
      <c r="Q91" s="655" t="s">
        <v>1106</v>
      </c>
      <c r="R91" s="655" t="s">
        <v>1106</v>
      </c>
      <c r="S91" s="655" t="s">
        <v>1106</v>
      </c>
      <c r="T91" s="655"/>
      <c r="U91" s="740" t="s">
        <v>1173</v>
      </c>
      <c r="V91" s="655" t="s">
        <v>1085</v>
      </c>
      <c r="W91" s="1160" t="s">
        <v>1085</v>
      </c>
      <c r="X91" s="1161"/>
      <c r="Y91" s="655" t="s">
        <v>1085</v>
      </c>
      <c r="Z91" s="655" t="s">
        <v>1085</v>
      </c>
      <c r="AA91" s="655"/>
      <c r="AB91" s="655" t="s">
        <v>1060</v>
      </c>
      <c r="AC91" s="655" t="s">
        <v>1085</v>
      </c>
      <c r="AD91" s="655" t="s">
        <v>1085</v>
      </c>
      <c r="AE91" s="655"/>
      <c r="AF91" s="656" t="s">
        <v>1085</v>
      </c>
      <c r="AG91" s="656"/>
      <c r="AH91" s="690"/>
      <c r="AI91" s="689">
        <v>1</v>
      </c>
      <c r="AJ91" s="655"/>
      <c r="AK91" s="655" t="s">
        <v>505</v>
      </c>
      <c r="AL91" s="655"/>
      <c r="AM91" s="655"/>
      <c r="AN91" s="655"/>
      <c r="AO91" s="690"/>
      <c r="AP91" s="689">
        <v>1</v>
      </c>
      <c r="AQ91" s="655"/>
      <c r="AR91" s="655"/>
      <c r="AS91" s="655"/>
      <c r="AT91" s="655"/>
      <c r="AU91" s="655"/>
      <c r="AV91" s="691"/>
      <c r="AW91" s="1186" t="s">
        <v>1061</v>
      </c>
      <c r="AX91" s="131"/>
      <c r="AY91" s="131"/>
    </row>
    <row r="92" spans="1:51" ht="29.25" thickBot="1">
      <c r="A92" s="1177"/>
      <c r="B92" s="647">
        <f t="shared" si="4"/>
        <v>20</v>
      </c>
      <c r="C92" s="695">
        <v>1</v>
      </c>
      <c r="D92" s="696"/>
      <c r="E92" s="695">
        <v>1</v>
      </c>
      <c r="F92" s="687"/>
      <c r="G92" s="687"/>
      <c r="H92" s="687"/>
      <c r="I92" s="687"/>
      <c r="J92" s="687"/>
      <c r="K92" s="687"/>
      <c r="L92" s="700"/>
      <c r="M92" s="695">
        <v>16</v>
      </c>
      <c r="N92" s="687" t="s">
        <v>1085</v>
      </c>
      <c r="O92" s="687" t="s">
        <v>1085</v>
      </c>
      <c r="P92" s="687" t="s">
        <v>1085</v>
      </c>
      <c r="Q92" s="650" t="s">
        <v>1085</v>
      </c>
      <c r="R92" s="650" t="s">
        <v>1085</v>
      </c>
      <c r="S92" s="650" t="s">
        <v>1085</v>
      </c>
      <c r="T92" s="650"/>
      <c r="U92" s="712" t="s">
        <v>1173</v>
      </c>
      <c r="V92" s="687" t="s">
        <v>1085</v>
      </c>
      <c r="W92" s="1162" t="s">
        <v>1085</v>
      </c>
      <c r="X92" s="1163"/>
      <c r="Y92" s="650" t="s">
        <v>1085</v>
      </c>
      <c r="Z92" s="687" t="s">
        <v>1085</v>
      </c>
      <c r="AA92" s="687"/>
      <c r="AB92" s="687" t="s">
        <v>1060</v>
      </c>
      <c r="AC92" s="687" t="s">
        <v>1085</v>
      </c>
      <c r="AD92" s="650" t="s">
        <v>1085</v>
      </c>
      <c r="AE92" s="687"/>
      <c r="AF92" s="698" t="s">
        <v>1085</v>
      </c>
      <c r="AG92" s="698"/>
      <c r="AH92" s="696"/>
      <c r="AI92" s="695">
        <v>1</v>
      </c>
      <c r="AJ92" s="687"/>
      <c r="AK92" s="687" t="s">
        <v>1085</v>
      </c>
      <c r="AL92" s="687"/>
      <c r="AM92" s="687"/>
      <c r="AN92" s="687"/>
      <c r="AO92" s="696"/>
      <c r="AP92" s="695">
        <v>1</v>
      </c>
      <c r="AQ92" s="687"/>
      <c r="AR92" s="687"/>
      <c r="AS92" s="687"/>
      <c r="AT92" s="687"/>
      <c r="AU92" s="687"/>
      <c r="AV92" s="700"/>
      <c r="AW92" s="1187"/>
      <c r="AX92" s="131"/>
      <c r="AY92" s="131"/>
    </row>
    <row r="93" spans="1:51" ht="14.25">
      <c r="A93" s="1176" t="s">
        <v>550</v>
      </c>
      <c r="B93" s="638">
        <f t="shared" si="4"/>
        <v>15</v>
      </c>
      <c r="C93" s="639">
        <v>1</v>
      </c>
      <c r="D93" s="640"/>
      <c r="E93" s="639">
        <v>1</v>
      </c>
      <c r="F93" s="641"/>
      <c r="G93" s="641"/>
      <c r="H93" s="641"/>
      <c r="I93" s="641"/>
      <c r="J93" s="641"/>
      <c r="K93" s="641"/>
      <c r="L93" s="686"/>
      <c r="M93" s="639">
        <v>9</v>
      </c>
      <c r="N93" s="641" t="s">
        <v>1085</v>
      </c>
      <c r="O93" s="641" t="s">
        <v>1085</v>
      </c>
      <c r="P93" s="643" t="s">
        <v>505</v>
      </c>
      <c r="Q93" s="641" t="s">
        <v>1085</v>
      </c>
      <c r="R93" s="641"/>
      <c r="S93" s="641"/>
      <c r="T93" s="641" t="s">
        <v>1085</v>
      </c>
      <c r="U93" s="641"/>
      <c r="V93" s="641"/>
      <c r="W93" s="1160" t="s">
        <v>1062</v>
      </c>
      <c r="X93" s="1164"/>
      <c r="Y93" s="1164"/>
      <c r="Z93" s="1164"/>
      <c r="AA93" s="1161"/>
      <c r="AB93" s="641" t="s">
        <v>1062</v>
      </c>
      <c r="AC93" s="641" t="s">
        <v>1085</v>
      </c>
      <c r="AD93" s="711" t="s">
        <v>505</v>
      </c>
      <c r="AE93" s="641"/>
      <c r="AF93" s="643"/>
      <c r="AG93" s="643"/>
      <c r="AH93" s="640"/>
      <c r="AI93" s="639">
        <v>3</v>
      </c>
      <c r="AJ93" s="641" t="s">
        <v>1062</v>
      </c>
      <c r="AK93" s="641" t="s">
        <v>505</v>
      </c>
      <c r="AL93" s="641"/>
      <c r="AM93" s="641"/>
      <c r="AN93" s="641"/>
      <c r="AO93" s="640" t="s">
        <v>1102</v>
      </c>
      <c r="AP93" s="639">
        <v>1</v>
      </c>
      <c r="AQ93" s="641"/>
      <c r="AR93" s="641"/>
      <c r="AS93" s="641"/>
      <c r="AT93" s="641"/>
      <c r="AU93" s="641"/>
      <c r="AV93" s="646"/>
      <c r="AW93" s="1186" t="s">
        <v>1056</v>
      </c>
      <c r="AX93" s="131"/>
      <c r="AY93" s="131"/>
    </row>
    <row r="94" spans="1:51" ht="29.25" thickBot="1">
      <c r="A94" s="1177"/>
      <c r="B94" s="647">
        <f t="shared" si="4"/>
        <v>17</v>
      </c>
      <c r="C94" s="648">
        <v>1</v>
      </c>
      <c r="D94" s="649"/>
      <c r="E94" s="648">
        <v>1</v>
      </c>
      <c r="F94" s="650"/>
      <c r="G94" s="650"/>
      <c r="H94" s="650"/>
      <c r="I94" s="650"/>
      <c r="J94" s="650"/>
      <c r="K94" s="650"/>
      <c r="L94" s="677"/>
      <c r="M94" s="648">
        <v>9</v>
      </c>
      <c r="N94" s="650" t="s">
        <v>1085</v>
      </c>
      <c r="O94" s="650" t="s">
        <v>1085</v>
      </c>
      <c r="P94" s="650" t="s">
        <v>1085</v>
      </c>
      <c r="Q94" s="650" t="s">
        <v>1085</v>
      </c>
      <c r="R94" s="650"/>
      <c r="S94" s="650"/>
      <c r="T94" s="650" t="s">
        <v>1085</v>
      </c>
      <c r="U94" s="650"/>
      <c r="V94" s="650"/>
      <c r="W94" s="1162" t="s">
        <v>1062</v>
      </c>
      <c r="X94" s="1173"/>
      <c r="Y94" s="1173"/>
      <c r="Z94" s="1173"/>
      <c r="AA94" s="1163"/>
      <c r="AB94" s="650" t="s">
        <v>1062</v>
      </c>
      <c r="AC94" s="650" t="s">
        <v>1085</v>
      </c>
      <c r="AD94" s="650" t="s">
        <v>1085</v>
      </c>
      <c r="AE94" s="650"/>
      <c r="AF94" s="653"/>
      <c r="AG94" s="653"/>
      <c r="AH94" s="649"/>
      <c r="AI94" s="648">
        <v>3</v>
      </c>
      <c r="AJ94" s="650" t="s">
        <v>1062</v>
      </c>
      <c r="AK94" s="650" t="s">
        <v>505</v>
      </c>
      <c r="AL94" s="650"/>
      <c r="AM94" s="650"/>
      <c r="AN94" s="650"/>
      <c r="AO94" s="649" t="s">
        <v>1102</v>
      </c>
      <c r="AP94" s="648">
        <v>3</v>
      </c>
      <c r="AQ94" s="650"/>
      <c r="AR94" s="650"/>
      <c r="AS94" s="650"/>
      <c r="AT94" s="650"/>
      <c r="AU94" s="650" t="s">
        <v>668</v>
      </c>
      <c r="AV94" s="649" t="s">
        <v>667</v>
      </c>
      <c r="AW94" s="1187"/>
      <c r="AX94" s="131"/>
      <c r="AY94" s="131"/>
    </row>
    <row r="95" spans="1:51" ht="71.25">
      <c r="A95" s="1176" t="s">
        <v>546</v>
      </c>
      <c r="B95" s="638">
        <f t="shared" si="4"/>
        <v>26</v>
      </c>
      <c r="C95" s="639">
        <v>1</v>
      </c>
      <c r="D95" s="640"/>
      <c r="E95" s="639">
        <v>1</v>
      </c>
      <c r="F95" s="641"/>
      <c r="G95" s="641"/>
      <c r="H95" s="641"/>
      <c r="I95" s="641"/>
      <c r="J95" s="641"/>
      <c r="K95" s="641"/>
      <c r="L95" s="686" t="s">
        <v>1103</v>
      </c>
      <c r="M95" s="639">
        <v>20</v>
      </c>
      <c r="N95" s="641" t="s">
        <v>1084</v>
      </c>
      <c r="O95" s="641" t="s">
        <v>1084</v>
      </c>
      <c r="P95" s="641" t="s">
        <v>1084</v>
      </c>
      <c r="Q95" s="1160" t="s">
        <v>1084</v>
      </c>
      <c r="R95" s="1164"/>
      <c r="S95" s="1161"/>
      <c r="T95" s="743" t="s">
        <v>1104</v>
      </c>
      <c r="U95" s="641" t="s">
        <v>1059</v>
      </c>
      <c r="V95" s="641" t="s">
        <v>1059</v>
      </c>
      <c r="W95" s="641" t="s">
        <v>1059</v>
      </c>
      <c r="X95" s="641"/>
      <c r="Y95" s="641" t="s">
        <v>1059</v>
      </c>
      <c r="Z95" s="641" t="s">
        <v>1059</v>
      </c>
      <c r="AA95" s="641" t="s">
        <v>1059</v>
      </c>
      <c r="AB95" s="641" t="s">
        <v>1059</v>
      </c>
      <c r="AC95" s="641" t="s">
        <v>1059</v>
      </c>
      <c r="AD95" s="1160" t="s">
        <v>1059</v>
      </c>
      <c r="AE95" s="1161"/>
      <c r="AF95" s="643" t="s">
        <v>1059</v>
      </c>
      <c r="AG95" s="643"/>
      <c r="AH95" s="640" t="s">
        <v>1201</v>
      </c>
      <c r="AI95" s="639">
        <v>3</v>
      </c>
      <c r="AJ95" s="641" t="s">
        <v>505</v>
      </c>
      <c r="AK95" s="641" t="s">
        <v>505</v>
      </c>
      <c r="AL95" s="641"/>
      <c r="AM95" s="641"/>
      <c r="AN95" s="641"/>
      <c r="AO95" s="640" t="s">
        <v>1105</v>
      </c>
      <c r="AP95" s="639">
        <v>1</v>
      </c>
      <c r="AQ95" s="641"/>
      <c r="AR95" s="641"/>
      <c r="AS95" s="641"/>
      <c r="AT95" s="641"/>
      <c r="AU95" s="641"/>
      <c r="AV95" s="646"/>
      <c r="AW95" s="1211" t="s">
        <v>1062</v>
      </c>
      <c r="AX95" s="131"/>
      <c r="AY95" s="131"/>
    </row>
    <row r="96" spans="1:51" ht="72" thickBot="1">
      <c r="A96" s="1177"/>
      <c r="B96" s="647">
        <f t="shared" si="4"/>
        <v>28</v>
      </c>
      <c r="C96" s="648">
        <v>1</v>
      </c>
      <c r="D96" s="649"/>
      <c r="E96" s="648">
        <v>1</v>
      </c>
      <c r="F96" s="650"/>
      <c r="G96" s="650"/>
      <c r="H96" s="650"/>
      <c r="I96" s="650"/>
      <c r="J96" s="650"/>
      <c r="K96" s="650"/>
      <c r="L96" s="677" t="s">
        <v>1103</v>
      </c>
      <c r="M96" s="648">
        <v>20</v>
      </c>
      <c r="N96" s="650" t="s">
        <v>1084</v>
      </c>
      <c r="O96" s="650" t="s">
        <v>1084</v>
      </c>
      <c r="P96" s="650" t="s">
        <v>1084</v>
      </c>
      <c r="Q96" s="1162" t="s">
        <v>1084</v>
      </c>
      <c r="R96" s="1173"/>
      <c r="S96" s="1163"/>
      <c r="T96" s="744" t="s">
        <v>1104</v>
      </c>
      <c r="U96" s="650" t="s">
        <v>1059</v>
      </c>
      <c r="V96" s="650" t="s">
        <v>1059</v>
      </c>
      <c r="W96" s="650" t="s">
        <v>1059</v>
      </c>
      <c r="X96" s="650"/>
      <c r="Y96" s="650" t="s">
        <v>1059</v>
      </c>
      <c r="Z96" s="650" t="s">
        <v>1059</v>
      </c>
      <c r="AA96" s="650" t="s">
        <v>1059</v>
      </c>
      <c r="AB96" s="650" t="s">
        <v>1059</v>
      </c>
      <c r="AC96" s="650" t="s">
        <v>1059</v>
      </c>
      <c r="AD96" s="1162" t="s">
        <v>1059</v>
      </c>
      <c r="AE96" s="1163"/>
      <c r="AF96" s="653" t="s">
        <v>1059</v>
      </c>
      <c r="AG96" s="653"/>
      <c r="AH96" s="649" t="s">
        <v>1202</v>
      </c>
      <c r="AI96" s="648">
        <v>4</v>
      </c>
      <c r="AJ96" s="650" t="s">
        <v>505</v>
      </c>
      <c r="AK96" s="650" t="s">
        <v>505</v>
      </c>
      <c r="AL96" s="650"/>
      <c r="AM96" s="650"/>
      <c r="AN96" s="650"/>
      <c r="AO96" s="649" t="s">
        <v>1166</v>
      </c>
      <c r="AP96" s="648">
        <v>2</v>
      </c>
      <c r="AQ96" s="650" t="s">
        <v>1081</v>
      </c>
      <c r="AR96" s="650" t="s">
        <v>1081</v>
      </c>
      <c r="AS96" s="650"/>
      <c r="AT96" s="650"/>
      <c r="AU96" s="650"/>
      <c r="AV96" s="651"/>
      <c r="AW96" s="1193"/>
      <c r="AX96" s="131"/>
      <c r="AY96" s="131"/>
    </row>
    <row r="97" spans="1:51" ht="71.25">
      <c r="A97" s="1176" t="s">
        <v>547</v>
      </c>
      <c r="B97" s="638">
        <f t="shared" si="4"/>
        <v>26</v>
      </c>
      <c r="C97" s="639">
        <v>1</v>
      </c>
      <c r="D97" s="640"/>
      <c r="E97" s="639">
        <v>1</v>
      </c>
      <c r="F97" s="641"/>
      <c r="G97" s="641"/>
      <c r="H97" s="641"/>
      <c r="I97" s="641"/>
      <c r="J97" s="641"/>
      <c r="K97" s="641"/>
      <c r="L97" s="686" t="s">
        <v>1087</v>
      </c>
      <c r="M97" s="639">
        <v>18</v>
      </c>
      <c r="N97" s="641" t="s">
        <v>1065</v>
      </c>
      <c r="O97" s="641" t="s">
        <v>1065</v>
      </c>
      <c r="P97" s="641" t="s">
        <v>1065</v>
      </c>
      <c r="Q97" s="641" t="s">
        <v>1065</v>
      </c>
      <c r="R97" s="641"/>
      <c r="S97" s="641"/>
      <c r="T97" s="641" t="s">
        <v>1065</v>
      </c>
      <c r="U97" s="641"/>
      <c r="V97" s="641"/>
      <c r="W97" s="641" t="s">
        <v>1065</v>
      </c>
      <c r="X97" s="641"/>
      <c r="Y97" s="641" t="s">
        <v>1065</v>
      </c>
      <c r="Z97" s="641" t="s">
        <v>1065</v>
      </c>
      <c r="AA97" s="641" t="s">
        <v>1062</v>
      </c>
      <c r="AB97" s="641"/>
      <c r="AC97" s="641" t="s">
        <v>672</v>
      </c>
      <c r="AD97" s="1160" t="s">
        <v>1065</v>
      </c>
      <c r="AE97" s="1161"/>
      <c r="AF97" s="643" t="s">
        <v>1065</v>
      </c>
      <c r="AG97" s="643"/>
      <c r="AH97" s="640" t="s">
        <v>669</v>
      </c>
      <c r="AI97" s="639">
        <v>3</v>
      </c>
      <c r="AJ97" s="641" t="s">
        <v>505</v>
      </c>
      <c r="AK97" s="644" t="s">
        <v>1093</v>
      </c>
      <c r="AL97" s="641" t="s">
        <v>1093</v>
      </c>
      <c r="AM97" s="641"/>
      <c r="AN97" s="641"/>
      <c r="AO97" s="640"/>
      <c r="AP97" s="639">
        <v>3</v>
      </c>
      <c r="AQ97" s="641" t="s">
        <v>1093</v>
      </c>
      <c r="AR97" s="641" t="s">
        <v>1093</v>
      </c>
      <c r="AS97" s="641"/>
      <c r="AT97" s="641"/>
      <c r="AU97" s="641"/>
      <c r="AV97" s="686" t="s">
        <v>1107</v>
      </c>
      <c r="AW97" s="1186" t="s">
        <v>1073</v>
      </c>
      <c r="AX97" s="131"/>
      <c r="AY97" s="131"/>
    </row>
    <row r="98" spans="1:51" ht="72" thickBot="1">
      <c r="A98" s="1177"/>
      <c r="B98" s="647">
        <f t="shared" si="4"/>
        <v>26</v>
      </c>
      <c r="C98" s="648">
        <v>1</v>
      </c>
      <c r="D98" s="649"/>
      <c r="E98" s="648">
        <v>1</v>
      </c>
      <c r="F98" s="650"/>
      <c r="G98" s="650"/>
      <c r="H98" s="650"/>
      <c r="I98" s="650"/>
      <c r="J98" s="650"/>
      <c r="K98" s="650"/>
      <c r="L98" s="677" t="s">
        <v>1087</v>
      </c>
      <c r="M98" s="648">
        <v>18</v>
      </c>
      <c r="N98" s="650" t="s">
        <v>1065</v>
      </c>
      <c r="O98" s="650" t="s">
        <v>1065</v>
      </c>
      <c r="P98" s="650" t="s">
        <v>1065</v>
      </c>
      <c r="Q98" s="650" t="s">
        <v>1065</v>
      </c>
      <c r="R98" s="650"/>
      <c r="S98" s="650"/>
      <c r="T98" s="650" t="s">
        <v>1065</v>
      </c>
      <c r="U98" s="650"/>
      <c r="V98" s="650"/>
      <c r="W98" s="650" t="s">
        <v>1065</v>
      </c>
      <c r="X98" s="650"/>
      <c r="Y98" s="650" t="s">
        <v>1065</v>
      </c>
      <c r="Z98" s="650" t="s">
        <v>1065</v>
      </c>
      <c r="AA98" s="650" t="s">
        <v>1062</v>
      </c>
      <c r="AB98" s="650"/>
      <c r="AC98" s="650" t="s">
        <v>672</v>
      </c>
      <c r="AD98" s="1162" t="s">
        <v>1065</v>
      </c>
      <c r="AE98" s="1163"/>
      <c r="AF98" s="653" t="s">
        <v>1065</v>
      </c>
      <c r="AG98" s="653"/>
      <c r="AH98" s="649" t="s">
        <v>670</v>
      </c>
      <c r="AI98" s="648">
        <v>3</v>
      </c>
      <c r="AJ98" s="650" t="s">
        <v>505</v>
      </c>
      <c r="AK98" s="650" t="s">
        <v>505</v>
      </c>
      <c r="AL98" s="650" t="s">
        <v>1065</v>
      </c>
      <c r="AM98" s="650"/>
      <c r="AN98" s="650"/>
      <c r="AO98" s="649"/>
      <c r="AP98" s="648">
        <v>3</v>
      </c>
      <c r="AQ98" s="650" t="s">
        <v>1065</v>
      </c>
      <c r="AR98" s="650" t="s">
        <v>1065</v>
      </c>
      <c r="AS98" s="650"/>
      <c r="AT98" s="650"/>
      <c r="AU98" s="650"/>
      <c r="AV98" s="677" t="s">
        <v>1107</v>
      </c>
      <c r="AW98" s="1187"/>
      <c r="AX98" s="131"/>
      <c r="AY98" s="131"/>
    </row>
    <row r="99" spans="1:51" ht="14.25">
      <c r="A99" s="1176" t="s">
        <v>548</v>
      </c>
      <c r="B99" s="638">
        <f t="shared" si="4"/>
        <v>8</v>
      </c>
      <c r="C99" s="639">
        <v>1</v>
      </c>
      <c r="D99" s="640"/>
      <c r="E99" s="639">
        <v>1</v>
      </c>
      <c r="F99" s="641"/>
      <c r="G99" s="641"/>
      <c r="H99" s="641"/>
      <c r="I99" s="641"/>
      <c r="J99" s="641"/>
      <c r="K99" s="641"/>
      <c r="L99" s="686"/>
      <c r="M99" s="639">
        <v>4</v>
      </c>
      <c r="N99" s="1160" t="s">
        <v>1096</v>
      </c>
      <c r="O99" s="1175"/>
      <c r="P99" s="1160" t="s">
        <v>1096</v>
      </c>
      <c r="Q99" s="1178"/>
      <c r="R99" s="1178"/>
      <c r="S99" s="1178"/>
      <c r="T99" s="1178"/>
      <c r="U99" s="1175"/>
      <c r="V99" s="641"/>
      <c r="W99" s="643" t="s">
        <v>804</v>
      </c>
      <c r="X99" s="641"/>
      <c r="Y99" s="641" t="s">
        <v>804</v>
      </c>
      <c r="Z99" s="641" t="s">
        <v>804</v>
      </c>
      <c r="AA99" s="641"/>
      <c r="AB99" s="641" t="s">
        <v>804</v>
      </c>
      <c r="AC99" s="641" t="s">
        <v>1096</v>
      </c>
      <c r="AD99" s="641"/>
      <c r="AE99" s="641"/>
      <c r="AF99" s="643"/>
      <c r="AG99" s="643"/>
      <c r="AH99" s="640"/>
      <c r="AI99" s="639">
        <v>1</v>
      </c>
      <c r="AJ99" s="641"/>
      <c r="AK99" s="641"/>
      <c r="AL99" s="641"/>
      <c r="AM99" s="641"/>
      <c r="AN99" s="641"/>
      <c r="AO99" s="640" t="s">
        <v>1064</v>
      </c>
      <c r="AP99" s="639">
        <v>1</v>
      </c>
      <c r="AQ99" s="641"/>
      <c r="AR99" s="641"/>
      <c r="AS99" s="641"/>
      <c r="AT99" s="641"/>
      <c r="AU99" s="641"/>
      <c r="AV99" s="646"/>
      <c r="AW99" s="1186" t="s">
        <v>1109</v>
      </c>
      <c r="AX99" s="131"/>
      <c r="AY99" s="131"/>
    </row>
    <row r="100" spans="1:51" ht="15" thickBot="1">
      <c r="A100" s="1177"/>
      <c r="B100" s="647">
        <f t="shared" si="4"/>
        <v>16</v>
      </c>
      <c r="C100" s="648">
        <v>1</v>
      </c>
      <c r="D100" s="649"/>
      <c r="E100" s="648">
        <v>3</v>
      </c>
      <c r="F100" s="650" t="s">
        <v>1096</v>
      </c>
      <c r="G100" s="650" t="s">
        <v>1096</v>
      </c>
      <c r="H100" s="650"/>
      <c r="I100" s="650"/>
      <c r="J100" s="650"/>
      <c r="K100" s="650"/>
      <c r="L100" s="677" t="s">
        <v>1033</v>
      </c>
      <c r="M100" s="648">
        <v>8</v>
      </c>
      <c r="N100" s="650" t="s">
        <v>796</v>
      </c>
      <c r="O100" s="650" t="s">
        <v>796</v>
      </c>
      <c r="P100" s="1162" t="s">
        <v>796</v>
      </c>
      <c r="Q100" s="1173"/>
      <c r="R100" s="1173"/>
      <c r="S100" s="1173"/>
      <c r="T100" s="1173"/>
      <c r="U100" s="1163"/>
      <c r="V100" s="650"/>
      <c r="W100" s="650" t="s">
        <v>1062</v>
      </c>
      <c r="X100" s="650"/>
      <c r="Y100" s="650" t="s">
        <v>1062</v>
      </c>
      <c r="Z100" s="650" t="s">
        <v>1062</v>
      </c>
      <c r="AA100" s="650"/>
      <c r="AB100" s="650" t="s">
        <v>796</v>
      </c>
      <c r="AC100" s="650" t="s">
        <v>796</v>
      </c>
      <c r="AD100" s="650"/>
      <c r="AE100" s="650"/>
      <c r="AF100" s="653"/>
      <c r="AG100" s="653"/>
      <c r="AH100" s="649"/>
      <c r="AI100" s="648">
        <v>1</v>
      </c>
      <c r="AJ100" s="650"/>
      <c r="AK100" s="650"/>
      <c r="AL100" s="650"/>
      <c r="AM100" s="650"/>
      <c r="AN100" s="650"/>
      <c r="AO100" s="649" t="s">
        <v>1064</v>
      </c>
      <c r="AP100" s="648">
        <v>3</v>
      </c>
      <c r="AQ100" s="650" t="s">
        <v>796</v>
      </c>
      <c r="AR100" s="650" t="s">
        <v>796</v>
      </c>
      <c r="AS100" s="650"/>
      <c r="AT100" s="650"/>
      <c r="AU100" s="650" t="s">
        <v>796</v>
      </c>
      <c r="AV100" s="651"/>
      <c r="AW100" s="1187"/>
      <c r="AX100" s="131"/>
      <c r="AY100" s="131"/>
    </row>
    <row r="101" spans="1:51" ht="28.5">
      <c r="A101" s="1176" t="s">
        <v>549</v>
      </c>
      <c r="B101" s="638">
        <f t="shared" si="4"/>
        <v>10</v>
      </c>
      <c r="C101" s="639">
        <v>1</v>
      </c>
      <c r="D101" s="640"/>
      <c r="E101" s="639">
        <v>3</v>
      </c>
      <c r="F101" s="641"/>
      <c r="G101" s="641" t="s">
        <v>1062</v>
      </c>
      <c r="H101" s="641"/>
      <c r="I101" s="641"/>
      <c r="J101" s="641"/>
      <c r="K101" s="641"/>
      <c r="L101" s="686" t="s">
        <v>1325</v>
      </c>
      <c r="M101" s="639">
        <v>4</v>
      </c>
      <c r="N101" s="1160" t="s">
        <v>796</v>
      </c>
      <c r="O101" s="1161"/>
      <c r="P101" s="1160" t="s">
        <v>796</v>
      </c>
      <c r="Q101" s="1164"/>
      <c r="R101" s="1164"/>
      <c r="S101" s="1164"/>
      <c r="T101" s="1164"/>
      <c r="U101" s="1161"/>
      <c r="V101" s="641"/>
      <c r="W101" s="1160" t="s">
        <v>796</v>
      </c>
      <c r="X101" s="1164"/>
      <c r="Y101" s="1164"/>
      <c r="Z101" s="1164"/>
      <c r="AA101" s="1161"/>
      <c r="AB101" s="641"/>
      <c r="AC101" s="641" t="s">
        <v>796</v>
      </c>
      <c r="AD101" s="641"/>
      <c r="AE101" s="641"/>
      <c r="AF101" s="643"/>
      <c r="AG101" s="643"/>
      <c r="AH101" s="640"/>
      <c r="AI101" s="639">
        <v>1</v>
      </c>
      <c r="AJ101" s="641"/>
      <c r="AK101" s="641"/>
      <c r="AL101" s="641"/>
      <c r="AM101" s="641"/>
      <c r="AN101" s="641"/>
      <c r="AO101" s="640" t="s">
        <v>1064</v>
      </c>
      <c r="AP101" s="639">
        <v>1</v>
      </c>
      <c r="AQ101" s="641"/>
      <c r="AR101" s="641"/>
      <c r="AS101" s="641"/>
      <c r="AT101" s="641"/>
      <c r="AU101" s="641"/>
      <c r="AV101" s="646"/>
      <c r="AW101" s="1186" t="s">
        <v>1109</v>
      </c>
      <c r="AX101" s="131"/>
      <c r="AY101" s="131"/>
    </row>
    <row r="102" spans="1:51" ht="29.25" thickBot="1">
      <c r="A102" s="1177"/>
      <c r="B102" s="647">
        <f t="shared" si="4"/>
        <v>15</v>
      </c>
      <c r="C102" s="648">
        <v>1</v>
      </c>
      <c r="D102" s="649"/>
      <c r="E102" s="648">
        <v>3</v>
      </c>
      <c r="F102" s="650"/>
      <c r="G102" s="650" t="s">
        <v>1062</v>
      </c>
      <c r="H102" s="650"/>
      <c r="I102" s="650"/>
      <c r="J102" s="650"/>
      <c r="K102" s="650"/>
      <c r="L102" s="677" t="s">
        <v>1325</v>
      </c>
      <c r="M102" s="648">
        <v>8</v>
      </c>
      <c r="N102" s="1162" t="s">
        <v>796</v>
      </c>
      <c r="O102" s="1163"/>
      <c r="P102" s="650" t="s">
        <v>796</v>
      </c>
      <c r="Q102" s="650" t="s">
        <v>796</v>
      </c>
      <c r="R102" s="650" t="s">
        <v>796</v>
      </c>
      <c r="S102" s="650" t="s">
        <v>796</v>
      </c>
      <c r="T102" s="650"/>
      <c r="U102" s="650" t="s">
        <v>796</v>
      </c>
      <c r="V102" s="650"/>
      <c r="W102" s="1162" t="s">
        <v>796</v>
      </c>
      <c r="X102" s="1173"/>
      <c r="Y102" s="1173"/>
      <c r="Z102" s="1173"/>
      <c r="AA102" s="1163"/>
      <c r="AB102" s="650"/>
      <c r="AC102" s="650" t="s">
        <v>796</v>
      </c>
      <c r="AD102" s="650"/>
      <c r="AE102" s="650"/>
      <c r="AF102" s="653"/>
      <c r="AG102" s="653"/>
      <c r="AH102" s="649"/>
      <c r="AI102" s="648">
        <v>1</v>
      </c>
      <c r="AJ102" s="650"/>
      <c r="AK102" s="650"/>
      <c r="AL102" s="650"/>
      <c r="AM102" s="650"/>
      <c r="AN102" s="650"/>
      <c r="AO102" s="649" t="s">
        <v>1064</v>
      </c>
      <c r="AP102" s="648">
        <v>2</v>
      </c>
      <c r="AQ102" s="650" t="s">
        <v>796</v>
      </c>
      <c r="AR102" s="650" t="s">
        <v>796</v>
      </c>
      <c r="AS102" s="650"/>
      <c r="AT102" s="650"/>
      <c r="AU102" s="650"/>
      <c r="AV102" s="677"/>
      <c r="AW102" s="1187"/>
      <c r="AX102" s="131"/>
      <c r="AY102" s="131"/>
    </row>
    <row r="103" spans="1:51" ht="14.25">
      <c r="A103" s="1176" t="s">
        <v>556</v>
      </c>
      <c r="B103" s="638">
        <f t="shared" si="4"/>
        <v>13</v>
      </c>
      <c r="C103" s="639">
        <v>1</v>
      </c>
      <c r="D103" s="640"/>
      <c r="E103" s="639">
        <v>1</v>
      </c>
      <c r="F103" s="641"/>
      <c r="G103" s="641"/>
      <c r="H103" s="641"/>
      <c r="I103" s="641"/>
      <c r="J103" s="641"/>
      <c r="K103" s="641"/>
      <c r="L103" s="686"/>
      <c r="M103" s="639">
        <v>10</v>
      </c>
      <c r="N103" s="1160" t="s">
        <v>793</v>
      </c>
      <c r="O103" s="1161"/>
      <c r="P103" s="641" t="s">
        <v>793</v>
      </c>
      <c r="Q103" s="641" t="s">
        <v>793</v>
      </c>
      <c r="R103" s="641"/>
      <c r="S103" s="641"/>
      <c r="T103" s="641" t="s">
        <v>793</v>
      </c>
      <c r="U103" s="641"/>
      <c r="V103" s="641" t="s">
        <v>793</v>
      </c>
      <c r="W103" s="641" t="s">
        <v>793</v>
      </c>
      <c r="X103" s="641"/>
      <c r="Y103" s="641" t="s">
        <v>793</v>
      </c>
      <c r="Z103" s="641" t="s">
        <v>793</v>
      </c>
      <c r="AA103" s="641"/>
      <c r="AB103" s="641"/>
      <c r="AC103" s="641" t="s">
        <v>793</v>
      </c>
      <c r="AD103" s="641"/>
      <c r="AE103" s="641"/>
      <c r="AF103" s="643"/>
      <c r="AG103" s="643"/>
      <c r="AH103" s="640" t="s">
        <v>1048</v>
      </c>
      <c r="AI103" s="639"/>
      <c r="AJ103" s="641"/>
      <c r="AK103" s="641"/>
      <c r="AL103" s="641"/>
      <c r="AM103" s="641"/>
      <c r="AN103" s="641"/>
      <c r="AO103" s="640"/>
      <c r="AP103" s="639">
        <v>1</v>
      </c>
      <c r="AQ103" s="641"/>
      <c r="AR103" s="641"/>
      <c r="AS103" s="641"/>
      <c r="AT103" s="641"/>
      <c r="AU103" s="641"/>
      <c r="AV103" s="686"/>
      <c r="AW103" s="1186" t="s">
        <v>1109</v>
      </c>
      <c r="AX103" s="131"/>
      <c r="AY103" s="131"/>
    </row>
    <row r="104" spans="1:51" ht="43.5" thickBot="1">
      <c r="A104" s="1177"/>
      <c r="B104" s="647">
        <f t="shared" si="4"/>
        <v>21</v>
      </c>
      <c r="C104" s="648">
        <v>3</v>
      </c>
      <c r="D104" s="649" t="s">
        <v>1183</v>
      </c>
      <c r="E104" s="648">
        <v>4</v>
      </c>
      <c r="F104" s="650" t="s">
        <v>796</v>
      </c>
      <c r="G104" s="650" t="s">
        <v>796</v>
      </c>
      <c r="H104" s="650" t="s">
        <v>796</v>
      </c>
      <c r="I104" s="650"/>
      <c r="J104" s="650"/>
      <c r="K104" s="650"/>
      <c r="L104" s="677" t="s">
        <v>1110</v>
      </c>
      <c r="M104" s="648">
        <v>11</v>
      </c>
      <c r="N104" s="650" t="s">
        <v>799</v>
      </c>
      <c r="O104" s="650" t="s">
        <v>799</v>
      </c>
      <c r="P104" s="650" t="s">
        <v>799</v>
      </c>
      <c r="Q104" s="650" t="s">
        <v>799</v>
      </c>
      <c r="R104" s="650"/>
      <c r="S104" s="650"/>
      <c r="T104" s="650" t="s">
        <v>799</v>
      </c>
      <c r="U104" s="650"/>
      <c r="V104" s="650" t="s">
        <v>799</v>
      </c>
      <c r="W104" s="650" t="s">
        <v>799</v>
      </c>
      <c r="X104" s="650"/>
      <c r="Y104" s="650" t="s">
        <v>799</v>
      </c>
      <c r="Z104" s="650" t="s">
        <v>799</v>
      </c>
      <c r="AA104" s="650"/>
      <c r="AB104" s="650"/>
      <c r="AC104" s="650" t="s">
        <v>799</v>
      </c>
      <c r="AD104" s="650"/>
      <c r="AE104" s="650"/>
      <c r="AF104" s="653"/>
      <c r="AG104" s="653"/>
      <c r="AH104" s="649" t="s">
        <v>1048</v>
      </c>
      <c r="AI104" s="648"/>
      <c r="AJ104" s="650"/>
      <c r="AK104" s="650"/>
      <c r="AL104" s="650"/>
      <c r="AM104" s="650"/>
      <c r="AN104" s="650"/>
      <c r="AO104" s="649"/>
      <c r="AP104" s="648">
        <v>3</v>
      </c>
      <c r="AQ104" s="650" t="s">
        <v>1081</v>
      </c>
      <c r="AR104" s="650" t="s">
        <v>1081</v>
      </c>
      <c r="AS104" s="650"/>
      <c r="AT104" s="650"/>
      <c r="AU104" s="650"/>
      <c r="AV104" s="677" t="s">
        <v>1111</v>
      </c>
      <c r="AW104" s="1187"/>
      <c r="AX104" s="131"/>
      <c r="AY104" s="131"/>
    </row>
    <row r="105" spans="1:51" ht="28.5">
      <c r="A105" s="1176" t="s">
        <v>557</v>
      </c>
      <c r="B105" s="638">
        <f t="shared" si="4"/>
        <v>11</v>
      </c>
      <c r="C105" s="639">
        <v>1</v>
      </c>
      <c r="D105" s="640"/>
      <c r="E105" s="639">
        <v>1</v>
      </c>
      <c r="F105" s="641"/>
      <c r="G105" s="641"/>
      <c r="H105" s="641"/>
      <c r="I105" s="641"/>
      <c r="J105" s="641"/>
      <c r="K105" s="641"/>
      <c r="L105" s="686"/>
      <c r="M105" s="639">
        <v>7</v>
      </c>
      <c r="N105" s="641" t="s">
        <v>796</v>
      </c>
      <c r="O105" s="641" t="s">
        <v>796</v>
      </c>
      <c r="P105" s="1160" t="s">
        <v>796</v>
      </c>
      <c r="Q105" s="1164"/>
      <c r="R105" s="1164"/>
      <c r="S105" s="1164"/>
      <c r="T105" s="1164"/>
      <c r="U105" s="1161"/>
      <c r="V105" s="641"/>
      <c r="W105" s="1160" t="s">
        <v>796</v>
      </c>
      <c r="X105" s="1164"/>
      <c r="Y105" s="1164"/>
      <c r="Z105" s="1164"/>
      <c r="AA105" s="1164"/>
      <c r="AB105" s="1161"/>
      <c r="AC105" s="641" t="s">
        <v>796</v>
      </c>
      <c r="AD105" s="641"/>
      <c r="AE105" s="641"/>
      <c r="AF105" s="643"/>
      <c r="AG105" s="643"/>
      <c r="AH105" s="640" t="s">
        <v>1200</v>
      </c>
      <c r="AI105" s="639">
        <v>1</v>
      </c>
      <c r="AJ105" s="641"/>
      <c r="AK105" s="641"/>
      <c r="AL105" s="641"/>
      <c r="AM105" s="641"/>
      <c r="AN105" s="641"/>
      <c r="AO105" s="640" t="s">
        <v>1064</v>
      </c>
      <c r="AP105" s="639">
        <v>1</v>
      </c>
      <c r="AQ105" s="641"/>
      <c r="AR105" s="641"/>
      <c r="AS105" s="641"/>
      <c r="AT105" s="641"/>
      <c r="AU105" s="641"/>
      <c r="AV105" s="646"/>
      <c r="AW105" s="1186" t="s">
        <v>1073</v>
      </c>
      <c r="AX105" s="131"/>
      <c r="AY105" s="131"/>
    </row>
    <row r="106" spans="1:51" ht="29.25" thickBot="1">
      <c r="A106" s="1177"/>
      <c r="B106" s="647">
        <f t="shared" si="4"/>
        <v>11</v>
      </c>
      <c r="C106" s="648">
        <v>1</v>
      </c>
      <c r="D106" s="649"/>
      <c r="E106" s="648">
        <v>1</v>
      </c>
      <c r="F106" s="650"/>
      <c r="G106" s="650"/>
      <c r="H106" s="650"/>
      <c r="I106" s="650"/>
      <c r="J106" s="650"/>
      <c r="K106" s="650"/>
      <c r="L106" s="677"/>
      <c r="M106" s="648">
        <v>7</v>
      </c>
      <c r="N106" s="650" t="s">
        <v>1081</v>
      </c>
      <c r="O106" s="650" t="s">
        <v>1081</v>
      </c>
      <c r="P106" s="1162" t="s">
        <v>1081</v>
      </c>
      <c r="Q106" s="1173"/>
      <c r="R106" s="1173"/>
      <c r="S106" s="1173"/>
      <c r="T106" s="1173"/>
      <c r="U106" s="1163"/>
      <c r="V106" s="650"/>
      <c r="W106" s="1162" t="s">
        <v>1081</v>
      </c>
      <c r="X106" s="1173"/>
      <c r="Y106" s="1173"/>
      <c r="Z106" s="1173"/>
      <c r="AA106" s="1173"/>
      <c r="AB106" s="1163"/>
      <c r="AC106" s="650" t="s">
        <v>1081</v>
      </c>
      <c r="AD106" s="650"/>
      <c r="AE106" s="650"/>
      <c r="AF106" s="653"/>
      <c r="AG106" s="653"/>
      <c r="AH106" s="649" t="s">
        <v>1200</v>
      </c>
      <c r="AI106" s="648">
        <v>1</v>
      </c>
      <c r="AJ106" s="650"/>
      <c r="AK106" s="650"/>
      <c r="AL106" s="650"/>
      <c r="AM106" s="650"/>
      <c r="AN106" s="650"/>
      <c r="AO106" s="649" t="s">
        <v>1064</v>
      </c>
      <c r="AP106" s="648">
        <v>1</v>
      </c>
      <c r="AQ106" s="650"/>
      <c r="AR106" s="650"/>
      <c r="AS106" s="650"/>
      <c r="AT106" s="650"/>
      <c r="AU106" s="650"/>
      <c r="AV106" s="651"/>
      <c r="AW106" s="1187"/>
      <c r="AX106" s="131"/>
      <c r="AY106" s="131"/>
    </row>
    <row r="107" spans="1:51" ht="14.25">
      <c r="A107" s="1176" t="s">
        <v>554</v>
      </c>
      <c r="B107" s="638">
        <f t="shared" si="4"/>
        <v>15</v>
      </c>
      <c r="C107" s="639">
        <v>1</v>
      </c>
      <c r="D107" s="640"/>
      <c r="E107" s="639">
        <v>1</v>
      </c>
      <c r="F107" s="641"/>
      <c r="G107" s="641"/>
      <c r="H107" s="641"/>
      <c r="I107" s="641"/>
      <c r="J107" s="641"/>
      <c r="K107" s="641"/>
      <c r="L107" s="686"/>
      <c r="M107" s="639">
        <v>10</v>
      </c>
      <c r="N107" s="1160" t="s">
        <v>1081</v>
      </c>
      <c r="O107" s="1161"/>
      <c r="P107" s="643" t="s">
        <v>656</v>
      </c>
      <c r="Q107" s="643" t="s">
        <v>656</v>
      </c>
      <c r="R107" s="643" t="s">
        <v>656</v>
      </c>
      <c r="S107" s="643" t="s">
        <v>656</v>
      </c>
      <c r="T107" s="643"/>
      <c r="U107" s="643" t="s">
        <v>656</v>
      </c>
      <c r="V107" s="641" t="s">
        <v>1081</v>
      </c>
      <c r="W107" s="641" t="s">
        <v>1081</v>
      </c>
      <c r="X107" s="641"/>
      <c r="Y107" s="641" t="s">
        <v>1081</v>
      </c>
      <c r="Z107" s="641" t="s">
        <v>1081</v>
      </c>
      <c r="AA107" s="641"/>
      <c r="AB107" s="641" t="s">
        <v>1081</v>
      </c>
      <c r="AC107" s="641" t="s">
        <v>1081</v>
      </c>
      <c r="AD107" s="641" t="s">
        <v>1081</v>
      </c>
      <c r="AE107" s="641"/>
      <c r="AF107" s="643"/>
      <c r="AG107" s="643"/>
      <c r="AH107" s="640" t="s">
        <v>1069</v>
      </c>
      <c r="AI107" s="639">
        <v>2</v>
      </c>
      <c r="AJ107" s="641"/>
      <c r="AK107" s="641" t="s">
        <v>1093</v>
      </c>
      <c r="AL107" s="641"/>
      <c r="AM107" s="641"/>
      <c r="AN107" s="641"/>
      <c r="AO107" s="640" t="s">
        <v>1064</v>
      </c>
      <c r="AP107" s="639">
        <v>1</v>
      </c>
      <c r="AQ107" s="641"/>
      <c r="AR107" s="641"/>
      <c r="AS107" s="641"/>
      <c r="AT107" s="641"/>
      <c r="AU107" s="641"/>
      <c r="AV107" s="646"/>
      <c r="AW107" s="1186" t="s">
        <v>1056</v>
      </c>
      <c r="AX107" s="131"/>
      <c r="AY107" s="131"/>
    </row>
    <row r="108" spans="1:51" ht="15" thickBot="1">
      <c r="A108" s="1177"/>
      <c r="B108" s="647">
        <f t="shared" si="4"/>
        <v>20</v>
      </c>
      <c r="C108" s="648">
        <v>1</v>
      </c>
      <c r="D108" s="649"/>
      <c r="E108" s="648">
        <v>1</v>
      </c>
      <c r="F108" s="650"/>
      <c r="G108" s="650"/>
      <c r="H108" s="650"/>
      <c r="I108" s="650"/>
      <c r="J108" s="650"/>
      <c r="K108" s="650"/>
      <c r="L108" s="677"/>
      <c r="M108" s="648">
        <v>14</v>
      </c>
      <c r="N108" s="1162" t="s">
        <v>1093</v>
      </c>
      <c r="O108" s="1163"/>
      <c r="P108" s="650" t="s">
        <v>1093</v>
      </c>
      <c r="Q108" s="650" t="s">
        <v>1093</v>
      </c>
      <c r="R108" s="650" t="s">
        <v>1093</v>
      </c>
      <c r="S108" s="650" t="s">
        <v>1112</v>
      </c>
      <c r="T108" s="650"/>
      <c r="U108" s="650" t="s">
        <v>797</v>
      </c>
      <c r="V108" s="650" t="s">
        <v>797</v>
      </c>
      <c r="W108" s="650" t="s">
        <v>797</v>
      </c>
      <c r="X108" s="650"/>
      <c r="Y108" s="650" t="s">
        <v>797</v>
      </c>
      <c r="Z108" s="650" t="s">
        <v>797</v>
      </c>
      <c r="AA108" s="650"/>
      <c r="AB108" s="650" t="s">
        <v>797</v>
      </c>
      <c r="AC108" s="650" t="s">
        <v>797</v>
      </c>
      <c r="AD108" s="650" t="s">
        <v>797</v>
      </c>
      <c r="AE108" s="650"/>
      <c r="AF108" s="653"/>
      <c r="AG108" s="653"/>
      <c r="AH108" s="649" t="s">
        <v>1069</v>
      </c>
      <c r="AI108" s="648">
        <v>2</v>
      </c>
      <c r="AJ108" s="650"/>
      <c r="AK108" s="650" t="s">
        <v>1093</v>
      </c>
      <c r="AL108" s="650"/>
      <c r="AM108" s="650"/>
      <c r="AN108" s="650"/>
      <c r="AO108" s="649" t="s">
        <v>1064</v>
      </c>
      <c r="AP108" s="648">
        <v>2</v>
      </c>
      <c r="AQ108" s="650" t="s">
        <v>1093</v>
      </c>
      <c r="AR108" s="650" t="s">
        <v>1093</v>
      </c>
      <c r="AS108" s="650"/>
      <c r="AT108" s="650"/>
      <c r="AU108" s="650"/>
      <c r="AV108" s="651"/>
      <c r="AW108" s="1187"/>
      <c r="AX108" s="131"/>
      <c r="AY108" s="131"/>
    </row>
    <row r="109" spans="1:51" ht="28.5">
      <c r="A109" s="1176" t="s">
        <v>555</v>
      </c>
      <c r="B109" s="638">
        <f t="shared" si="4"/>
        <v>22</v>
      </c>
      <c r="C109" s="639">
        <v>2</v>
      </c>
      <c r="D109" s="640" t="s">
        <v>1184</v>
      </c>
      <c r="E109" s="639">
        <v>1</v>
      </c>
      <c r="F109" s="641"/>
      <c r="G109" s="641" t="s">
        <v>1081</v>
      </c>
      <c r="H109" s="641"/>
      <c r="I109" s="641"/>
      <c r="J109" s="641"/>
      <c r="K109" s="641"/>
      <c r="L109" s="686"/>
      <c r="M109" s="639">
        <v>15</v>
      </c>
      <c r="N109" s="641" t="s">
        <v>1081</v>
      </c>
      <c r="O109" s="641" t="s">
        <v>1081</v>
      </c>
      <c r="P109" s="641" t="s">
        <v>1081</v>
      </c>
      <c r="Q109" s="641" t="s">
        <v>1081</v>
      </c>
      <c r="R109" s="641" t="s">
        <v>1081</v>
      </c>
      <c r="S109" s="641" t="s">
        <v>1080</v>
      </c>
      <c r="T109" s="694"/>
      <c r="U109" s="641" t="s">
        <v>797</v>
      </c>
      <c r="V109" s="641" t="s">
        <v>797</v>
      </c>
      <c r="W109" s="641" t="s">
        <v>797</v>
      </c>
      <c r="X109" s="641"/>
      <c r="Y109" s="641" t="s">
        <v>797</v>
      </c>
      <c r="Z109" s="641" t="s">
        <v>797</v>
      </c>
      <c r="AA109" s="641"/>
      <c r="AB109" s="641" t="s">
        <v>797</v>
      </c>
      <c r="AC109" s="641" t="s">
        <v>797</v>
      </c>
      <c r="AD109" s="641" t="s">
        <v>797</v>
      </c>
      <c r="AE109" s="641"/>
      <c r="AF109" s="643"/>
      <c r="AG109" s="643"/>
      <c r="AH109" s="640"/>
      <c r="AI109" s="639">
        <v>2</v>
      </c>
      <c r="AJ109" s="641" t="s">
        <v>797</v>
      </c>
      <c r="AK109" s="641" t="s">
        <v>797</v>
      </c>
      <c r="AL109" s="641"/>
      <c r="AM109" s="641"/>
      <c r="AN109" s="641"/>
      <c r="AO109" s="640"/>
      <c r="AP109" s="639">
        <v>2</v>
      </c>
      <c r="AQ109" s="655" t="s">
        <v>797</v>
      </c>
      <c r="AR109" s="655" t="s">
        <v>797</v>
      </c>
      <c r="AS109" s="641"/>
      <c r="AT109" s="641"/>
      <c r="AU109" s="641"/>
      <c r="AV109" s="742"/>
      <c r="AW109" s="1186" t="s">
        <v>1056</v>
      </c>
      <c r="AX109" s="131"/>
      <c r="AY109" s="131"/>
    </row>
    <row r="110" spans="1:51" ht="29.25" thickBot="1">
      <c r="A110" s="1177"/>
      <c r="B110" s="647">
        <f t="shared" si="4"/>
        <v>22</v>
      </c>
      <c r="C110" s="648">
        <v>2</v>
      </c>
      <c r="D110" s="649" t="s">
        <v>1185</v>
      </c>
      <c r="E110" s="648">
        <v>1</v>
      </c>
      <c r="F110" s="650"/>
      <c r="G110" s="650" t="s">
        <v>797</v>
      </c>
      <c r="H110" s="650"/>
      <c r="I110" s="650"/>
      <c r="J110" s="650"/>
      <c r="K110" s="650"/>
      <c r="L110" s="677"/>
      <c r="M110" s="648">
        <v>15</v>
      </c>
      <c r="N110" s="650" t="s">
        <v>797</v>
      </c>
      <c r="O110" s="650" t="s">
        <v>797</v>
      </c>
      <c r="P110" s="650" t="s">
        <v>797</v>
      </c>
      <c r="Q110" s="650" t="s">
        <v>797</v>
      </c>
      <c r="R110" s="650" t="s">
        <v>797</v>
      </c>
      <c r="S110" s="650" t="s">
        <v>821</v>
      </c>
      <c r="T110" s="660"/>
      <c r="U110" s="650" t="s">
        <v>797</v>
      </c>
      <c r="V110" s="650" t="s">
        <v>797</v>
      </c>
      <c r="W110" s="650" t="s">
        <v>797</v>
      </c>
      <c r="X110" s="650"/>
      <c r="Y110" s="650" t="s">
        <v>797</v>
      </c>
      <c r="Z110" s="650" t="s">
        <v>797</v>
      </c>
      <c r="AA110" s="650"/>
      <c r="AB110" s="650" t="s">
        <v>797</v>
      </c>
      <c r="AC110" s="650" t="s">
        <v>797</v>
      </c>
      <c r="AD110" s="650" t="s">
        <v>797</v>
      </c>
      <c r="AE110" s="650"/>
      <c r="AF110" s="653"/>
      <c r="AG110" s="653"/>
      <c r="AH110" s="649"/>
      <c r="AI110" s="648">
        <v>2</v>
      </c>
      <c r="AJ110" s="650" t="s">
        <v>797</v>
      </c>
      <c r="AK110" s="650" t="s">
        <v>797</v>
      </c>
      <c r="AL110" s="650"/>
      <c r="AM110" s="650"/>
      <c r="AN110" s="650"/>
      <c r="AO110" s="649"/>
      <c r="AP110" s="648">
        <v>2</v>
      </c>
      <c r="AQ110" s="650" t="s">
        <v>797</v>
      </c>
      <c r="AR110" s="650" t="s">
        <v>797</v>
      </c>
      <c r="AS110" s="650"/>
      <c r="AT110" s="650"/>
      <c r="AU110" s="650"/>
      <c r="AV110" s="677"/>
      <c r="AW110" s="1187"/>
      <c r="AX110" s="131"/>
      <c r="AY110" s="131"/>
    </row>
    <row r="111" spans="1:51" ht="28.5">
      <c r="A111" s="1176" t="s">
        <v>576</v>
      </c>
      <c r="B111" s="638">
        <f t="shared" si="4"/>
        <v>13</v>
      </c>
      <c r="C111" s="639">
        <v>1</v>
      </c>
      <c r="D111" s="640"/>
      <c r="E111" s="639">
        <v>1</v>
      </c>
      <c r="F111" s="641"/>
      <c r="G111" s="641"/>
      <c r="H111" s="641"/>
      <c r="I111" s="641"/>
      <c r="J111" s="641"/>
      <c r="K111" s="641"/>
      <c r="L111" s="686"/>
      <c r="M111" s="639">
        <v>10</v>
      </c>
      <c r="N111" s="641" t="s">
        <v>1069</v>
      </c>
      <c r="O111" s="641" t="s">
        <v>1070</v>
      </c>
      <c r="P111" s="641" t="s">
        <v>678</v>
      </c>
      <c r="Q111" s="641" t="s">
        <v>678</v>
      </c>
      <c r="R111" s="641"/>
      <c r="S111" s="641"/>
      <c r="T111" s="641" t="s">
        <v>678</v>
      </c>
      <c r="U111" s="641" t="s">
        <v>1074</v>
      </c>
      <c r="V111" s="643" t="s">
        <v>678</v>
      </c>
      <c r="W111" s="643" t="s">
        <v>678</v>
      </c>
      <c r="X111" s="641"/>
      <c r="Y111" s="641" t="s">
        <v>678</v>
      </c>
      <c r="Z111" s="643" t="s">
        <v>678</v>
      </c>
      <c r="AA111" s="643" t="s">
        <v>678</v>
      </c>
      <c r="AB111" s="641" t="s">
        <v>1074</v>
      </c>
      <c r="AC111" s="641" t="s">
        <v>1074</v>
      </c>
      <c r="AD111" s="641"/>
      <c r="AE111" s="641"/>
      <c r="AF111" s="643" t="s">
        <v>1074</v>
      </c>
      <c r="AG111" s="643"/>
      <c r="AH111" s="640" t="s">
        <v>1198</v>
      </c>
      <c r="AI111" s="639"/>
      <c r="AJ111" s="641"/>
      <c r="AK111" s="641"/>
      <c r="AL111" s="641"/>
      <c r="AM111" s="641"/>
      <c r="AN111" s="641"/>
      <c r="AO111" s="640"/>
      <c r="AP111" s="639">
        <v>1</v>
      </c>
      <c r="AQ111" s="641"/>
      <c r="AR111" s="641"/>
      <c r="AS111" s="641"/>
      <c r="AT111" s="641"/>
      <c r="AU111" s="641"/>
      <c r="AV111" s="646"/>
      <c r="AW111" s="1186" t="s">
        <v>1113</v>
      </c>
      <c r="AX111" s="131"/>
      <c r="AY111" s="131"/>
    </row>
    <row r="112" spans="1:51" ht="29.25" thickBot="1">
      <c r="A112" s="1177"/>
      <c r="B112" s="647">
        <f t="shared" si="4"/>
        <v>24</v>
      </c>
      <c r="C112" s="648">
        <v>1</v>
      </c>
      <c r="D112" s="649"/>
      <c r="E112" s="648">
        <v>5</v>
      </c>
      <c r="F112" s="650" t="s">
        <v>1081</v>
      </c>
      <c r="G112" s="650" t="s">
        <v>1081</v>
      </c>
      <c r="H112" s="650" t="s">
        <v>1081</v>
      </c>
      <c r="I112" s="650" t="s">
        <v>1081</v>
      </c>
      <c r="J112" s="650"/>
      <c r="K112" s="650"/>
      <c r="L112" s="677" t="s">
        <v>1114</v>
      </c>
      <c r="M112" s="648">
        <v>16</v>
      </c>
      <c r="N112" s="650" t="s">
        <v>1069</v>
      </c>
      <c r="O112" s="650" t="s">
        <v>1070</v>
      </c>
      <c r="P112" s="650" t="s">
        <v>1074</v>
      </c>
      <c r="Q112" s="650" t="s">
        <v>1074</v>
      </c>
      <c r="R112" s="650"/>
      <c r="S112" s="650"/>
      <c r="T112" s="650" t="s">
        <v>1074</v>
      </c>
      <c r="U112" s="650" t="s">
        <v>1074</v>
      </c>
      <c r="V112" s="650" t="s">
        <v>1074</v>
      </c>
      <c r="W112" s="650" t="s">
        <v>1074</v>
      </c>
      <c r="X112" s="650"/>
      <c r="Y112" s="650" t="s">
        <v>1074</v>
      </c>
      <c r="Z112" s="650" t="s">
        <v>1074</v>
      </c>
      <c r="AA112" s="660" t="s">
        <v>1115</v>
      </c>
      <c r="AB112" s="650" t="s">
        <v>1094</v>
      </c>
      <c r="AC112" s="650" t="s">
        <v>1094</v>
      </c>
      <c r="AD112" s="650"/>
      <c r="AE112" s="650"/>
      <c r="AF112" s="653" t="s">
        <v>1094</v>
      </c>
      <c r="AG112" s="653"/>
      <c r="AH112" s="649" t="s">
        <v>1199</v>
      </c>
      <c r="AI112" s="648"/>
      <c r="AJ112" s="650"/>
      <c r="AK112" s="650"/>
      <c r="AL112" s="650"/>
      <c r="AM112" s="650"/>
      <c r="AN112" s="650"/>
      <c r="AO112" s="649"/>
      <c r="AP112" s="648">
        <v>2</v>
      </c>
      <c r="AQ112" s="650" t="s">
        <v>1081</v>
      </c>
      <c r="AR112" s="650" t="s">
        <v>1081</v>
      </c>
      <c r="AS112" s="650"/>
      <c r="AT112" s="650"/>
      <c r="AU112" s="650"/>
      <c r="AV112" s="651"/>
      <c r="AW112" s="1187"/>
      <c r="AX112" s="131"/>
      <c r="AY112" s="131"/>
    </row>
    <row r="113" spans="1:51" ht="28.5">
      <c r="A113" s="1176" t="s">
        <v>577</v>
      </c>
      <c r="B113" s="638">
        <f t="shared" si="4"/>
        <v>20</v>
      </c>
      <c r="C113" s="639">
        <v>1</v>
      </c>
      <c r="D113" s="640"/>
      <c r="E113" s="639">
        <v>1</v>
      </c>
      <c r="F113" s="641"/>
      <c r="G113" s="641"/>
      <c r="H113" s="641"/>
      <c r="I113" s="641"/>
      <c r="J113" s="641"/>
      <c r="K113" s="641"/>
      <c r="L113" s="686"/>
      <c r="M113" s="639">
        <v>16</v>
      </c>
      <c r="N113" s="641" t="s">
        <v>1081</v>
      </c>
      <c r="O113" s="641" t="s">
        <v>1081</v>
      </c>
      <c r="P113" s="641" t="s">
        <v>1081</v>
      </c>
      <c r="Q113" s="641" t="s">
        <v>1081</v>
      </c>
      <c r="R113" s="641"/>
      <c r="S113" s="641"/>
      <c r="T113" s="641" t="s">
        <v>1081</v>
      </c>
      <c r="U113" s="641" t="s">
        <v>1081</v>
      </c>
      <c r="V113" s="641" t="s">
        <v>1081</v>
      </c>
      <c r="W113" s="641" t="s">
        <v>1081</v>
      </c>
      <c r="X113" s="641" t="s">
        <v>1082</v>
      </c>
      <c r="Y113" s="641" t="s">
        <v>1081</v>
      </c>
      <c r="Z113" s="641" t="s">
        <v>1082</v>
      </c>
      <c r="AA113" s="694" t="s">
        <v>1115</v>
      </c>
      <c r="AB113" s="694" t="s">
        <v>1326</v>
      </c>
      <c r="AC113" s="641" t="s">
        <v>1094</v>
      </c>
      <c r="AD113" s="641" t="s">
        <v>1094</v>
      </c>
      <c r="AE113" s="641"/>
      <c r="AF113" s="643" t="s">
        <v>1094</v>
      </c>
      <c r="AG113" s="643"/>
      <c r="AH113" s="640"/>
      <c r="AI113" s="639">
        <v>1</v>
      </c>
      <c r="AJ113" s="641"/>
      <c r="AK113" s="641" t="s">
        <v>1094</v>
      </c>
      <c r="AL113" s="641"/>
      <c r="AM113" s="641"/>
      <c r="AN113" s="641"/>
      <c r="AO113" s="640"/>
      <c r="AP113" s="639">
        <v>1</v>
      </c>
      <c r="AQ113" s="641"/>
      <c r="AR113" s="641"/>
      <c r="AS113" s="641"/>
      <c r="AT113" s="641"/>
      <c r="AU113" s="641"/>
      <c r="AV113" s="646"/>
      <c r="AW113" s="1186" t="s">
        <v>1109</v>
      </c>
      <c r="AX113" s="131"/>
      <c r="AY113" s="131"/>
    </row>
    <row r="114" spans="1:51" ht="29.25" thickBot="1">
      <c r="A114" s="1177"/>
      <c r="B114" s="647">
        <f t="shared" si="4"/>
        <v>26</v>
      </c>
      <c r="C114" s="648">
        <v>1</v>
      </c>
      <c r="D114" s="649"/>
      <c r="E114" s="648">
        <v>4</v>
      </c>
      <c r="F114" s="650" t="s">
        <v>677</v>
      </c>
      <c r="G114" s="650" t="s">
        <v>677</v>
      </c>
      <c r="H114" s="650" t="s">
        <v>677</v>
      </c>
      <c r="I114" s="650" t="s">
        <v>677</v>
      </c>
      <c r="J114" s="650"/>
      <c r="K114" s="650"/>
      <c r="L114" s="677"/>
      <c r="M114" s="648">
        <v>16</v>
      </c>
      <c r="N114" s="650" t="s">
        <v>1094</v>
      </c>
      <c r="O114" s="650" t="s">
        <v>1094</v>
      </c>
      <c r="P114" s="650" t="s">
        <v>1094</v>
      </c>
      <c r="Q114" s="650" t="s">
        <v>1094</v>
      </c>
      <c r="R114" s="650"/>
      <c r="S114" s="650"/>
      <c r="T114" s="650" t="s">
        <v>1094</v>
      </c>
      <c r="U114" s="650" t="s">
        <v>1094</v>
      </c>
      <c r="V114" s="650" t="s">
        <v>1094</v>
      </c>
      <c r="W114" s="650" t="s">
        <v>1094</v>
      </c>
      <c r="X114" s="650" t="s">
        <v>822</v>
      </c>
      <c r="Y114" s="650" t="s">
        <v>1094</v>
      </c>
      <c r="Z114" s="650" t="s">
        <v>822</v>
      </c>
      <c r="AA114" s="660" t="s">
        <v>1115</v>
      </c>
      <c r="AB114" s="650" t="s">
        <v>644</v>
      </c>
      <c r="AC114" s="650" t="s">
        <v>1094</v>
      </c>
      <c r="AD114" s="650" t="s">
        <v>1094</v>
      </c>
      <c r="AE114" s="650"/>
      <c r="AF114" s="653" t="s">
        <v>1094</v>
      </c>
      <c r="AG114" s="653"/>
      <c r="AH114" s="649"/>
      <c r="AI114" s="648">
        <v>1</v>
      </c>
      <c r="AJ114" s="650"/>
      <c r="AK114" s="650" t="s">
        <v>1094</v>
      </c>
      <c r="AL114" s="650"/>
      <c r="AM114" s="650"/>
      <c r="AN114" s="650"/>
      <c r="AO114" s="721"/>
      <c r="AP114" s="648">
        <v>4</v>
      </c>
      <c r="AQ114" s="650" t="s">
        <v>1094</v>
      </c>
      <c r="AR114" s="650" t="s">
        <v>1094</v>
      </c>
      <c r="AS114" s="650" t="s">
        <v>1094</v>
      </c>
      <c r="AT114" s="650" t="s">
        <v>1094</v>
      </c>
      <c r="AU114" s="650"/>
      <c r="AV114" s="651"/>
      <c r="AW114" s="1187"/>
      <c r="AX114" s="131"/>
      <c r="AY114" s="131"/>
    </row>
    <row r="115" spans="1:51" ht="28.5">
      <c r="A115" s="1176" t="s">
        <v>578</v>
      </c>
      <c r="B115" s="638">
        <f t="shared" si="4"/>
        <v>17</v>
      </c>
      <c r="C115" s="639">
        <v>1</v>
      </c>
      <c r="D115" s="640"/>
      <c r="E115" s="639">
        <v>1</v>
      </c>
      <c r="F115" s="641"/>
      <c r="G115" s="641"/>
      <c r="H115" s="641"/>
      <c r="I115" s="641"/>
      <c r="J115" s="641"/>
      <c r="K115" s="641"/>
      <c r="L115" s="686"/>
      <c r="M115" s="639">
        <v>14</v>
      </c>
      <c r="N115" s="1160" t="s">
        <v>1094</v>
      </c>
      <c r="O115" s="1161"/>
      <c r="P115" s="641" t="s">
        <v>1094</v>
      </c>
      <c r="Q115" s="641" t="s">
        <v>1094</v>
      </c>
      <c r="R115" s="641" t="s">
        <v>1094</v>
      </c>
      <c r="S115" s="641" t="s">
        <v>1094</v>
      </c>
      <c r="T115" s="641"/>
      <c r="U115" s="641" t="s">
        <v>1094</v>
      </c>
      <c r="V115" s="641" t="s">
        <v>1094</v>
      </c>
      <c r="W115" s="641" t="s">
        <v>1094</v>
      </c>
      <c r="X115" s="641"/>
      <c r="Y115" s="641" t="s">
        <v>1094</v>
      </c>
      <c r="Z115" s="641" t="s">
        <v>1094</v>
      </c>
      <c r="AA115" s="641"/>
      <c r="AB115" s="641" t="s">
        <v>1094</v>
      </c>
      <c r="AC115" s="641" t="s">
        <v>1094</v>
      </c>
      <c r="AD115" s="641"/>
      <c r="AE115" s="641"/>
      <c r="AF115" s="643" t="s">
        <v>823</v>
      </c>
      <c r="AG115" s="658"/>
      <c r="AH115" s="707" t="s">
        <v>1197</v>
      </c>
      <c r="AI115" s="639"/>
      <c r="AJ115" s="641"/>
      <c r="AK115" s="641"/>
      <c r="AL115" s="641"/>
      <c r="AM115" s="641"/>
      <c r="AN115" s="641"/>
      <c r="AO115" s="690"/>
      <c r="AP115" s="639">
        <v>1</v>
      </c>
      <c r="AQ115" s="641"/>
      <c r="AR115" s="641"/>
      <c r="AS115" s="641"/>
      <c r="AT115" s="641"/>
      <c r="AU115" s="641"/>
      <c r="AV115" s="646"/>
      <c r="AW115" s="1186" t="s">
        <v>1116</v>
      </c>
      <c r="AX115" s="131"/>
      <c r="AY115" s="131"/>
    </row>
    <row r="116" spans="1:51" ht="29.25" thickBot="1">
      <c r="A116" s="1177"/>
      <c r="B116" s="647">
        <f t="shared" si="4"/>
        <v>25</v>
      </c>
      <c r="C116" s="648">
        <v>1</v>
      </c>
      <c r="D116" s="649"/>
      <c r="E116" s="648">
        <v>4</v>
      </c>
      <c r="F116" s="650" t="s">
        <v>1081</v>
      </c>
      <c r="G116" s="650" t="s">
        <v>1081</v>
      </c>
      <c r="H116" s="650" t="s">
        <v>1081</v>
      </c>
      <c r="I116" s="650" t="s">
        <v>1081</v>
      </c>
      <c r="J116" s="650"/>
      <c r="K116" s="650"/>
      <c r="L116" s="677"/>
      <c r="M116" s="648">
        <v>15</v>
      </c>
      <c r="N116" s="653" t="s">
        <v>1081</v>
      </c>
      <c r="O116" s="650" t="s">
        <v>1081</v>
      </c>
      <c r="P116" s="650" t="s">
        <v>1081</v>
      </c>
      <c r="Q116" s="650" t="s">
        <v>1081</v>
      </c>
      <c r="R116" s="650" t="s">
        <v>1081</v>
      </c>
      <c r="S116" s="650" t="s">
        <v>1081</v>
      </c>
      <c r="T116" s="650"/>
      <c r="U116" s="650" t="s">
        <v>1081</v>
      </c>
      <c r="V116" s="650" t="s">
        <v>1081</v>
      </c>
      <c r="W116" s="650" t="s">
        <v>1081</v>
      </c>
      <c r="X116" s="650"/>
      <c r="Y116" s="650" t="s">
        <v>1081</v>
      </c>
      <c r="Z116" s="650" t="s">
        <v>1081</v>
      </c>
      <c r="AA116" s="650"/>
      <c r="AB116" s="650" t="s">
        <v>1081</v>
      </c>
      <c r="AC116" s="650" t="s">
        <v>1081</v>
      </c>
      <c r="AD116" s="650"/>
      <c r="AE116" s="650"/>
      <c r="AF116" s="653" t="s">
        <v>813</v>
      </c>
      <c r="AG116" s="653"/>
      <c r="AH116" s="649" t="s">
        <v>1197</v>
      </c>
      <c r="AI116" s="648"/>
      <c r="AJ116" s="650"/>
      <c r="AK116" s="650"/>
      <c r="AL116" s="650"/>
      <c r="AM116" s="650"/>
      <c r="AN116" s="650"/>
      <c r="AO116" s="649"/>
      <c r="AP116" s="648">
        <v>5</v>
      </c>
      <c r="AQ116" s="650" t="s">
        <v>1081</v>
      </c>
      <c r="AR116" s="650" t="s">
        <v>1081</v>
      </c>
      <c r="AS116" s="650" t="s">
        <v>1081</v>
      </c>
      <c r="AT116" s="650" t="s">
        <v>1081</v>
      </c>
      <c r="AU116" s="650"/>
      <c r="AV116" s="677" t="s">
        <v>1327</v>
      </c>
      <c r="AW116" s="1187"/>
      <c r="AX116" s="131"/>
      <c r="AY116" s="131"/>
    </row>
    <row r="117" spans="1:51" ht="28.5">
      <c r="A117" s="1176" t="s">
        <v>579</v>
      </c>
      <c r="B117" s="638">
        <f t="shared" si="4"/>
        <v>17</v>
      </c>
      <c r="C117" s="689">
        <v>1</v>
      </c>
      <c r="D117" s="690"/>
      <c r="E117" s="689">
        <v>1</v>
      </c>
      <c r="F117" s="655"/>
      <c r="G117" s="655"/>
      <c r="H117" s="655"/>
      <c r="I117" s="655"/>
      <c r="J117" s="655"/>
      <c r="K117" s="655"/>
      <c r="L117" s="701"/>
      <c r="M117" s="689">
        <v>14</v>
      </c>
      <c r="N117" s="1160" t="s">
        <v>1081</v>
      </c>
      <c r="O117" s="1161"/>
      <c r="P117" s="655" t="s">
        <v>1081</v>
      </c>
      <c r="Q117" s="655" t="s">
        <v>1081</v>
      </c>
      <c r="R117" s="655" t="s">
        <v>1081</v>
      </c>
      <c r="S117" s="655" t="s">
        <v>1081</v>
      </c>
      <c r="T117" s="655"/>
      <c r="U117" s="655" t="s">
        <v>1081</v>
      </c>
      <c r="V117" s="655" t="s">
        <v>1081</v>
      </c>
      <c r="W117" s="641" t="s">
        <v>1081</v>
      </c>
      <c r="X117" s="641"/>
      <c r="Y117" s="655" t="s">
        <v>1081</v>
      </c>
      <c r="Z117" s="655" t="s">
        <v>1081</v>
      </c>
      <c r="AA117" s="655"/>
      <c r="AB117" s="655" t="s">
        <v>1081</v>
      </c>
      <c r="AC117" s="655" t="s">
        <v>1081</v>
      </c>
      <c r="AD117" s="655"/>
      <c r="AE117" s="655"/>
      <c r="AF117" s="656" t="s">
        <v>813</v>
      </c>
      <c r="AG117" s="741"/>
      <c r="AH117" s="707" t="s">
        <v>1197</v>
      </c>
      <c r="AI117" s="689"/>
      <c r="AJ117" s="655"/>
      <c r="AK117" s="655"/>
      <c r="AL117" s="655"/>
      <c r="AM117" s="655"/>
      <c r="AN117" s="655"/>
      <c r="AO117" s="640"/>
      <c r="AP117" s="689">
        <v>1</v>
      </c>
      <c r="AQ117" s="655"/>
      <c r="AR117" s="655"/>
      <c r="AS117" s="655"/>
      <c r="AT117" s="655"/>
      <c r="AU117" s="655"/>
      <c r="AV117" s="691"/>
      <c r="AW117" s="1186" t="s">
        <v>1116</v>
      </c>
      <c r="AX117" s="131"/>
      <c r="AY117" s="131"/>
    </row>
    <row r="118" spans="1:51" ht="29.25" thickBot="1">
      <c r="A118" s="1177"/>
      <c r="B118" s="647">
        <f t="shared" si="4"/>
        <v>25</v>
      </c>
      <c r="C118" s="695">
        <v>1</v>
      </c>
      <c r="D118" s="696"/>
      <c r="E118" s="695">
        <v>4</v>
      </c>
      <c r="F118" s="687" t="s">
        <v>1081</v>
      </c>
      <c r="G118" s="687" t="s">
        <v>1081</v>
      </c>
      <c r="H118" s="687" t="s">
        <v>1081</v>
      </c>
      <c r="I118" s="687" t="s">
        <v>1081</v>
      </c>
      <c r="J118" s="687"/>
      <c r="K118" s="687"/>
      <c r="L118" s="700"/>
      <c r="M118" s="695">
        <v>15</v>
      </c>
      <c r="N118" s="650" t="s">
        <v>1081</v>
      </c>
      <c r="O118" s="659" t="s">
        <v>1081</v>
      </c>
      <c r="P118" s="687" t="s">
        <v>1081</v>
      </c>
      <c r="Q118" s="687" t="s">
        <v>1081</v>
      </c>
      <c r="R118" s="687" t="s">
        <v>1081</v>
      </c>
      <c r="S118" s="687" t="s">
        <v>1081</v>
      </c>
      <c r="T118" s="687"/>
      <c r="U118" s="687" t="s">
        <v>1081</v>
      </c>
      <c r="V118" s="687" t="s">
        <v>1081</v>
      </c>
      <c r="W118" s="650" t="s">
        <v>1081</v>
      </c>
      <c r="X118" s="650"/>
      <c r="Y118" s="687" t="s">
        <v>1081</v>
      </c>
      <c r="Z118" s="687" t="s">
        <v>1081</v>
      </c>
      <c r="AA118" s="687"/>
      <c r="AB118" s="687" t="s">
        <v>1081</v>
      </c>
      <c r="AC118" s="687" t="s">
        <v>1081</v>
      </c>
      <c r="AD118" s="687"/>
      <c r="AE118" s="687"/>
      <c r="AF118" s="698" t="s">
        <v>813</v>
      </c>
      <c r="AG118" s="698"/>
      <c r="AH118" s="649" t="s">
        <v>1197</v>
      </c>
      <c r="AI118" s="695"/>
      <c r="AJ118" s="687"/>
      <c r="AK118" s="687"/>
      <c r="AL118" s="687"/>
      <c r="AM118" s="687"/>
      <c r="AN118" s="687"/>
      <c r="AO118" s="696"/>
      <c r="AP118" s="648">
        <v>5</v>
      </c>
      <c r="AQ118" s="650" t="s">
        <v>1081</v>
      </c>
      <c r="AR118" s="650" t="s">
        <v>1081</v>
      </c>
      <c r="AS118" s="650" t="s">
        <v>1081</v>
      </c>
      <c r="AT118" s="650" t="s">
        <v>1081</v>
      </c>
      <c r="AU118" s="650"/>
      <c r="AV118" s="677" t="s">
        <v>1327</v>
      </c>
      <c r="AW118" s="1187"/>
      <c r="AX118" s="131"/>
      <c r="AY118" s="131"/>
    </row>
    <row r="119" spans="1:51" ht="28.5">
      <c r="A119" s="1176" t="s">
        <v>580</v>
      </c>
      <c r="B119" s="638">
        <f t="shared" si="4"/>
        <v>21</v>
      </c>
      <c r="C119" s="639">
        <v>1</v>
      </c>
      <c r="D119" s="640"/>
      <c r="E119" s="639">
        <v>3</v>
      </c>
      <c r="F119" s="641"/>
      <c r="G119" s="641" t="s">
        <v>1081</v>
      </c>
      <c r="H119" s="641"/>
      <c r="I119" s="641"/>
      <c r="J119" s="641"/>
      <c r="K119" s="641" t="s">
        <v>813</v>
      </c>
      <c r="L119" s="686" t="s">
        <v>1189</v>
      </c>
      <c r="M119" s="639">
        <v>15</v>
      </c>
      <c r="N119" s="641" t="s">
        <v>1084</v>
      </c>
      <c r="O119" s="641" t="s">
        <v>1084</v>
      </c>
      <c r="P119" s="641" t="s">
        <v>1084</v>
      </c>
      <c r="Q119" s="641" t="s">
        <v>1084</v>
      </c>
      <c r="R119" s="641" t="s">
        <v>1084</v>
      </c>
      <c r="S119" s="641" t="s">
        <v>1084</v>
      </c>
      <c r="T119" s="641"/>
      <c r="U119" s="641" t="s">
        <v>1084</v>
      </c>
      <c r="V119" s="641" t="s">
        <v>1084</v>
      </c>
      <c r="W119" s="641" t="s">
        <v>1084</v>
      </c>
      <c r="X119" s="641"/>
      <c r="Y119" s="641" t="s">
        <v>1084</v>
      </c>
      <c r="Z119" s="643" t="s">
        <v>1084</v>
      </c>
      <c r="AA119" s="641"/>
      <c r="AB119" s="641" t="s">
        <v>1084</v>
      </c>
      <c r="AC119" s="641" t="s">
        <v>1084</v>
      </c>
      <c r="AD119" s="641"/>
      <c r="AE119" s="641"/>
      <c r="AF119" s="643" t="s">
        <v>1084</v>
      </c>
      <c r="AG119" s="643" t="s">
        <v>1084</v>
      </c>
      <c r="AH119" s="640"/>
      <c r="AI119" s="639">
        <v>1</v>
      </c>
      <c r="AJ119" s="641"/>
      <c r="AK119" s="641" t="s">
        <v>1084</v>
      </c>
      <c r="AL119" s="641"/>
      <c r="AM119" s="641"/>
      <c r="AN119" s="641"/>
      <c r="AO119" s="640"/>
      <c r="AP119" s="639">
        <v>1</v>
      </c>
      <c r="AQ119" s="641"/>
      <c r="AR119" s="641"/>
      <c r="AS119" s="641"/>
      <c r="AT119" s="641"/>
      <c r="AU119" s="641"/>
      <c r="AV119" s="646"/>
      <c r="AW119" s="1186" t="s">
        <v>1140</v>
      </c>
      <c r="AX119" s="131"/>
      <c r="AY119" s="131"/>
    </row>
    <row r="120" spans="1:51" ht="15" thickBot="1">
      <c r="A120" s="1177"/>
      <c r="B120" s="647">
        <f t="shared" si="4"/>
        <v>23</v>
      </c>
      <c r="C120" s="648">
        <v>1</v>
      </c>
      <c r="D120" s="649"/>
      <c r="E120" s="648">
        <v>3</v>
      </c>
      <c r="F120" s="650" t="s">
        <v>1084</v>
      </c>
      <c r="G120" s="650" t="s">
        <v>1084</v>
      </c>
      <c r="H120" s="650" t="s">
        <v>1084</v>
      </c>
      <c r="I120" s="650"/>
      <c r="J120" s="650"/>
      <c r="K120" s="650"/>
      <c r="L120" s="677"/>
      <c r="M120" s="648">
        <v>15</v>
      </c>
      <c r="N120" s="650" t="s">
        <v>1084</v>
      </c>
      <c r="O120" s="650" t="s">
        <v>1084</v>
      </c>
      <c r="P120" s="650" t="s">
        <v>1084</v>
      </c>
      <c r="Q120" s="650" t="s">
        <v>1084</v>
      </c>
      <c r="R120" s="650" t="s">
        <v>1084</v>
      </c>
      <c r="S120" s="650" t="s">
        <v>1084</v>
      </c>
      <c r="T120" s="650"/>
      <c r="U120" s="650" t="s">
        <v>1084</v>
      </c>
      <c r="V120" s="650" t="s">
        <v>1084</v>
      </c>
      <c r="W120" s="650" t="s">
        <v>1084</v>
      </c>
      <c r="X120" s="650"/>
      <c r="Y120" s="650" t="s">
        <v>1084</v>
      </c>
      <c r="Z120" s="653" t="s">
        <v>1084</v>
      </c>
      <c r="AA120" s="650"/>
      <c r="AB120" s="650" t="s">
        <v>1084</v>
      </c>
      <c r="AC120" s="650" t="s">
        <v>1084</v>
      </c>
      <c r="AD120" s="650"/>
      <c r="AE120" s="650"/>
      <c r="AF120" s="653" t="s">
        <v>1084</v>
      </c>
      <c r="AG120" s="653" t="s">
        <v>1084</v>
      </c>
      <c r="AH120" s="649"/>
      <c r="AI120" s="648">
        <v>1</v>
      </c>
      <c r="AJ120" s="650"/>
      <c r="AK120" s="650" t="s">
        <v>1084</v>
      </c>
      <c r="AL120" s="650"/>
      <c r="AM120" s="650"/>
      <c r="AN120" s="650"/>
      <c r="AO120" s="649"/>
      <c r="AP120" s="648">
        <v>3</v>
      </c>
      <c r="AQ120" s="650" t="s">
        <v>1084</v>
      </c>
      <c r="AR120" s="650" t="s">
        <v>1084</v>
      </c>
      <c r="AS120" s="650" t="s">
        <v>1084</v>
      </c>
      <c r="AT120" s="650"/>
      <c r="AU120" s="650"/>
      <c r="AV120" s="651"/>
      <c r="AW120" s="1187"/>
      <c r="AX120" s="131"/>
      <c r="AY120" s="131"/>
    </row>
    <row r="121" spans="1:51" s="127" customFormat="1" ht="45" customHeight="1" thickBot="1">
      <c r="A121" s="123" t="s">
        <v>1341</v>
      </c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4"/>
      <c r="AI121" s="125"/>
      <c r="AJ121" s="125"/>
      <c r="AK121" s="125"/>
      <c r="AL121" s="125"/>
      <c r="AM121" s="125"/>
      <c r="AN121" s="125"/>
      <c r="AO121" s="124"/>
      <c r="AP121" s="125"/>
      <c r="AQ121" s="126"/>
      <c r="AR121" s="126"/>
      <c r="AS121" s="126"/>
      <c r="AT121" s="126"/>
      <c r="AU121" s="126"/>
      <c r="AV121" s="126"/>
      <c r="AW121" s="126"/>
      <c r="AX121" s="128"/>
      <c r="AY121" s="128"/>
    </row>
    <row r="122" spans="1:49" ht="17.25">
      <c r="A122" s="1181" t="s">
        <v>1017</v>
      </c>
      <c r="B122" s="129"/>
      <c r="C122" s="1197" t="s">
        <v>1018</v>
      </c>
      <c r="D122" s="1209"/>
      <c r="E122" s="1197" t="s">
        <v>1019</v>
      </c>
      <c r="F122" s="1208"/>
      <c r="G122" s="1208"/>
      <c r="H122" s="1208"/>
      <c r="I122" s="1208"/>
      <c r="J122" s="1208"/>
      <c r="K122" s="1208"/>
      <c r="L122" s="1209"/>
      <c r="M122" s="1197" t="s">
        <v>1020</v>
      </c>
      <c r="N122" s="1208"/>
      <c r="O122" s="1208"/>
      <c r="P122" s="1208"/>
      <c r="Q122" s="1208"/>
      <c r="R122" s="1208"/>
      <c r="S122" s="1208"/>
      <c r="T122" s="1208"/>
      <c r="U122" s="1208"/>
      <c r="V122" s="1208"/>
      <c r="W122" s="1208"/>
      <c r="X122" s="1208"/>
      <c r="Y122" s="1208"/>
      <c r="Z122" s="1208" t="s">
        <v>1021</v>
      </c>
      <c r="AA122" s="1208"/>
      <c r="AB122" s="1208"/>
      <c r="AC122" s="1208"/>
      <c r="AD122" s="1208"/>
      <c r="AE122" s="1208"/>
      <c r="AF122" s="1208"/>
      <c r="AG122" s="1208"/>
      <c r="AH122" s="1209"/>
      <c r="AI122" s="1197" t="s">
        <v>1022</v>
      </c>
      <c r="AJ122" s="1198"/>
      <c r="AK122" s="1198"/>
      <c r="AL122" s="1198"/>
      <c r="AM122" s="1198"/>
      <c r="AN122" s="1198"/>
      <c r="AO122" s="1199"/>
      <c r="AP122" s="1197" t="s">
        <v>1023</v>
      </c>
      <c r="AQ122" s="1198"/>
      <c r="AR122" s="1198"/>
      <c r="AS122" s="1198"/>
      <c r="AT122" s="1198"/>
      <c r="AU122" s="1198"/>
      <c r="AV122" s="1199"/>
      <c r="AW122" s="130"/>
    </row>
    <row r="123" spans="1:49" ht="14.25">
      <c r="A123" s="1182"/>
      <c r="B123" s="133" t="s">
        <v>1024</v>
      </c>
      <c r="C123" s="1200" t="s">
        <v>1025</v>
      </c>
      <c r="D123" s="1212" t="s">
        <v>1026</v>
      </c>
      <c r="E123" s="1200" t="s">
        <v>1025</v>
      </c>
      <c r="F123" s="1202" t="s">
        <v>1027</v>
      </c>
      <c r="G123" s="1203"/>
      <c r="H123" s="1203"/>
      <c r="I123" s="1203"/>
      <c r="J123" s="1203"/>
      <c r="K123" s="1203"/>
      <c r="L123" s="1204"/>
      <c r="M123" s="1200" t="s">
        <v>1025</v>
      </c>
      <c r="N123" s="1202" t="s">
        <v>1027</v>
      </c>
      <c r="O123" s="1203"/>
      <c r="P123" s="1203"/>
      <c r="Q123" s="1203"/>
      <c r="R123" s="1203"/>
      <c r="S123" s="1203"/>
      <c r="T123" s="1203"/>
      <c r="U123" s="1203"/>
      <c r="V123" s="1203"/>
      <c r="W123" s="1203"/>
      <c r="X123" s="1203"/>
      <c r="Y123" s="1203"/>
      <c r="Z123" s="1203"/>
      <c r="AA123" s="1203"/>
      <c r="AB123" s="1203"/>
      <c r="AC123" s="1203"/>
      <c r="AD123" s="1203"/>
      <c r="AE123" s="1203"/>
      <c r="AF123" s="1203"/>
      <c r="AG123" s="1203"/>
      <c r="AH123" s="1204"/>
      <c r="AI123" s="1200" t="s">
        <v>1025</v>
      </c>
      <c r="AJ123" s="1202" t="s">
        <v>1026</v>
      </c>
      <c r="AK123" s="1203"/>
      <c r="AL123" s="1203"/>
      <c r="AM123" s="1203"/>
      <c r="AN123" s="1203"/>
      <c r="AO123" s="1204"/>
      <c r="AP123" s="1200" t="s">
        <v>1025</v>
      </c>
      <c r="AQ123" s="1202" t="s">
        <v>1026</v>
      </c>
      <c r="AR123" s="1203"/>
      <c r="AS123" s="1203"/>
      <c r="AT123" s="1203"/>
      <c r="AU123" s="1203"/>
      <c r="AV123" s="1204"/>
      <c r="AW123" s="327" t="s">
        <v>1028</v>
      </c>
    </row>
    <row r="124" spans="1:51" s="137" customFormat="1" ht="107.25" customHeight="1" thickBot="1">
      <c r="A124" s="1183"/>
      <c r="B124" s="134" t="s">
        <v>1025</v>
      </c>
      <c r="C124" s="1201"/>
      <c r="D124" s="1213"/>
      <c r="E124" s="1201"/>
      <c r="F124" s="723" t="s">
        <v>1029</v>
      </c>
      <c r="G124" s="723" t="s">
        <v>1030</v>
      </c>
      <c r="H124" s="723" t="s">
        <v>1031</v>
      </c>
      <c r="I124" s="723" t="s">
        <v>1032</v>
      </c>
      <c r="J124" s="723" t="s">
        <v>1033</v>
      </c>
      <c r="K124" s="723" t="s">
        <v>1034</v>
      </c>
      <c r="L124" s="724" t="s">
        <v>1035</v>
      </c>
      <c r="M124" s="1201"/>
      <c r="N124" s="725" t="s">
        <v>1036</v>
      </c>
      <c r="O124" s="725" t="s">
        <v>1037</v>
      </c>
      <c r="P124" s="725" t="s">
        <v>635</v>
      </c>
      <c r="Q124" s="725" t="s">
        <v>1038</v>
      </c>
      <c r="R124" s="725" t="s">
        <v>1039</v>
      </c>
      <c r="S124" s="725" t="s">
        <v>636</v>
      </c>
      <c r="T124" s="725" t="s">
        <v>637</v>
      </c>
      <c r="U124" s="725" t="s">
        <v>1040</v>
      </c>
      <c r="V124" s="725" t="s">
        <v>639</v>
      </c>
      <c r="W124" s="725" t="s">
        <v>1041</v>
      </c>
      <c r="X124" s="725" t="s">
        <v>1042</v>
      </c>
      <c r="Y124" s="725" t="s">
        <v>640</v>
      </c>
      <c r="Z124" s="725" t="s">
        <v>1043</v>
      </c>
      <c r="AA124" s="725" t="s">
        <v>642</v>
      </c>
      <c r="AB124" s="725" t="s">
        <v>1044</v>
      </c>
      <c r="AC124" s="725" t="s">
        <v>638</v>
      </c>
      <c r="AD124" s="725" t="s">
        <v>1303</v>
      </c>
      <c r="AE124" s="725" t="s">
        <v>634</v>
      </c>
      <c r="AF124" s="135" t="s">
        <v>1045</v>
      </c>
      <c r="AG124" s="726" t="s">
        <v>1046</v>
      </c>
      <c r="AH124" s="727" t="s">
        <v>1035</v>
      </c>
      <c r="AI124" s="1201"/>
      <c r="AJ124" s="725" t="s">
        <v>1047</v>
      </c>
      <c r="AK124" s="725" t="s">
        <v>1048</v>
      </c>
      <c r="AL124" s="725" t="s">
        <v>1049</v>
      </c>
      <c r="AM124" s="725" t="s">
        <v>1050</v>
      </c>
      <c r="AN124" s="725" t="s">
        <v>641</v>
      </c>
      <c r="AO124" s="727" t="s">
        <v>1035</v>
      </c>
      <c r="AP124" s="1201"/>
      <c r="AQ124" s="725" t="s">
        <v>1029</v>
      </c>
      <c r="AR124" s="725" t="s">
        <v>1030</v>
      </c>
      <c r="AS124" s="725" t="s">
        <v>1051</v>
      </c>
      <c r="AT124" s="725" t="s">
        <v>1052</v>
      </c>
      <c r="AU124" s="725" t="s">
        <v>1053</v>
      </c>
      <c r="AV124" s="727" t="s">
        <v>1035</v>
      </c>
      <c r="AW124" s="136" t="s">
        <v>1054</v>
      </c>
      <c r="AX124" s="138"/>
      <c r="AY124" s="139"/>
    </row>
    <row r="125" spans="1:51" ht="71.25">
      <c r="A125" s="1176" t="s">
        <v>581</v>
      </c>
      <c r="B125" s="638">
        <f aca="true" t="shared" si="5" ref="B125:B146">C125+E125+M125+AI125+AP125</f>
        <v>22</v>
      </c>
      <c r="C125" s="689">
        <v>1</v>
      </c>
      <c r="D125" s="690"/>
      <c r="E125" s="689">
        <v>1</v>
      </c>
      <c r="F125" s="655"/>
      <c r="G125" s="655"/>
      <c r="H125" s="655"/>
      <c r="I125" s="655"/>
      <c r="J125" s="655"/>
      <c r="K125" s="655"/>
      <c r="L125" s="701"/>
      <c r="M125" s="689">
        <v>18</v>
      </c>
      <c r="N125" s="1160" t="s">
        <v>1084</v>
      </c>
      <c r="O125" s="1161"/>
      <c r="P125" s="641" t="s">
        <v>1084</v>
      </c>
      <c r="Q125" s="641" t="s">
        <v>1084</v>
      </c>
      <c r="R125" s="641" t="s">
        <v>1084</v>
      </c>
      <c r="S125" s="641" t="s">
        <v>1084</v>
      </c>
      <c r="T125" s="641"/>
      <c r="U125" s="705" t="s">
        <v>1328</v>
      </c>
      <c r="V125" s="641" t="s">
        <v>1085</v>
      </c>
      <c r="W125" s="641" t="s">
        <v>1085</v>
      </c>
      <c r="X125" s="641"/>
      <c r="Y125" s="641" t="s">
        <v>1085</v>
      </c>
      <c r="Z125" s="641" t="s">
        <v>1085</v>
      </c>
      <c r="AA125" s="641" t="s">
        <v>1062</v>
      </c>
      <c r="AB125" s="655"/>
      <c r="AC125" s="655" t="s">
        <v>1085</v>
      </c>
      <c r="AD125" s="655" t="s">
        <v>1085</v>
      </c>
      <c r="AE125" s="655"/>
      <c r="AF125" s="656"/>
      <c r="AG125" s="656"/>
      <c r="AH125" s="690" t="s">
        <v>1329</v>
      </c>
      <c r="AI125" s="689"/>
      <c r="AJ125" s="655"/>
      <c r="AK125" s="655"/>
      <c r="AL125" s="655"/>
      <c r="AM125" s="655"/>
      <c r="AN125" s="655"/>
      <c r="AO125" s="690"/>
      <c r="AP125" s="689">
        <v>2</v>
      </c>
      <c r="AQ125" s="655" t="s">
        <v>1079</v>
      </c>
      <c r="AR125" s="655" t="s">
        <v>1079</v>
      </c>
      <c r="AS125" s="655"/>
      <c r="AT125" s="655"/>
      <c r="AU125" s="655"/>
      <c r="AV125" s="691"/>
      <c r="AW125" s="1186" t="s">
        <v>1090</v>
      </c>
      <c r="AX125" s="131"/>
      <c r="AY125" s="131"/>
    </row>
    <row r="126" spans="1:51" ht="72" thickBot="1">
      <c r="A126" s="1177"/>
      <c r="B126" s="647">
        <f t="shared" si="5"/>
        <v>23</v>
      </c>
      <c r="C126" s="695">
        <v>1</v>
      </c>
      <c r="D126" s="696"/>
      <c r="E126" s="695">
        <v>1</v>
      </c>
      <c r="F126" s="687"/>
      <c r="G126" s="687"/>
      <c r="H126" s="687"/>
      <c r="I126" s="687"/>
      <c r="J126" s="687"/>
      <c r="K126" s="687"/>
      <c r="L126" s="700"/>
      <c r="M126" s="695">
        <v>19</v>
      </c>
      <c r="N126" s="687" t="s">
        <v>1079</v>
      </c>
      <c r="O126" s="687" t="s">
        <v>1079</v>
      </c>
      <c r="P126" s="650" t="s">
        <v>1079</v>
      </c>
      <c r="Q126" s="650" t="s">
        <v>1079</v>
      </c>
      <c r="R126" s="650" t="s">
        <v>1079</v>
      </c>
      <c r="S126" s="650" t="s">
        <v>1079</v>
      </c>
      <c r="T126" s="650"/>
      <c r="U126" s="722" t="s">
        <v>1328</v>
      </c>
      <c r="V126" s="650" t="s">
        <v>1085</v>
      </c>
      <c r="W126" s="650" t="s">
        <v>1085</v>
      </c>
      <c r="X126" s="650"/>
      <c r="Y126" s="650" t="s">
        <v>1085</v>
      </c>
      <c r="Z126" s="650" t="s">
        <v>1085</v>
      </c>
      <c r="AA126" s="650" t="s">
        <v>677</v>
      </c>
      <c r="AB126" s="687"/>
      <c r="AC126" s="687" t="s">
        <v>1085</v>
      </c>
      <c r="AD126" s="687" t="s">
        <v>1085</v>
      </c>
      <c r="AE126" s="687"/>
      <c r="AF126" s="698"/>
      <c r="AG126" s="698"/>
      <c r="AH126" s="696" t="s">
        <v>1330</v>
      </c>
      <c r="AI126" s="695"/>
      <c r="AJ126" s="687"/>
      <c r="AK126" s="687"/>
      <c r="AL126" s="687"/>
      <c r="AM126" s="687"/>
      <c r="AN126" s="687"/>
      <c r="AO126" s="696"/>
      <c r="AP126" s="695">
        <v>2</v>
      </c>
      <c r="AQ126" s="687" t="s">
        <v>1079</v>
      </c>
      <c r="AR126" s="687" t="s">
        <v>1079</v>
      </c>
      <c r="AS126" s="687"/>
      <c r="AT126" s="687"/>
      <c r="AU126" s="712"/>
      <c r="AV126" s="700"/>
      <c r="AW126" s="1187"/>
      <c r="AX126" s="131"/>
      <c r="AY126" s="131"/>
    </row>
    <row r="127" spans="1:51" ht="28.5">
      <c r="A127" s="1176" t="s">
        <v>582</v>
      </c>
      <c r="B127" s="638">
        <f t="shared" si="5"/>
        <v>22</v>
      </c>
      <c r="C127" s="639">
        <v>1</v>
      </c>
      <c r="D127" s="640"/>
      <c r="E127" s="639">
        <v>2</v>
      </c>
      <c r="F127" s="641"/>
      <c r="G127" s="641" t="s">
        <v>1079</v>
      </c>
      <c r="H127" s="641"/>
      <c r="I127" s="641"/>
      <c r="J127" s="641"/>
      <c r="K127" s="641"/>
      <c r="L127" s="686" t="s">
        <v>1087</v>
      </c>
      <c r="M127" s="639">
        <v>16</v>
      </c>
      <c r="N127" s="641" t="s">
        <v>1065</v>
      </c>
      <c r="O127" s="641" t="s">
        <v>1065</v>
      </c>
      <c r="P127" s="641" t="s">
        <v>1065</v>
      </c>
      <c r="Q127" s="641" t="s">
        <v>1065</v>
      </c>
      <c r="R127" s="641"/>
      <c r="S127" s="641"/>
      <c r="T127" s="641" t="s">
        <v>1065</v>
      </c>
      <c r="U127" s="694" t="s">
        <v>1173</v>
      </c>
      <c r="V127" s="641" t="s">
        <v>1065</v>
      </c>
      <c r="W127" s="641" t="s">
        <v>1065</v>
      </c>
      <c r="X127" s="641"/>
      <c r="Y127" s="641" t="s">
        <v>1065</v>
      </c>
      <c r="Z127" s="641" t="s">
        <v>1065</v>
      </c>
      <c r="AA127" s="641"/>
      <c r="AB127" s="641" t="s">
        <v>1065</v>
      </c>
      <c r="AC127" s="641" t="s">
        <v>1065</v>
      </c>
      <c r="AD127" s="641" t="s">
        <v>1065</v>
      </c>
      <c r="AE127" s="641"/>
      <c r="AF127" s="643" t="s">
        <v>1062</v>
      </c>
      <c r="AG127" s="643"/>
      <c r="AH127" s="640" t="s">
        <v>1033</v>
      </c>
      <c r="AI127" s="639">
        <v>2</v>
      </c>
      <c r="AJ127" s="641" t="s">
        <v>796</v>
      </c>
      <c r="AK127" s="641" t="s">
        <v>796</v>
      </c>
      <c r="AL127" s="641"/>
      <c r="AM127" s="641"/>
      <c r="AN127" s="641"/>
      <c r="AO127" s="640"/>
      <c r="AP127" s="639">
        <v>1</v>
      </c>
      <c r="AQ127" s="641"/>
      <c r="AR127" s="641"/>
      <c r="AS127" s="641"/>
      <c r="AT127" s="641"/>
      <c r="AU127" s="641"/>
      <c r="AV127" s="646"/>
      <c r="AW127" s="1186" t="s">
        <v>1057</v>
      </c>
      <c r="AX127" s="131"/>
      <c r="AY127" s="131"/>
    </row>
    <row r="128" spans="1:51" ht="29.25" thickBot="1">
      <c r="A128" s="1177"/>
      <c r="B128" s="647">
        <f t="shared" si="5"/>
        <v>22</v>
      </c>
      <c r="C128" s="648">
        <v>1</v>
      </c>
      <c r="D128" s="649"/>
      <c r="E128" s="648">
        <v>2</v>
      </c>
      <c r="F128" s="650"/>
      <c r="G128" s="650" t="s">
        <v>796</v>
      </c>
      <c r="H128" s="650"/>
      <c r="I128" s="650"/>
      <c r="J128" s="650"/>
      <c r="K128" s="650"/>
      <c r="L128" s="677" t="s">
        <v>1087</v>
      </c>
      <c r="M128" s="648">
        <v>16</v>
      </c>
      <c r="N128" s="650" t="s">
        <v>1065</v>
      </c>
      <c r="O128" s="650" t="s">
        <v>1065</v>
      </c>
      <c r="P128" s="650" t="s">
        <v>1065</v>
      </c>
      <c r="Q128" s="650" t="s">
        <v>1065</v>
      </c>
      <c r="R128" s="650"/>
      <c r="S128" s="650"/>
      <c r="T128" s="650" t="s">
        <v>1065</v>
      </c>
      <c r="U128" s="660" t="s">
        <v>1173</v>
      </c>
      <c r="V128" s="650" t="s">
        <v>1065</v>
      </c>
      <c r="W128" s="650" t="s">
        <v>1065</v>
      </c>
      <c r="X128" s="650"/>
      <c r="Y128" s="650" t="s">
        <v>1065</v>
      </c>
      <c r="Z128" s="650" t="s">
        <v>1065</v>
      </c>
      <c r="AA128" s="650"/>
      <c r="AB128" s="650" t="s">
        <v>1065</v>
      </c>
      <c r="AC128" s="650" t="s">
        <v>1065</v>
      </c>
      <c r="AD128" s="650" t="s">
        <v>1065</v>
      </c>
      <c r="AE128" s="650"/>
      <c r="AF128" s="653" t="s">
        <v>677</v>
      </c>
      <c r="AG128" s="653"/>
      <c r="AH128" s="649" t="s">
        <v>1033</v>
      </c>
      <c r="AI128" s="648">
        <v>2</v>
      </c>
      <c r="AJ128" s="650" t="s">
        <v>796</v>
      </c>
      <c r="AK128" s="650" t="s">
        <v>796</v>
      </c>
      <c r="AL128" s="650"/>
      <c r="AM128" s="650"/>
      <c r="AN128" s="650"/>
      <c r="AO128" s="649"/>
      <c r="AP128" s="648">
        <v>1</v>
      </c>
      <c r="AQ128" s="650"/>
      <c r="AR128" s="650"/>
      <c r="AS128" s="650"/>
      <c r="AT128" s="650"/>
      <c r="AU128" s="650"/>
      <c r="AV128" s="651"/>
      <c r="AW128" s="1187"/>
      <c r="AX128" s="131"/>
      <c r="AY128" s="131"/>
    </row>
    <row r="129" spans="1:51" ht="14.25">
      <c r="A129" s="1176" t="s">
        <v>583</v>
      </c>
      <c r="B129" s="638">
        <f t="shared" si="5"/>
        <v>22</v>
      </c>
      <c r="C129" s="639">
        <v>1</v>
      </c>
      <c r="D129" s="640"/>
      <c r="E129" s="639">
        <v>2</v>
      </c>
      <c r="F129" s="641"/>
      <c r="G129" s="641" t="s">
        <v>796</v>
      </c>
      <c r="H129" s="641"/>
      <c r="I129" s="641"/>
      <c r="J129" s="641"/>
      <c r="K129" s="641"/>
      <c r="L129" s="686" t="s">
        <v>1087</v>
      </c>
      <c r="M129" s="639">
        <v>16</v>
      </c>
      <c r="N129" s="641" t="s">
        <v>1065</v>
      </c>
      <c r="O129" s="641" t="s">
        <v>1065</v>
      </c>
      <c r="P129" s="641" t="s">
        <v>1065</v>
      </c>
      <c r="Q129" s="641" t="s">
        <v>1065</v>
      </c>
      <c r="R129" s="641"/>
      <c r="S129" s="641" t="s">
        <v>1065</v>
      </c>
      <c r="T129" s="641" t="s">
        <v>1062</v>
      </c>
      <c r="U129" s="641" t="s">
        <v>1065</v>
      </c>
      <c r="V129" s="641" t="s">
        <v>1065</v>
      </c>
      <c r="W129" s="641" t="s">
        <v>1065</v>
      </c>
      <c r="X129" s="641"/>
      <c r="Y129" s="641" t="s">
        <v>1065</v>
      </c>
      <c r="Z129" s="641" t="s">
        <v>1065</v>
      </c>
      <c r="AA129" s="641"/>
      <c r="AB129" s="641" t="s">
        <v>1065</v>
      </c>
      <c r="AC129" s="641" t="s">
        <v>1065</v>
      </c>
      <c r="AD129" s="641" t="s">
        <v>1065</v>
      </c>
      <c r="AE129" s="641"/>
      <c r="AF129" s="643" t="s">
        <v>1062</v>
      </c>
      <c r="AG129" s="643"/>
      <c r="AH129" s="640" t="s">
        <v>586</v>
      </c>
      <c r="AI129" s="639">
        <v>2</v>
      </c>
      <c r="AJ129" s="641" t="s">
        <v>1081</v>
      </c>
      <c r="AK129" s="641" t="s">
        <v>1081</v>
      </c>
      <c r="AL129" s="641"/>
      <c r="AM129" s="641"/>
      <c r="AN129" s="641"/>
      <c r="AO129" s="640"/>
      <c r="AP129" s="639">
        <v>1</v>
      </c>
      <c r="AQ129" s="641"/>
      <c r="AR129" s="641"/>
      <c r="AS129" s="641"/>
      <c r="AT129" s="641"/>
      <c r="AU129" s="641"/>
      <c r="AV129" s="646"/>
      <c r="AW129" s="1186" t="s">
        <v>1141</v>
      </c>
      <c r="AX129" s="131"/>
      <c r="AY129" s="131"/>
    </row>
    <row r="130" spans="1:51" ht="15" thickBot="1">
      <c r="A130" s="1177"/>
      <c r="B130" s="647">
        <f t="shared" si="5"/>
        <v>25</v>
      </c>
      <c r="C130" s="648">
        <v>1</v>
      </c>
      <c r="D130" s="649"/>
      <c r="E130" s="648">
        <v>3</v>
      </c>
      <c r="F130" s="650" t="s">
        <v>1081</v>
      </c>
      <c r="G130" s="650"/>
      <c r="H130" s="650" t="s">
        <v>1081</v>
      </c>
      <c r="I130" s="650"/>
      <c r="J130" s="650"/>
      <c r="K130" s="650"/>
      <c r="L130" s="677" t="s">
        <v>1087</v>
      </c>
      <c r="M130" s="648">
        <v>16</v>
      </c>
      <c r="N130" s="650" t="s">
        <v>1065</v>
      </c>
      <c r="O130" s="650" t="s">
        <v>1065</v>
      </c>
      <c r="P130" s="650" t="s">
        <v>1065</v>
      </c>
      <c r="Q130" s="650" t="s">
        <v>1065</v>
      </c>
      <c r="R130" s="650"/>
      <c r="S130" s="650" t="s">
        <v>1065</v>
      </c>
      <c r="T130" s="650" t="s">
        <v>677</v>
      </c>
      <c r="U130" s="650" t="s">
        <v>1065</v>
      </c>
      <c r="V130" s="650" t="s">
        <v>1065</v>
      </c>
      <c r="W130" s="650" t="s">
        <v>1065</v>
      </c>
      <c r="X130" s="650"/>
      <c r="Y130" s="650" t="s">
        <v>1065</v>
      </c>
      <c r="Z130" s="650" t="s">
        <v>1065</v>
      </c>
      <c r="AA130" s="650"/>
      <c r="AB130" s="650" t="s">
        <v>1065</v>
      </c>
      <c r="AC130" s="650" t="s">
        <v>1065</v>
      </c>
      <c r="AD130" s="650" t="s">
        <v>1065</v>
      </c>
      <c r="AE130" s="650"/>
      <c r="AF130" s="653" t="s">
        <v>677</v>
      </c>
      <c r="AG130" s="653"/>
      <c r="AH130" s="649" t="s">
        <v>586</v>
      </c>
      <c r="AI130" s="648">
        <v>2</v>
      </c>
      <c r="AJ130" s="650" t="s">
        <v>1081</v>
      </c>
      <c r="AK130" s="650" t="s">
        <v>1081</v>
      </c>
      <c r="AL130" s="650"/>
      <c r="AM130" s="650"/>
      <c r="AN130" s="650"/>
      <c r="AO130" s="649"/>
      <c r="AP130" s="648">
        <v>3</v>
      </c>
      <c r="AQ130" s="650" t="s">
        <v>1081</v>
      </c>
      <c r="AR130" s="650" t="s">
        <v>1081</v>
      </c>
      <c r="AS130" s="650" t="s">
        <v>1081</v>
      </c>
      <c r="AT130" s="650"/>
      <c r="AU130" s="650"/>
      <c r="AV130" s="651"/>
      <c r="AW130" s="1187"/>
      <c r="AX130" s="131"/>
      <c r="AY130" s="131"/>
    </row>
    <row r="131" spans="1:51" ht="71.25">
      <c r="A131" s="1176" t="s">
        <v>584</v>
      </c>
      <c r="B131" s="638">
        <f t="shared" si="5"/>
        <v>24</v>
      </c>
      <c r="C131" s="639">
        <v>1</v>
      </c>
      <c r="D131" s="640"/>
      <c r="E131" s="639">
        <v>2</v>
      </c>
      <c r="F131" s="641"/>
      <c r="G131" s="641" t="s">
        <v>1062</v>
      </c>
      <c r="H131" s="641"/>
      <c r="I131" s="641"/>
      <c r="J131" s="641"/>
      <c r="K131" s="641"/>
      <c r="L131" s="686" t="s">
        <v>1195</v>
      </c>
      <c r="M131" s="639">
        <v>17</v>
      </c>
      <c r="N131" s="1160" t="s">
        <v>1062</v>
      </c>
      <c r="O131" s="1161"/>
      <c r="P131" s="641" t="s">
        <v>656</v>
      </c>
      <c r="Q131" s="641" t="s">
        <v>656</v>
      </c>
      <c r="R131" s="641"/>
      <c r="S131" s="641" t="s">
        <v>656</v>
      </c>
      <c r="T131" s="641" t="s">
        <v>656</v>
      </c>
      <c r="U131" s="641" t="s">
        <v>1081</v>
      </c>
      <c r="V131" s="641"/>
      <c r="W131" s="641" t="s">
        <v>1081</v>
      </c>
      <c r="X131" s="641" t="s">
        <v>1081</v>
      </c>
      <c r="Y131" s="641" t="s">
        <v>1081</v>
      </c>
      <c r="Z131" s="641" t="s">
        <v>1081</v>
      </c>
      <c r="AA131" s="641" t="s">
        <v>1081</v>
      </c>
      <c r="AB131" s="641" t="s">
        <v>1060</v>
      </c>
      <c r="AC131" s="641" t="s">
        <v>1085</v>
      </c>
      <c r="AD131" s="1160" t="s">
        <v>1085</v>
      </c>
      <c r="AE131" s="1161"/>
      <c r="AF131" s="643" t="s">
        <v>1062</v>
      </c>
      <c r="AG131" s="658"/>
      <c r="AH131" s="707" t="s">
        <v>1153</v>
      </c>
      <c r="AI131" s="639">
        <v>2</v>
      </c>
      <c r="AJ131" s="641" t="s">
        <v>1081</v>
      </c>
      <c r="AK131" s="641" t="s">
        <v>1081</v>
      </c>
      <c r="AL131" s="641"/>
      <c r="AM131" s="641"/>
      <c r="AN131" s="641"/>
      <c r="AO131" s="640"/>
      <c r="AP131" s="639">
        <v>2</v>
      </c>
      <c r="AQ131" s="641" t="s">
        <v>1081</v>
      </c>
      <c r="AR131" s="641" t="s">
        <v>1081</v>
      </c>
      <c r="AS131" s="641"/>
      <c r="AT131" s="641"/>
      <c r="AU131" s="641"/>
      <c r="AV131" s="646"/>
      <c r="AW131" s="1186" t="s">
        <v>1141</v>
      </c>
      <c r="AX131" s="131"/>
      <c r="AY131" s="131"/>
    </row>
    <row r="132" spans="1:51" ht="57.75" thickBot="1">
      <c r="A132" s="1177"/>
      <c r="B132" s="647">
        <f t="shared" si="5"/>
        <v>29</v>
      </c>
      <c r="C132" s="648">
        <v>1</v>
      </c>
      <c r="D132" s="649"/>
      <c r="E132" s="648">
        <v>2</v>
      </c>
      <c r="F132" s="650"/>
      <c r="G132" s="650" t="s">
        <v>1081</v>
      </c>
      <c r="H132" s="650"/>
      <c r="I132" s="650"/>
      <c r="J132" s="650"/>
      <c r="K132" s="650"/>
      <c r="L132" s="677" t="s">
        <v>1087</v>
      </c>
      <c r="M132" s="648">
        <v>20</v>
      </c>
      <c r="N132" s="650" t="s">
        <v>1065</v>
      </c>
      <c r="O132" s="650" t="s">
        <v>1065</v>
      </c>
      <c r="P132" s="650" t="s">
        <v>1065</v>
      </c>
      <c r="Q132" s="650" t="s">
        <v>1065</v>
      </c>
      <c r="R132" s="650"/>
      <c r="S132" s="650" t="s">
        <v>1066</v>
      </c>
      <c r="T132" s="650" t="s">
        <v>798</v>
      </c>
      <c r="U132" s="650" t="s">
        <v>798</v>
      </c>
      <c r="V132" s="650"/>
      <c r="W132" s="650" t="s">
        <v>798</v>
      </c>
      <c r="X132" s="650" t="s">
        <v>798</v>
      </c>
      <c r="Y132" s="650" t="s">
        <v>798</v>
      </c>
      <c r="Z132" s="650" t="s">
        <v>798</v>
      </c>
      <c r="AA132" s="650" t="s">
        <v>798</v>
      </c>
      <c r="AB132" s="650" t="s">
        <v>1060</v>
      </c>
      <c r="AC132" s="650" t="s">
        <v>1085</v>
      </c>
      <c r="AD132" s="1162" t="s">
        <v>677</v>
      </c>
      <c r="AE132" s="1163"/>
      <c r="AF132" s="653" t="s">
        <v>1062</v>
      </c>
      <c r="AG132" s="653"/>
      <c r="AH132" s="649" t="s">
        <v>1154</v>
      </c>
      <c r="AI132" s="648">
        <v>2</v>
      </c>
      <c r="AJ132" s="650" t="s">
        <v>1074</v>
      </c>
      <c r="AK132" s="650" t="s">
        <v>677</v>
      </c>
      <c r="AL132" s="650"/>
      <c r="AM132" s="650"/>
      <c r="AN132" s="650"/>
      <c r="AO132" s="649"/>
      <c r="AP132" s="648">
        <v>4</v>
      </c>
      <c r="AQ132" s="650" t="s">
        <v>1074</v>
      </c>
      <c r="AR132" s="650" t="s">
        <v>1074</v>
      </c>
      <c r="AS132" s="650"/>
      <c r="AT132" s="650"/>
      <c r="AU132" s="650" t="s">
        <v>1074</v>
      </c>
      <c r="AV132" s="677" t="s">
        <v>1331</v>
      </c>
      <c r="AW132" s="1187"/>
      <c r="AX132" s="131"/>
      <c r="AY132" s="131"/>
    </row>
    <row r="133" spans="1:51" ht="34.5" customHeight="1">
      <c r="A133" s="1176" t="s">
        <v>585</v>
      </c>
      <c r="B133" s="638">
        <f t="shared" si="5"/>
        <v>22</v>
      </c>
      <c r="C133" s="639">
        <v>1</v>
      </c>
      <c r="D133" s="640"/>
      <c r="E133" s="639">
        <v>1</v>
      </c>
      <c r="F133" s="641"/>
      <c r="G133" s="641"/>
      <c r="H133" s="641"/>
      <c r="I133" s="641"/>
      <c r="J133" s="641"/>
      <c r="K133" s="641"/>
      <c r="L133" s="686"/>
      <c r="M133" s="639">
        <v>13</v>
      </c>
      <c r="N133" s="643" t="s">
        <v>1074</v>
      </c>
      <c r="O133" s="643" t="s">
        <v>1074</v>
      </c>
      <c r="P133" s="643" t="s">
        <v>656</v>
      </c>
      <c r="Q133" s="643" t="s">
        <v>656</v>
      </c>
      <c r="R133" s="643"/>
      <c r="S133" s="643"/>
      <c r="T133" s="643" t="s">
        <v>656</v>
      </c>
      <c r="U133" s="641" t="s">
        <v>656</v>
      </c>
      <c r="V133" s="641" t="s">
        <v>1074</v>
      </c>
      <c r="W133" s="641" t="s">
        <v>1074</v>
      </c>
      <c r="X133" s="641"/>
      <c r="Y133" s="641" t="s">
        <v>1074</v>
      </c>
      <c r="Z133" s="1160" t="s">
        <v>1074</v>
      </c>
      <c r="AA133" s="1161"/>
      <c r="AB133" s="641" t="s">
        <v>1060</v>
      </c>
      <c r="AC133" s="641" t="s">
        <v>1085</v>
      </c>
      <c r="AD133" s="641" t="s">
        <v>1085</v>
      </c>
      <c r="AE133" s="641"/>
      <c r="AF133" s="643" t="s">
        <v>1085</v>
      </c>
      <c r="AG133" s="643"/>
      <c r="AH133" s="640" t="s">
        <v>1196</v>
      </c>
      <c r="AI133" s="639">
        <v>6</v>
      </c>
      <c r="AJ133" s="641" t="s">
        <v>1079</v>
      </c>
      <c r="AK133" s="641" t="s">
        <v>1079</v>
      </c>
      <c r="AL133" s="641" t="s">
        <v>1062</v>
      </c>
      <c r="AM133" s="641"/>
      <c r="AN133" s="641" t="s">
        <v>1062</v>
      </c>
      <c r="AO133" s="707" t="s">
        <v>1332</v>
      </c>
      <c r="AP133" s="639">
        <v>1</v>
      </c>
      <c r="AQ133" s="641"/>
      <c r="AR133" s="641"/>
      <c r="AS133" s="641"/>
      <c r="AT133" s="641"/>
      <c r="AU133" s="641"/>
      <c r="AV133" s="646"/>
      <c r="AW133" s="1186" t="s">
        <v>1095</v>
      </c>
      <c r="AX133" s="131"/>
      <c r="AY133" s="131"/>
    </row>
    <row r="134" spans="1:51" ht="34.5" customHeight="1" thickBot="1">
      <c r="A134" s="1177"/>
      <c r="B134" s="647">
        <f t="shared" si="5"/>
        <v>33</v>
      </c>
      <c r="C134" s="648">
        <v>2</v>
      </c>
      <c r="D134" s="649" t="s">
        <v>1186</v>
      </c>
      <c r="E134" s="648">
        <v>4</v>
      </c>
      <c r="F134" s="650" t="s">
        <v>1106</v>
      </c>
      <c r="G134" s="650" t="s">
        <v>1106</v>
      </c>
      <c r="H134" s="650" t="s">
        <v>1106</v>
      </c>
      <c r="I134" s="650" t="s">
        <v>1106</v>
      </c>
      <c r="J134" s="650"/>
      <c r="K134" s="650"/>
      <c r="L134" s="677"/>
      <c r="M134" s="648">
        <v>16</v>
      </c>
      <c r="N134" s="650" t="s">
        <v>1106</v>
      </c>
      <c r="O134" s="650" t="s">
        <v>1106</v>
      </c>
      <c r="P134" s="650" t="s">
        <v>1106</v>
      </c>
      <c r="Q134" s="650" t="s">
        <v>1106</v>
      </c>
      <c r="R134" s="650"/>
      <c r="S134" s="650"/>
      <c r="T134" s="650" t="s">
        <v>1106</v>
      </c>
      <c r="U134" s="650" t="s">
        <v>1106</v>
      </c>
      <c r="V134" s="650" t="s">
        <v>1106</v>
      </c>
      <c r="W134" s="650" t="s">
        <v>1106</v>
      </c>
      <c r="X134" s="650"/>
      <c r="Y134" s="650" t="s">
        <v>1106</v>
      </c>
      <c r="Z134" s="1162" t="s">
        <v>1106</v>
      </c>
      <c r="AA134" s="1163"/>
      <c r="AB134" s="650" t="s">
        <v>1060</v>
      </c>
      <c r="AC134" s="650" t="s">
        <v>1085</v>
      </c>
      <c r="AD134" s="650" t="s">
        <v>1085</v>
      </c>
      <c r="AE134" s="650"/>
      <c r="AF134" s="653" t="s">
        <v>1085</v>
      </c>
      <c r="AG134" s="653"/>
      <c r="AH134" s="649" t="s">
        <v>1196</v>
      </c>
      <c r="AI134" s="648">
        <v>6</v>
      </c>
      <c r="AJ134" s="650" t="s">
        <v>1079</v>
      </c>
      <c r="AK134" s="650" t="s">
        <v>1079</v>
      </c>
      <c r="AL134" s="650" t="s">
        <v>677</v>
      </c>
      <c r="AM134" s="650"/>
      <c r="AN134" s="650" t="s">
        <v>677</v>
      </c>
      <c r="AO134" s="649" t="s">
        <v>1332</v>
      </c>
      <c r="AP134" s="648">
        <v>5</v>
      </c>
      <c r="AQ134" s="650" t="s">
        <v>799</v>
      </c>
      <c r="AR134" s="650" t="s">
        <v>799</v>
      </c>
      <c r="AS134" s="650" t="s">
        <v>799</v>
      </c>
      <c r="AT134" s="650" t="s">
        <v>799</v>
      </c>
      <c r="AU134" s="650"/>
      <c r="AV134" s="649" t="s">
        <v>1142</v>
      </c>
      <c r="AW134" s="1187"/>
      <c r="AX134" s="131"/>
      <c r="AY134" s="131"/>
    </row>
    <row r="135" spans="1:51" ht="57">
      <c r="A135" s="1176" t="s">
        <v>551</v>
      </c>
      <c r="B135" s="638">
        <f t="shared" si="5"/>
        <v>14</v>
      </c>
      <c r="C135" s="639">
        <v>1</v>
      </c>
      <c r="D135" s="640"/>
      <c r="E135" s="639">
        <v>4</v>
      </c>
      <c r="F135" s="641"/>
      <c r="G135" s="641"/>
      <c r="H135" s="641"/>
      <c r="I135" s="641"/>
      <c r="J135" s="641"/>
      <c r="K135" s="641"/>
      <c r="L135" s="941" t="s">
        <v>1333</v>
      </c>
      <c r="M135" s="639">
        <v>8</v>
      </c>
      <c r="N135" s="1168" t="s">
        <v>587</v>
      </c>
      <c r="O135" s="1169"/>
      <c r="P135" s="641" t="s">
        <v>1081</v>
      </c>
      <c r="Q135" s="641" t="s">
        <v>1081</v>
      </c>
      <c r="R135" s="641"/>
      <c r="S135" s="641" t="s">
        <v>1066</v>
      </c>
      <c r="T135" s="641" t="s">
        <v>798</v>
      </c>
      <c r="U135" s="641"/>
      <c r="V135" s="641"/>
      <c r="W135" s="641" t="s">
        <v>678</v>
      </c>
      <c r="X135" s="641"/>
      <c r="Y135" s="641" t="s">
        <v>678</v>
      </c>
      <c r="Z135" s="641" t="s">
        <v>678</v>
      </c>
      <c r="AA135" s="641"/>
      <c r="AB135" s="641"/>
      <c r="AC135" s="641" t="s">
        <v>798</v>
      </c>
      <c r="AD135" s="641" t="s">
        <v>798</v>
      </c>
      <c r="AE135" s="641"/>
      <c r="AF135" s="643"/>
      <c r="AG135" s="643"/>
      <c r="AH135" s="640"/>
      <c r="AI135" s="639"/>
      <c r="AJ135" s="641"/>
      <c r="AK135" s="641"/>
      <c r="AL135" s="641"/>
      <c r="AM135" s="641"/>
      <c r="AN135" s="641"/>
      <c r="AO135" s="640"/>
      <c r="AP135" s="639">
        <v>1</v>
      </c>
      <c r="AQ135" s="641" t="s">
        <v>677</v>
      </c>
      <c r="AR135" s="641"/>
      <c r="AS135" s="641"/>
      <c r="AT135" s="641"/>
      <c r="AU135" s="641"/>
      <c r="AV135" s="646"/>
      <c r="AW135" s="1186" t="s">
        <v>1109</v>
      </c>
      <c r="AX135" s="131"/>
      <c r="AY135" s="131"/>
    </row>
    <row r="136" spans="1:51" ht="57.75" thickBot="1">
      <c r="A136" s="1177"/>
      <c r="B136" s="647">
        <f t="shared" si="5"/>
        <v>18</v>
      </c>
      <c r="C136" s="695">
        <v>1</v>
      </c>
      <c r="D136" s="696"/>
      <c r="E136" s="695">
        <v>4</v>
      </c>
      <c r="F136" s="687"/>
      <c r="G136" s="687"/>
      <c r="H136" s="687"/>
      <c r="I136" s="687"/>
      <c r="J136" s="687"/>
      <c r="K136" s="687"/>
      <c r="L136" s="677" t="s">
        <v>1333</v>
      </c>
      <c r="M136" s="695">
        <v>12</v>
      </c>
      <c r="N136" s="650" t="s">
        <v>677</v>
      </c>
      <c r="O136" s="650" t="s">
        <v>677</v>
      </c>
      <c r="P136" s="687" t="s">
        <v>1081</v>
      </c>
      <c r="Q136" s="687" t="s">
        <v>1081</v>
      </c>
      <c r="R136" s="687"/>
      <c r="S136" s="687" t="s">
        <v>1066</v>
      </c>
      <c r="T136" s="687" t="s">
        <v>798</v>
      </c>
      <c r="U136" s="687"/>
      <c r="V136" s="687"/>
      <c r="W136" s="687" t="s">
        <v>677</v>
      </c>
      <c r="X136" s="687"/>
      <c r="Y136" s="687" t="s">
        <v>677</v>
      </c>
      <c r="Z136" s="687" t="s">
        <v>677</v>
      </c>
      <c r="AA136" s="687"/>
      <c r="AB136" s="687"/>
      <c r="AC136" s="687" t="s">
        <v>798</v>
      </c>
      <c r="AD136" s="687" t="s">
        <v>798</v>
      </c>
      <c r="AE136" s="687"/>
      <c r="AF136" s="698"/>
      <c r="AG136" s="698"/>
      <c r="AH136" s="696" t="s">
        <v>1033</v>
      </c>
      <c r="AI136" s="695"/>
      <c r="AJ136" s="687"/>
      <c r="AK136" s="687"/>
      <c r="AL136" s="687"/>
      <c r="AM136" s="687"/>
      <c r="AN136" s="687"/>
      <c r="AO136" s="696"/>
      <c r="AP136" s="695">
        <v>1</v>
      </c>
      <c r="AQ136" s="687" t="s">
        <v>677</v>
      </c>
      <c r="AR136" s="687"/>
      <c r="AS136" s="687"/>
      <c r="AT136" s="687"/>
      <c r="AU136" s="687"/>
      <c r="AV136" s="700"/>
      <c r="AW136" s="1187"/>
      <c r="AX136" s="131"/>
      <c r="AY136" s="131"/>
    </row>
    <row r="137" spans="1:51" ht="57">
      <c r="A137" s="1176" t="s">
        <v>552</v>
      </c>
      <c r="B137" s="638">
        <f t="shared" si="5"/>
        <v>13</v>
      </c>
      <c r="C137" s="639">
        <v>1</v>
      </c>
      <c r="D137" s="640"/>
      <c r="E137" s="639">
        <v>4</v>
      </c>
      <c r="F137" s="641"/>
      <c r="G137" s="641"/>
      <c r="H137" s="641"/>
      <c r="I137" s="641"/>
      <c r="J137" s="641"/>
      <c r="K137" s="641"/>
      <c r="L137" s="941" t="s">
        <v>1333</v>
      </c>
      <c r="M137" s="639">
        <v>7</v>
      </c>
      <c r="N137" s="1168" t="s">
        <v>587</v>
      </c>
      <c r="O137" s="1169"/>
      <c r="P137" s="641" t="s">
        <v>796</v>
      </c>
      <c r="Q137" s="641" t="s">
        <v>796</v>
      </c>
      <c r="R137" s="641"/>
      <c r="S137" s="641" t="s">
        <v>1066</v>
      </c>
      <c r="T137" s="641" t="s">
        <v>798</v>
      </c>
      <c r="U137" s="641"/>
      <c r="V137" s="641"/>
      <c r="W137" s="641"/>
      <c r="X137" s="641"/>
      <c r="Y137" s="641"/>
      <c r="Z137" s="641"/>
      <c r="AA137" s="641"/>
      <c r="AB137" s="641"/>
      <c r="AC137" s="641" t="s">
        <v>798</v>
      </c>
      <c r="AD137" s="641" t="s">
        <v>798</v>
      </c>
      <c r="AE137" s="641"/>
      <c r="AF137" s="643"/>
      <c r="AG137" s="643"/>
      <c r="AH137" s="640"/>
      <c r="AI137" s="639"/>
      <c r="AJ137" s="641"/>
      <c r="AK137" s="641"/>
      <c r="AL137" s="641"/>
      <c r="AM137" s="641"/>
      <c r="AN137" s="641"/>
      <c r="AO137" s="640"/>
      <c r="AP137" s="639">
        <v>1</v>
      </c>
      <c r="AQ137" s="641" t="s">
        <v>677</v>
      </c>
      <c r="AR137" s="641"/>
      <c r="AS137" s="641"/>
      <c r="AT137" s="641"/>
      <c r="AU137" s="641"/>
      <c r="AV137" s="646"/>
      <c r="AW137" s="1186" t="s">
        <v>1109</v>
      </c>
      <c r="AX137" s="131"/>
      <c r="AY137" s="131"/>
    </row>
    <row r="138" spans="1:51" ht="57.75" thickBot="1">
      <c r="A138" s="1177"/>
      <c r="B138" s="647">
        <f t="shared" si="5"/>
        <v>15</v>
      </c>
      <c r="C138" s="648">
        <v>1</v>
      </c>
      <c r="D138" s="649"/>
      <c r="E138" s="648">
        <v>4</v>
      </c>
      <c r="F138" s="650"/>
      <c r="G138" s="650"/>
      <c r="H138" s="650"/>
      <c r="I138" s="650"/>
      <c r="J138" s="650"/>
      <c r="K138" s="650"/>
      <c r="L138" s="677" t="s">
        <v>1333</v>
      </c>
      <c r="M138" s="695">
        <v>9</v>
      </c>
      <c r="N138" s="650" t="s">
        <v>677</v>
      </c>
      <c r="O138" s="650" t="s">
        <v>677</v>
      </c>
      <c r="P138" s="687" t="s">
        <v>1081</v>
      </c>
      <c r="Q138" s="687" t="s">
        <v>1081</v>
      </c>
      <c r="R138" s="687"/>
      <c r="S138" s="687" t="s">
        <v>1066</v>
      </c>
      <c r="T138" s="687" t="s">
        <v>798</v>
      </c>
      <c r="U138" s="650"/>
      <c r="V138" s="650"/>
      <c r="W138" s="650"/>
      <c r="X138" s="650"/>
      <c r="Y138" s="650"/>
      <c r="Z138" s="650"/>
      <c r="AA138" s="650"/>
      <c r="AB138" s="650"/>
      <c r="AC138" s="650" t="s">
        <v>798</v>
      </c>
      <c r="AD138" s="650" t="s">
        <v>798</v>
      </c>
      <c r="AE138" s="650"/>
      <c r="AF138" s="653"/>
      <c r="AG138" s="653"/>
      <c r="AH138" s="696" t="s">
        <v>1033</v>
      </c>
      <c r="AI138" s="648"/>
      <c r="AJ138" s="650"/>
      <c r="AK138" s="650"/>
      <c r="AL138" s="650"/>
      <c r="AM138" s="650"/>
      <c r="AN138" s="650"/>
      <c r="AO138" s="649"/>
      <c r="AP138" s="648">
        <v>1</v>
      </c>
      <c r="AQ138" s="687" t="s">
        <v>677</v>
      </c>
      <c r="AR138" s="687"/>
      <c r="AS138" s="687"/>
      <c r="AT138" s="687"/>
      <c r="AU138" s="687"/>
      <c r="AV138" s="700"/>
      <c r="AW138" s="1187"/>
      <c r="AX138" s="131"/>
      <c r="AY138" s="131"/>
    </row>
    <row r="139" spans="1:51" ht="57">
      <c r="A139" s="1176" t="s">
        <v>553</v>
      </c>
      <c r="B139" s="638">
        <f t="shared" si="5"/>
        <v>14</v>
      </c>
      <c r="C139" s="639">
        <v>1</v>
      </c>
      <c r="D139" s="640"/>
      <c r="E139" s="639">
        <v>4</v>
      </c>
      <c r="F139" s="641"/>
      <c r="G139" s="641"/>
      <c r="H139" s="641"/>
      <c r="I139" s="641"/>
      <c r="J139" s="641"/>
      <c r="K139" s="641"/>
      <c r="L139" s="941" t="s">
        <v>1333</v>
      </c>
      <c r="M139" s="639">
        <v>8</v>
      </c>
      <c r="N139" s="1160" t="s">
        <v>587</v>
      </c>
      <c r="O139" s="1165"/>
      <c r="P139" s="641" t="s">
        <v>1081</v>
      </c>
      <c r="Q139" s="641" t="s">
        <v>1081</v>
      </c>
      <c r="R139" s="641"/>
      <c r="S139" s="641" t="s">
        <v>1066</v>
      </c>
      <c r="T139" s="641" t="s">
        <v>798</v>
      </c>
      <c r="U139" s="641"/>
      <c r="V139" s="641"/>
      <c r="W139" s="641" t="s">
        <v>678</v>
      </c>
      <c r="X139" s="641"/>
      <c r="Y139" s="641" t="s">
        <v>678</v>
      </c>
      <c r="Z139" s="641" t="s">
        <v>678</v>
      </c>
      <c r="AA139" s="641"/>
      <c r="AB139" s="641"/>
      <c r="AC139" s="641" t="s">
        <v>798</v>
      </c>
      <c r="AD139" s="641" t="s">
        <v>798</v>
      </c>
      <c r="AE139" s="641"/>
      <c r="AF139" s="643"/>
      <c r="AG139" s="643"/>
      <c r="AH139" s="640"/>
      <c r="AI139" s="639"/>
      <c r="AJ139" s="641"/>
      <c r="AK139" s="641"/>
      <c r="AL139" s="641"/>
      <c r="AM139" s="641"/>
      <c r="AN139" s="641"/>
      <c r="AO139" s="640"/>
      <c r="AP139" s="639">
        <v>1</v>
      </c>
      <c r="AQ139" s="641" t="s">
        <v>677</v>
      </c>
      <c r="AR139" s="641"/>
      <c r="AS139" s="641"/>
      <c r="AT139" s="641"/>
      <c r="AU139" s="641"/>
      <c r="AV139" s="646"/>
      <c r="AW139" s="1186" t="s">
        <v>1109</v>
      </c>
      <c r="AX139" s="131"/>
      <c r="AY139" s="131"/>
    </row>
    <row r="140" spans="1:51" ht="57.75" thickBot="1">
      <c r="A140" s="1177"/>
      <c r="B140" s="647">
        <f t="shared" si="5"/>
        <v>18</v>
      </c>
      <c r="C140" s="648">
        <v>1</v>
      </c>
      <c r="D140" s="649"/>
      <c r="E140" s="648">
        <v>4</v>
      </c>
      <c r="F140" s="650"/>
      <c r="G140" s="650"/>
      <c r="H140" s="650"/>
      <c r="I140" s="650"/>
      <c r="J140" s="650"/>
      <c r="K140" s="650"/>
      <c r="L140" s="677" t="s">
        <v>1333</v>
      </c>
      <c r="M140" s="648">
        <v>12</v>
      </c>
      <c r="N140" s="650" t="s">
        <v>677</v>
      </c>
      <c r="O140" s="650" t="s">
        <v>677</v>
      </c>
      <c r="P140" s="650" t="s">
        <v>1081</v>
      </c>
      <c r="Q140" s="650" t="s">
        <v>1081</v>
      </c>
      <c r="R140" s="650"/>
      <c r="S140" s="650" t="s">
        <v>1066</v>
      </c>
      <c r="T140" s="650" t="s">
        <v>798</v>
      </c>
      <c r="U140" s="650"/>
      <c r="V140" s="650"/>
      <c r="W140" s="650" t="s">
        <v>677</v>
      </c>
      <c r="X140" s="650"/>
      <c r="Y140" s="650" t="s">
        <v>677</v>
      </c>
      <c r="Z140" s="650" t="s">
        <v>677</v>
      </c>
      <c r="AA140" s="650"/>
      <c r="AB140" s="650"/>
      <c r="AC140" s="650" t="s">
        <v>798</v>
      </c>
      <c r="AD140" s="650" t="s">
        <v>798</v>
      </c>
      <c r="AE140" s="650"/>
      <c r="AF140" s="653"/>
      <c r="AG140" s="653"/>
      <c r="AH140" s="649" t="s">
        <v>1033</v>
      </c>
      <c r="AI140" s="648"/>
      <c r="AJ140" s="650"/>
      <c r="AK140" s="650"/>
      <c r="AL140" s="650"/>
      <c r="AM140" s="650"/>
      <c r="AN140" s="650"/>
      <c r="AO140" s="649"/>
      <c r="AP140" s="648">
        <v>1</v>
      </c>
      <c r="AQ140" s="650" t="s">
        <v>677</v>
      </c>
      <c r="AR140" s="650"/>
      <c r="AS140" s="650"/>
      <c r="AT140" s="650"/>
      <c r="AU140" s="650"/>
      <c r="AV140" s="677"/>
      <c r="AW140" s="1187"/>
      <c r="AX140" s="131"/>
      <c r="AY140" s="131"/>
    </row>
    <row r="141" spans="1:51" ht="34.5" customHeight="1">
      <c r="A141" s="1176" t="s">
        <v>575</v>
      </c>
      <c r="B141" s="638">
        <f t="shared" si="5"/>
        <v>11</v>
      </c>
      <c r="C141" s="639">
        <v>1</v>
      </c>
      <c r="D141" s="640"/>
      <c r="E141" s="639">
        <v>1</v>
      </c>
      <c r="F141" s="641"/>
      <c r="G141" s="641"/>
      <c r="H141" s="641"/>
      <c r="I141" s="641"/>
      <c r="J141" s="641"/>
      <c r="K141" s="641"/>
      <c r="L141" s="646"/>
      <c r="M141" s="639">
        <v>7</v>
      </c>
      <c r="N141" s="1160" t="s">
        <v>1084</v>
      </c>
      <c r="O141" s="1161"/>
      <c r="P141" s="1160" t="s">
        <v>677</v>
      </c>
      <c r="Q141" s="1164"/>
      <c r="R141" s="1164"/>
      <c r="S141" s="1164"/>
      <c r="T141" s="1164"/>
      <c r="U141" s="1161"/>
      <c r="V141" s="641" t="s">
        <v>1084</v>
      </c>
      <c r="W141" s="641" t="s">
        <v>824</v>
      </c>
      <c r="X141" s="641"/>
      <c r="Y141" s="641" t="s">
        <v>1084</v>
      </c>
      <c r="Z141" s="641" t="s">
        <v>824</v>
      </c>
      <c r="AA141" s="641"/>
      <c r="AB141" s="641"/>
      <c r="AC141" s="641" t="s">
        <v>1084</v>
      </c>
      <c r="AD141" s="641" t="s">
        <v>1084</v>
      </c>
      <c r="AE141" s="641"/>
      <c r="AF141" s="643"/>
      <c r="AG141" s="643"/>
      <c r="AH141" s="640"/>
      <c r="AI141" s="639">
        <v>1</v>
      </c>
      <c r="AJ141" s="641"/>
      <c r="AK141" s="641"/>
      <c r="AL141" s="641"/>
      <c r="AM141" s="641"/>
      <c r="AN141" s="641"/>
      <c r="AO141" s="640" t="s">
        <v>1067</v>
      </c>
      <c r="AP141" s="639">
        <v>1</v>
      </c>
      <c r="AQ141" s="641"/>
      <c r="AR141" s="641"/>
      <c r="AS141" s="641"/>
      <c r="AT141" s="641"/>
      <c r="AU141" s="641"/>
      <c r="AV141" s="686"/>
      <c r="AW141" s="1186" t="s">
        <v>1061</v>
      </c>
      <c r="AX141" s="131"/>
      <c r="AY141" s="131"/>
    </row>
    <row r="142" spans="1:51" ht="43.5" thickBot="1">
      <c r="A142" s="1177"/>
      <c r="B142" s="647">
        <f t="shared" si="5"/>
        <v>26</v>
      </c>
      <c r="C142" s="648">
        <v>3</v>
      </c>
      <c r="D142" s="649" t="s">
        <v>1337</v>
      </c>
      <c r="E142" s="648">
        <v>3</v>
      </c>
      <c r="F142" s="650" t="s">
        <v>796</v>
      </c>
      <c r="G142" s="650" t="s">
        <v>796</v>
      </c>
      <c r="H142" s="650"/>
      <c r="I142" s="650"/>
      <c r="J142" s="650" t="s">
        <v>677</v>
      </c>
      <c r="K142" s="653"/>
      <c r="L142" s="677"/>
      <c r="M142" s="648">
        <v>12</v>
      </c>
      <c r="N142" s="650" t="s">
        <v>1106</v>
      </c>
      <c r="O142" s="650" t="s">
        <v>1106</v>
      </c>
      <c r="P142" s="650" t="s">
        <v>1106</v>
      </c>
      <c r="Q142" s="650" t="s">
        <v>1106</v>
      </c>
      <c r="R142" s="653"/>
      <c r="S142" s="650"/>
      <c r="T142" s="650" t="s">
        <v>1106</v>
      </c>
      <c r="U142" s="650" t="s">
        <v>1106</v>
      </c>
      <c r="V142" s="650" t="s">
        <v>1106</v>
      </c>
      <c r="W142" s="650" t="s">
        <v>1106</v>
      </c>
      <c r="X142" s="650"/>
      <c r="Y142" s="650" t="s">
        <v>1106</v>
      </c>
      <c r="Z142" s="650" t="s">
        <v>1106</v>
      </c>
      <c r="AA142" s="650"/>
      <c r="AB142" s="650"/>
      <c r="AC142" s="650" t="s">
        <v>1106</v>
      </c>
      <c r="AD142" s="650" t="s">
        <v>1106</v>
      </c>
      <c r="AE142" s="650"/>
      <c r="AF142" s="653"/>
      <c r="AG142" s="653"/>
      <c r="AH142" s="649"/>
      <c r="AI142" s="648">
        <v>5</v>
      </c>
      <c r="AJ142" s="650" t="s">
        <v>1106</v>
      </c>
      <c r="AK142" s="650" t="s">
        <v>1106</v>
      </c>
      <c r="AL142" s="650" t="s">
        <v>1106</v>
      </c>
      <c r="AM142" s="650"/>
      <c r="AN142" s="650" t="s">
        <v>1106</v>
      </c>
      <c r="AO142" s="649" t="s">
        <v>1068</v>
      </c>
      <c r="AP142" s="648">
        <v>3</v>
      </c>
      <c r="AQ142" s="650"/>
      <c r="AR142" s="650"/>
      <c r="AS142" s="650" t="s">
        <v>1081</v>
      </c>
      <c r="AT142" s="650"/>
      <c r="AU142" s="650"/>
      <c r="AV142" s="677" t="s">
        <v>1168</v>
      </c>
      <c r="AW142" s="1187"/>
      <c r="AX142" s="131"/>
      <c r="AY142" s="131"/>
    </row>
    <row r="143" spans="1:51" ht="34.5" customHeight="1">
      <c r="A143" s="1176" t="s">
        <v>558</v>
      </c>
      <c r="B143" s="638">
        <f t="shared" si="5"/>
        <v>17</v>
      </c>
      <c r="C143" s="639">
        <v>1</v>
      </c>
      <c r="D143" s="640"/>
      <c r="E143" s="639">
        <v>1</v>
      </c>
      <c r="F143" s="641"/>
      <c r="G143" s="641"/>
      <c r="H143" s="641"/>
      <c r="I143" s="641"/>
      <c r="J143" s="641"/>
      <c r="K143" s="641"/>
      <c r="L143" s="646"/>
      <c r="M143" s="639">
        <v>9</v>
      </c>
      <c r="N143" s="1160" t="s">
        <v>1143</v>
      </c>
      <c r="O143" s="1161"/>
      <c r="P143" s="1160" t="s">
        <v>1081</v>
      </c>
      <c r="Q143" s="1164"/>
      <c r="R143" s="1164"/>
      <c r="S143" s="1164"/>
      <c r="T143" s="1164"/>
      <c r="U143" s="1161"/>
      <c r="V143" s="641" t="s">
        <v>1081</v>
      </c>
      <c r="W143" s="643" t="s">
        <v>1081</v>
      </c>
      <c r="X143" s="641"/>
      <c r="Y143" s="711" t="s">
        <v>1081</v>
      </c>
      <c r="Z143" s="643" t="s">
        <v>1081</v>
      </c>
      <c r="AA143" s="641"/>
      <c r="AB143" s="641" t="s">
        <v>1081</v>
      </c>
      <c r="AC143" s="641" t="s">
        <v>1081</v>
      </c>
      <c r="AD143" s="641" t="s">
        <v>1081</v>
      </c>
      <c r="AE143" s="641"/>
      <c r="AF143" s="643"/>
      <c r="AG143" s="643"/>
      <c r="AH143" s="640"/>
      <c r="AI143" s="639">
        <v>5</v>
      </c>
      <c r="AJ143" s="641" t="s">
        <v>1081</v>
      </c>
      <c r="AK143" s="641" t="s">
        <v>1081</v>
      </c>
      <c r="AL143" s="641" t="s">
        <v>1081</v>
      </c>
      <c r="AM143" s="641"/>
      <c r="AN143" s="641" t="s">
        <v>1081</v>
      </c>
      <c r="AO143" s="640" t="s">
        <v>1068</v>
      </c>
      <c r="AP143" s="639">
        <v>1</v>
      </c>
      <c r="AQ143" s="641"/>
      <c r="AR143" s="641"/>
      <c r="AS143" s="641"/>
      <c r="AT143" s="641"/>
      <c r="AU143" s="641"/>
      <c r="AV143" s="686"/>
      <c r="AW143" s="1186" t="s">
        <v>1109</v>
      </c>
      <c r="AX143" s="131"/>
      <c r="AY143" s="131"/>
    </row>
    <row r="144" spans="1:51" ht="108.75" thickBot="1">
      <c r="A144" s="1177"/>
      <c r="B144" s="647">
        <f t="shared" si="5"/>
        <v>36</v>
      </c>
      <c r="C144" s="648">
        <v>1</v>
      </c>
      <c r="D144" s="649"/>
      <c r="E144" s="648">
        <v>7</v>
      </c>
      <c r="F144" s="650" t="s">
        <v>1081</v>
      </c>
      <c r="G144" s="650" t="s">
        <v>1081</v>
      </c>
      <c r="H144" s="650" t="s">
        <v>1081</v>
      </c>
      <c r="I144" s="650" t="s">
        <v>1081</v>
      </c>
      <c r="J144" s="650"/>
      <c r="K144" s="650"/>
      <c r="L144" s="677" t="s">
        <v>1188</v>
      </c>
      <c r="M144" s="648">
        <v>21</v>
      </c>
      <c r="N144" s="650" t="s">
        <v>1069</v>
      </c>
      <c r="O144" s="650" t="s">
        <v>1070</v>
      </c>
      <c r="P144" s="650" t="s">
        <v>1074</v>
      </c>
      <c r="Q144" s="650" t="s">
        <v>1074</v>
      </c>
      <c r="R144" s="650"/>
      <c r="S144" s="650"/>
      <c r="T144" s="650" t="s">
        <v>1074</v>
      </c>
      <c r="U144" s="940" t="s">
        <v>1342</v>
      </c>
      <c r="V144" s="650" t="s">
        <v>1085</v>
      </c>
      <c r="W144" s="698" t="s">
        <v>1085</v>
      </c>
      <c r="X144" s="650"/>
      <c r="Y144" s="650" t="s">
        <v>1085</v>
      </c>
      <c r="Z144" s="653" t="s">
        <v>1085</v>
      </c>
      <c r="AA144" s="650"/>
      <c r="AB144" s="650" t="s">
        <v>1085</v>
      </c>
      <c r="AC144" s="650" t="s">
        <v>1085</v>
      </c>
      <c r="AD144" s="650" t="s">
        <v>1085</v>
      </c>
      <c r="AE144" s="650"/>
      <c r="AF144" s="653"/>
      <c r="AG144" s="653"/>
      <c r="AH144" s="649"/>
      <c r="AI144" s="648">
        <v>5</v>
      </c>
      <c r="AJ144" s="650" t="s">
        <v>1085</v>
      </c>
      <c r="AK144" s="650" t="s">
        <v>1085</v>
      </c>
      <c r="AL144" s="650" t="s">
        <v>1085</v>
      </c>
      <c r="AM144" s="650"/>
      <c r="AN144" s="650" t="s">
        <v>1085</v>
      </c>
      <c r="AO144" s="649" t="s">
        <v>1068</v>
      </c>
      <c r="AP144" s="648">
        <v>2</v>
      </c>
      <c r="AQ144" s="650" t="s">
        <v>1081</v>
      </c>
      <c r="AR144" s="650"/>
      <c r="AS144" s="650" t="s">
        <v>1081</v>
      </c>
      <c r="AT144" s="650"/>
      <c r="AU144" s="650"/>
      <c r="AV144" s="651"/>
      <c r="AW144" s="1187"/>
      <c r="AX144" s="131"/>
      <c r="AY144" s="131"/>
    </row>
    <row r="145" spans="1:51" ht="28.5">
      <c r="A145" s="1176" t="s">
        <v>560</v>
      </c>
      <c r="B145" s="638">
        <f t="shared" si="5"/>
        <v>18</v>
      </c>
      <c r="C145" s="639">
        <v>1</v>
      </c>
      <c r="D145" s="640"/>
      <c r="E145" s="639">
        <v>1</v>
      </c>
      <c r="F145" s="641"/>
      <c r="G145" s="641"/>
      <c r="H145" s="641"/>
      <c r="I145" s="641"/>
      <c r="J145" s="641"/>
      <c r="K145" s="641"/>
      <c r="L145" s="646"/>
      <c r="M145" s="639">
        <v>9</v>
      </c>
      <c r="N145" s="1160" t="s">
        <v>1081</v>
      </c>
      <c r="O145" s="1161"/>
      <c r="P145" s="1160" t="s">
        <v>1081</v>
      </c>
      <c r="Q145" s="1164"/>
      <c r="R145" s="1164"/>
      <c r="S145" s="1164"/>
      <c r="T145" s="1164"/>
      <c r="U145" s="641"/>
      <c r="V145" s="641" t="s">
        <v>1081</v>
      </c>
      <c r="W145" s="641" t="s">
        <v>1081</v>
      </c>
      <c r="X145" s="641" t="s">
        <v>1082</v>
      </c>
      <c r="Y145" s="657" t="s">
        <v>1081</v>
      </c>
      <c r="Z145" s="643" t="s">
        <v>1082</v>
      </c>
      <c r="AA145" s="641"/>
      <c r="AB145" s="641" t="s">
        <v>1081</v>
      </c>
      <c r="AC145" s="641" t="s">
        <v>1081</v>
      </c>
      <c r="AD145" s="641" t="s">
        <v>1081</v>
      </c>
      <c r="AE145" s="641"/>
      <c r="AF145" s="643"/>
      <c r="AG145" s="643" t="s">
        <v>1082</v>
      </c>
      <c r="AH145" s="640"/>
      <c r="AI145" s="639">
        <v>4</v>
      </c>
      <c r="AJ145" s="641" t="s">
        <v>1082</v>
      </c>
      <c r="AK145" s="641" t="s">
        <v>1081</v>
      </c>
      <c r="AL145" s="641" t="s">
        <v>1082</v>
      </c>
      <c r="AM145" s="641"/>
      <c r="AN145" s="641" t="s">
        <v>1081</v>
      </c>
      <c r="AO145" s="640" t="s">
        <v>1344</v>
      </c>
      <c r="AP145" s="639">
        <v>3</v>
      </c>
      <c r="AQ145" s="641"/>
      <c r="AR145" s="641"/>
      <c r="AS145" s="641"/>
      <c r="AT145" s="641"/>
      <c r="AU145" s="641" t="s">
        <v>1081</v>
      </c>
      <c r="AV145" s="686" t="s">
        <v>1169</v>
      </c>
      <c r="AW145" s="1186" t="s">
        <v>1075</v>
      </c>
      <c r="AX145" s="131"/>
      <c r="AY145" s="131"/>
    </row>
    <row r="146" spans="1:51" ht="43.5" thickBot="1">
      <c r="A146" s="1177"/>
      <c r="B146" s="710">
        <f t="shared" si="5"/>
        <v>27</v>
      </c>
      <c r="C146" s="695">
        <v>3</v>
      </c>
      <c r="D146" s="696" t="s">
        <v>1187</v>
      </c>
      <c r="E146" s="695">
        <v>3</v>
      </c>
      <c r="F146" s="687" t="s">
        <v>1106</v>
      </c>
      <c r="G146" s="687" t="s">
        <v>1106</v>
      </c>
      <c r="H146" s="687"/>
      <c r="I146" s="687"/>
      <c r="J146" s="687" t="s">
        <v>1106</v>
      </c>
      <c r="K146" s="687"/>
      <c r="L146" s="697"/>
      <c r="M146" s="695">
        <v>13</v>
      </c>
      <c r="N146" s="687" t="s">
        <v>1106</v>
      </c>
      <c r="O146" s="687" t="s">
        <v>1106</v>
      </c>
      <c r="P146" s="687" t="s">
        <v>1106</v>
      </c>
      <c r="Q146" s="687" t="s">
        <v>1106</v>
      </c>
      <c r="R146" s="687"/>
      <c r="S146" s="687"/>
      <c r="T146" s="687" t="s">
        <v>1106</v>
      </c>
      <c r="U146" s="687"/>
      <c r="V146" s="687" t="s">
        <v>1106</v>
      </c>
      <c r="W146" s="741" t="s">
        <v>1106</v>
      </c>
      <c r="X146" s="687" t="s">
        <v>820</v>
      </c>
      <c r="Y146" s="687" t="s">
        <v>1106</v>
      </c>
      <c r="Z146" s="698" t="s">
        <v>820</v>
      </c>
      <c r="AA146" s="687"/>
      <c r="AB146" s="687" t="s">
        <v>1106</v>
      </c>
      <c r="AC146" s="687" t="s">
        <v>1106</v>
      </c>
      <c r="AD146" s="687" t="s">
        <v>1106</v>
      </c>
      <c r="AE146" s="687"/>
      <c r="AF146" s="698"/>
      <c r="AG146" s="698" t="s">
        <v>820</v>
      </c>
      <c r="AH146" s="696" t="s">
        <v>1343</v>
      </c>
      <c r="AI146" s="648">
        <v>5</v>
      </c>
      <c r="AJ146" s="650" t="s">
        <v>825</v>
      </c>
      <c r="AK146" s="650" t="s">
        <v>825</v>
      </c>
      <c r="AL146" s="650" t="s">
        <v>825</v>
      </c>
      <c r="AM146" s="650"/>
      <c r="AN146" s="650" t="s">
        <v>825</v>
      </c>
      <c r="AO146" s="721" t="s">
        <v>1344</v>
      </c>
      <c r="AP146" s="648">
        <v>3</v>
      </c>
      <c r="AQ146" s="650"/>
      <c r="AR146" s="650"/>
      <c r="AS146" s="650"/>
      <c r="AT146" s="650"/>
      <c r="AU146" s="650" t="s">
        <v>825</v>
      </c>
      <c r="AV146" s="677" t="s">
        <v>679</v>
      </c>
      <c r="AW146" s="1187"/>
      <c r="AX146" s="131"/>
      <c r="AY146" s="131"/>
    </row>
    <row r="147" spans="1:51" ht="30" customHeight="1">
      <c r="A147" s="1221" t="s">
        <v>1345</v>
      </c>
      <c r="B147" s="751">
        <f>((B5+B7+B9+B11+B13+B15+B17+B19+B21+B23+B25+B27+B29+B31+B33+B35+B37+B39+B41+B47+B49+B51+B53+B55+B57+B59+B61+B63+B65+B67+B69+B71+B77+B79+B81+B83+B85+B87+B89+B91+B93+B95+B97+B99+B101+B103+B105+B107+B109+B111+B113+B115+B117+B119+B125+B127+B129+B131+B133+B135+B137+B139+B141+B143+B145)/65)</f>
        <v>17.16923076923077</v>
      </c>
      <c r="C147" s="1223">
        <f>((C5+C7+C9+C11+C17+C19+C21+C23+C25+C27+C29+C31+C33+C35+C37+C39+C41+C47+C49+C51+C53+C55+C57+C59+C61+C63+C65+C67+C69+C71+C77+C79+C81+C83+C85+C87+C89+C91+C93+C95+C97+C99+C101+C103+C105+C107+C109+C111+C113+C115+C117+C119+C125+C127+C129+C131+C133+C135+B137+C139+C141+C143+C145)/65)</f>
        <v>1.1692307692307693</v>
      </c>
      <c r="D147" s="1224"/>
      <c r="E147" s="1166">
        <f>((E5+E7+E9+E11+E13+E15+E17+E19+E21+E23+E25+E27+E29+E31+E33+E35+E37+E39+E41+E47+E49+E51+E53+E55+E57+E59+E61+E63+E65+E67+E69+E71+E77+E79+E81+E83+E85+E87+E89+E91+E93+E95+E97+E99+E101+E103+E105+E107+E109+E111+E113+E115+E117+E119+E125+E127+E129+E131+E133+E135+D137+E139+E141+E143+E145)/65)</f>
        <v>1.4</v>
      </c>
      <c r="F147" s="1167"/>
      <c r="G147" s="1167"/>
      <c r="H147" s="1167"/>
      <c r="I147" s="1167"/>
      <c r="J147" s="1167"/>
      <c r="K147" s="1167"/>
      <c r="L147" s="1227"/>
      <c r="M147" s="1166">
        <f>((M5+M7+M9+M11+M13+M15+M17+M19+M21+M23+M25+M27+M29+M31+M33+M35+M37+M39+M41+M47+M49+M51+M53+M55+M57+M59+M61+M63+M65+M67+M69+M71+M77+M79+M81+M83+M85+M87+M89+M91+M93+M95+M97+M99+M101+M103+M105+M107+M109+M111+M113+M115+M117+M119+M125+M127+M129+M131+M133+M135+M137+M139+M141+M143+M145)/65)</f>
        <v>12.123076923076923</v>
      </c>
      <c r="N147" s="1167"/>
      <c r="O147" s="749"/>
      <c r="P147" s="749"/>
      <c r="Q147" s="749"/>
      <c r="R147" s="749"/>
      <c r="S147" s="749"/>
      <c r="T147" s="749"/>
      <c r="U147" s="749"/>
      <c r="V147" s="749"/>
      <c r="W147" s="749"/>
      <c r="X147" s="749"/>
      <c r="Y147" s="749"/>
      <c r="Z147" s="749"/>
      <c r="AA147" s="749"/>
      <c r="AB147" s="749"/>
      <c r="AC147" s="749"/>
      <c r="AD147" s="749"/>
      <c r="AE147" s="749"/>
      <c r="AF147" s="749"/>
      <c r="AG147" s="749"/>
      <c r="AH147" s="750"/>
      <c r="AI147" s="1166">
        <f>((AI5+AI7+AI9+AI11+AI13+AI15+AI17+AI19+AI21+AI23+AI25+AI27+AI29+AI31+AI33+AI35+AI37+AI39+AI41+AI47+AI49+AI51+AI53+AI55+AI57+AI59+AI61+AI63+AI65+AI67+AI69+AI71+AI77+AI79+AI81+AI83+AI85+AI87+AI89+AI91+AI93+AI95+AI97+AI99+AI101+AI103+AI105+AI107+AI109+AI111+AI113+AI115+AI117+AI119+AI125+AI127+AI129+AI131+AI133+AI135+AI137+AI139+AI141+AI143+AI145)/65)</f>
        <v>1.3846153846153846</v>
      </c>
      <c r="AJ147" s="1167"/>
      <c r="AK147" s="645"/>
      <c r="AL147" s="645"/>
      <c r="AM147" s="645"/>
      <c r="AN147" s="645"/>
      <c r="AO147" s="748"/>
      <c r="AP147" s="1166">
        <f>((AP5+AP7+AP9+AP11+AP13+AP15+AP17+AP19+AP21+AP23+AP25+AP27+AP29+AP31+AP33+AP35+AP37+AP39+AP41+AP47+AP49+AP51+AP53+AP55+AP57+AP59+AP61+AP63+AP65+AP67+AP69+AP71+AP77+AP79+AP81+AP83+AP85+AP87+AP89+AP91+AP93+AP95+AP97+AP99+AP101+AP103+AP105+AP107+AP109+AP111+AP113+AP115+AP117+AP119+AP125+AP127+AP129+AP131+AP133+AP135+AP137+AP139+AP141+AP143+AP145)/65)</f>
        <v>1.1846153846153846</v>
      </c>
      <c r="AQ147" s="1167"/>
      <c r="AR147" s="645"/>
      <c r="AS147" s="645"/>
      <c r="AT147" s="645"/>
      <c r="AU147" s="645"/>
      <c r="AV147" s="748"/>
      <c r="AW147" s="1186"/>
      <c r="AX147" s="131"/>
      <c r="AY147" s="131"/>
    </row>
    <row r="148" spans="1:51" ht="30" customHeight="1" thickBot="1">
      <c r="A148" s="1222"/>
      <c r="B148" s="752">
        <f>((B6+B8+B10+B12+B14+B16+B18+B20+B22+B24+B26+B28+B30+B32+B34+B36+B38+B40+B42+B48+B50+B52+B54+B56+B58+B60+B62+B64+B66+B68+B70+B72+B78+B80+B82+B84+B86+B88+B90+B92+B94+B96+B98+B100+B102+B104+B106+B108+B110+B112+B114+B116+B118+B120+B126+B128+B130+B132+B134+B136+B138+B140+B142+B144+B146)/65)</f>
        <v>24.2</v>
      </c>
      <c r="C148" s="1225">
        <f>((C6+C8+C10+C12+C18+C20+C22+C24+C26+C28+C30+C32+C34+C36+C38+C40+C42+C48+C50+C52+C54+C56+C58+C60+C62+C64+C66+C68+C70+C72+C78+C80+C82+C84+C86+C88+C90+C92+C94+C96+C98+C100+C102+C104+C106+C108+C110+C112+C114+C116+C118+C120+C126+C128+C130+C132+C134+C136+B138+C140+C142+C144+C146)/65)</f>
        <v>1.5538461538461539</v>
      </c>
      <c r="D148" s="1226"/>
      <c r="E148" s="1170">
        <f>((E6+E8+E10+E12+E14+E16+E18+E20+E22+E24+E26+E28+E30+E32+E34+E36+E38+E40+E42+E48+E50+E52+E54+E56+E58+E60+E62+E64+E66+E68+E70+E72+E78+E80+E82+E84+E86+E88+E90+E92+E94+E96+E98+E100+E102+E104+E106+E108+E110+E112+E114+E116+E118+E120+E126+E128+E130+E132+E134+E136+D138+E140+E142+E144+E146)/65)</f>
        <v>3.1846153846153844</v>
      </c>
      <c r="F148" s="1171"/>
      <c r="G148" s="1171"/>
      <c r="H148" s="1171"/>
      <c r="I148" s="1171"/>
      <c r="J148" s="1171"/>
      <c r="K148" s="1171"/>
      <c r="L148" s="1228"/>
      <c r="M148" s="1170">
        <f>((M6+M8+M10+M12+M14+M16+M18+M20+M22+M24+M26+M28+M30+M32+M34+M36+M38+M40+M42+M48+M50+M52+M54+M56+M58+M60+M62+M64+M66+M68+M70+M72+M78+M80+M82+M84+M86+M88+M90+M92+M94+M96+M98+M100+M102+M104+M106+M108+M110+M112+M114+M116+M118+M120+M126+M128+M130+M132+M134+M136+M138+M140+M142+M144+M146)/65)</f>
        <v>14.707692307692307</v>
      </c>
      <c r="N148" s="1171"/>
      <c r="O148" s="746"/>
      <c r="P148" s="746"/>
      <c r="Q148" s="746"/>
      <c r="R148" s="746"/>
      <c r="S148" s="746"/>
      <c r="T148" s="746"/>
      <c r="U148" s="746"/>
      <c r="V148" s="746"/>
      <c r="W148" s="746"/>
      <c r="X148" s="746"/>
      <c r="Y148" s="746"/>
      <c r="Z148" s="746"/>
      <c r="AA148" s="746"/>
      <c r="AB148" s="746"/>
      <c r="AC148" s="746"/>
      <c r="AD148" s="746"/>
      <c r="AE148" s="746"/>
      <c r="AF148" s="746"/>
      <c r="AG148" s="746"/>
      <c r="AH148" s="747"/>
      <c r="AI148" s="1170">
        <f>((AI6+AI8+AI10+AI12+AI14+AI16+AI18+AI20+AI22+AI24+AI26+AI28+AI30+AI32+AI34+AI36+AI38+AI40+AI42+AI48+AI50+AI52+AI54+AI56+AI58+AI60+AI62+AI64+AI66+AI68+AI70+AI72+AI78+AI80+AI82+AI84+AI86+AI88+AI90+AI92+AI94+AI96+AI98+AI100+AI102+AI104+AI106+AI108+AI110+AI112+AI114+AI116+AI118+AI120+AI126+AI128+AI130+AI132+AI134+AI136+AI138+AI140+AI142+AI144+AI146)/65)</f>
        <v>1.8615384615384616</v>
      </c>
      <c r="AJ148" s="1171"/>
      <c r="AK148" s="728"/>
      <c r="AL148" s="728"/>
      <c r="AM148" s="728"/>
      <c r="AN148" s="728"/>
      <c r="AO148" s="745"/>
      <c r="AP148" s="1170">
        <f>((AP6+AP8+AP10+AP12+AP14+AP16+AP18+AP20+AP22+AP24+AP26+AP28+AP30+AP32+AP34+AP36+AP38+AP40+AP42+AP48+AP50+AP52+AP54+AP56+AP58+AP60+AP62+AP64+AP66+AP68+AP70+AP72+AP78+AP80+AP82+AP84+AP86+AP88+AP90+AP92+AP94+AP96+AP98+AP100+AP102+AP104+AP106+AP108+AP110+AP112+AP114+AP116+AP118+AP120+AP126+AP128+AP130+AP132+AP134+AP136+AP138+AP140+AP142+AP144+AP146)/65)</f>
        <v>3.0153846153846153</v>
      </c>
      <c r="AQ148" s="1171"/>
      <c r="AR148" s="728"/>
      <c r="AS148" s="728"/>
      <c r="AT148" s="728"/>
      <c r="AU148" s="728"/>
      <c r="AV148" s="745"/>
      <c r="AW148" s="1187"/>
      <c r="AX148" s="131"/>
      <c r="AY148" s="131"/>
    </row>
    <row r="149" spans="1:49" ht="26.25" customHeight="1" thickBot="1">
      <c r="A149" s="620" t="s">
        <v>1346</v>
      </c>
      <c r="B149" s="143"/>
      <c r="C149" s="143"/>
      <c r="D149" s="144"/>
      <c r="E149" s="143"/>
      <c r="F149" s="143"/>
      <c r="G149" s="143"/>
      <c r="H149" s="143"/>
      <c r="I149" s="143"/>
      <c r="J149" s="143"/>
      <c r="K149" s="143"/>
      <c r="L149" s="137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4"/>
      <c r="AI149" s="715"/>
      <c r="AJ149" s="715"/>
      <c r="AK149" s="715"/>
      <c r="AL149" s="715"/>
      <c r="AM149" s="715"/>
      <c r="AN149" s="715"/>
      <c r="AO149" s="715"/>
      <c r="AP149" s="715"/>
      <c r="AQ149" s="715"/>
      <c r="AR149" s="715"/>
      <c r="AS149" s="715"/>
      <c r="AT149" s="715"/>
      <c r="AU149" s="715"/>
      <c r="AV149" s="715"/>
      <c r="AW149" s="716"/>
    </row>
    <row r="150" spans="1:49" ht="26.25" customHeight="1">
      <c r="A150" s="620" t="s">
        <v>1347</v>
      </c>
      <c r="B150" s="143"/>
      <c r="C150" s="143"/>
      <c r="D150" s="144"/>
      <c r="E150" s="143"/>
      <c r="F150" s="143"/>
      <c r="G150" s="143"/>
      <c r="H150" s="143"/>
      <c r="I150" s="143"/>
      <c r="J150" s="143"/>
      <c r="K150" s="143"/>
      <c r="L150" s="137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4"/>
      <c r="AI150" s="715"/>
      <c r="AJ150" s="715"/>
      <c r="AK150" s="715"/>
      <c r="AL150" s="715"/>
      <c r="AM150" s="715"/>
      <c r="AN150" s="715"/>
      <c r="AO150" s="715"/>
      <c r="AP150" s="715"/>
      <c r="AQ150" s="715"/>
      <c r="AR150" s="715"/>
      <c r="AS150" s="715"/>
      <c r="AT150" s="715"/>
      <c r="AU150" s="715"/>
      <c r="AV150" s="715"/>
      <c r="AW150" s="716"/>
    </row>
    <row r="151" spans="5:6" ht="14.25">
      <c r="E151" s="131"/>
      <c r="F151" s="131"/>
    </row>
  </sheetData>
  <mergeCells count="338">
    <mergeCell ref="W61:X61"/>
    <mergeCell ref="W62:X62"/>
    <mergeCell ref="Z61:AA61"/>
    <mergeCell ref="Z62:AA62"/>
    <mergeCell ref="A147:A148"/>
    <mergeCell ref="AW147:AW148"/>
    <mergeCell ref="C147:D147"/>
    <mergeCell ref="C148:D148"/>
    <mergeCell ref="E147:L147"/>
    <mergeCell ref="E148:L148"/>
    <mergeCell ref="AP147:AQ147"/>
    <mergeCell ref="AP148:AQ148"/>
    <mergeCell ref="M147:N147"/>
    <mergeCell ref="M148:N148"/>
    <mergeCell ref="AP123:AP124"/>
    <mergeCell ref="AQ123:AV123"/>
    <mergeCell ref="M74:Y74"/>
    <mergeCell ref="Z74:AH74"/>
    <mergeCell ref="M122:Y122"/>
    <mergeCell ref="Z122:AH122"/>
    <mergeCell ref="M123:M124"/>
    <mergeCell ref="N123:AH123"/>
    <mergeCell ref="AD96:AE96"/>
    <mergeCell ref="W102:AA102"/>
    <mergeCell ref="E74:L74"/>
    <mergeCell ref="M75:M76"/>
    <mergeCell ref="N75:AH75"/>
    <mergeCell ref="C75:C76"/>
    <mergeCell ref="D75:D76"/>
    <mergeCell ref="E75:E76"/>
    <mergeCell ref="F75:L75"/>
    <mergeCell ref="Q96:S96"/>
    <mergeCell ref="W66:X66"/>
    <mergeCell ref="A44:A46"/>
    <mergeCell ref="C44:D44"/>
    <mergeCell ref="E44:L44"/>
    <mergeCell ref="C45:C46"/>
    <mergeCell ref="D45:D46"/>
    <mergeCell ref="E45:E46"/>
    <mergeCell ref="F45:L45"/>
    <mergeCell ref="C74:D74"/>
    <mergeCell ref="Z71:AA71"/>
    <mergeCell ref="Z67:AA67"/>
    <mergeCell ref="Z68:AA68"/>
    <mergeCell ref="Z66:AA66"/>
    <mergeCell ref="W51:X51"/>
    <mergeCell ref="W52:X52"/>
    <mergeCell ref="M45:M46"/>
    <mergeCell ref="N45:AH45"/>
    <mergeCell ref="N49:O49"/>
    <mergeCell ref="A89:A90"/>
    <mergeCell ref="Q95:S95"/>
    <mergeCell ref="A91:A92"/>
    <mergeCell ref="Z90:AA90"/>
    <mergeCell ref="P90:U90"/>
    <mergeCell ref="W91:X91"/>
    <mergeCell ref="W92:X92"/>
    <mergeCell ref="E123:E124"/>
    <mergeCell ref="A95:A96"/>
    <mergeCell ref="AD95:AE95"/>
    <mergeCell ref="A93:A94"/>
    <mergeCell ref="F123:L123"/>
    <mergeCell ref="A109:A110"/>
    <mergeCell ref="A107:A108"/>
    <mergeCell ref="A97:A98"/>
    <mergeCell ref="P105:U105"/>
    <mergeCell ref="P100:U100"/>
    <mergeCell ref="AI122:AO122"/>
    <mergeCell ref="AP122:AV122"/>
    <mergeCell ref="A115:A116"/>
    <mergeCell ref="A117:A118"/>
    <mergeCell ref="A119:A120"/>
    <mergeCell ref="A122:A124"/>
    <mergeCell ref="C122:D122"/>
    <mergeCell ref="E122:L122"/>
    <mergeCell ref="C123:C124"/>
    <mergeCell ref="D123:D124"/>
    <mergeCell ref="AJ9:AK9"/>
    <mergeCell ref="Z14:AA14"/>
    <mergeCell ref="Z17:AA17"/>
    <mergeCell ref="W101:AA101"/>
    <mergeCell ref="W93:AA93"/>
    <mergeCell ref="W94:AA94"/>
    <mergeCell ref="W57:X57"/>
    <mergeCell ref="W58:X58"/>
    <mergeCell ref="M44:Y44"/>
    <mergeCell ref="Q59:S59"/>
    <mergeCell ref="Z13:AA13"/>
    <mergeCell ref="Z21:AA21"/>
    <mergeCell ref="Z22:AA22"/>
    <mergeCell ref="AI123:AI124"/>
    <mergeCell ref="AD97:AE97"/>
    <mergeCell ref="AD98:AE98"/>
    <mergeCell ref="Z65:AA65"/>
    <mergeCell ref="Z48:AA48"/>
    <mergeCell ref="AI74:AO74"/>
    <mergeCell ref="AJ123:AO123"/>
    <mergeCell ref="W41:X41"/>
    <mergeCell ref="Z47:AA47"/>
    <mergeCell ref="AK21:AL21"/>
    <mergeCell ref="N23:O23"/>
    <mergeCell ref="N47:O47"/>
    <mergeCell ref="N31:O31"/>
    <mergeCell ref="N35:O35"/>
    <mergeCell ref="W42:X42"/>
    <mergeCell ref="Z44:AH44"/>
    <mergeCell ref="W21:X21"/>
    <mergeCell ref="W11:X11"/>
    <mergeCell ref="W12:X12"/>
    <mergeCell ref="W28:X28"/>
    <mergeCell ref="W27:X27"/>
    <mergeCell ref="W13:X13"/>
    <mergeCell ref="W14:X14"/>
    <mergeCell ref="W15:X15"/>
    <mergeCell ref="W16:X16"/>
    <mergeCell ref="W22:X22"/>
    <mergeCell ref="W7:X7"/>
    <mergeCell ref="W8:X8"/>
    <mergeCell ref="AP2:AV2"/>
    <mergeCell ref="AI3:AI4"/>
    <mergeCell ref="AP3:AP4"/>
    <mergeCell ref="N3:AH3"/>
    <mergeCell ref="Z2:AH2"/>
    <mergeCell ref="N5:O5"/>
    <mergeCell ref="P5:U5"/>
    <mergeCell ref="N7:T7"/>
    <mergeCell ref="M3:M4"/>
    <mergeCell ref="AI2:AO2"/>
    <mergeCell ref="AJ3:AO3"/>
    <mergeCell ref="M2:Y2"/>
    <mergeCell ref="AW77:AW78"/>
    <mergeCell ref="AQ3:AV3"/>
    <mergeCell ref="AW141:AW142"/>
    <mergeCell ref="AW39:AW40"/>
    <mergeCell ref="AW91:AW92"/>
    <mergeCell ref="AW85:AW86"/>
    <mergeCell ref="AW87:AW88"/>
    <mergeCell ref="AW89:AW90"/>
    <mergeCell ref="AW71:AW72"/>
    <mergeCell ref="AW93:AW94"/>
    <mergeCell ref="AW145:AW146"/>
    <mergeCell ref="AW143:AW144"/>
    <mergeCell ref="AW127:AW128"/>
    <mergeCell ref="AW137:AW138"/>
    <mergeCell ref="AW131:AW132"/>
    <mergeCell ref="AW133:AW134"/>
    <mergeCell ref="AW129:AW130"/>
    <mergeCell ref="AW139:AW140"/>
    <mergeCell ref="AW135:AW136"/>
    <mergeCell ref="C2:D2"/>
    <mergeCell ref="C3:C4"/>
    <mergeCell ref="D3:D4"/>
    <mergeCell ref="E3:E4"/>
    <mergeCell ref="F3:L3"/>
    <mergeCell ref="AW125:AW126"/>
    <mergeCell ref="AW97:AW98"/>
    <mergeCell ref="AW99:AW100"/>
    <mergeCell ref="AW29:AW30"/>
    <mergeCell ref="AW103:AW104"/>
    <mergeCell ref="AW95:AW96"/>
    <mergeCell ref="AW101:AW102"/>
    <mergeCell ref="AW105:AW106"/>
    <mergeCell ref="AW107:AW108"/>
    <mergeCell ref="A2:A4"/>
    <mergeCell ref="E2:L2"/>
    <mergeCell ref="A27:A28"/>
    <mergeCell ref="A25:A26"/>
    <mergeCell ref="A13:A14"/>
    <mergeCell ref="A15:A16"/>
    <mergeCell ref="A17:A18"/>
    <mergeCell ref="A19:A20"/>
    <mergeCell ref="A5:A6"/>
    <mergeCell ref="A7:A8"/>
    <mergeCell ref="A141:A142"/>
    <mergeCell ref="A143:A144"/>
    <mergeCell ref="A135:A136"/>
    <mergeCell ref="A137:A138"/>
    <mergeCell ref="A139:A140"/>
    <mergeCell ref="A127:A128"/>
    <mergeCell ref="A129:A130"/>
    <mergeCell ref="A131:A132"/>
    <mergeCell ref="A133:A134"/>
    <mergeCell ref="A125:A126"/>
    <mergeCell ref="A37:A38"/>
    <mergeCell ref="A39:A40"/>
    <mergeCell ref="A111:A112"/>
    <mergeCell ref="A113:A114"/>
    <mergeCell ref="A51:A52"/>
    <mergeCell ref="A53:A54"/>
    <mergeCell ref="A41:A42"/>
    <mergeCell ref="A47:A48"/>
    <mergeCell ref="A49:A50"/>
    <mergeCell ref="A9:A10"/>
    <mergeCell ref="A11:A12"/>
    <mergeCell ref="P33:U33"/>
    <mergeCell ref="P23:U23"/>
    <mergeCell ref="P25:U25"/>
    <mergeCell ref="P31:U31"/>
    <mergeCell ref="A21:A22"/>
    <mergeCell ref="A23:A24"/>
    <mergeCell ref="A33:A34"/>
    <mergeCell ref="P17:T17"/>
    <mergeCell ref="A61:A62"/>
    <mergeCell ref="N33:O33"/>
    <mergeCell ref="N25:O25"/>
    <mergeCell ref="A29:A30"/>
    <mergeCell ref="A31:A32"/>
    <mergeCell ref="A59:A60"/>
    <mergeCell ref="A57:A58"/>
    <mergeCell ref="A55:A56"/>
    <mergeCell ref="N37:O37"/>
    <mergeCell ref="A35:A36"/>
    <mergeCell ref="A63:A64"/>
    <mergeCell ref="A65:A66"/>
    <mergeCell ref="A67:A68"/>
    <mergeCell ref="A69:A70"/>
    <mergeCell ref="AJ75:AO75"/>
    <mergeCell ref="AQ75:AV75"/>
    <mergeCell ref="AP75:AP76"/>
    <mergeCell ref="AI75:AI76"/>
    <mergeCell ref="AW63:AW64"/>
    <mergeCell ref="AW61:AW62"/>
    <mergeCell ref="AW59:AW60"/>
    <mergeCell ref="AI44:AO44"/>
    <mergeCell ref="AP44:AV44"/>
    <mergeCell ref="AI45:AI46"/>
    <mergeCell ref="AJ45:AO45"/>
    <mergeCell ref="AP45:AP46"/>
    <mergeCell ref="AQ45:AV45"/>
    <mergeCell ref="AP74:AV74"/>
    <mergeCell ref="AW65:AW66"/>
    <mergeCell ref="AW67:AW68"/>
    <mergeCell ref="AW69:AW70"/>
    <mergeCell ref="AW119:AW120"/>
    <mergeCell ref="AW115:AW116"/>
    <mergeCell ref="AW109:AW110"/>
    <mergeCell ref="AW111:AW112"/>
    <mergeCell ref="AW117:AW118"/>
    <mergeCell ref="AW113:AW114"/>
    <mergeCell ref="AW5:AW6"/>
    <mergeCell ref="AW7:AW8"/>
    <mergeCell ref="AW37:AW38"/>
    <mergeCell ref="AW35:AW36"/>
    <mergeCell ref="AW9:AW10"/>
    <mergeCell ref="AW21:AW22"/>
    <mergeCell ref="AW17:AW18"/>
    <mergeCell ref="AW25:AW26"/>
    <mergeCell ref="AW11:AW16"/>
    <mergeCell ref="AW19:AW20"/>
    <mergeCell ref="AW41:AW42"/>
    <mergeCell ref="AW57:AW58"/>
    <mergeCell ref="AW47:AW48"/>
    <mergeCell ref="AW51:AW52"/>
    <mergeCell ref="AW53:AW54"/>
    <mergeCell ref="AW49:AW50"/>
    <mergeCell ref="AW55:AW56"/>
    <mergeCell ref="AW23:AW24"/>
    <mergeCell ref="AW27:AW28"/>
    <mergeCell ref="P35:U35"/>
    <mergeCell ref="P37:U37"/>
    <mergeCell ref="AQ27:AV27"/>
    <mergeCell ref="AQ28:AV28"/>
    <mergeCell ref="AW31:AW32"/>
    <mergeCell ref="AW33:AW34"/>
    <mergeCell ref="W33:X33"/>
    <mergeCell ref="W34:X34"/>
    <mergeCell ref="P9:U9"/>
    <mergeCell ref="P21:T21"/>
    <mergeCell ref="N13:O13"/>
    <mergeCell ref="P13:U13"/>
    <mergeCell ref="P143:U143"/>
    <mergeCell ref="N9:O9"/>
    <mergeCell ref="N17:O17"/>
    <mergeCell ref="N21:O21"/>
    <mergeCell ref="N87:O87"/>
    <mergeCell ref="N79:O79"/>
    <mergeCell ref="P87:T87"/>
    <mergeCell ref="N108:O108"/>
    <mergeCell ref="N102:O102"/>
    <mergeCell ref="P89:U89"/>
    <mergeCell ref="A85:A86"/>
    <mergeCell ref="A71:A72"/>
    <mergeCell ref="A87:A88"/>
    <mergeCell ref="A77:A78"/>
    <mergeCell ref="A81:A82"/>
    <mergeCell ref="A83:A84"/>
    <mergeCell ref="A79:A80"/>
    <mergeCell ref="A74:A76"/>
    <mergeCell ref="N145:O145"/>
    <mergeCell ref="N143:O143"/>
    <mergeCell ref="A145:A146"/>
    <mergeCell ref="P99:U99"/>
    <mergeCell ref="P101:U101"/>
    <mergeCell ref="P106:U106"/>
    <mergeCell ref="A103:A104"/>
    <mergeCell ref="A99:A100"/>
    <mergeCell ref="A101:A102"/>
    <mergeCell ref="A105:A106"/>
    <mergeCell ref="Z134:AA134"/>
    <mergeCell ref="N99:O99"/>
    <mergeCell ref="W106:AB106"/>
    <mergeCell ref="W105:AB105"/>
    <mergeCell ref="N107:O107"/>
    <mergeCell ref="N103:O103"/>
    <mergeCell ref="N101:O101"/>
    <mergeCell ref="N131:O131"/>
    <mergeCell ref="N115:O115"/>
    <mergeCell ref="N81:O81"/>
    <mergeCell ref="P64:U64"/>
    <mergeCell ref="P63:U63"/>
    <mergeCell ref="P71:T71"/>
    <mergeCell ref="S65:T65"/>
    <mergeCell ref="N63:O63"/>
    <mergeCell ref="S66:T66"/>
    <mergeCell ref="AI148:AJ148"/>
    <mergeCell ref="N125:O125"/>
    <mergeCell ref="N117:O117"/>
    <mergeCell ref="AD65:AE65"/>
    <mergeCell ref="AD66:AE66"/>
    <mergeCell ref="Z72:AA72"/>
    <mergeCell ref="W72:X72"/>
    <mergeCell ref="W71:X71"/>
    <mergeCell ref="N71:O71"/>
    <mergeCell ref="N89:O89"/>
    <mergeCell ref="N139:O139"/>
    <mergeCell ref="AI147:AJ147"/>
    <mergeCell ref="AD131:AE131"/>
    <mergeCell ref="P145:T145"/>
    <mergeCell ref="P141:U141"/>
    <mergeCell ref="N141:O141"/>
    <mergeCell ref="N137:O137"/>
    <mergeCell ref="N135:O135"/>
    <mergeCell ref="Z133:AA133"/>
    <mergeCell ref="AD132:AE132"/>
    <mergeCell ref="W65:X65"/>
    <mergeCell ref="W64:X64"/>
    <mergeCell ref="Z64:AA64"/>
    <mergeCell ref="W63:AA63"/>
  </mergeCells>
  <printOptions/>
  <pageMargins left="0.7874015748031497" right="0.7874015748031497" top="0.7874015748031497" bottom="0.7874015748031497" header="0.3937007874015748" footer="0.3937007874015748"/>
  <pageSetup fitToHeight="3" fitToWidth="3" horizontalDpi="600" verticalDpi="600" orientation="portrait" pageOrder="overThenDown" paperSize="9" scale="50" r:id="rId2"/>
  <rowBreaks count="2" manualBreakCount="2">
    <brk id="42" max="48" man="1"/>
    <brk id="72" max="4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S45"/>
  <sheetViews>
    <sheetView tabSelected="1" view="pageBreakPreview" zoomScale="75" zoomScaleNormal="75" zoomScaleSheetLayoutView="75" workbookViewId="0" topLeftCell="A1">
      <selection activeCell="M53" sqref="M53"/>
    </sheetView>
  </sheetViews>
  <sheetFormatPr defaultColWidth="8.796875" defaultRowHeight="15"/>
  <cols>
    <col min="1" max="1" width="3.59765625" style="1" customWidth="1"/>
    <col min="2" max="2" width="2.69921875" style="1" customWidth="1"/>
    <col min="3" max="3" width="14.69921875" style="1" customWidth="1"/>
    <col min="4" max="4" width="18" style="1" customWidth="1"/>
    <col min="5" max="7" width="2.69921875" style="1" customWidth="1"/>
    <col min="8" max="8" width="21.59765625" style="1" customWidth="1"/>
    <col min="9" max="10" width="2.69921875" style="1" customWidth="1"/>
    <col min="11" max="11" width="13.69921875" style="1" customWidth="1"/>
    <col min="12" max="12" width="2.69921875" style="1" customWidth="1"/>
    <col min="13" max="13" width="14.09765625" style="1" customWidth="1"/>
    <col min="14" max="16" width="2.69921875" style="1" customWidth="1"/>
    <col min="17" max="17" width="16.59765625" style="1" customWidth="1"/>
    <col min="18" max="18" width="3.69921875" style="1" customWidth="1"/>
    <col min="19" max="19" width="7.3984375" style="1" customWidth="1"/>
    <col min="20" max="32" width="7.5" style="1" customWidth="1"/>
    <col min="33" max="16384" width="11" style="1" customWidth="1"/>
  </cols>
  <sheetData>
    <row r="1" ht="66" customHeight="1">
      <c r="B1" s="46" t="s">
        <v>444</v>
      </c>
    </row>
    <row r="2" ht="42" customHeight="1"/>
    <row r="3" spans="3:17" ht="24.75" customHeight="1">
      <c r="C3" s="1094" t="s">
        <v>433</v>
      </c>
      <c r="D3" s="1094"/>
      <c r="H3" s="1094" t="s">
        <v>758</v>
      </c>
      <c r="I3" s="1094"/>
      <c r="J3" s="1094"/>
      <c r="K3" s="1094"/>
      <c r="L3" s="1094"/>
      <c r="M3" s="1094"/>
      <c r="N3" s="1094"/>
      <c r="O3" s="1094"/>
      <c r="P3" s="1094"/>
      <c r="Q3" s="1094"/>
    </row>
    <row r="4" s="55" customFormat="1" ht="24.75" customHeight="1"/>
    <row r="5" spans="3:17" s="55" customFormat="1" ht="24.75" customHeight="1">
      <c r="C5" s="77" t="s">
        <v>759</v>
      </c>
      <c r="D5" s="78">
        <f>D16+D22+D24+D26+D28+D30</f>
        <v>2474196</v>
      </c>
      <c r="H5" s="55" t="s">
        <v>760</v>
      </c>
      <c r="Q5" s="56">
        <f>'ウ 最終処分'!B78</f>
        <v>334030</v>
      </c>
    </row>
    <row r="6" spans="3:17" s="55" customFormat="1" ht="24.75" customHeight="1">
      <c r="C6" s="866" t="s">
        <v>738</v>
      </c>
      <c r="D6" s="867">
        <f>D32</f>
        <v>213221</v>
      </c>
      <c r="G6" s="57"/>
      <c r="H6" s="58">
        <f>'ウ 最終処分'!C78</f>
        <v>24832</v>
      </c>
      <c r="I6" s="57"/>
      <c r="J6" s="57"/>
      <c r="K6" s="57"/>
      <c r="L6" s="57"/>
      <c r="M6" s="57"/>
      <c r="N6" s="57"/>
      <c r="O6" s="59"/>
      <c r="P6" s="1097" t="s">
        <v>761</v>
      </c>
      <c r="Q6" s="1098"/>
    </row>
    <row r="7" spans="3:17" s="55" customFormat="1" ht="24.75" customHeight="1">
      <c r="C7" s="866" t="s">
        <v>435</v>
      </c>
      <c r="D7" s="867">
        <f>D35</f>
        <v>2791</v>
      </c>
      <c r="G7" s="60"/>
      <c r="P7" s="925"/>
      <c r="Q7" s="925"/>
    </row>
    <row r="8" spans="3:17" s="55" customFormat="1" ht="24.75" customHeight="1">
      <c r="C8" s="79" t="s">
        <v>436</v>
      </c>
      <c r="D8" s="80">
        <f>D40</f>
        <v>255157</v>
      </c>
      <c r="G8" s="60"/>
      <c r="P8" s="869"/>
      <c r="Q8" s="869"/>
    </row>
    <row r="9" spans="3:17" s="55" customFormat="1" ht="24.75" customHeight="1">
      <c r="C9" s="81" t="s">
        <v>5</v>
      </c>
      <c r="D9" s="78">
        <f>D5+D6+D7+D8</f>
        <v>2945365</v>
      </c>
      <c r="G9" s="60"/>
      <c r="M9" s="55" t="s">
        <v>762</v>
      </c>
      <c r="P9" s="869"/>
      <c r="Q9" s="869"/>
    </row>
    <row r="10" spans="7:17" s="55" customFormat="1" ht="24.75" customHeight="1">
      <c r="G10" s="60"/>
      <c r="H10" s="55" t="s">
        <v>763</v>
      </c>
      <c r="L10" s="57"/>
      <c r="M10" s="58">
        <f>'ウ 最終処分'!D78</f>
        <v>271793</v>
      </c>
      <c r="N10" s="57"/>
      <c r="O10" s="57"/>
      <c r="P10" s="926"/>
      <c r="Q10" s="869"/>
    </row>
    <row r="11" spans="7:17" s="55" customFormat="1" ht="24.75" customHeight="1">
      <c r="G11" s="916"/>
      <c r="H11" s="58">
        <f>'ウ 中間処理'!K78</f>
        <v>2070771</v>
      </c>
      <c r="I11" s="927"/>
      <c r="J11" s="1100" t="s">
        <v>764</v>
      </c>
      <c r="K11" s="1101"/>
      <c r="L11" s="924"/>
      <c r="M11" s="924"/>
      <c r="Q11" s="869"/>
    </row>
    <row r="12" spans="7:17" s="55" customFormat="1" ht="24.75" customHeight="1">
      <c r="G12" s="60"/>
      <c r="H12" s="56"/>
      <c r="I12" s="56"/>
      <c r="J12" s="1102"/>
      <c r="K12" s="1103"/>
      <c r="L12" s="68"/>
      <c r="M12" s="921">
        <f>'ウ 資源 計'!E80</f>
        <v>38313</v>
      </c>
      <c r="Q12" s="869"/>
    </row>
    <row r="13" spans="2:17" s="55" customFormat="1" ht="24.75" customHeight="1">
      <c r="B13" s="59"/>
      <c r="C13" s="59"/>
      <c r="D13" s="59"/>
      <c r="E13" s="59"/>
      <c r="G13" s="60"/>
      <c r="J13" s="925"/>
      <c r="M13" s="66"/>
      <c r="Q13" s="869"/>
    </row>
    <row r="14" spans="2:17" s="55" customFormat="1" ht="24.75" customHeight="1">
      <c r="B14" s="59"/>
      <c r="C14" s="59"/>
      <c r="D14" s="59"/>
      <c r="E14" s="59"/>
      <c r="G14" s="60"/>
      <c r="J14" s="869"/>
      <c r="M14" s="66"/>
      <c r="Q14" s="869"/>
    </row>
    <row r="15" spans="2:17" s="55" customFormat="1" ht="24.75" customHeight="1">
      <c r="B15" s="59"/>
      <c r="C15" s="59"/>
      <c r="D15" s="59"/>
      <c r="E15" s="59"/>
      <c r="G15" s="60"/>
      <c r="J15" s="869"/>
      <c r="K15" s="55" t="s">
        <v>765</v>
      </c>
      <c r="M15" s="66"/>
      <c r="O15" s="55" t="s">
        <v>766</v>
      </c>
      <c r="Q15" s="869"/>
    </row>
    <row r="16" spans="2:17" s="55" customFormat="1" ht="24.75" customHeight="1">
      <c r="B16" s="59"/>
      <c r="C16" s="919"/>
      <c r="D16" s="920"/>
      <c r="E16" s="59"/>
      <c r="G16" s="60"/>
      <c r="J16" s="869"/>
      <c r="K16" s="58">
        <f>'ウ 中間処理'!L78</f>
        <v>169519</v>
      </c>
      <c r="L16" s="57"/>
      <c r="M16" s="67"/>
      <c r="N16" s="57"/>
      <c r="O16" s="57"/>
      <c r="P16" s="57"/>
      <c r="Q16" s="927">
        <f>'ウ 最終処分'!E78</f>
        <v>37405</v>
      </c>
    </row>
    <row r="17" spans="2:13" s="55" customFormat="1" ht="24.75" customHeight="1">
      <c r="B17" s="59"/>
      <c r="C17" s="59"/>
      <c r="D17" s="59"/>
      <c r="E17" s="59"/>
      <c r="G17" s="60"/>
      <c r="H17" s="56"/>
      <c r="L17" s="925"/>
      <c r="M17" s="66"/>
    </row>
    <row r="18" spans="2:13" s="55" customFormat="1" ht="24.75" customHeight="1">
      <c r="B18" s="59"/>
      <c r="C18" s="59"/>
      <c r="D18" s="59"/>
      <c r="E18" s="59"/>
      <c r="G18" s="60"/>
      <c r="L18" s="869"/>
      <c r="M18" s="66"/>
    </row>
    <row r="19" spans="2:13" s="55" customFormat="1" ht="24.75" customHeight="1">
      <c r="B19" s="59"/>
      <c r="C19" s="59"/>
      <c r="D19" s="59"/>
      <c r="E19" s="59"/>
      <c r="G19" s="916"/>
      <c r="L19" s="869"/>
      <c r="M19" s="66"/>
    </row>
    <row r="20" spans="2:13" s="55" customFormat="1" ht="24.75" customHeight="1" thickBot="1">
      <c r="B20" s="73"/>
      <c r="C20" s="73"/>
      <c r="D20" s="73"/>
      <c r="E20" s="73"/>
      <c r="G20" s="870"/>
      <c r="H20" s="55" t="s">
        <v>439</v>
      </c>
      <c r="L20" s="869"/>
      <c r="M20" s="66"/>
    </row>
    <row r="21" spans="2:13" s="55" customFormat="1" ht="24.75" customHeight="1">
      <c r="B21" s="928"/>
      <c r="C21" s="929"/>
      <c r="D21" s="929"/>
      <c r="E21" s="930"/>
      <c r="G21" s="870"/>
      <c r="H21" s="56">
        <f>'ウ 中間処理'!$D$78</f>
        <v>423819</v>
      </c>
      <c r="L21" s="869"/>
      <c r="M21" s="66"/>
    </row>
    <row r="22" spans="2:13" s="55" customFormat="1" ht="24.75" customHeight="1">
      <c r="B22" s="61"/>
      <c r="C22" s="62" t="s">
        <v>624</v>
      </c>
      <c r="D22" s="63">
        <f>'イ 排出 総括表'!E76</f>
        <v>1931539</v>
      </c>
      <c r="E22" s="64"/>
      <c r="G22" s="870"/>
      <c r="K22" s="57"/>
      <c r="L22" s="926"/>
      <c r="M22" s="66"/>
    </row>
    <row r="23" spans="2:13" s="55" customFormat="1" ht="24.75" customHeight="1">
      <c r="B23" s="61"/>
      <c r="C23" s="59"/>
      <c r="D23" s="59"/>
      <c r="E23" s="65"/>
      <c r="G23" s="870"/>
      <c r="H23" s="63">
        <f>'ウ 中間処理'!E78</f>
        <v>225107</v>
      </c>
      <c r="I23" s="926"/>
      <c r="J23" s="1095" t="s">
        <v>767</v>
      </c>
      <c r="K23" s="1099"/>
      <c r="L23" s="68"/>
      <c r="M23" s="69">
        <f>'ウ 資源 計'!F80</f>
        <v>31924</v>
      </c>
    </row>
    <row r="24" spans="2:13" s="55" customFormat="1" ht="24.75" customHeight="1">
      <c r="B24" s="61"/>
      <c r="C24" s="62" t="s">
        <v>625</v>
      </c>
      <c r="D24" s="63">
        <f>'イ 排出 総括表'!F76</f>
        <v>175940</v>
      </c>
      <c r="E24" s="65"/>
      <c r="F24" s="869"/>
      <c r="G24" s="870"/>
      <c r="H24" s="59"/>
      <c r="K24" s="57"/>
      <c r="L24" s="57"/>
      <c r="M24" s="71"/>
    </row>
    <row r="25" spans="2:13" s="55" customFormat="1" ht="24.75" customHeight="1">
      <c r="B25" s="61"/>
      <c r="C25" s="59"/>
      <c r="D25" s="59"/>
      <c r="E25" s="65"/>
      <c r="G25" s="60"/>
      <c r="H25" s="63">
        <f>'ウ 中間処理'!F78</f>
        <v>5779</v>
      </c>
      <c r="I25" s="926"/>
      <c r="J25" s="1095" t="s">
        <v>432</v>
      </c>
      <c r="K25" s="1099"/>
      <c r="L25" s="68"/>
      <c r="M25" s="69">
        <f>'ウ 資源 計'!G80</f>
        <v>5357</v>
      </c>
    </row>
    <row r="26" spans="2:13" s="55" customFormat="1" ht="24.75" customHeight="1">
      <c r="B26" s="61"/>
      <c r="C26" s="62" t="s">
        <v>626</v>
      </c>
      <c r="D26" s="63">
        <f>'イ 排出 総括表'!G76</f>
        <v>324490</v>
      </c>
      <c r="E26" s="70"/>
      <c r="F26" s="926"/>
      <c r="G26" s="870"/>
      <c r="H26" s="59"/>
      <c r="K26" s="59"/>
      <c r="L26" s="871"/>
      <c r="M26" s="71"/>
    </row>
    <row r="27" spans="2:13" s="55" customFormat="1" ht="24.75" customHeight="1">
      <c r="B27" s="61"/>
      <c r="C27" s="59"/>
      <c r="D27" s="59"/>
      <c r="E27" s="65"/>
      <c r="G27" s="60"/>
      <c r="H27" s="63">
        <f>'ウ 中間処理'!G78</f>
        <v>253</v>
      </c>
      <c r="I27" s="926"/>
      <c r="J27" s="1095" t="s">
        <v>768</v>
      </c>
      <c r="K27" s="1099"/>
      <c r="L27" s="68"/>
      <c r="M27" s="69">
        <f>'ウ 資源 計'!H80</f>
        <v>234</v>
      </c>
    </row>
    <row r="28" spans="2:13" s="55" customFormat="1" ht="24.75" customHeight="1">
      <c r="B28" s="61"/>
      <c r="C28" s="62" t="s">
        <v>434</v>
      </c>
      <c r="D28" s="63">
        <f>'イ 排出 総括表'!H76</f>
        <v>14794</v>
      </c>
      <c r="E28" s="65"/>
      <c r="G28" s="60"/>
      <c r="H28" s="60"/>
      <c r="J28" s="864"/>
      <c r="K28" s="865"/>
      <c r="L28" s="871"/>
      <c r="M28" s="71"/>
    </row>
    <row r="29" spans="2:19" s="55" customFormat="1" ht="24.75" customHeight="1">
      <c r="B29" s="61"/>
      <c r="C29" s="59"/>
      <c r="D29" s="59"/>
      <c r="E29" s="65"/>
      <c r="G29" s="60"/>
      <c r="H29" s="63">
        <f>'ウ 中間処理'!H78</f>
        <v>185128</v>
      </c>
      <c r="I29" s="926"/>
      <c r="J29" s="1104" t="s">
        <v>362</v>
      </c>
      <c r="K29" s="1105"/>
      <c r="L29" s="873"/>
      <c r="M29" s="872">
        <f>'ウ 資源 計'!I80</f>
        <v>150405</v>
      </c>
      <c r="N29" s="917"/>
      <c r="O29" s="59"/>
      <c r="P29" s="59"/>
      <c r="R29" s="922"/>
      <c r="S29" s="922"/>
    </row>
    <row r="30" spans="2:17" s="55" customFormat="1" ht="24.75" customHeight="1">
      <c r="B30" s="61"/>
      <c r="C30" s="62" t="s">
        <v>572</v>
      </c>
      <c r="D30" s="63">
        <f>'イ 排出 総括表'!I76</f>
        <v>27433</v>
      </c>
      <c r="E30" s="65"/>
      <c r="G30" s="60"/>
      <c r="H30" s="60"/>
      <c r="K30" s="57"/>
      <c r="L30" s="871"/>
      <c r="M30" s="59"/>
      <c r="N30" s="923"/>
      <c r="O30" s="59"/>
      <c r="P30" s="59"/>
      <c r="Q30" s="59"/>
    </row>
    <row r="31" spans="2:17" s="55" customFormat="1" ht="24.75" customHeight="1">
      <c r="B31" s="61"/>
      <c r="C31" s="59"/>
      <c r="D31" s="59"/>
      <c r="E31" s="65"/>
      <c r="G31" s="60"/>
      <c r="H31" s="63">
        <f>'ウ 中間処理'!I78</f>
        <v>7552</v>
      </c>
      <c r="I31" s="926"/>
      <c r="J31" s="1095" t="s">
        <v>363</v>
      </c>
      <c r="K31" s="1099"/>
      <c r="L31" s="60"/>
      <c r="M31" s="863"/>
      <c r="N31" s="66"/>
      <c r="O31" s="866" t="s">
        <v>808</v>
      </c>
      <c r="P31" s="59"/>
      <c r="Q31" s="59"/>
    </row>
    <row r="32" spans="2:17" s="55" customFormat="1" ht="24.75" customHeight="1">
      <c r="B32" s="61"/>
      <c r="C32" s="62" t="s">
        <v>738</v>
      </c>
      <c r="D32" s="63">
        <f>'イ 排出 総括表'!J76</f>
        <v>213221</v>
      </c>
      <c r="E32" s="65"/>
      <c r="G32" s="60"/>
      <c r="M32" s="59"/>
      <c r="N32" s="66"/>
      <c r="O32" s="59"/>
      <c r="P32" s="59"/>
      <c r="Q32" s="863">
        <f>M12+M23+M25+M27+M29</f>
        <v>226233</v>
      </c>
    </row>
    <row r="33" spans="2:17" s="55" customFormat="1" ht="24.75" customHeight="1">
      <c r="B33" s="61"/>
      <c r="C33" s="862"/>
      <c r="D33" s="863"/>
      <c r="E33" s="64"/>
      <c r="G33" s="60"/>
      <c r="M33" s="59"/>
      <c r="N33" s="66"/>
      <c r="P33" s="59"/>
      <c r="Q33" s="59"/>
    </row>
    <row r="34" spans="2:17" s="55" customFormat="1" ht="24.75" customHeight="1">
      <c r="B34" s="61"/>
      <c r="E34" s="64"/>
      <c r="G34" s="60"/>
      <c r="M34" s="59"/>
      <c r="N34" s="66"/>
      <c r="P34" s="59"/>
      <c r="Q34" s="59"/>
    </row>
    <row r="35" spans="2:16" s="55" customFormat="1" ht="24.75" customHeight="1">
      <c r="B35" s="61"/>
      <c r="C35" s="62" t="s">
        <v>770</v>
      </c>
      <c r="D35" s="863">
        <f>'イ 排出 総括表'!K76</f>
        <v>2791</v>
      </c>
      <c r="E35" s="64"/>
      <c r="G35" s="60"/>
      <c r="H35" s="55" t="s">
        <v>440</v>
      </c>
      <c r="K35" s="57"/>
      <c r="L35" s="59"/>
      <c r="M35" s="59"/>
      <c r="N35" s="66"/>
      <c r="P35" s="59"/>
    </row>
    <row r="36" spans="2:17" s="55" customFormat="1" ht="24.75" customHeight="1">
      <c r="B36" s="61"/>
      <c r="C36" s="59"/>
      <c r="D36" s="863"/>
      <c r="E36" s="64"/>
      <c r="G36" s="916"/>
      <c r="H36" s="58">
        <f>'ウ 資源 計'!C80</f>
        <v>167995</v>
      </c>
      <c r="I36" s="926"/>
      <c r="J36" s="1095" t="s">
        <v>741</v>
      </c>
      <c r="K36" s="1096"/>
      <c r="L36" s="68"/>
      <c r="M36" s="921">
        <f>H36</f>
        <v>167995</v>
      </c>
      <c r="N36" s="933"/>
      <c r="O36" s="76"/>
      <c r="P36" s="76"/>
      <c r="Q36" s="866" t="s">
        <v>809</v>
      </c>
    </row>
    <row r="37" spans="2:17" s="55" customFormat="1" ht="24.75" customHeight="1" thickBot="1">
      <c r="B37" s="72"/>
      <c r="C37" s="73"/>
      <c r="D37" s="931"/>
      <c r="E37" s="74"/>
      <c r="G37" s="59"/>
      <c r="H37" s="56"/>
      <c r="J37" s="864"/>
      <c r="K37" s="864"/>
      <c r="L37" s="59"/>
      <c r="M37" s="863"/>
      <c r="N37" s="59"/>
      <c r="P37" s="923"/>
      <c r="Q37" s="863">
        <f>M12+M23+M25+M27+M29+M36</f>
        <v>394228</v>
      </c>
    </row>
    <row r="38" spans="2:16" s="55" customFormat="1" ht="24.75" customHeight="1">
      <c r="B38" s="61"/>
      <c r="C38" s="59"/>
      <c r="D38" s="863"/>
      <c r="E38" s="64"/>
      <c r="G38" s="59"/>
      <c r="H38" s="56"/>
      <c r="J38" s="864"/>
      <c r="K38" s="864"/>
      <c r="L38" s="59"/>
      <c r="M38" s="863"/>
      <c r="N38" s="59"/>
      <c r="P38" s="66"/>
    </row>
    <row r="39" spans="2:17" s="55" customFormat="1" ht="24.75" customHeight="1">
      <c r="B39" s="61"/>
      <c r="C39" s="59"/>
      <c r="D39" s="863"/>
      <c r="E39" s="64"/>
      <c r="G39" s="59"/>
      <c r="H39" s="56"/>
      <c r="J39" s="864"/>
      <c r="K39" s="864"/>
      <c r="L39" s="59"/>
      <c r="M39" s="863"/>
      <c r="N39" s="59"/>
      <c r="P39" s="66"/>
      <c r="Q39" s="58">
        <f>M12+M23+M25+M27+M29+M36+D40</f>
        <v>649385</v>
      </c>
    </row>
    <row r="40" spans="2:17" s="55" customFormat="1" ht="24.75" customHeight="1">
      <c r="B40" s="61"/>
      <c r="C40" s="62" t="s">
        <v>769</v>
      </c>
      <c r="D40" s="75">
        <f>'イ 排出 総括表'!L76</f>
        <v>255157</v>
      </c>
      <c r="E40" s="868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918"/>
      <c r="Q40" s="62" t="s">
        <v>1260</v>
      </c>
    </row>
    <row r="41" spans="2:17" s="55" customFormat="1" ht="24.75" customHeight="1">
      <c r="B41" s="61"/>
      <c r="C41" s="862"/>
      <c r="D41" s="863"/>
      <c r="E41" s="64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862"/>
    </row>
    <row r="42" spans="2:5" s="55" customFormat="1" ht="24.75" customHeight="1" thickBot="1">
      <c r="B42" s="72"/>
      <c r="C42" s="73"/>
      <c r="D42" s="73"/>
      <c r="E42" s="74"/>
    </row>
    <row r="43" s="55" customFormat="1" ht="81" customHeight="1"/>
    <row r="44" ht="14.25">
      <c r="C44" s="1" t="s">
        <v>438</v>
      </c>
    </row>
    <row r="45" ht="14.25">
      <c r="C45" s="1" t="s">
        <v>437</v>
      </c>
    </row>
  </sheetData>
  <mergeCells count="10">
    <mergeCell ref="C3:D3"/>
    <mergeCell ref="H3:Q3"/>
    <mergeCell ref="J36:K36"/>
    <mergeCell ref="P6:Q6"/>
    <mergeCell ref="J25:K25"/>
    <mergeCell ref="J27:K27"/>
    <mergeCell ref="J31:K31"/>
    <mergeCell ref="J23:K23"/>
    <mergeCell ref="J11:K12"/>
    <mergeCell ref="J29:K29"/>
  </mergeCells>
  <printOptions horizontalCentered="1"/>
  <pageMargins left="0.72" right="0.47" top="0.7874015748031497" bottom="0.79" header="0.5118110236220472" footer="0.51"/>
  <pageSetup firstPageNumber="20" useFirstPageNumber="1" fitToHeight="1" fitToWidth="1" horizontalDpi="600" verticalDpi="600" orientation="portrait" pageOrder="overThenDown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85" zoomScaleSheetLayoutView="85" workbookViewId="0" topLeftCell="A1">
      <pane xSplit="1" ySplit="3" topLeftCell="B6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8" sqref="I68"/>
    </sheetView>
  </sheetViews>
  <sheetFormatPr defaultColWidth="8.796875" defaultRowHeight="15"/>
  <cols>
    <col min="1" max="1" width="11.59765625" style="150" customWidth="1"/>
    <col min="2" max="10" width="6.59765625" style="150" customWidth="1"/>
    <col min="11" max="11" width="26.8984375" style="160" bestFit="1" customWidth="1"/>
    <col min="12" max="12" width="37.09765625" style="150" bestFit="1" customWidth="1"/>
    <col min="13" max="16384" width="9" style="150" customWidth="1"/>
  </cols>
  <sheetData>
    <row r="1" spans="1:11" s="148" customFormat="1" ht="39" customHeight="1" thickBot="1">
      <c r="A1" s="147" t="s">
        <v>599</v>
      </c>
      <c r="K1" s="149"/>
    </row>
    <row r="2" spans="1:12" ht="20.25" customHeight="1">
      <c r="A2" s="1233" t="s">
        <v>1212</v>
      </c>
      <c r="B2" s="1229" t="s">
        <v>1213</v>
      </c>
      <c r="C2" s="1230"/>
      <c r="D2" s="1230"/>
      <c r="E2" s="1230"/>
      <c r="F2" s="1230"/>
      <c r="G2" s="1230"/>
      <c r="H2" s="1230"/>
      <c r="I2" s="1230"/>
      <c r="J2" s="1230"/>
      <c r="K2" s="1230"/>
      <c r="L2" s="1231" t="s">
        <v>81</v>
      </c>
    </row>
    <row r="3" spans="1:12" s="159" customFormat="1" ht="36" customHeight="1" thickBot="1">
      <c r="A3" s="1234"/>
      <c r="B3" s="151" t="s">
        <v>82</v>
      </c>
      <c r="C3" s="152" t="s">
        <v>83</v>
      </c>
      <c r="D3" s="153" t="s">
        <v>84</v>
      </c>
      <c r="E3" s="153" t="s">
        <v>1147</v>
      </c>
      <c r="F3" s="154" t="s">
        <v>86</v>
      </c>
      <c r="G3" s="155" t="s">
        <v>1155</v>
      </c>
      <c r="H3" s="156" t="s">
        <v>88</v>
      </c>
      <c r="I3" s="157" t="s">
        <v>89</v>
      </c>
      <c r="J3" s="158" t="s">
        <v>90</v>
      </c>
      <c r="K3" s="158" t="s">
        <v>91</v>
      </c>
      <c r="L3" s="1232"/>
    </row>
    <row r="4" spans="1:12" ht="33" customHeight="1">
      <c r="A4" s="587" t="s">
        <v>966</v>
      </c>
      <c r="B4" s="1235" t="s">
        <v>198</v>
      </c>
      <c r="C4" s="1236"/>
      <c r="D4" s="1236"/>
      <c r="E4" s="1236"/>
      <c r="F4" s="1236"/>
      <c r="G4" s="1236"/>
      <c r="H4" s="1236"/>
      <c r="I4" s="1236"/>
      <c r="J4" s="1237"/>
      <c r="K4" s="595" t="s">
        <v>199</v>
      </c>
      <c r="L4" s="596" t="s">
        <v>199</v>
      </c>
    </row>
    <row r="5" spans="1:12" ht="33" customHeight="1">
      <c r="A5" s="588" t="s">
        <v>970</v>
      </c>
      <c r="B5" s="597">
        <v>4</v>
      </c>
      <c r="C5" s="590">
        <v>5</v>
      </c>
      <c r="D5" s="590">
        <v>5</v>
      </c>
      <c r="E5" s="590">
        <v>4</v>
      </c>
      <c r="F5" s="590" t="s">
        <v>199</v>
      </c>
      <c r="G5" s="590" t="s">
        <v>199</v>
      </c>
      <c r="H5" s="590" t="s">
        <v>199</v>
      </c>
      <c r="I5" s="590" t="s">
        <v>199</v>
      </c>
      <c r="J5" s="590">
        <v>5</v>
      </c>
      <c r="K5" s="590" t="s">
        <v>199</v>
      </c>
      <c r="L5" s="591" t="s">
        <v>835</v>
      </c>
    </row>
    <row r="6" spans="1:13" ht="33" customHeight="1">
      <c r="A6" s="588" t="s">
        <v>971</v>
      </c>
      <c r="B6" s="597">
        <v>5</v>
      </c>
      <c r="C6" s="590">
        <v>5</v>
      </c>
      <c r="D6" s="590">
        <v>5</v>
      </c>
      <c r="E6" s="590">
        <v>5</v>
      </c>
      <c r="F6" s="590" t="s">
        <v>199</v>
      </c>
      <c r="G6" s="590">
        <v>5</v>
      </c>
      <c r="H6" s="590" t="s">
        <v>199</v>
      </c>
      <c r="I6" s="590" t="s">
        <v>199</v>
      </c>
      <c r="J6" s="590">
        <v>5</v>
      </c>
      <c r="K6" s="590" t="s">
        <v>199</v>
      </c>
      <c r="L6" s="592" t="s">
        <v>92</v>
      </c>
      <c r="M6" s="593"/>
    </row>
    <row r="7" spans="1:12" ht="33" customHeight="1">
      <c r="A7" s="594" t="s">
        <v>200</v>
      </c>
      <c r="B7" s="597">
        <v>5</v>
      </c>
      <c r="C7" s="590">
        <v>5</v>
      </c>
      <c r="D7" s="590">
        <v>5</v>
      </c>
      <c r="E7" s="590">
        <v>5</v>
      </c>
      <c r="F7" s="590">
        <v>5</v>
      </c>
      <c r="G7" s="590">
        <v>5</v>
      </c>
      <c r="H7" s="590" t="s">
        <v>573</v>
      </c>
      <c r="I7" s="590" t="s">
        <v>573</v>
      </c>
      <c r="J7" s="590">
        <v>5</v>
      </c>
      <c r="K7" s="590" t="s">
        <v>199</v>
      </c>
      <c r="L7" s="598" t="s">
        <v>199</v>
      </c>
    </row>
    <row r="8" spans="1:12" ht="33" customHeight="1">
      <c r="A8" s="588" t="s">
        <v>973</v>
      </c>
      <c r="B8" s="597">
        <v>4</v>
      </c>
      <c r="C8" s="590">
        <v>4</v>
      </c>
      <c r="D8" s="590">
        <v>4</v>
      </c>
      <c r="E8" s="590">
        <v>4</v>
      </c>
      <c r="F8" s="590" t="s">
        <v>573</v>
      </c>
      <c r="G8" s="590" t="s">
        <v>573</v>
      </c>
      <c r="H8" s="590" t="s">
        <v>573</v>
      </c>
      <c r="I8" s="590" t="s">
        <v>573</v>
      </c>
      <c r="J8" s="590">
        <v>4</v>
      </c>
      <c r="K8" s="590" t="s">
        <v>199</v>
      </c>
      <c r="L8" s="598" t="s">
        <v>199</v>
      </c>
    </row>
    <row r="9" spans="1:12" ht="33" customHeight="1">
      <c r="A9" s="588" t="s">
        <v>974</v>
      </c>
      <c r="B9" s="597">
        <v>7</v>
      </c>
      <c r="C9" s="590">
        <v>7</v>
      </c>
      <c r="D9" s="590">
        <v>7</v>
      </c>
      <c r="E9" s="590">
        <v>27</v>
      </c>
      <c r="F9" s="590">
        <v>20</v>
      </c>
      <c r="G9" s="590">
        <v>95</v>
      </c>
      <c r="H9" s="590">
        <v>23</v>
      </c>
      <c r="I9" s="590">
        <v>23</v>
      </c>
      <c r="J9" s="590">
        <v>7</v>
      </c>
      <c r="K9" s="590" t="s">
        <v>199</v>
      </c>
      <c r="L9" s="598" t="s">
        <v>199</v>
      </c>
    </row>
    <row r="10" spans="1:12" ht="45" customHeight="1">
      <c r="A10" s="588" t="s">
        <v>976</v>
      </c>
      <c r="B10" s="597">
        <v>5</v>
      </c>
      <c r="C10" s="590">
        <v>5</v>
      </c>
      <c r="D10" s="590">
        <v>5</v>
      </c>
      <c r="E10" s="590">
        <v>5</v>
      </c>
      <c r="F10" s="590" t="s">
        <v>199</v>
      </c>
      <c r="G10" s="590">
        <v>5</v>
      </c>
      <c r="H10" s="599" t="s">
        <v>199</v>
      </c>
      <c r="I10" s="599" t="s">
        <v>199</v>
      </c>
      <c r="J10" s="590">
        <v>5</v>
      </c>
      <c r="K10" s="600" t="s">
        <v>1146</v>
      </c>
      <c r="L10" s="598" t="s">
        <v>199</v>
      </c>
    </row>
    <row r="11" spans="1:12" ht="33" customHeight="1">
      <c r="A11" s="588" t="s">
        <v>977</v>
      </c>
      <c r="B11" s="597">
        <v>4.5</v>
      </c>
      <c r="C11" s="590">
        <v>4.5</v>
      </c>
      <c r="D11" s="590">
        <v>4.5</v>
      </c>
      <c r="E11" s="590">
        <v>4.5</v>
      </c>
      <c r="F11" s="590">
        <v>4.5</v>
      </c>
      <c r="G11" s="590">
        <v>4.5</v>
      </c>
      <c r="H11" s="590">
        <v>4.5</v>
      </c>
      <c r="I11" s="590">
        <v>4.5</v>
      </c>
      <c r="J11" s="590">
        <v>4.5</v>
      </c>
      <c r="K11" s="590" t="s">
        <v>199</v>
      </c>
      <c r="L11" s="598" t="s">
        <v>199</v>
      </c>
    </row>
    <row r="12" spans="1:12" ht="33" customHeight="1">
      <c r="A12" s="588" t="s">
        <v>979</v>
      </c>
      <c r="B12" s="597">
        <v>4</v>
      </c>
      <c r="C12" s="590">
        <v>4</v>
      </c>
      <c r="D12" s="590">
        <v>4</v>
      </c>
      <c r="E12" s="590" t="s">
        <v>573</v>
      </c>
      <c r="F12" s="590" t="s">
        <v>573</v>
      </c>
      <c r="G12" s="601">
        <v>4</v>
      </c>
      <c r="H12" s="590" t="s">
        <v>573</v>
      </c>
      <c r="I12" s="590" t="s">
        <v>573</v>
      </c>
      <c r="J12" s="601">
        <v>4</v>
      </c>
      <c r="K12" s="590" t="s">
        <v>199</v>
      </c>
      <c r="L12" s="598" t="s">
        <v>199</v>
      </c>
    </row>
    <row r="13" spans="1:12" ht="33" customHeight="1">
      <c r="A13" s="588" t="s">
        <v>980</v>
      </c>
      <c r="B13" s="597">
        <v>5</v>
      </c>
      <c r="C13" s="590">
        <v>5</v>
      </c>
      <c r="D13" s="590">
        <v>5</v>
      </c>
      <c r="E13" s="590">
        <v>5</v>
      </c>
      <c r="F13" s="590">
        <v>5</v>
      </c>
      <c r="G13" s="590">
        <v>5</v>
      </c>
      <c r="H13" s="590">
        <v>5</v>
      </c>
      <c r="I13" s="590">
        <v>5</v>
      </c>
      <c r="J13" s="590">
        <v>5</v>
      </c>
      <c r="K13" s="590" t="s">
        <v>199</v>
      </c>
      <c r="L13" s="592" t="s">
        <v>94</v>
      </c>
    </row>
    <row r="14" spans="1:12" ht="45" customHeight="1">
      <c r="A14" s="588" t="s">
        <v>981</v>
      </c>
      <c r="B14" s="597">
        <v>5</v>
      </c>
      <c r="C14" s="590">
        <v>5</v>
      </c>
      <c r="D14" s="590">
        <v>5</v>
      </c>
      <c r="E14" s="590">
        <v>5</v>
      </c>
      <c r="F14" s="590">
        <v>5</v>
      </c>
      <c r="G14" s="590">
        <v>5</v>
      </c>
      <c r="H14" s="590" t="s">
        <v>573</v>
      </c>
      <c r="I14" s="590" t="s">
        <v>573</v>
      </c>
      <c r="J14" s="590">
        <v>5</v>
      </c>
      <c r="K14" s="590" t="s">
        <v>199</v>
      </c>
      <c r="L14" s="592" t="s">
        <v>95</v>
      </c>
    </row>
    <row r="15" spans="1:12" ht="33" customHeight="1">
      <c r="A15" s="588" t="s">
        <v>96</v>
      </c>
      <c r="B15" s="597">
        <v>5</v>
      </c>
      <c r="C15" s="590">
        <v>5</v>
      </c>
      <c r="D15" s="590">
        <v>5</v>
      </c>
      <c r="E15" s="590">
        <v>5</v>
      </c>
      <c r="F15" s="590" t="s">
        <v>573</v>
      </c>
      <c r="G15" s="590" t="s">
        <v>826</v>
      </c>
      <c r="H15" s="590" t="s">
        <v>573</v>
      </c>
      <c r="I15" s="590" t="s">
        <v>573</v>
      </c>
      <c r="J15" s="590">
        <v>5</v>
      </c>
      <c r="K15" s="590" t="s">
        <v>199</v>
      </c>
      <c r="L15" s="602" t="s">
        <v>98</v>
      </c>
    </row>
    <row r="16" spans="1:12" ht="33" customHeight="1">
      <c r="A16" s="588" t="s">
        <v>983</v>
      </c>
      <c r="B16" s="597">
        <v>6</v>
      </c>
      <c r="C16" s="590">
        <v>6</v>
      </c>
      <c r="D16" s="590">
        <v>6</v>
      </c>
      <c r="E16" s="590">
        <v>6</v>
      </c>
      <c r="F16" s="590">
        <v>6</v>
      </c>
      <c r="G16" s="590">
        <v>6</v>
      </c>
      <c r="H16" s="590">
        <v>6</v>
      </c>
      <c r="I16" s="590" t="s">
        <v>826</v>
      </c>
      <c r="J16" s="590">
        <v>6</v>
      </c>
      <c r="K16" s="603" t="s">
        <v>201</v>
      </c>
      <c r="L16" s="598" t="s">
        <v>199</v>
      </c>
    </row>
    <row r="17" spans="1:12" ht="33" customHeight="1">
      <c r="A17" s="588" t="s">
        <v>984</v>
      </c>
      <c r="B17" s="597">
        <v>5</v>
      </c>
      <c r="C17" s="590">
        <v>5</v>
      </c>
      <c r="D17" s="590">
        <v>5</v>
      </c>
      <c r="E17" s="590">
        <v>5</v>
      </c>
      <c r="F17" s="590">
        <v>4</v>
      </c>
      <c r="G17" s="590">
        <v>4</v>
      </c>
      <c r="H17" s="590">
        <v>4</v>
      </c>
      <c r="I17" s="590" t="s">
        <v>826</v>
      </c>
      <c r="J17" s="590">
        <v>5</v>
      </c>
      <c r="K17" s="604" t="s">
        <v>829</v>
      </c>
      <c r="L17" s="598" t="s">
        <v>199</v>
      </c>
    </row>
    <row r="18" spans="1:12" ht="33" customHeight="1">
      <c r="A18" s="588" t="s">
        <v>985</v>
      </c>
      <c r="B18" s="597">
        <v>4</v>
      </c>
      <c r="C18" s="590">
        <v>4</v>
      </c>
      <c r="D18" s="590">
        <v>4</v>
      </c>
      <c r="E18" s="590">
        <v>10</v>
      </c>
      <c r="F18" s="590">
        <v>10</v>
      </c>
      <c r="G18" s="590">
        <v>10</v>
      </c>
      <c r="H18" s="590" t="s">
        <v>99</v>
      </c>
      <c r="I18" s="590">
        <v>3</v>
      </c>
      <c r="J18" s="590">
        <v>3</v>
      </c>
      <c r="K18" s="605" t="s">
        <v>202</v>
      </c>
      <c r="L18" s="602" t="s">
        <v>1156</v>
      </c>
    </row>
    <row r="19" spans="1:12" ht="33" customHeight="1">
      <c r="A19" s="588" t="s">
        <v>986</v>
      </c>
      <c r="B19" s="597">
        <v>5</v>
      </c>
      <c r="C19" s="590">
        <v>5</v>
      </c>
      <c r="D19" s="590">
        <v>5</v>
      </c>
      <c r="E19" s="590" t="s">
        <v>573</v>
      </c>
      <c r="F19" s="590" t="s">
        <v>573</v>
      </c>
      <c r="G19" s="590" t="s">
        <v>573</v>
      </c>
      <c r="H19" s="590" t="s">
        <v>573</v>
      </c>
      <c r="I19" s="590" t="s">
        <v>573</v>
      </c>
      <c r="J19" s="590">
        <v>5</v>
      </c>
      <c r="K19" s="590" t="s">
        <v>199</v>
      </c>
      <c r="L19" s="598" t="s">
        <v>199</v>
      </c>
    </row>
    <row r="20" spans="1:12" ht="33" customHeight="1">
      <c r="A20" s="588" t="s">
        <v>987</v>
      </c>
      <c r="B20" s="597">
        <v>5</v>
      </c>
      <c r="C20" s="590">
        <v>5</v>
      </c>
      <c r="D20" s="590">
        <v>5</v>
      </c>
      <c r="E20" s="590">
        <v>5</v>
      </c>
      <c r="F20" s="590">
        <v>5</v>
      </c>
      <c r="G20" s="590">
        <v>5</v>
      </c>
      <c r="H20" s="590" t="s">
        <v>827</v>
      </c>
      <c r="I20" s="590" t="s">
        <v>827</v>
      </c>
      <c r="J20" s="590">
        <v>5</v>
      </c>
      <c r="K20" s="603" t="s">
        <v>830</v>
      </c>
      <c r="L20" s="598" t="s">
        <v>199</v>
      </c>
    </row>
    <row r="21" spans="1:12" ht="33" customHeight="1">
      <c r="A21" s="588" t="s">
        <v>988</v>
      </c>
      <c r="B21" s="597">
        <v>3</v>
      </c>
      <c r="C21" s="590">
        <v>3</v>
      </c>
      <c r="D21" s="590">
        <v>3</v>
      </c>
      <c r="E21" s="590">
        <v>3</v>
      </c>
      <c r="F21" s="590" t="s">
        <v>573</v>
      </c>
      <c r="G21" s="590" t="s">
        <v>573</v>
      </c>
      <c r="H21" s="590" t="s">
        <v>573</v>
      </c>
      <c r="I21" s="590" t="s">
        <v>573</v>
      </c>
      <c r="J21" s="590">
        <v>3</v>
      </c>
      <c r="K21" s="590" t="s">
        <v>199</v>
      </c>
      <c r="L21" s="592" t="s">
        <v>114</v>
      </c>
    </row>
    <row r="22" spans="1:12" ht="33" customHeight="1">
      <c r="A22" s="588" t="s">
        <v>989</v>
      </c>
      <c r="B22" s="597">
        <v>5</v>
      </c>
      <c r="C22" s="590">
        <v>5</v>
      </c>
      <c r="D22" s="590">
        <v>5</v>
      </c>
      <c r="E22" s="590">
        <v>5</v>
      </c>
      <c r="F22" s="590">
        <v>5</v>
      </c>
      <c r="G22" s="590">
        <v>5</v>
      </c>
      <c r="H22" s="590" t="s">
        <v>573</v>
      </c>
      <c r="I22" s="590" t="s">
        <v>573</v>
      </c>
      <c r="J22" s="590">
        <v>5</v>
      </c>
      <c r="K22" s="604" t="s">
        <v>831</v>
      </c>
      <c r="L22" s="592" t="s">
        <v>114</v>
      </c>
    </row>
    <row r="23" spans="1:12" ht="33" customHeight="1">
      <c r="A23" s="588" t="s">
        <v>990</v>
      </c>
      <c r="B23" s="597">
        <v>8</v>
      </c>
      <c r="C23" s="590">
        <v>8</v>
      </c>
      <c r="D23" s="590">
        <v>8</v>
      </c>
      <c r="E23" s="590">
        <v>8</v>
      </c>
      <c r="F23" s="590">
        <v>8</v>
      </c>
      <c r="G23" s="590">
        <v>8</v>
      </c>
      <c r="H23" s="590">
        <v>8</v>
      </c>
      <c r="I23" s="590">
        <v>8</v>
      </c>
      <c r="J23" s="590">
        <v>8</v>
      </c>
      <c r="K23" s="590" t="s">
        <v>199</v>
      </c>
      <c r="L23" s="598" t="s">
        <v>199</v>
      </c>
    </row>
    <row r="24" spans="1:12" ht="33" customHeight="1">
      <c r="A24" s="588" t="s">
        <v>991</v>
      </c>
      <c r="B24" s="597">
        <v>2</v>
      </c>
      <c r="C24" s="590">
        <v>2</v>
      </c>
      <c r="D24" s="590">
        <v>2</v>
      </c>
      <c r="E24" s="590">
        <v>2</v>
      </c>
      <c r="F24" s="590">
        <v>2</v>
      </c>
      <c r="G24" s="590">
        <v>2</v>
      </c>
      <c r="H24" s="590">
        <v>2</v>
      </c>
      <c r="I24" s="590" t="s">
        <v>573</v>
      </c>
      <c r="J24" s="590">
        <v>2</v>
      </c>
      <c r="K24" s="945" t="s">
        <v>1157</v>
      </c>
      <c r="L24" s="602" t="s">
        <v>115</v>
      </c>
    </row>
    <row r="25" spans="1:12" ht="33" customHeight="1">
      <c r="A25" s="588" t="s">
        <v>992</v>
      </c>
      <c r="B25" s="597">
        <v>6</v>
      </c>
      <c r="C25" s="590">
        <v>6</v>
      </c>
      <c r="D25" s="590">
        <v>6</v>
      </c>
      <c r="E25" s="590">
        <v>6</v>
      </c>
      <c r="F25" s="590">
        <v>6</v>
      </c>
      <c r="G25" s="590">
        <v>6</v>
      </c>
      <c r="H25" s="590">
        <v>6</v>
      </c>
      <c r="I25" s="590">
        <v>6</v>
      </c>
      <c r="J25" s="590">
        <v>6</v>
      </c>
      <c r="K25" s="590" t="s">
        <v>199</v>
      </c>
      <c r="L25" s="598" t="s">
        <v>199</v>
      </c>
    </row>
    <row r="26" spans="1:12" ht="33" customHeight="1">
      <c r="A26" s="588" t="s">
        <v>993</v>
      </c>
      <c r="B26" s="597" t="s">
        <v>573</v>
      </c>
      <c r="C26" s="590" t="s">
        <v>573</v>
      </c>
      <c r="D26" s="590" t="s">
        <v>573</v>
      </c>
      <c r="E26" s="590" t="s">
        <v>573</v>
      </c>
      <c r="F26" s="590" t="s">
        <v>573</v>
      </c>
      <c r="G26" s="590" t="s">
        <v>573</v>
      </c>
      <c r="H26" s="590" t="s">
        <v>573</v>
      </c>
      <c r="I26" s="590" t="s">
        <v>573</v>
      </c>
      <c r="J26" s="590" t="s">
        <v>573</v>
      </c>
      <c r="K26" s="590" t="s">
        <v>199</v>
      </c>
      <c r="L26" s="598" t="s">
        <v>199</v>
      </c>
    </row>
    <row r="27" spans="1:12" ht="33" customHeight="1">
      <c r="A27" s="588" t="s">
        <v>994</v>
      </c>
      <c r="B27" s="608">
        <v>7</v>
      </c>
      <c r="C27" s="601">
        <v>7</v>
      </c>
      <c r="D27" s="601">
        <v>7</v>
      </c>
      <c r="E27" s="601">
        <v>7</v>
      </c>
      <c r="F27" s="590" t="s">
        <v>827</v>
      </c>
      <c r="G27" s="601">
        <v>7</v>
      </c>
      <c r="H27" s="590">
        <v>7</v>
      </c>
      <c r="I27" s="590" t="s">
        <v>827</v>
      </c>
      <c r="J27" s="601">
        <v>7</v>
      </c>
      <c r="K27" s="590" t="s">
        <v>199</v>
      </c>
      <c r="L27" s="598" t="s">
        <v>199</v>
      </c>
    </row>
    <row r="28" spans="1:12" ht="33" customHeight="1">
      <c r="A28" s="588" t="s">
        <v>995</v>
      </c>
      <c r="B28" s="597">
        <v>5</v>
      </c>
      <c r="C28" s="590">
        <v>5</v>
      </c>
      <c r="D28" s="590">
        <v>5</v>
      </c>
      <c r="E28" s="590">
        <v>5</v>
      </c>
      <c r="F28" s="590">
        <v>3</v>
      </c>
      <c r="G28" s="590">
        <v>3</v>
      </c>
      <c r="H28" s="590" t="s">
        <v>99</v>
      </c>
      <c r="I28" s="590" t="s">
        <v>99</v>
      </c>
      <c r="J28" s="590">
        <v>5</v>
      </c>
      <c r="K28" s="590" t="s">
        <v>199</v>
      </c>
      <c r="L28" s="598" t="s">
        <v>199</v>
      </c>
    </row>
    <row r="29" spans="1:12" ht="33" customHeight="1">
      <c r="A29" s="588" t="s">
        <v>996</v>
      </c>
      <c r="B29" s="597">
        <v>5</v>
      </c>
      <c r="C29" s="590">
        <v>5</v>
      </c>
      <c r="D29" s="590">
        <v>5</v>
      </c>
      <c r="E29" s="590">
        <v>5</v>
      </c>
      <c r="F29" s="590">
        <v>5</v>
      </c>
      <c r="G29" s="590">
        <v>5</v>
      </c>
      <c r="H29" s="590">
        <v>5</v>
      </c>
      <c r="I29" s="590">
        <v>5</v>
      </c>
      <c r="J29" s="590">
        <v>5</v>
      </c>
      <c r="K29" s="609" t="s">
        <v>1158</v>
      </c>
      <c r="L29" s="598" t="s">
        <v>199</v>
      </c>
    </row>
    <row r="30" spans="1:12" ht="33" customHeight="1">
      <c r="A30" s="588" t="s">
        <v>997</v>
      </c>
      <c r="B30" s="597">
        <v>3</v>
      </c>
      <c r="C30" s="590">
        <v>3</v>
      </c>
      <c r="D30" s="590">
        <v>3</v>
      </c>
      <c r="E30" s="590">
        <v>3</v>
      </c>
      <c r="F30" s="590">
        <v>5</v>
      </c>
      <c r="G30" s="590">
        <v>5</v>
      </c>
      <c r="H30" s="590" t="s">
        <v>99</v>
      </c>
      <c r="I30" s="590" t="s">
        <v>99</v>
      </c>
      <c r="J30" s="590">
        <v>3</v>
      </c>
      <c r="K30" s="590" t="s">
        <v>199</v>
      </c>
      <c r="L30" s="602" t="s">
        <v>94</v>
      </c>
    </row>
    <row r="31" spans="1:12" ht="33" customHeight="1">
      <c r="A31" s="588" t="s">
        <v>998</v>
      </c>
      <c r="B31" s="597">
        <v>5</v>
      </c>
      <c r="C31" s="590">
        <v>5</v>
      </c>
      <c r="D31" s="590">
        <v>5</v>
      </c>
      <c r="E31" s="590" t="s">
        <v>573</v>
      </c>
      <c r="F31" s="590" t="s">
        <v>573</v>
      </c>
      <c r="G31" s="590" t="s">
        <v>573</v>
      </c>
      <c r="H31" s="590" t="s">
        <v>573</v>
      </c>
      <c r="I31" s="590" t="s">
        <v>573</v>
      </c>
      <c r="J31" s="590">
        <v>5</v>
      </c>
      <c r="K31" s="590" t="s">
        <v>199</v>
      </c>
      <c r="L31" s="602" t="s">
        <v>116</v>
      </c>
    </row>
    <row r="32" spans="1:12" ht="33" customHeight="1">
      <c r="A32" s="610" t="s">
        <v>999</v>
      </c>
      <c r="B32" s="936">
        <v>4</v>
      </c>
      <c r="C32" s="733">
        <v>4</v>
      </c>
      <c r="D32" s="733">
        <v>4</v>
      </c>
      <c r="E32" s="733">
        <v>7</v>
      </c>
      <c r="F32" s="590" t="s">
        <v>573</v>
      </c>
      <c r="G32" s="590" t="s">
        <v>573</v>
      </c>
      <c r="H32" s="590" t="s">
        <v>573</v>
      </c>
      <c r="I32" s="590" t="s">
        <v>573</v>
      </c>
      <c r="J32" s="733">
        <v>4</v>
      </c>
      <c r="K32" s="937" t="s">
        <v>203</v>
      </c>
      <c r="L32" s="598" t="s">
        <v>199</v>
      </c>
    </row>
    <row r="33" spans="1:12" ht="33" customHeight="1">
      <c r="A33" s="588" t="s">
        <v>1000</v>
      </c>
      <c r="B33" s="597">
        <v>6</v>
      </c>
      <c r="C33" s="590">
        <v>6</v>
      </c>
      <c r="D33" s="590">
        <v>6</v>
      </c>
      <c r="E33" s="590">
        <v>20</v>
      </c>
      <c r="F33" s="590" t="s">
        <v>573</v>
      </c>
      <c r="G33" s="590" t="s">
        <v>573</v>
      </c>
      <c r="H33" s="590" t="s">
        <v>573</v>
      </c>
      <c r="I33" s="590" t="s">
        <v>573</v>
      </c>
      <c r="J33" s="590">
        <v>6</v>
      </c>
      <c r="K33" s="590" t="s">
        <v>199</v>
      </c>
      <c r="L33" s="602" t="s">
        <v>117</v>
      </c>
    </row>
    <row r="34" spans="1:12" ht="33" customHeight="1">
      <c r="A34" s="588" t="s">
        <v>118</v>
      </c>
      <c r="B34" s="597" t="s">
        <v>573</v>
      </c>
      <c r="C34" s="590" t="s">
        <v>573</v>
      </c>
      <c r="D34" s="590" t="s">
        <v>573</v>
      </c>
      <c r="E34" s="590" t="s">
        <v>573</v>
      </c>
      <c r="F34" s="590" t="s">
        <v>573</v>
      </c>
      <c r="G34" s="590" t="s">
        <v>573</v>
      </c>
      <c r="H34" s="590" t="s">
        <v>573</v>
      </c>
      <c r="I34" s="590" t="s">
        <v>573</v>
      </c>
      <c r="J34" s="590" t="s">
        <v>573</v>
      </c>
      <c r="K34" s="590" t="s">
        <v>199</v>
      </c>
      <c r="L34" s="598" t="s">
        <v>199</v>
      </c>
    </row>
    <row r="35" spans="1:12" ht="33" customHeight="1">
      <c r="A35" s="587" t="s">
        <v>588</v>
      </c>
      <c r="B35" s="612">
        <v>6</v>
      </c>
      <c r="C35" s="613">
        <v>6</v>
      </c>
      <c r="D35" s="613">
        <v>6</v>
      </c>
      <c r="E35" s="613">
        <v>6</v>
      </c>
      <c r="F35" s="613">
        <v>6</v>
      </c>
      <c r="G35" s="613">
        <v>6</v>
      </c>
      <c r="H35" s="613">
        <v>6</v>
      </c>
      <c r="I35" s="613">
        <v>6</v>
      </c>
      <c r="J35" s="613">
        <v>6</v>
      </c>
      <c r="K35" s="613" t="s">
        <v>199</v>
      </c>
      <c r="L35" s="622" t="s">
        <v>199</v>
      </c>
    </row>
    <row r="36" spans="1:12" ht="33" customHeight="1">
      <c r="A36" s="587" t="s">
        <v>589</v>
      </c>
      <c r="B36" s="612">
        <v>5</v>
      </c>
      <c r="C36" s="613">
        <v>5</v>
      </c>
      <c r="D36" s="613">
        <v>5</v>
      </c>
      <c r="E36" s="613">
        <v>5</v>
      </c>
      <c r="F36" s="590" t="s">
        <v>573</v>
      </c>
      <c r="G36" s="613">
        <v>5</v>
      </c>
      <c r="H36" s="590" t="s">
        <v>573</v>
      </c>
      <c r="I36" s="590" t="s">
        <v>573</v>
      </c>
      <c r="J36" s="613">
        <v>5</v>
      </c>
      <c r="K36" s="590" t="s">
        <v>199</v>
      </c>
      <c r="L36" s="598" t="s">
        <v>199</v>
      </c>
    </row>
    <row r="37" spans="1:12" ht="33" customHeight="1">
      <c r="A37" s="588" t="s">
        <v>590</v>
      </c>
      <c r="B37" s="589">
        <v>5</v>
      </c>
      <c r="C37" s="590">
        <v>5</v>
      </c>
      <c r="D37" s="590">
        <v>5</v>
      </c>
      <c r="E37" s="590">
        <v>5</v>
      </c>
      <c r="F37" s="590" t="s">
        <v>573</v>
      </c>
      <c r="G37" s="590" t="s">
        <v>573</v>
      </c>
      <c r="H37" s="590" t="s">
        <v>573</v>
      </c>
      <c r="I37" s="590" t="s">
        <v>573</v>
      </c>
      <c r="J37" s="590">
        <v>5</v>
      </c>
      <c r="K37" s="590" t="s">
        <v>199</v>
      </c>
      <c r="L37" s="598" t="s">
        <v>199</v>
      </c>
    </row>
    <row r="38" spans="1:12" ht="33" customHeight="1" thickBot="1">
      <c r="A38" s="611" t="s">
        <v>1369</v>
      </c>
      <c r="B38" s="619">
        <v>6</v>
      </c>
      <c r="C38" s="606">
        <v>8</v>
      </c>
      <c r="D38" s="606">
        <v>6</v>
      </c>
      <c r="E38" s="606">
        <v>10</v>
      </c>
      <c r="F38" s="606" t="s">
        <v>573</v>
      </c>
      <c r="G38" s="606">
        <v>30</v>
      </c>
      <c r="H38" s="606" t="s">
        <v>573</v>
      </c>
      <c r="I38" s="606" t="s">
        <v>573</v>
      </c>
      <c r="J38" s="606">
        <v>6</v>
      </c>
      <c r="K38" s="606" t="s">
        <v>199</v>
      </c>
      <c r="L38" s="607" t="s">
        <v>199</v>
      </c>
    </row>
    <row r="39" spans="1:12" ht="18.75" customHeight="1">
      <c r="A39" s="620" t="s">
        <v>1159</v>
      </c>
      <c r="B39" s="621"/>
      <c r="C39" s="621"/>
      <c r="D39" s="621"/>
      <c r="E39" s="621"/>
      <c r="F39" s="621"/>
      <c r="G39" s="621"/>
      <c r="H39" s="621"/>
      <c r="I39" s="621"/>
      <c r="J39" s="621"/>
      <c r="K39" s="621"/>
      <c r="L39" s="621"/>
    </row>
    <row r="40" spans="1:11" s="148" customFormat="1" ht="39" customHeight="1" thickBot="1">
      <c r="A40" s="147" t="s">
        <v>600</v>
      </c>
      <c r="K40" s="149"/>
    </row>
    <row r="41" spans="1:12" ht="20.25" customHeight="1">
      <c r="A41" s="1233" t="s">
        <v>1212</v>
      </c>
      <c r="B41" s="1229" t="s">
        <v>1213</v>
      </c>
      <c r="C41" s="1230"/>
      <c r="D41" s="1230"/>
      <c r="E41" s="1230"/>
      <c r="F41" s="1230"/>
      <c r="G41" s="1230"/>
      <c r="H41" s="1230"/>
      <c r="I41" s="1230"/>
      <c r="J41" s="1230"/>
      <c r="K41" s="1230"/>
      <c r="L41" s="1231" t="s">
        <v>81</v>
      </c>
    </row>
    <row r="42" spans="1:12" s="159" customFormat="1" ht="36" customHeight="1" thickBot="1">
      <c r="A42" s="1234"/>
      <c r="B42" s="151" t="s">
        <v>82</v>
      </c>
      <c r="C42" s="152" t="s">
        <v>83</v>
      </c>
      <c r="D42" s="153" t="s">
        <v>84</v>
      </c>
      <c r="E42" s="153" t="s">
        <v>85</v>
      </c>
      <c r="F42" s="154" t="s">
        <v>86</v>
      </c>
      <c r="G42" s="155" t="s">
        <v>87</v>
      </c>
      <c r="H42" s="156" t="s">
        <v>88</v>
      </c>
      <c r="I42" s="157" t="s">
        <v>89</v>
      </c>
      <c r="J42" s="158" t="s">
        <v>90</v>
      </c>
      <c r="K42" s="158" t="s">
        <v>91</v>
      </c>
      <c r="L42" s="1232"/>
    </row>
    <row r="43" spans="1:12" ht="33" customHeight="1">
      <c r="A43" s="587" t="s">
        <v>1002</v>
      </c>
      <c r="B43" s="612">
        <v>5</v>
      </c>
      <c r="C43" s="613">
        <v>5</v>
      </c>
      <c r="D43" s="613">
        <v>5</v>
      </c>
      <c r="E43" s="613">
        <v>20</v>
      </c>
      <c r="F43" s="613" t="s">
        <v>573</v>
      </c>
      <c r="G43" s="613" t="s">
        <v>573</v>
      </c>
      <c r="H43" s="613" t="s">
        <v>573</v>
      </c>
      <c r="I43" s="613" t="s">
        <v>573</v>
      </c>
      <c r="J43" s="613">
        <v>5</v>
      </c>
      <c r="K43" s="590" t="s">
        <v>199</v>
      </c>
      <c r="L43" s="598" t="s">
        <v>199</v>
      </c>
    </row>
    <row r="44" spans="1:12" ht="33" customHeight="1">
      <c r="A44" s="588" t="s">
        <v>1003</v>
      </c>
      <c r="B44" s="589">
        <v>4</v>
      </c>
      <c r="C44" s="590">
        <v>4</v>
      </c>
      <c r="D44" s="590">
        <v>4</v>
      </c>
      <c r="E44" s="614" t="s">
        <v>119</v>
      </c>
      <c r="F44" s="590" t="s">
        <v>573</v>
      </c>
      <c r="G44" s="590">
        <v>4</v>
      </c>
      <c r="H44" s="590" t="s">
        <v>573</v>
      </c>
      <c r="I44" s="590" t="s">
        <v>573</v>
      </c>
      <c r="J44" s="590">
        <v>4</v>
      </c>
      <c r="K44" s="590" t="s">
        <v>199</v>
      </c>
      <c r="L44" s="598" t="s">
        <v>199</v>
      </c>
    </row>
    <row r="45" spans="1:12" ht="33" customHeight="1">
      <c r="A45" s="588" t="s">
        <v>571</v>
      </c>
      <c r="B45" s="589">
        <v>5</v>
      </c>
      <c r="C45" s="590">
        <v>5</v>
      </c>
      <c r="D45" s="590">
        <v>5</v>
      </c>
      <c r="E45" s="590" t="s">
        <v>573</v>
      </c>
      <c r="F45" s="590" t="s">
        <v>573</v>
      </c>
      <c r="G45" s="590" t="s">
        <v>573</v>
      </c>
      <c r="H45" s="590" t="s">
        <v>573</v>
      </c>
      <c r="I45" s="590" t="s">
        <v>573</v>
      </c>
      <c r="J45" s="590">
        <v>5</v>
      </c>
      <c r="K45" s="604" t="s">
        <v>832</v>
      </c>
      <c r="L45" s="602" t="s">
        <v>120</v>
      </c>
    </row>
    <row r="46" spans="1:12" ht="33" customHeight="1">
      <c r="A46" s="588" t="s">
        <v>550</v>
      </c>
      <c r="B46" s="589">
        <v>5</v>
      </c>
      <c r="C46" s="590">
        <v>5</v>
      </c>
      <c r="D46" s="590">
        <v>5</v>
      </c>
      <c r="E46" s="615">
        <v>5</v>
      </c>
      <c r="F46" s="590" t="s">
        <v>573</v>
      </c>
      <c r="G46" s="590" t="s">
        <v>573</v>
      </c>
      <c r="H46" s="590" t="s">
        <v>573</v>
      </c>
      <c r="I46" s="590" t="s">
        <v>573</v>
      </c>
      <c r="J46" s="590">
        <v>5</v>
      </c>
      <c r="K46" s="590" t="s">
        <v>199</v>
      </c>
      <c r="L46" s="602" t="s">
        <v>204</v>
      </c>
    </row>
    <row r="47" spans="1:12" ht="33" customHeight="1">
      <c r="A47" s="588" t="s">
        <v>546</v>
      </c>
      <c r="B47" s="589">
        <v>5</v>
      </c>
      <c r="C47" s="590">
        <v>5</v>
      </c>
      <c r="D47" s="590">
        <v>5</v>
      </c>
      <c r="E47" s="590">
        <v>5</v>
      </c>
      <c r="F47" s="590" t="s">
        <v>573</v>
      </c>
      <c r="G47" s="590" t="s">
        <v>573</v>
      </c>
      <c r="H47" s="590" t="s">
        <v>573</v>
      </c>
      <c r="I47" s="590" t="s">
        <v>573</v>
      </c>
      <c r="J47" s="590">
        <v>5</v>
      </c>
      <c r="K47" s="604" t="s">
        <v>834</v>
      </c>
      <c r="L47" s="598" t="s">
        <v>199</v>
      </c>
    </row>
    <row r="48" spans="1:12" ht="33" customHeight="1">
      <c r="A48" s="588" t="s">
        <v>547</v>
      </c>
      <c r="B48" s="616">
        <v>5</v>
      </c>
      <c r="C48" s="601">
        <v>5</v>
      </c>
      <c r="D48" s="601">
        <v>5</v>
      </c>
      <c r="E48" s="590" t="s">
        <v>573</v>
      </c>
      <c r="F48" s="590" t="s">
        <v>573</v>
      </c>
      <c r="G48" s="601">
        <v>40</v>
      </c>
      <c r="H48" s="590" t="s">
        <v>573</v>
      </c>
      <c r="I48" s="590" t="s">
        <v>573</v>
      </c>
      <c r="J48" s="601">
        <v>5</v>
      </c>
      <c r="K48" s="590" t="s">
        <v>199</v>
      </c>
      <c r="L48" s="617" t="s">
        <v>121</v>
      </c>
    </row>
    <row r="49" spans="1:12" ht="33" customHeight="1">
      <c r="A49" s="588" t="s">
        <v>548</v>
      </c>
      <c r="B49" s="589">
        <v>5</v>
      </c>
      <c r="C49" s="590">
        <v>5</v>
      </c>
      <c r="D49" s="590">
        <v>5</v>
      </c>
      <c r="E49" s="590">
        <v>5</v>
      </c>
      <c r="F49" s="590" t="s">
        <v>573</v>
      </c>
      <c r="G49" s="590">
        <v>10</v>
      </c>
      <c r="H49" s="590" t="s">
        <v>1149</v>
      </c>
      <c r="I49" s="590" t="s">
        <v>573</v>
      </c>
      <c r="J49" s="590">
        <v>5</v>
      </c>
      <c r="K49" s="590" t="s">
        <v>199</v>
      </c>
      <c r="L49" s="598" t="s">
        <v>199</v>
      </c>
    </row>
    <row r="50" spans="1:12" ht="33" customHeight="1">
      <c r="A50" s="588" t="s">
        <v>549</v>
      </c>
      <c r="B50" s="589" t="s">
        <v>573</v>
      </c>
      <c r="C50" s="590" t="s">
        <v>573</v>
      </c>
      <c r="D50" s="590" t="s">
        <v>573</v>
      </c>
      <c r="E50" s="590" t="s">
        <v>573</v>
      </c>
      <c r="F50" s="590" t="s">
        <v>573</v>
      </c>
      <c r="G50" s="590" t="s">
        <v>573</v>
      </c>
      <c r="H50" s="590" t="s">
        <v>573</v>
      </c>
      <c r="I50" s="590" t="s">
        <v>573</v>
      </c>
      <c r="J50" s="590" t="s">
        <v>573</v>
      </c>
      <c r="K50" s="590" t="s">
        <v>199</v>
      </c>
      <c r="L50" s="598" t="s">
        <v>199</v>
      </c>
    </row>
    <row r="51" spans="1:12" ht="33" customHeight="1">
      <c r="A51" s="588" t="s">
        <v>556</v>
      </c>
      <c r="B51" s="589">
        <v>4</v>
      </c>
      <c r="C51" s="590">
        <v>4</v>
      </c>
      <c r="D51" s="590">
        <v>4</v>
      </c>
      <c r="E51" s="590">
        <v>4</v>
      </c>
      <c r="F51" s="590" t="s">
        <v>573</v>
      </c>
      <c r="G51" s="590" t="s">
        <v>573</v>
      </c>
      <c r="H51" s="590" t="s">
        <v>573</v>
      </c>
      <c r="I51" s="590" t="s">
        <v>573</v>
      </c>
      <c r="J51" s="590">
        <v>4</v>
      </c>
      <c r="K51" s="590" t="s">
        <v>199</v>
      </c>
      <c r="L51" s="598" t="s">
        <v>199</v>
      </c>
    </row>
    <row r="52" spans="1:12" ht="33" customHeight="1">
      <c r="A52" s="588" t="s">
        <v>557</v>
      </c>
      <c r="B52" s="589" t="s">
        <v>573</v>
      </c>
      <c r="C52" s="590" t="s">
        <v>573</v>
      </c>
      <c r="D52" s="590" t="s">
        <v>573</v>
      </c>
      <c r="E52" s="590" t="s">
        <v>573</v>
      </c>
      <c r="F52" s="590" t="s">
        <v>573</v>
      </c>
      <c r="G52" s="590" t="s">
        <v>573</v>
      </c>
      <c r="H52" s="590" t="s">
        <v>573</v>
      </c>
      <c r="I52" s="590" t="s">
        <v>573</v>
      </c>
      <c r="J52" s="590" t="s">
        <v>573</v>
      </c>
      <c r="K52" s="590" t="s">
        <v>199</v>
      </c>
      <c r="L52" s="598" t="s">
        <v>199</v>
      </c>
    </row>
    <row r="53" spans="1:12" ht="33" customHeight="1">
      <c r="A53" s="588" t="s">
        <v>554</v>
      </c>
      <c r="B53" s="589">
        <v>6</v>
      </c>
      <c r="C53" s="590">
        <v>6</v>
      </c>
      <c r="D53" s="590">
        <v>6</v>
      </c>
      <c r="E53" s="590">
        <v>6</v>
      </c>
      <c r="F53" s="590">
        <v>6</v>
      </c>
      <c r="G53" s="590">
        <v>6</v>
      </c>
      <c r="H53" s="590" t="s">
        <v>573</v>
      </c>
      <c r="I53" s="590" t="s">
        <v>573</v>
      </c>
      <c r="J53" s="590">
        <v>6</v>
      </c>
      <c r="K53" s="590" t="s">
        <v>199</v>
      </c>
      <c r="L53" s="598" t="s">
        <v>199</v>
      </c>
    </row>
    <row r="54" spans="1:12" ht="33" customHeight="1">
      <c r="A54" s="588" t="s">
        <v>555</v>
      </c>
      <c r="B54" s="589" t="s">
        <v>573</v>
      </c>
      <c r="C54" s="590" t="s">
        <v>573</v>
      </c>
      <c r="D54" s="590" t="s">
        <v>573</v>
      </c>
      <c r="E54" s="590" t="s">
        <v>573</v>
      </c>
      <c r="F54" s="590" t="s">
        <v>573</v>
      </c>
      <c r="G54" s="590" t="s">
        <v>573</v>
      </c>
      <c r="H54" s="590" t="s">
        <v>573</v>
      </c>
      <c r="I54" s="590" t="s">
        <v>573</v>
      </c>
      <c r="J54" s="590" t="s">
        <v>573</v>
      </c>
      <c r="K54" s="590" t="s">
        <v>199</v>
      </c>
      <c r="L54" s="598" t="s">
        <v>199</v>
      </c>
    </row>
    <row r="55" spans="1:12" ht="33" customHeight="1">
      <c r="A55" s="588" t="s">
        <v>122</v>
      </c>
      <c r="B55" s="589" t="s">
        <v>573</v>
      </c>
      <c r="C55" s="590" t="s">
        <v>573</v>
      </c>
      <c r="D55" s="590" t="s">
        <v>573</v>
      </c>
      <c r="E55" s="590" t="s">
        <v>573</v>
      </c>
      <c r="F55" s="590" t="s">
        <v>573</v>
      </c>
      <c r="G55" s="590" t="s">
        <v>573</v>
      </c>
      <c r="H55" s="590" t="s">
        <v>573</v>
      </c>
      <c r="I55" s="590" t="s">
        <v>573</v>
      </c>
      <c r="J55" s="590" t="s">
        <v>573</v>
      </c>
      <c r="K55" s="590" t="s">
        <v>199</v>
      </c>
      <c r="L55" s="598" t="s">
        <v>199</v>
      </c>
    </row>
    <row r="56" spans="1:12" ht="33" customHeight="1">
      <c r="A56" s="588" t="s">
        <v>577</v>
      </c>
      <c r="B56" s="589" t="s">
        <v>573</v>
      </c>
      <c r="C56" s="590" t="s">
        <v>573</v>
      </c>
      <c r="D56" s="590" t="s">
        <v>573</v>
      </c>
      <c r="E56" s="590" t="s">
        <v>573</v>
      </c>
      <c r="F56" s="590" t="s">
        <v>573</v>
      </c>
      <c r="G56" s="590" t="s">
        <v>573</v>
      </c>
      <c r="H56" s="590" t="s">
        <v>573</v>
      </c>
      <c r="I56" s="590" t="s">
        <v>573</v>
      </c>
      <c r="J56" s="590" t="s">
        <v>573</v>
      </c>
      <c r="K56" s="590" t="s">
        <v>199</v>
      </c>
      <c r="L56" s="598" t="s">
        <v>199</v>
      </c>
    </row>
    <row r="57" spans="1:12" ht="33" customHeight="1">
      <c r="A57" s="588" t="s">
        <v>578</v>
      </c>
      <c r="B57" s="589">
        <v>2</v>
      </c>
      <c r="C57" s="590">
        <v>2</v>
      </c>
      <c r="D57" s="590">
        <v>2</v>
      </c>
      <c r="E57" s="590">
        <v>2</v>
      </c>
      <c r="F57" s="590" t="s">
        <v>828</v>
      </c>
      <c r="G57" s="590" t="s">
        <v>828</v>
      </c>
      <c r="H57" s="590">
        <v>2</v>
      </c>
      <c r="I57" s="590" t="s">
        <v>828</v>
      </c>
      <c r="J57" s="590">
        <v>2</v>
      </c>
      <c r="K57" s="590" t="s">
        <v>199</v>
      </c>
      <c r="L57" s="598" t="s">
        <v>199</v>
      </c>
    </row>
    <row r="58" spans="1:12" ht="33" customHeight="1">
      <c r="A58" s="588" t="s">
        <v>579</v>
      </c>
      <c r="B58" s="589">
        <v>6</v>
      </c>
      <c r="C58" s="590">
        <v>6</v>
      </c>
      <c r="D58" s="590">
        <v>6</v>
      </c>
      <c r="E58" s="590">
        <v>6</v>
      </c>
      <c r="F58" s="590" t="s">
        <v>573</v>
      </c>
      <c r="G58" s="590">
        <v>6</v>
      </c>
      <c r="H58" s="590" t="s">
        <v>591</v>
      </c>
      <c r="I58" s="590" t="s">
        <v>573</v>
      </c>
      <c r="J58" s="590">
        <v>6</v>
      </c>
      <c r="K58" s="590" t="s">
        <v>199</v>
      </c>
      <c r="L58" s="598" t="s">
        <v>199</v>
      </c>
    </row>
    <row r="59" spans="1:12" ht="33" customHeight="1">
      <c r="A59" s="588" t="s">
        <v>580</v>
      </c>
      <c r="B59" s="589">
        <v>7</v>
      </c>
      <c r="C59" s="590">
        <v>7</v>
      </c>
      <c r="D59" s="590">
        <v>7</v>
      </c>
      <c r="E59" s="590">
        <v>7</v>
      </c>
      <c r="F59" s="590">
        <v>8</v>
      </c>
      <c r="G59" s="590">
        <v>5</v>
      </c>
      <c r="H59" s="590" t="s">
        <v>93</v>
      </c>
      <c r="I59" s="590">
        <v>8</v>
      </c>
      <c r="J59" s="590">
        <v>5</v>
      </c>
      <c r="K59" s="618" t="s">
        <v>833</v>
      </c>
      <c r="L59" s="598" t="s">
        <v>199</v>
      </c>
    </row>
    <row r="60" spans="1:12" ht="33" customHeight="1">
      <c r="A60" s="588" t="s">
        <v>581</v>
      </c>
      <c r="B60" s="589">
        <v>4</v>
      </c>
      <c r="C60" s="590">
        <v>4</v>
      </c>
      <c r="D60" s="590">
        <v>4</v>
      </c>
      <c r="E60" s="590" t="s">
        <v>573</v>
      </c>
      <c r="F60" s="590">
        <v>4</v>
      </c>
      <c r="G60" s="590">
        <v>4</v>
      </c>
      <c r="H60" s="590">
        <v>4</v>
      </c>
      <c r="I60" s="590" t="s">
        <v>573</v>
      </c>
      <c r="J60" s="590">
        <v>4</v>
      </c>
      <c r="K60" s="590" t="s">
        <v>199</v>
      </c>
      <c r="L60" s="602" t="s">
        <v>205</v>
      </c>
    </row>
    <row r="61" spans="1:12" ht="33" customHeight="1">
      <c r="A61" s="588" t="s">
        <v>582</v>
      </c>
      <c r="B61" s="589">
        <v>4</v>
      </c>
      <c r="C61" s="590">
        <v>4</v>
      </c>
      <c r="D61" s="590">
        <v>4</v>
      </c>
      <c r="E61" s="590">
        <v>4</v>
      </c>
      <c r="F61" s="590">
        <v>4</v>
      </c>
      <c r="G61" s="590">
        <v>4</v>
      </c>
      <c r="H61" s="590">
        <v>4</v>
      </c>
      <c r="I61" s="590">
        <v>4</v>
      </c>
      <c r="J61" s="590">
        <v>4</v>
      </c>
      <c r="K61" s="590" t="s">
        <v>199</v>
      </c>
      <c r="L61" s="602" t="s">
        <v>115</v>
      </c>
    </row>
    <row r="62" spans="1:12" ht="33" customHeight="1">
      <c r="A62" s="588" t="s">
        <v>583</v>
      </c>
      <c r="B62" s="589" t="s">
        <v>573</v>
      </c>
      <c r="C62" s="590" t="s">
        <v>573</v>
      </c>
      <c r="D62" s="590" t="s">
        <v>573</v>
      </c>
      <c r="E62" s="590" t="s">
        <v>573</v>
      </c>
      <c r="F62" s="590" t="s">
        <v>573</v>
      </c>
      <c r="G62" s="590" t="s">
        <v>573</v>
      </c>
      <c r="H62" s="590" t="s">
        <v>573</v>
      </c>
      <c r="I62" s="590" t="s">
        <v>573</v>
      </c>
      <c r="J62" s="590" t="s">
        <v>573</v>
      </c>
      <c r="K62" s="590" t="s">
        <v>199</v>
      </c>
      <c r="L62" s="598" t="s">
        <v>199</v>
      </c>
    </row>
    <row r="63" spans="1:12" ht="33" customHeight="1">
      <c r="A63" s="588" t="s">
        <v>584</v>
      </c>
      <c r="B63" s="589">
        <v>6</v>
      </c>
      <c r="C63" s="590">
        <v>6</v>
      </c>
      <c r="D63" s="590">
        <v>6</v>
      </c>
      <c r="E63" s="590">
        <v>6</v>
      </c>
      <c r="F63" s="590" t="s">
        <v>100</v>
      </c>
      <c r="G63" s="590">
        <v>6</v>
      </c>
      <c r="H63" s="590" t="s">
        <v>100</v>
      </c>
      <c r="I63" s="590" t="s">
        <v>100</v>
      </c>
      <c r="J63" s="590">
        <v>6</v>
      </c>
      <c r="K63" s="590" t="s">
        <v>199</v>
      </c>
      <c r="L63" s="602" t="s">
        <v>123</v>
      </c>
    </row>
    <row r="64" spans="1:12" ht="33" customHeight="1">
      <c r="A64" s="588" t="s">
        <v>585</v>
      </c>
      <c r="B64" s="589">
        <v>5</v>
      </c>
      <c r="C64" s="590">
        <v>5</v>
      </c>
      <c r="D64" s="590">
        <v>5</v>
      </c>
      <c r="E64" s="615">
        <v>5</v>
      </c>
      <c r="F64" s="590" t="s">
        <v>573</v>
      </c>
      <c r="G64" s="590" t="s">
        <v>573</v>
      </c>
      <c r="H64" s="590" t="s">
        <v>573</v>
      </c>
      <c r="I64" s="590" t="s">
        <v>573</v>
      </c>
      <c r="J64" s="590">
        <v>5</v>
      </c>
      <c r="K64" s="590" t="s">
        <v>199</v>
      </c>
      <c r="L64" s="598" t="s">
        <v>199</v>
      </c>
    </row>
    <row r="65" spans="1:12" ht="33" customHeight="1">
      <c r="A65" s="588" t="s">
        <v>551</v>
      </c>
      <c r="B65" s="616">
        <v>2</v>
      </c>
      <c r="C65" s="601">
        <v>2</v>
      </c>
      <c r="D65" s="601">
        <v>2</v>
      </c>
      <c r="E65" s="601">
        <v>2</v>
      </c>
      <c r="F65" s="601">
        <v>2</v>
      </c>
      <c r="G65" s="601">
        <v>2</v>
      </c>
      <c r="H65" s="590" t="s">
        <v>206</v>
      </c>
      <c r="I65" s="590" t="s">
        <v>206</v>
      </c>
      <c r="J65" s="601">
        <v>2</v>
      </c>
      <c r="K65" s="590" t="s">
        <v>199</v>
      </c>
      <c r="L65" s="602" t="s">
        <v>592</v>
      </c>
    </row>
    <row r="66" spans="1:12" ht="33" customHeight="1">
      <c r="A66" s="588" t="s">
        <v>552</v>
      </c>
      <c r="B66" s="589" t="s">
        <v>573</v>
      </c>
      <c r="C66" s="590" t="s">
        <v>573</v>
      </c>
      <c r="D66" s="590" t="s">
        <v>573</v>
      </c>
      <c r="E66" s="590" t="s">
        <v>573</v>
      </c>
      <c r="F66" s="590" t="s">
        <v>573</v>
      </c>
      <c r="G66" s="590" t="s">
        <v>573</v>
      </c>
      <c r="H66" s="590" t="s">
        <v>573</v>
      </c>
      <c r="I66" s="590" t="s">
        <v>573</v>
      </c>
      <c r="J66" s="590" t="s">
        <v>573</v>
      </c>
      <c r="K66" s="590" t="s">
        <v>199</v>
      </c>
      <c r="L66" s="598" t="s">
        <v>199</v>
      </c>
    </row>
    <row r="67" spans="1:12" ht="33" customHeight="1">
      <c r="A67" s="588" t="s">
        <v>553</v>
      </c>
      <c r="B67" s="589" t="s">
        <v>573</v>
      </c>
      <c r="C67" s="590" t="s">
        <v>573</v>
      </c>
      <c r="D67" s="590" t="s">
        <v>573</v>
      </c>
      <c r="E67" s="590" t="s">
        <v>573</v>
      </c>
      <c r="F67" s="590" t="s">
        <v>573</v>
      </c>
      <c r="G67" s="590" t="s">
        <v>573</v>
      </c>
      <c r="H67" s="590" t="s">
        <v>573</v>
      </c>
      <c r="I67" s="590" t="s">
        <v>573</v>
      </c>
      <c r="J67" s="590" t="s">
        <v>573</v>
      </c>
      <c r="K67" s="590" t="s">
        <v>199</v>
      </c>
      <c r="L67" s="598" t="s">
        <v>199</v>
      </c>
    </row>
    <row r="68" spans="1:12" ht="33" customHeight="1">
      <c r="A68" s="588" t="s">
        <v>575</v>
      </c>
      <c r="B68" s="589">
        <v>5</v>
      </c>
      <c r="C68" s="590">
        <v>5</v>
      </c>
      <c r="D68" s="590">
        <v>5</v>
      </c>
      <c r="E68" s="590">
        <v>5</v>
      </c>
      <c r="F68" s="590" t="s">
        <v>573</v>
      </c>
      <c r="G68" s="590" t="s">
        <v>573</v>
      </c>
      <c r="H68" s="590" t="s">
        <v>573</v>
      </c>
      <c r="I68" s="590" t="s">
        <v>573</v>
      </c>
      <c r="J68" s="590">
        <v>5</v>
      </c>
      <c r="K68" s="590" t="s">
        <v>199</v>
      </c>
      <c r="L68" s="598" t="s">
        <v>199</v>
      </c>
    </row>
    <row r="69" spans="1:12" ht="33" customHeight="1">
      <c r="A69" s="588" t="s">
        <v>558</v>
      </c>
      <c r="B69" s="589">
        <v>5</v>
      </c>
      <c r="C69" s="590">
        <v>5</v>
      </c>
      <c r="D69" s="590">
        <v>5</v>
      </c>
      <c r="E69" s="590">
        <v>5</v>
      </c>
      <c r="F69" s="590" t="s">
        <v>593</v>
      </c>
      <c r="G69" s="590" t="s">
        <v>593</v>
      </c>
      <c r="H69" s="590" t="s">
        <v>593</v>
      </c>
      <c r="I69" s="590" t="s">
        <v>593</v>
      </c>
      <c r="J69" s="590">
        <v>5</v>
      </c>
      <c r="K69" s="590" t="s">
        <v>199</v>
      </c>
      <c r="L69" s="598" t="s">
        <v>199</v>
      </c>
    </row>
    <row r="70" spans="1:12" ht="33" customHeight="1" thickBot="1">
      <c r="A70" s="611" t="s">
        <v>560</v>
      </c>
      <c r="B70" s="732" t="s">
        <v>573</v>
      </c>
      <c r="C70" s="733" t="s">
        <v>573</v>
      </c>
      <c r="D70" s="733" t="s">
        <v>573</v>
      </c>
      <c r="E70" s="733" t="s">
        <v>573</v>
      </c>
      <c r="F70" s="733" t="s">
        <v>573</v>
      </c>
      <c r="G70" s="733" t="s">
        <v>573</v>
      </c>
      <c r="H70" s="733" t="s">
        <v>573</v>
      </c>
      <c r="I70" s="733" t="s">
        <v>573</v>
      </c>
      <c r="J70" s="733" t="s">
        <v>573</v>
      </c>
      <c r="K70" s="733" t="s">
        <v>199</v>
      </c>
      <c r="L70" s="734" t="s">
        <v>199</v>
      </c>
    </row>
    <row r="71" spans="1:12" ht="47.25" customHeight="1" thickBot="1">
      <c r="A71" s="738" t="s">
        <v>666</v>
      </c>
      <c r="B71" s="735">
        <f>63-(COUNTIF(B4:B70,"-"))</f>
        <v>52</v>
      </c>
      <c r="C71" s="736">
        <f aca="true" t="shared" si="0" ref="C71:J71">63-(COUNTIF(C4:C70,"-"))</f>
        <v>52</v>
      </c>
      <c r="D71" s="736">
        <f t="shared" si="0"/>
        <v>52</v>
      </c>
      <c r="E71" s="736">
        <f t="shared" si="0"/>
        <v>46</v>
      </c>
      <c r="F71" s="736">
        <f t="shared" si="0"/>
        <v>24</v>
      </c>
      <c r="G71" s="736">
        <f t="shared" si="0"/>
        <v>35</v>
      </c>
      <c r="H71" s="736">
        <f t="shared" si="0"/>
        <v>23</v>
      </c>
      <c r="I71" s="736">
        <f t="shared" si="0"/>
        <v>15</v>
      </c>
      <c r="J71" s="736">
        <f t="shared" si="0"/>
        <v>52</v>
      </c>
      <c r="K71" s="736">
        <f>63-(COUNTIF(K4:K70,"-"))</f>
        <v>12</v>
      </c>
      <c r="L71" s="737"/>
    </row>
    <row r="72" ht="18" customHeight="1">
      <c r="A72" s="620" t="s">
        <v>1159</v>
      </c>
    </row>
  </sheetData>
  <mergeCells count="7">
    <mergeCell ref="B2:K2"/>
    <mergeCell ref="L2:L3"/>
    <mergeCell ref="A2:A3"/>
    <mergeCell ref="A41:A42"/>
    <mergeCell ref="B41:K41"/>
    <mergeCell ref="L41:L42"/>
    <mergeCell ref="B4:J4"/>
  </mergeCells>
  <printOptions horizontalCentered="1"/>
  <pageMargins left="0.7086614173228347" right="0.5905511811023623" top="0.7874015748031497" bottom="0.74" header="0.1968503937007874" footer="0.7086614173228347"/>
  <pageSetup fitToHeight="2" horizontalDpi="600" verticalDpi="600" orientation="portrait" paperSize="9" scale="60" r:id="rId1"/>
  <rowBreaks count="1" manualBreakCount="1">
    <brk id="39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U157"/>
  <sheetViews>
    <sheetView view="pageBreakPreview" zoomScale="55" zoomScaleNormal="75" zoomScaleSheetLayoutView="55" workbookViewId="0" topLeftCell="A1">
      <pane xSplit="1" ySplit="4" topLeftCell="L13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T149" sqref="T149"/>
    </sheetView>
  </sheetViews>
  <sheetFormatPr defaultColWidth="8.796875" defaultRowHeight="15"/>
  <cols>
    <col min="1" max="1" width="14.19921875" style="539" customWidth="1"/>
    <col min="2" max="2" width="9.3984375" style="142" bestFit="1" customWidth="1"/>
    <col min="3" max="3" width="23.69921875" style="163" bestFit="1" customWidth="1"/>
    <col min="4" max="4" width="8" style="163" bestFit="1" customWidth="1"/>
    <col min="5" max="5" width="26.09765625" style="163" customWidth="1"/>
    <col min="6" max="6" width="9.3984375" style="142" bestFit="1" customWidth="1"/>
    <col min="7" max="7" width="25.19921875" style="163" customWidth="1"/>
    <col min="8" max="8" width="9.3984375" style="163" bestFit="1" customWidth="1"/>
    <col min="9" max="9" width="29.5" style="163" bestFit="1" customWidth="1"/>
    <col min="10" max="10" width="9.3984375" style="142" bestFit="1" customWidth="1"/>
    <col min="11" max="11" width="35.19921875" style="163" customWidth="1"/>
    <col min="12" max="12" width="9.3984375" style="163" bestFit="1" customWidth="1"/>
    <col min="13" max="13" width="18" style="163" bestFit="1" customWidth="1"/>
    <col min="14" max="14" width="38" style="142" bestFit="1" customWidth="1"/>
    <col min="15" max="15" width="9.3984375" style="142" bestFit="1" customWidth="1"/>
    <col min="16" max="16" width="28" style="163" bestFit="1" customWidth="1"/>
    <col min="17" max="17" width="9.3984375" style="163" bestFit="1" customWidth="1"/>
    <col min="18" max="18" width="18" style="163" bestFit="1" customWidth="1"/>
    <col min="19" max="19" width="12.09765625" style="163" bestFit="1" customWidth="1"/>
    <col min="20" max="21" width="28" style="163" bestFit="1" customWidth="1"/>
    <col min="22" max="16384" width="10.8984375" style="163" customWidth="1"/>
  </cols>
  <sheetData>
    <row r="1" spans="1:15" s="161" customFormat="1" ht="45" customHeight="1" thickBot="1">
      <c r="A1" s="161" t="s">
        <v>601</v>
      </c>
      <c r="B1" s="162"/>
      <c r="F1" s="162"/>
      <c r="J1" s="162"/>
      <c r="N1" s="162"/>
      <c r="O1" s="162"/>
    </row>
    <row r="2" spans="1:21" s="539" customFormat="1" ht="24" customHeight="1" thickBot="1">
      <c r="A2" s="1307" t="s">
        <v>507</v>
      </c>
      <c r="B2" s="1290" t="s">
        <v>125</v>
      </c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1291"/>
      <c r="R2" s="1292"/>
      <c r="S2" s="1312" t="s">
        <v>126</v>
      </c>
      <c r="T2" s="1312"/>
      <c r="U2" s="1313"/>
    </row>
    <row r="3" spans="1:21" s="539" customFormat="1" ht="24" customHeight="1">
      <c r="A3" s="1308"/>
      <c r="B3" s="1267" t="s">
        <v>127</v>
      </c>
      <c r="C3" s="1268"/>
      <c r="D3" s="1268"/>
      <c r="E3" s="1268"/>
      <c r="F3" s="1267" t="s">
        <v>128</v>
      </c>
      <c r="G3" s="1268"/>
      <c r="H3" s="1268"/>
      <c r="I3" s="1268"/>
      <c r="J3" s="1267" t="s">
        <v>207</v>
      </c>
      <c r="K3" s="1268"/>
      <c r="L3" s="1268"/>
      <c r="M3" s="1268"/>
      <c r="N3" s="1267" t="s">
        <v>130</v>
      </c>
      <c r="O3" s="1268"/>
      <c r="P3" s="1268"/>
      <c r="Q3" s="1268"/>
      <c r="R3" s="1268"/>
      <c r="S3" s="1267" t="s">
        <v>131</v>
      </c>
      <c r="T3" s="1268"/>
      <c r="U3" s="1314"/>
    </row>
    <row r="4" spans="1:21" s="539" customFormat="1" ht="24" customHeight="1" thickBot="1">
      <c r="A4" s="1309"/>
      <c r="B4" s="541" t="s">
        <v>132</v>
      </c>
      <c r="C4" s="542" t="s">
        <v>508</v>
      </c>
      <c r="D4" s="543" t="s">
        <v>133</v>
      </c>
      <c r="E4" s="544" t="s">
        <v>134</v>
      </c>
      <c r="F4" s="541" t="s">
        <v>132</v>
      </c>
      <c r="G4" s="542" t="s">
        <v>508</v>
      </c>
      <c r="H4" s="543" t="s">
        <v>133</v>
      </c>
      <c r="I4" s="544" t="s">
        <v>134</v>
      </c>
      <c r="J4" s="541" t="s">
        <v>132</v>
      </c>
      <c r="K4" s="542" t="s">
        <v>508</v>
      </c>
      <c r="L4" s="543" t="s">
        <v>133</v>
      </c>
      <c r="M4" s="544" t="s">
        <v>134</v>
      </c>
      <c r="N4" s="541" t="s">
        <v>135</v>
      </c>
      <c r="O4" s="545" t="s">
        <v>132</v>
      </c>
      <c r="P4" s="542" t="s">
        <v>508</v>
      </c>
      <c r="Q4" s="543" t="s">
        <v>133</v>
      </c>
      <c r="R4" s="544" t="s">
        <v>134</v>
      </c>
      <c r="S4" s="546" t="s">
        <v>136</v>
      </c>
      <c r="T4" s="547" t="s">
        <v>134</v>
      </c>
      <c r="U4" s="544" t="s">
        <v>137</v>
      </c>
    </row>
    <row r="5" spans="1:21" ht="19.5" customHeight="1">
      <c r="A5" s="1310" t="s">
        <v>138</v>
      </c>
      <c r="B5" s="1315" t="s">
        <v>509</v>
      </c>
      <c r="C5" s="1316" t="s">
        <v>139</v>
      </c>
      <c r="D5" s="520"/>
      <c r="E5" s="521" t="s">
        <v>510</v>
      </c>
      <c r="F5" s="1317" t="s">
        <v>509</v>
      </c>
      <c r="G5" s="1320" t="s">
        <v>511</v>
      </c>
      <c r="H5" s="520"/>
      <c r="I5" s="521" t="s">
        <v>510</v>
      </c>
      <c r="J5" s="1315" t="s">
        <v>509</v>
      </c>
      <c r="K5" s="1337" t="s">
        <v>873</v>
      </c>
      <c r="L5" s="520"/>
      <c r="M5" s="521" t="s">
        <v>510</v>
      </c>
      <c r="N5" s="519"/>
      <c r="O5" s="522"/>
      <c r="P5" s="523"/>
      <c r="Q5" s="520"/>
      <c r="R5" s="521"/>
      <c r="S5" s="1343" t="s">
        <v>505</v>
      </c>
      <c r="T5" s="1340" t="s">
        <v>1306</v>
      </c>
      <c r="U5" s="521"/>
    </row>
    <row r="6" spans="1:21" ht="19.5" customHeight="1">
      <c r="A6" s="1311"/>
      <c r="B6" s="1271"/>
      <c r="C6" s="1285"/>
      <c r="D6" s="526"/>
      <c r="E6" s="527" t="s">
        <v>512</v>
      </c>
      <c r="F6" s="1318"/>
      <c r="G6" s="1293"/>
      <c r="H6" s="526"/>
      <c r="I6" s="527" t="s">
        <v>512</v>
      </c>
      <c r="J6" s="1271"/>
      <c r="K6" s="1338"/>
      <c r="L6" s="526"/>
      <c r="M6" s="527" t="s">
        <v>512</v>
      </c>
      <c r="N6" s="524"/>
      <c r="O6" s="530"/>
      <c r="P6" s="531"/>
      <c r="Q6" s="526"/>
      <c r="R6" s="527"/>
      <c r="S6" s="1259"/>
      <c r="T6" s="1341"/>
      <c r="U6" s="527"/>
    </row>
    <row r="7" spans="1:21" ht="19.5" customHeight="1">
      <c r="A7" s="1311"/>
      <c r="B7" s="1262"/>
      <c r="C7" s="1249"/>
      <c r="D7" s="526"/>
      <c r="E7" s="527" t="s">
        <v>513</v>
      </c>
      <c r="F7" s="1319"/>
      <c r="G7" s="1287"/>
      <c r="H7" s="526"/>
      <c r="I7" s="527" t="s">
        <v>513</v>
      </c>
      <c r="J7" s="1262"/>
      <c r="K7" s="1339"/>
      <c r="L7" s="526"/>
      <c r="M7" s="527" t="s">
        <v>513</v>
      </c>
      <c r="N7" s="524"/>
      <c r="O7" s="530"/>
      <c r="P7" s="531"/>
      <c r="Q7" s="526"/>
      <c r="R7" s="527"/>
      <c r="S7" s="1259"/>
      <c r="T7" s="1342"/>
      <c r="U7" s="527"/>
    </row>
    <row r="8" spans="1:21" ht="19.5" customHeight="1">
      <c r="A8" s="1304" t="s">
        <v>970</v>
      </c>
      <c r="B8" s="1261" t="s">
        <v>514</v>
      </c>
      <c r="C8" s="1248" t="s">
        <v>140</v>
      </c>
      <c r="D8" s="490"/>
      <c r="E8" s="552"/>
      <c r="F8" s="1331" t="s">
        <v>514</v>
      </c>
      <c r="G8" s="1286" t="s">
        <v>140</v>
      </c>
      <c r="H8" s="490"/>
      <c r="I8" s="552"/>
      <c r="J8" s="1261" t="s">
        <v>594</v>
      </c>
      <c r="K8" s="555" t="s">
        <v>178</v>
      </c>
      <c r="L8" s="490"/>
      <c r="M8" s="552"/>
      <c r="N8" s="1246" t="s">
        <v>875</v>
      </c>
      <c r="O8" s="1250" t="s">
        <v>514</v>
      </c>
      <c r="P8" s="1248" t="s">
        <v>140</v>
      </c>
      <c r="Q8" s="490"/>
      <c r="R8" s="552"/>
      <c r="S8" s="1258" t="s">
        <v>836</v>
      </c>
      <c r="T8" s="1238" t="s">
        <v>1307</v>
      </c>
      <c r="U8" s="552"/>
    </row>
    <row r="9" spans="1:21" ht="19.5" customHeight="1">
      <c r="A9" s="1306"/>
      <c r="B9" s="1262"/>
      <c r="C9" s="1249"/>
      <c r="D9" s="559"/>
      <c r="E9" s="560"/>
      <c r="F9" s="1319"/>
      <c r="G9" s="1287"/>
      <c r="H9" s="559"/>
      <c r="I9" s="560"/>
      <c r="J9" s="1262"/>
      <c r="K9" s="561" t="s">
        <v>563</v>
      </c>
      <c r="L9" s="559"/>
      <c r="M9" s="560"/>
      <c r="N9" s="1273"/>
      <c r="O9" s="1251"/>
      <c r="P9" s="1249"/>
      <c r="Q9" s="559"/>
      <c r="R9" s="560"/>
      <c r="S9" s="1260"/>
      <c r="T9" s="1239"/>
      <c r="U9" s="560"/>
    </row>
    <row r="10" spans="1:21" ht="19.5" customHeight="1">
      <c r="A10" s="1304" t="s">
        <v>971</v>
      </c>
      <c r="B10" s="1261" t="s">
        <v>837</v>
      </c>
      <c r="C10" s="1248" t="s">
        <v>139</v>
      </c>
      <c r="D10" s="490"/>
      <c r="E10" s="552" t="s">
        <v>141</v>
      </c>
      <c r="F10" s="1331" t="s">
        <v>838</v>
      </c>
      <c r="G10" s="1286" t="s">
        <v>142</v>
      </c>
      <c r="H10" s="490"/>
      <c r="I10" s="552" t="s">
        <v>141</v>
      </c>
      <c r="J10" s="1261" t="s">
        <v>838</v>
      </c>
      <c r="K10" s="1248" t="s">
        <v>142</v>
      </c>
      <c r="L10" s="490"/>
      <c r="M10" s="1327" t="s">
        <v>876</v>
      </c>
      <c r="N10" s="550"/>
      <c r="O10" s="556"/>
      <c r="P10" s="555"/>
      <c r="Q10" s="490"/>
      <c r="R10" s="552"/>
      <c r="S10" s="1258" t="s">
        <v>839</v>
      </c>
      <c r="T10" s="1238" t="s">
        <v>1308</v>
      </c>
      <c r="U10" s="552"/>
    </row>
    <row r="11" spans="1:21" ht="19.5" customHeight="1">
      <c r="A11" s="1305"/>
      <c r="B11" s="1271"/>
      <c r="C11" s="1285"/>
      <c r="D11" s="526"/>
      <c r="E11" s="527" t="s">
        <v>143</v>
      </c>
      <c r="F11" s="1318"/>
      <c r="G11" s="1293"/>
      <c r="H11" s="526"/>
      <c r="I11" s="527" t="s">
        <v>143</v>
      </c>
      <c r="J11" s="1271"/>
      <c r="K11" s="1285"/>
      <c r="L11" s="526"/>
      <c r="M11" s="1269"/>
      <c r="N11" s="524"/>
      <c r="O11" s="530"/>
      <c r="P11" s="531"/>
      <c r="Q11" s="526"/>
      <c r="R11" s="527"/>
      <c r="S11" s="1259"/>
      <c r="T11" s="1245"/>
      <c r="U11" s="527"/>
    </row>
    <row r="12" spans="1:21" ht="19.5" customHeight="1">
      <c r="A12" s="1306"/>
      <c r="B12" s="1262"/>
      <c r="C12" s="1249"/>
      <c r="D12" s="559"/>
      <c r="E12" s="560" t="s">
        <v>144</v>
      </c>
      <c r="F12" s="1319"/>
      <c r="G12" s="1287"/>
      <c r="H12" s="559"/>
      <c r="I12" s="560" t="s">
        <v>144</v>
      </c>
      <c r="J12" s="1262"/>
      <c r="K12" s="1249"/>
      <c r="L12" s="559"/>
      <c r="M12" s="1270"/>
      <c r="N12" s="534"/>
      <c r="O12" s="562"/>
      <c r="P12" s="567"/>
      <c r="Q12" s="559"/>
      <c r="R12" s="560"/>
      <c r="S12" s="1260"/>
      <c r="T12" s="1239"/>
      <c r="U12" s="560"/>
    </row>
    <row r="13" spans="1:21" ht="19.5" customHeight="1">
      <c r="A13" s="549" t="s">
        <v>972</v>
      </c>
      <c r="B13" s="550" t="s">
        <v>514</v>
      </c>
      <c r="C13" s="551" t="s">
        <v>140</v>
      </c>
      <c r="D13" s="526"/>
      <c r="E13" s="527"/>
      <c r="F13" s="553" t="s">
        <v>514</v>
      </c>
      <c r="G13" s="554" t="s">
        <v>140</v>
      </c>
      <c r="H13" s="526"/>
      <c r="I13" s="527"/>
      <c r="J13" s="524"/>
      <c r="K13" s="531"/>
      <c r="L13" s="526"/>
      <c r="M13" s="527"/>
      <c r="N13" s="524"/>
      <c r="O13" s="530"/>
      <c r="P13" s="531"/>
      <c r="Q13" s="526"/>
      <c r="R13" s="527"/>
      <c r="S13" s="557" t="s">
        <v>836</v>
      </c>
      <c r="T13" s="568" t="s">
        <v>1309</v>
      </c>
      <c r="U13" s="527" t="s">
        <v>515</v>
      </c>
    </row>
    <row r="14" spans="1:21" ht="19.5" customHeight="1">
      <c r="A14" s="1263" t="s">
        <v>973</v>
      </c>
      <c r="B14" s="1261" t="s">
        <v>509</v>
      </c>
      <c r="C14" s="1328" t="s">
        <v>124</v>
      </c>
      <c r="D14" s="490"/>
      <c r="E14" s="552" t="s">
        <v>516</v>
      </c>
      <c r="F14" s="1331" t="s">
        <v>509</v>
      </c>
      <c r="G14" s="1286" t="s">
        <v>595</v>
      </c>
      <c r="H14" s="490"/>
      <c r="I14" s="1327" t="s">
        <v>877</v>
      </c>
      <c r="J14" s="550"/>
      <c r="K14" s="555"/>
      <c r="L14" s="490"/>
      <c r="M14" s="552"/>
      <c r="N14" s="550"/>
      <c r="O14" s="556"/>
      <c r="P14" s="555"/>
      <c r="Q14" s="490"/>
      <c r="R14" s="552"/>
      <c r="S14" s="1258"/>
      <c r="T14" s="1238"/>
      <c r="U14" s="1242" t="s">
        <v>184</v>
      </c>
    </row>
    <row r="15" spans="1:21" ht="19.5" customHeight="1">
      <c r="A15" s="1207"/>
      <c r="B15" s="1271"/>
      <c r="C15" s="1329"/>
      <c r="D15" s="526"/>
      <c r="E15" s="527" t="s">
        <v>517</v>
      </c>
      <c r="F15" s="1318"/>
      <c r="G15" s="1293"/>
      <c r="H15" s="526"/>
      <c r="I15" s="1269"/>
      <c r="J15" s="524"/>
      <c r="K15" s="531"/>
      <c r="L15" s="526"/>
      <c r="M15" s="527"/>
      <c r="N15" s="524"/>
      <c r="O15" s="530"/>
      <c r="P15" s="531"/>
      <c r="Q15" s="526"/>
      <c r="R15" s="527"/>
      <c r="S15" s="1259"/>
      <c r="T15" s="1245"/>
      <c r="U15" s="1240"/>
    </row>
    <row r="16" spans="1:21" ht="19.5" customHeight="1">
      <c r="A16" s="1264"/>
      <c r="B16" s="1262"/>
      <c r="C16" s="1330"/>
      <c r="D16" s="559"/>
      <c r="E16" s="560" t="s">
        <v>518</v>
      </c>
      <c r="F16" s="1319"/>
      <c r="G16" s="1287"/>
      <c r="H16" s="559"/>
      <c r="I16" s="1270"/>
      <c r="J16" s="534"/>
      <c r="K16" s="567"/>
      <c r="L16" s="559"/>
      <c r="M16" s="560"/>
      <c r="N16" s="534"/>
      <c r="O16" s="562"/>
      <c r="P16" s="567"/>
      <c r="Q16" s="559"/>
      <c r="R16" s="560"/>
      <c r="S16" s="1260"/>
      <c r="T16" s="1239"/>
      <c r="U16" s="1241"/>
    </row>
    <row r="17" spans="1:21" ht="19.5" customHeight="1">
      <c r="A17" s="1263" t="s">
        <v>974</v>
      </c>
      <c r="B17" s="1261" t="s">
        <v>509</v>
      </c>
      <c r="C17" s="1286" t="s">
        <v>226</v>
      </c>
      <c r="D17" s="490"/>
      <c r="E17" s="552" t="s">
        <v>141</v>
      </c>
      <c r="F17" s="1261" t="s">
        <v>594</v>
      </c>
      <c r="G17" s="1332" t="s">
        <v>879</v>
      </c>
      <c r="H17" s="490"/>
      <c r="I17" s="552"/>
      <c r="J17" s="1261" t="s">
        <v>594</v>
      </c>
      <c r="K17" s="1332" t="s">
        <v>879</v>
      </c>
      <c r="L17" s="490"/>
      <c r="M17" s="552"/>
      <c r="N17" s="550"/>
      <c r="O17" s="556"/>
      <c r="P17" s="555"/>
      <c r="Q17" s="490"/>
      <c r="R17" s="552"/>
      <c r="S17" s="1258" t="s">
        <v>841</v>
      </c>
      <c r="T17" s="1238" t="s">
        <v>1310</v>
      </c>
      <c r="U17" s="552"/>
    </row>
    <row r="18" spans="1:21" ht="19.5" customHeight="1">
      <c r="A18" s="1207"/>
      <c r="B18" s="1271"/>
      <c r="C18" s="1293"/>
      <c r="D18" s="526"/>
      <c r="E18" s="527" t="s">
        <v>143</v>
      </c>
      <c r="F18" s="1271"/>
      <c r="G18" s="1272"/>
      <c r="H18" s="526"/>
      <c r="I18" s="527"/>
      <c r="J18" s="1271"/>
      <c r="K18" s="1272"/>
      <c r="L18" s="526"/>
      <c r="M18" s="527"/>
      <c r="N18" s="524"/>
      <c r="O18" s="530"/>
      <c r="P18" s="531"/>
      <c r="Q18" s="526"/>
      <c r="R18" s="527"/>
      <c r="S18" s="1259"/>
      <c r="T18" s="1245"/>
      <c r="U18" s="527"/>
    </row>
    <row r="19" spans="1:21" ht="19.5" customHeight="1">
      <c r="A19" s="1264"/>
      <c r="B19" s="1262"/>
      <c r="C19" s="1287"/>
      <c r="D19" s="559"/>
      <c r="E19" s="560" t="s">
        <v>844</v>
      </c>
      <c r="F19" s="1262"/>
      <c r="G19" s="1266"/>
      <c r="H19" s="559"/>
      <c r="I19" s="560"/>
      <c r="J19" s="1262"/>
      <c r="K19" s="1266"/>
      <c r="L19" s="559"/>
      <c r="M19" s="560"/>
      <c r="N19" s="534"/>
      <c r="O19" s="562"/>
      <c r="P19" s="567"/>
      <c r="Q19" s="559"/>
      <c r="R19" s="560"/>
      <c r="S19" s="1260"/>
      <c r="T19" s="1239"/>
      <c r="U19" s="560"/>
    </row>
    <row r="20" spans="1:21" ht="19.5" customHeight="1">
      <c r="A20" s="1304" t="s">
        <v>976</v>
      </c>
      <c r="B20" s="1261" t="s">
        <v>509</v>
      </c>
      <c r="C20" s="1286" t="s">
        <v>226</v>
      </c>
      <c r="D20" s="490"/>
      <c r="E20" s="552" t="s">
        <v>141</v>
      </c>
      <c r="F20" s="1331" t="s">
        <v>838</v>
      </c>
      <c r="G20" s="1286" t="s">
        <v>157</v>
      </c>
      <c r="H20" s="490"/>
      <c r="I20" s="552" t="s">
        <v>141</v>
      </c>
      <c r="J20" s="1261" t="s">
        <v>514</v>
      </c>
      <c r="K20" s="1248" t="s">
        <v>140</v>
      </c>
      <c r="L20" s="490"/>
      <c r="M20" s="552"/>
      <c r="N20" s="1261"/>
      <c r="O20" s="1250" t="s">
        <v>514</v>
      </c>
      <c r="P20" s="1248" t="s">
        <v>140</v>
      </c>
      <c r="Q20" s="490"/>
      <c r="R20" s="552"/>
      <c r="S20" s="1258" t="s">
        <v>841</v>
      </c>
      <c r="T20" s="1238" t="s">
        <v>1305</v>
      </c>
      <c r="U20" s="552"/>
    </row>
    <row r="21" spans="1:21" ht="19.5" customHeight="1">
      <c r="A21" s="1305"/>
      <c r="B21" s="1271"/>
      <c r="C21" s="1293"/>
      <c r="D21" s="526"/>
      <c r="E21" s="527" t="s">
        <v>143</v>
      </c>
      <c r="F21" s="1318"/>
      <c r="G21" s="1293"/>
      <c r="H21" s="526"/>
      <c r="I21" s="527" t="s">
        <v>143</v>
      </c>
      <c r="J21" s="1271"/>
      <c r="K21" s="1285"/>
      <c r="L21" s="526"/>
      <c r="M21" s="527"/>
      <c r="N21" s="1271"/>
      <c r="O21" s="1333"/>
      <c r="P21" s="1285"/>
      <c r="Q21" s="526"/>
      <c r="R21" s="527"/>
      <c r="S21" s="1259"/>
      <c r="T21" s="1245"/>
      <c r="U21" s="527"/>
    </row>
    <row r="22" spans="1:21" ht="19.5" customHeight="1">
      <c r="A22" s="1306"/>
      <c r="B22" s="1262"/>
      <c r="C22" s="1287"/>
      <c r="D22" s="559"/>
      <c r="E22" s="560" t="s">
        <v>144</v>
      </c>
      <c r="F22" s="1319"/>
      <c r="G22" s="1287"/>
      <c r="H22" s="559"/>
      <c r="I22" s="560" t="s">
        <v>144</v>
      </c>
      <c r="J22" s="1262"/>
      <c r="K22" s="1249"/>
      <c r="L22" s="559"/>
      <c r="M22" s="560"/>
      <c r="N22" s="1262"/>
      <c r="O22" s="1251"/>
      <c r="P22" s="1249"/>
      <c r="Q22" s="559"/>
      <c r="R22" s="560"/>
      <c r="S22" s="1260"/>
      <c r="T22" s="1239"/>
      <c r="U22" s="560"/>
    </row>
    <row r="23" spans="1:21" ht="19.5" customHeight="1">
      <c r="A23" s="1263" t="s">
        <v>977</v>
      </c>
      <c r="B23" s="1261" t="s">
        <v>509</v>
      </c>
      <c r="C23" s="1286" t="s">
        <v>880</v>
      </c>
      <c r="D23" s="490"/>
      <c r="E23" s="552" t="s">
        <v>141</v>
      </c>
      <c r="F23" s="1331" t="s">
        <v>509</v>
      </c>
      <c r="G23" s="1286" t="s">
        <v>511</v>
      </c>
      <c r="H23" s="490"/>
      <c r="I23" s="1242" t="s">
        <v>145</v>
      </c>
      <c r="J23" s="550"/>
      <c r="K23" s="555"/>
      <c r="L23" s="490"/>
      <c r="M23" s="552"/>
      <c r="N23" s="550"/>
      <c r="O23" s="556"/>
      <c r="P23" s="555"/>
      <c r="Q23" s="490"/>
      <c r="R23" s="552"/>
      <c r="S23" s="1258" t="s">
        <v>843</v>
      </c>
      <c r="T23" s="1238" t="s">
        <v>175</v>
      </c>
      <c r="U23" s="1242" t="s">
        <v>882</v>
      </c>
    </row>
    <row r="24" spans="1:21" ht="19.5" customHeight="1">
      <c r="A24" s="1207"/>
      <c r="B24" s="1271"/>
      <c r="C24" s="1293"/>
      <c r="D24" s="526"/>
      <c r="E24" s="527" t="s">
        <v>143</v>
      </c>
      <c r="F24" s="1318"/>
      <c r="G24" s="1293"/>
      <c r="H24" s="526"/>
      <c r="I24" s="1240"/>
      <c r="J24" s="524"/>
      <c r="K24" s="531"/>
      <c r="L24" s="526"/>
      <c r="M24" s="527"/>
      <c r="N24" s="524"/>
      <c r="O24" s="530"/>
      <c r="P24" s="531"/>
      <c r="Q24" s="526"/>
      <c r="R24" s="527"/>
      <c r="S24" s="1259"/>
      <c r="T24" s="1245"/>
      <c r="U24" s="1240"/>
    </row>
    <row r="25" spans="1:21" ht="19.5" customHeight="1">
      <c r="A25" s="1264"/>
      <c r="B25" s="1262"/>
      <c r="C25" s="1287"/>
      <c r="D25" s="559"/>
      <c r="E25" s="560" t="s">
        <v>844</v>
      </c>
      <c r="F25" s="1319"/>
      <c r="G25" s="1287"/>
      <c r="H25" s="559"/>
      <c r="I25" s="1241"/>
      <c r="J25" s="534"/>
      <c r="K25" s="567"/>
      <c r="L25" s="559"/>
      <c r="M25" s="560"/>
      <c r="N25" s="534"/>
      <c r="O25" s="562"/>
      <c r="P25" s="567"/>
      <c r="Q25" s="559"/>
      <c r="R25" s="560"/>
      <c r="S25" s="1260"/>
      <c r="T25" s="1239"/>
      <c r="U25" s="1241"/>
    </row>
    <row r="26" spans="1:21" ht="19.5" customHeight="1">
      <c r="A26" s="1305" t="s">
        <v>979</v>
      </c>
      <c r="B26" s="1261" t="s">
        <v>509</v>
      </c>
      <c r="C26" s="1286" t="s">
        <v>146</v>
      </c>
      <c r="D26" s="526"/>
      <c r="E26" s="527" t="s">
        <v>147</v>
      </c>
      <c r="F26" s="1331" t="s">
        <v>148</v>
      </c>
      <c r="G26" s="1286" t="s">
        <v>371</v>
      </c>
      <c r="H26" s="526"/>
      <c r="I26" s="527" t="s">
        <v>147</v>
      </c>
      <c r="J26" s="1261" t="s">
        <v>509</v>
      </c>
      <c r="K26" s="1294" t="s">
        <v>569</v>
      </c>
      <c r="L26" s="526"/>
      <c r="M26" s="527"/>
      <c r="N26" s="524"/>
      <c r="O26" s="530"/>
      <c r="P26" s="531"/>
      <c r="Q26" s="526"/>
      <c r="R26" s="527"/>
      <c r="S26" s="1258" t="s">
        <v>839</v>
      </c>
      <c r="T26" s="1238" t="s">
        <v>609</v>
      </c>
      <c r="U26" s="527"/>
    </row>
    <row r="27" spans="1:21" ht="19.5" customHeight="1">
      <c r="A27" s="1306"/>
      <c r="B27" s="1262"/>
      <c r="C27" s="1287"/>
      <c r="D27" s="559"/>
      <c r="E27" s="560" t="s">
        <v>149</v>
      </c>
      <c r="F27" s="1319"/>
      <c r="G27" s="1287"/>
      <c r="H27" s="559"/>
      <c r="I27" s="560" t="s">
        <v>149</v>
      </c>
      <c r="J27" s="1262"/>
      <c r="K27" s="1287"/>
      <c r="L27" s="559"/>
      <c r="M27" s="560"/>
      <c r="N27" s="534"/>
      <c r="O27" s="562"/>
      <c r="P27" s="567"/>
      <c r="Q27" s="559"/>
      <c r="R27" s="560"/>
      <c r="S27" s="1260"/>
      <c r="T27" s="1239"/>
      <c r="U27" s="560"/>
    </row>
    <row r="28" spans="1:21" ht="19.5" customHeight="1">
      <c r="A28" s="1263" t="s">
        <v>980</v>
      </c>
      <c r="B28" s="1261" t="s">
        <v>509</v>
      </c>
      <c r="C28" s="1286" t="s">
        <v>520</v>
      </c>
      <c r="D28" s="490"/>
      <c r="E28" s="527" t="s">
        <v>900</v>
      </c>
      <c r="F28" s="550"/>
      <c r="G28" s="555"/>
      <c r="H28" s="490"/>
      <c r="I28" s="552"/>
      <c r="J28" s="550"/>
      <c r="K28" s="555"/>
      <c r="L28" s="490"/>
      <c r="M28" s="552"/>
      <c r="N28" s="550"/>
      <c r="O28" s="556"/>
      <c r="P28" s="555"/>
      <c r="Q28" s="490"/>
      <c r="R28" s="552"/>
      <c r="S28" s="557"/>
      <c r="T28" s="1238"/>
      <c r="U28" s="552"/>
    </row>
    <row r="29" spans="1:21" ht="19.5" customHeight="1">
      <c r="A29" s="1207"/>
      <c r="B29" s="1271"/>
      <c r="C29" s="1293"/>
      <c r="D29" s="526"/>
      <c r="E29" s="527" t="s">
        <v>901</v>
      </c>
      <c r="F29" s="524"/>
      <c r="G29" s="531"/>
      <c r="H29" s="526"/>
      <c r="I29" s="527"/>
      <c r="J29" s="524"/>
      <c r="K29" s="531"/>
      <c r="L29" s="526"/>
      <c r="M29" s="527"/>
      <c r="N29" s="524"/>
      <c r="O29" s="530"/>
      <c r="P29" s="531"/>
      <c r="Q29" s="526"/>
      <c r="R29" s="527"/>
      <c r="S29" s="532"/>
      <c r="T29" s="1239"/>
      <c r="U29" s="527"/>
    </row>
    <row r="30" spans="1:21" ht="19.5" customHeight="1">
      <c r="A30" s="1263" t="s">
        <v>981</v>
      </c>
      <c r="B30" s="1261" t="s">
        <v>509</v>
      </c>
      <c r="C30" s="1286" t="s">
        <v>150</v>
      </c>
      <c r="D30" s="490"/>
      <c r="E30" s="552" t="s">
        <v>840</v>
      </c>
      <c r="F30" s="1261" t="s">
        <v>509</v>
      </c>
      <c r="G30" s="1294" t="s">
        <v>883</v>
      </c>
      <c r="H30" s="1252" t="s">
        <v>505</v>
      </c>
      <c r="I30" s="1242" t="s">
        <v>521</v>
      </c>
      <c r="J30" s="1331" t="s">
        <v>509</v>
      </c>
      <c r="K30" s="1294" t="s">
        <v>883</v>
      </c>
      <c r="L30" s="1252" t="s">
        <v>505</v>
      </c>
      <c r="M30" s="1242" t="s">
        <v>521</v>
      </c>
      <c r="N30" s="1246" t="s">
        <v>884</v>
      </c>
      <c r="O30" s="1250" t="s">
        <v>151</v>
      </c>
      <c r="P30" s="1286" t="s">
        <v>596</v>
      </c>
      <c r="Q30" s="490"/>
      <c r="R30" s="552" t="s">
        <v>840</v>
      </c>
      <c r="S30" s="1258" t="s">
        <v>841</v>
      </c>
      <c r="T30" s="1238" t="s">
        <v>1309</v>
      </c>
      <c r="U30" s="552"/>
    </row>
    <row r="31" spans="1:21" ht="19.5" customHeight="1">
      <c r="A31" s="1207"/>
      <c r="B31" s="1271"/>
      <c r="C31" s="1293"/>
      <c r="D31" s="526"/>
      <c r="E31" s="527" t="s">
        <v>152</v>
      </c>
      <c r="F31" s="1271"/>
      <c r="G31" s="1295"/>
      <c r="H31" s="1289"/>
      <c r="I31" s="1240"/>
      <c r="J31" s="1318"/>
      <c r="K31" s="1295"/>
      <c r="L31" s="1289"/>
      <c r="M31" s="1240"/>
      <c r="N31" s="1344"/>
      <c r="O31" s="1333"/>
      <c r="P31" s="1293"/>
      <c r="Q31" s="526"/>
      <c r="R31" s="527" t="s">
        <v>152</v>
      </c>
      <c r="S31" s="1259"/>
      <c r="T31" s="1245"/>
      <c r="U31" s="527"/>
    </row>
    <row r="32" spans="1:21" ht="19.5" customHeight="1">
      <c r="A32" s="1264"/>
      <c r="B32" s="1262"/>
      <c r="C32" s="1287"/>
      <c r="D32" s="559"/>
      <c r="E32" s="560" t="s">
        <v>845</v>
      </c>
      <c r="F32" s="1262"/>
      <c r="G32" s="1296"/>
      <c r="H32" s="1253"/>
      <c r="I32" s="1241"/>
      <c r="J32" s="1319"/>
      <c r="K32" s="1296"/>
      <c r="L32" s="1253"/>
      <c r="M32" s="1241"/>
      <c r="N32" s="1273"/>
      <c r="O32" s="1251"/>
      <c r="P32" s="1287"/>
      <c r="Q32" s="559"/>
      <c r="R32" s="560" t="s">
        <v>885</v>
      </c>
      <c r="S32" s="1260"/>
      <c r="T32" s="1239"/>
      <c r="U32" s="560"/>
    </row>
    <row r="33" spans="1:21" ht="19.5" customHeight="1">
      <c r="A33" s="1263" t="s">
        <v>982</v>
      </c>
      <c r="B33" s="1261" t="s">
        <v>509</v>
      </c>
      <c r="C33" s="1286" t="s">
        <v>139</v>
      </c>
      <c r="D33" s="490"/>
      <c r="E33" s="552" t="s">
        <v>846</v>
      </c>
      <c r="F33" s="1261" t="s">
        <v>509</v>
      </c>
      <c r="G33" s="1248" t="s">
        <v>142</v>
      </c>
      <c r="H33" s="490"/>
      <c r="I33" s="552" t="s">
        <v>846</v>
      </c>
      <c r="J33" s="570"/>
      <c r="K33" s="555"/>
      <c r="L33" s="490"/>
      <c r="M33" s="552"/>
      <c r="N33" s="1345" t="s">
        <v>154</v>
      </c>
      <c r="O33" s="1250" t="s">
        <v>509</v>
      </c>
      <c r="P33" s="1248" t="s">
        <v>142</v>
      </c>
      <c r="Q33" s="490"/>
      <c r="R33" s="552" t="s">
        <v>846</v>
      </c>
      <c r="S33" s="1258" t="s">
        <v>847</v>
      </c>
      <c r="T33" s="1238" t="s">
        <v>186</v>
      </c>
      <c r="U33" s="552"/>
    </row>
    <row r="34" spans="1:21" ht="19.5" customHeight="1">
      <c r="A34" s="1264"/>
      <c r="B34" s="1262"/>
      <c r="C34" s="1287"/>
      <c r="D34" s="559"/>
      <c r="E34" s="560" t="s">
        <v>842</v>
      </c>
      <c r="F34" s="1262"/>
      <c r="G34" s="1249"/>
      <c r="H34" s="559"/>
      <c r="I34" s="560" t="s">
        <v>842</v>
      </c>
      <c r="J34" s="571"/>
      <c r="K34" s="567"/>
      <c r="L34" s="559"/>
      <c r="M34" s="560"/>
      <c r="N34" s="1346"/>
      <c r="O34" s="1251"/>
      <c r="P34" s="1249"/>
      <c r="Q34" s="559"/>
      <c r="R34" s="560" t="s">
        <v>842</v>
      </c>
      <c r="S34" s="1260"/>
      <c r="T34" s="1239"/>
      <c r="U34" s="560"/>
    </row>
    <row r="35" spans="1:21" ht="19.5" customHeight="1">
      <c r="A35" s="1263" t="s">
        <v>983</v>
      </c>
      <c r="B35" s="1261" t="s">
        <v>509</v>
      </c>
      <c r="C35" s="1286" t="s">
        <v>597</v>
      </c>
      <c r="D35" s="490"/>
      <c r="E35" s="552" t="s">
        <v>510</v>
      </c>
      <c r="F35" s="1261" t="s">
        <v>155</v>
      </c>
      <c r="G35" s="1248" t="s">
        <v>886</v>
      </c>
      <c r="H35" s="490"/>
      <c r="I35" s="1242" t="s">
        <v>170</v>
      </c>
      <c r="J35" s="553"/>
      <c r="K35" s="554"/>
      <c r="L35" s="490"/>
      <c r="M35" s="552"/>
      <c r="N35" s="1345" t="s">
        <v>902</v>
      </c>
      <c r="O35" s="1347" t="s">
        <v>509</v>
      </c>
      <c r="P35" s="1286" t="s">
        <v>598</v>
      </c>
      <c r="Q35" s="490"/>
      <c r="R35" s="1327" t="s">
        <v>888</v>
      </c>
      <c r="S35" s="583" t="s">
        <v>194</v>
      </c>
      <c r="T35" s="584" t="s">
        <v>1311</v>
      </c>
      <c r="U35" s="564"/>
    </row>
    <row r="36" spans="1:21" ht="19.5" customHeight="1">
      <c r="A36" s="1207"/>
      <c r="B36" s="1271"/>
      <c r="C36" s="1293"/>
      <c r="D36" s="526"/>
      <c r="E36" s="527" t="s">
        <v>512</v>
      </c>
      <c r="F36" s="1271"/>
      <c r="G36" s="1285"/>
      <c r="H36" s="526"/>
      <c r="I36" s="1240"/>
      <c r="J36" s="528"/>
      <c r="K36" s="529"/>
      <c r="L36" s="526"/>
      <c r="M36" s="527"/>
      <c r="N36" s="1350"/>
      <c r="O36" s="1348"/>
      <c r="P36" s="1293"/>
      <c r="Q36" s="526"/>
      <c r="R36" s="1269"/>
      <c r="S36" s="585" t="s">
        <v>195</v>
      </c>
      <c r="T36" s="533" t="s">
        <v>1312</v>
      </c>
      <c r="U36" s="527" t="s">
        <v>196</v>
      </c>
    </row>
    <row r="37" spans="1:21" ht="19.5" customHeight="1">
      <c r="A37" s="1264"/>
      <c r="B37" s="1262"/>
      <c r="C37" s="1287"/>
      <c r="D37" s="559"/>
      <c r="E37" s="560" t="s">
        <v>513</v>
      </c>
      <c r="F37" s="1262"/>
      <c r="G37" s="1249"/>
      <c r="H37" s="559"/>
      <c r="I37" s="1241"/>
      <c r="J37" s="536"/>
      <c r="K37" s="537"/>
      <c r="L37" s="559"/>
      <c r="M37" s="560"/>
      <c r="N37" s="1346"/>
      <c r="O37" s="1349"/>
      <c r="P37" s="1287"/>
      <c r="Q37" s="559"/>
      <c r="R37" s="1270"/>
      <c r="S37" s="586"/>
      <c r="T37" s="538"/>
      <c r="U37" s="560"/>
    </row>
    <row r="38" spans="1:21" ht="19.5" customHeight="1">
      <c r="A38" s="1263" t="s">
        <v>984</v>
      </c>
      <c r="B38" s="1261" t="s">
        <v>509</v>
      </c>
      <c r="C38" s="1286" t="s">
        <v>139</v>
      </c>
      <c r="D38" s="490"/>
      <c r="E38" s="552" t="s">
        <v>510</v>
      </c>
      <c r="F38" s="1261" t="s">
        <v>509</v>
      </c>
      <c r="G38" s="1248" t="s">
        <v>157</v>
      </c>
      <c r="H38" s="490"/>
      <c r="I38" s="1327" t="s">
        <v>889</v>
      </c>
      <c r="J38" s="553"/>
      <c r="K38" s="554"/>
      <c r="L38" s="490"/>
      <c r="M38" s="564"/>
      <c r="N38" s="1345" t="s">
        <v>887</v>
      </c>
      <c r="O38" s="1347" t="s">
        <v>509</v>
      </c>
      <c r="P38" s="1286" t="s">
        <v>159</v>
      </c>
      <c r="Q38" s="490"/>
      <c r="R38" s="1327" t="s">
        <v>889</v>
      </c>
      <c r="S38" s="1258" t="s">
        <v>505</v>
      </c>
      <c r="T38" s="1238" t="s">
        <v>1313</v>
      </c>
      <c r="U38" s="552"/>
    </row>
    <row r="39" spans="1:21" ht="19.5" customHeight="1">
      <c r="A39" s="1207"/>
      <c r="B39" s="1271"/>
      <c r="C39" s="1293"/>
      <c r="D39" s="526"/>
      <c r="E39" s="527" t="s">
        <v>512</v>
      </c>
      <c r="F39" s="1271"/>
      <c r="G39" s="1285"/>
      <c r="H39" s="526"/>
      <c r="I39" s="1269"/>
      <c r="J39" s="528"/>
      <c r="K39" s="529"/>
      <c r="L39" s="526"/>
      <c r="M39" s="565"/>
      <c r="N39" s="1350"/>
      <c r="O39" s="1348"/>
      <c r="P39" s="1293"/>
      <c r="Q39" s="526"/>
      <c r="R39" s="1269"/>
      <c r="S39" s="1259"/>
      <c r="T39" s="1245"/>
      <c r="U39" s="527"/>
    </row>
    <row r="40" spans="1:21" ht="19.5" customHeight="1">
      <c r="A40" s="1264"/>
      <c r="B40" s="1262"/>
      <c r="C40" s="1287"/>
      <c r="D40" s="559"/>
      <c r="E40" s="560" t="s">
        <v>513</v>
      </c>
      <c r="F40" s="1262"/>
      <c r="G40" s="1249"/>
      <c r="H40" s="559"/>
      <c r="I40" s="1270"/>
      <c r="J40" s="536"/>
      <c r="K40" s="537"/>
      <c r="L40" s="559"/>
      <c r="M40" s="566"/>
      <c r="N40" s="1346"/>
      <c r="O40" s="1349"/>
      <c r="P40" s="1287"/>
      <c r="Q40" s="559"/>
      <c r="R40" s="1270"/>
      <c r="S40" s="1260"/>
      <c r="T40" s="1239"/>
      <c r="U40" s="560"/>
    </row>
    <row r="41" spans="1:21" ht="19.5" customHeight="1">
      <c r="A41" s="549" t="s">
        <v>985</v>
      </c>
      <c r="B41" s="550" t="s">
        <v>514</v>
      </c>
      <c r="C41" s="554" t="s">
        <v>140</v>
      </c>
      <c r="D41" s="490"/>
      <c r="E41" s="552"/>
      <c r="F41" s="550"/>
      <c r="G41" s="555"/>
      <c r="H41" s="490"/>
      <c r="I41" s="552"/>
      <c r="J41" s="550"/>
      <c r="K41" s="555"/>
      <c r="L41" s="490"/>
      <c r="M41" s="552"/>
      <c r="N41" s="550"/>
      <c r="O41" s="556"/>
      <c r="P41" s="555"/>
      <c r="Q41" s="490"/>
      <c r="R41" s="552"/>
      <c r="S41" s="557" t="s">
        <v>890</v>
      </c>
      <c r="T41" s="558" t="s">
        <v>1314</v>
      </c>
      <c r="U41" s="552"/>
    </row>
    <row r="42" spans="1:21" ht="19.5" customHeight="1">
      <c r="A42" s="549" t="s">
        <v>986</v>
      </c>
      <c r="B42" s="550" t="s">
        <v>514</v>
      </c>
      <c r="C42" s="554" t="s">
        <v>140</v>
      </c>
      <c r="D42" s="490"/>
      <c r="E42" s="552"/>
      <c r="F42" s="550"/>
      <c r="G42" s="555"/>
      <c r="H42" s="490"/>
      <c r="I42" s="552"/>
      <c r="J42" s="550"/>
      <c r="K42" s="555"/>
      <c r="L42" s="490"/>
      <c r="M42" s="552"/>
      <c r="N42" s="570"/>
      <c r="O42" s="556"/>
      <c r="P42" s="555"/>
      <c r="Q42" s="490"/>
      <c r="R42" s="552"/>
      <c r="S42" s="557" t="s">
        <v>836</v>
      </c>
      <c r="T42" s="558" t="s">
        <v>175</v>
      </c>
      <c r="U42" s="552"/>
    </row>
    <row r="43" spans="1:21" ht="19.5" customHeight="1">
      <c r="A43" s="1263" t="s">
        <v>987</v>
      </c>
      <c r="B43" s="1261" t="s">
        <v>509</v>
      </c>
      <c r="C43" s="1286" t="s">
        <v>522</v>
      </c>
      <c r="D43" s="490"/>
      <c r="E43" s="552" t="s">
        <v>510</v>
      </c>
      <c r="F43" s="550"/>
      <c r="G43" s="555"/>
      <c r="H43" s="490"/>
      <c r="I43" s="552"/>
      <c r="J43" s="550"/>
      <c r="K43" s="555"/>
      <c r="L43" s="490"/>
      <c r="M43" s="552"/>
      <c r="N43" s="550"/>
      <c r="O43" s="556"/>
      <c r="P43" s="555"/>
      <c r="Q43" s="490"/>
      <c r="R43" s="552"/>
      <c r="S43" s="557"/>
      <c r="T43" s="1238"/>
      <c r="U43" s="552"/>
    </row>
    <row r="44" spans="1:21" ht="19.5" customHeight="1">
      <c r="A44" s="1207"/>
      <c r="B44" s="1271"/>
      <c r="C44" s="1293"/>
      <c r="D44" s="526"/>
      <c r="E44" s="527" t="s">
        <v>512</v>
      </c>
      <c r="F44" s="524"/>
      <c r="G44" s="531"/>
      <c r="H44" s="526"/>
      <c r="I44" s="527"/>
      <c r="J44" s="524"/>
      <c r="K44" s="531"/>
      <c r="L44" s="526"/>
      <c r="M44" s="527"/>
      <c r="N44" s="524"/>
      <c r="O44" s="530"/>
      <c r="P44" s="531"/>
      <c r="Q44" s="526"/>
      <c r="R44" s="527"/>
      <c r="S44" s="532"/>
      <c r="T44" s="1245"/>
      <c r="U44" s="527"/>
    </row>
    <row r="45" spans="1:21" ht="19.5" customHeight="1">
      <c r="A45" s="1264"/>
      <c r="B45" s="1262"/>
      <c r="C45" s="1287"/>
      <c r="D45" s="559"/>
      <c r="E45" s="560" t="s">
        <v>513</v>
      </c>
      <c r="F45" s="534"/>
      <c r="G45" s="567"/>
      <c r="H45" s="559"/>
      <c r="I45" s="560"/>
      <c r="J45" s="534"/>
      <c r="K45" s="567"/>
      <c r="L45" s="559"/>
      <c r="M45" s="560"/>
      <c r="N45" s="534"/>
      <c r="O45" s="562"/>
      <c r="P45" s="567"/>
      <c r="Q45" s="559"/>
      <c r="R45" s="560"/>
      <c r="S45" s="563"/>
      <c r="T45" s="1239"/>
      <c r="U45" s="560"/>
    </row>
    <row r="46" spans="1:21" ht="19.5" customHeight="1">
      <c r="A46" s="1263" t="s">
        <v>988</v>
      </c>
      <c r="B46" s="1261" t="s">
        <v>509</v>
      </c>
      <c r="C46" s="1294" t="s">
        <v>941</v>
      </c>
      <c r="D46" s="490"/>
      <c r="E46" s="552" t="s">
        <v>523</v>
      </c>
      <c r="F46" s="550"/>
      <c r="G46" s="555"/>
      <c r="H46" s="490"/>
      <c r="I46" s="552"/>
      <c r="J46" s="550"/>
      <c r="K46" s="555"/>
      <c r="L46" s="490"/>
      <c r="M46" s="552"/>
      <c r="N46" s="550"/>
      <c r="O46" s="556"/>
      <c r="P46" s="555"/>
      <c r="Q46" s="490"/>
      <c r="R46" s="552"/>
      <c r="S46" s="1258" t="s">
        <v>180</v>
      </c>
      <c r="T46" s="1238" t="s">
        <v>175</v>
      </c>
      <c r="U46" s="552"/>
    </row>
    <row r="47" spans="1:21" ht="19.5" customHeight="1">
      <c r="A47" s="1207"/>
      <c r="B47" s="1271"/>
      <c r="C47" s="1295"/>
      <c r="D47" s="526"/>
      <c r="E47" s="527" t="s">
        <v>524</v>
      </c>
      <c r="F47" s="524"/>
      <c r="G47" s="531"/>
      <c r="H47" s="526"/>
      <c r="I47" s="527"/>
      <c r="J47" s="524"/>
      <c r="K47" s="531"/>
      <c r="L47" s="526"/>
      <c r="M47" s="527"/>
      <c r="N47" s="524"/>
      <c r="O47" s="530"/>
      <c r="P47" s="531"/>
      <c r="Q47" s="526"/>
      <c r="R47" s="527"/>
      <c r="S47" s="1259"/>
      <c r="T47" s="1245"/>
      <c r="U47" s="527"/>
    </row>
    <row r="48" spans="1:21" ht="19.5" customHeight="1">
      <c r="A48" s="1264"/>
      <c r="B48" s="1262"/>
      <c r="C48" s="1296"/>
      <c r="D48" s="559"/>
      <c r="E48" s="560" t="s">
        <v>525</v>
      </c>
      <c r="F48" s="534"/>
      <c r="G48" s="567"/>
      <c r="H48" s="559"/>
      <c r="I48" s="560"/>
      <c r="J48" s="534"/>
      <c r="K48" s="567"/>
      <c r="L48" s="559"/>
      <c r="M48" s="560"/>
      <c r="N48" s="534"/>
      <c r="O48" s="562"/>
      <c r="P48" s="567"/>
      <c r="Q48" s="559"/>
      <c r="R48" s="560"/>
      <c r="S48" s="1260"/>
      <c r="T48" s="1239"/>
      <c r="U48" s="560"/>
    </row>
    <row r="49" spans="1:21" ht="19.5" customHeight="1">
      <c r="A49" s="1304" t="s">
        <v>989</v>
      </c>
      <c r="B49" s="1261" t="s">
        <v>509</v>
      </c>
      <c r="C49" s="1294" t="s">
        <v>941</v>
      </c>
      <c r="D49" s="490"/>
      <c r="E49" s="1327" t="s">
        <v>891</v>
      </c>
      <c r="F49" s="1261" t="s">
        <v>509</v>
      </c>
      <c r="G49" s="1248" t="s">
        <v>519</v>
      </c>
      <c r="H49" s="490"/>
      <c r="I49" s="552" t="s">
        <v>158</v>
      </c>
      <c r="J49" s="1331" t="s">
        <v>509</v>
      </c>
      <c r="K49" s="1286" t="s">
        <v>160</v>
      </c>
      <c r="L49" s="490"/>
      <c r="M49" s="552" t="s">
        <v>158</v>
      </c>
      <c r="N49" s="550"/>
      <c r="O49" s="556"/>
      <c r="P49" s="555"/>
      <c r="Q49" s="490"/>
      <c r="R49" s="552"/>
      <c r="S49" s="1258" t="s">
        <v>180</v>
      </c>
      <c r="T49" s="1238" t="s">
        <v>1315</v>
      </c>
      <c r="U49" s="552"/>
    </row>
    <row r="50" spans="1:21" ht="19.5" customHeight="1">
      <c r="A50" s="1305"/>
      <c r="B50" s="1271"/>
      <c r="C50" s="1295"/>
      <c r="D50" s="526"/>
      <c r="E50" s="1269"/>
      <c r="F50" s="1271"/>
      <c r="G50" s="1285"/>
      <c r="H50" s="526"/>
      <c r="I50" s="527" t="s">
        <v>849</v>
      </c>
      <c r="J50" s="1318"/>
      <c r="K50" s="1293"/>
      <c r="L50" s="526"/>
      <c r="M50" s="527" t="s">
        <v>849</v>
      </c>
      <c r="N50" s="524"/>
      <c r="O50" s="530"/>
      <c r="P50" s="531"/>
      <c r="Q50" s="526"/>
      <c r="R50" s="527"/>
      <c r="S50" s="1259"/>
      <c r="T50" s="1245"/>
      <c r="U50" s="527"/>
    </row>
    <row r="51" spans="1:21" ht="19.5" customHeight="1">
      <c r="A51" s="1306"/>
      <c r="B51" s="1262"/>
      <c r="C51" s="1296"/>
      <c r="D51" s="559"/>
      <c r="E51" s="1270"/>
      <c r="F51" s="1262"/>
      <c r="G51" s="1249"/>
      <c r="H51" s="559"/>
      <c r="I51" s="560" t="s">
        <v>144</v>
      </c>
      <c r="J51" s="1319"/>
      <c r="K51" s="1287"/>
      <c r="L51" s="559"/>
      <c r="M51" s="560" t="s">
        <v>144</v>
      </c>
      <c r="N51" s="534"/>
      <c r="O51" s="562"/>
      <c r="P51" s="567"/>
      <c r="Q51" s="559"/>
      <c r="R51" s="560"/>
      <c r="S51" s="1260"/>
      <c r="T51" s="1239"/>
      <c r="U51" s="560"/>
    </row>
    <row r="52" spans="1:21" ht="19.5" customHeight="1">
      <c r="A52" s="549" t="s">
        <v>990</v>
      </c>
      <c r="B52" s="550" t="s">
        <v>850</v>
      </c>
      <c r="C52" s="554" t="s">
        <v>140</v>
      </c>
      <c r="D52" s="526"/>
      <c r="E52" s="527"/>
      <c r="F52" s="550" t="s">
        <v>155</v>
      </c>
      <c r="G52" s="551" t="s">
        <v>851</v>
      </c>
      <c r="H52" s="526"/>
      <c r="I52" s="527"/>
      <c r="J52" s="524"/>
      <c r="K52" s="531"/>
      <c r="L52" s="526"/>
      <c r="M52" s="527"/>
      <c r="N52" s="572" t="s">
        <v>892</v>
      </c>
      <c r="O52" s="530" t="s">
        <v>850</v>
      </c>
      <c r="P52" s="529" t="s">
        <v>140</v>
      </c>
      <c r="Q52" s="526"/>
      <c r="R52" s="527"/>
      <c r="S52" s="557" t="s">
        <v>852</v>
      </c>
      <c r="T52" s="558" t="s">
        <v>1315</v>
      </c>
      <c r="U52" s="527" t="s">
        <v>515</v>
      </c>
    </row>
    <row r="53" spans="1:21" ht="19.5" customHeight="1">
      <c r="A53" s="1263" t="s">
        <v>991</v>
      </c>
      <c r="B53" s="1261" t="s">
        <v>509</v>
      </c>
      <c r="C53" s="1286" t="s">
        <v>139</v>
      </c>
      <c r="D53" s="1252" t="s">
        <v>505</v>
      </c>
      <c r="E53" s="552" t="s">
        <v>893</v>
      </c>
      <c r="F53" s="550"/>
      <c r="G53" s="555"/>
      <c r="H53" s="490"/>
      <c r="I53" s="552"/>
      <c r="J53" s="550"/>
      <c r="K53" s="555"/>
      <c r="L53" s="490"/>
      <c r="M53" s="552"/>
      <c r="N53" s="550"/>
      <c r="O53" s="556"/>
      <c r="P53" s="555"/>
      <c r="Q53" s="490"/>
      <c r="R53" s="552"/>
      <c r="S53" s="1258" t="s">
        <v>847</v>
      </c>
      <c r="T53" s="1238" t="s">
        <v>1311</v>
      </c>
      <c r="U53" s="552" t="s">
        <v>526</v>
      </c>
    </row>
    <row r="54" spans="1:21" ht="19.5" customHeight="1">
      <c r="A54" s="1264"/>
      <c r="B54" s="1262"/>
      <c r="C54" s="1287"/>
      <c r="D54" s="1253"/>
      <c r="E54" s="560" t="s">
        <v>894</v>
      </c>
      <c r="F54" s="534"/>
      <c r="G54" s="567"/>
      <c r="H54" s="559"/>
      <c r="I54" s="560"/>
      <c r="J54" s="534"/>
      <c r="K54" s="567"/>
      <c r="L54" s="559"/>
      <c r="M54" s="560"/>
      <c r="N54" s="534"/>
      <c r="O54" s="562"/>
      <c r="P54" s="567"/>
      <c r="Q54" s="559"/>
      <c r="R54" s="560"/>
      <c r="S54" s="1260"/>
      <c r="T54" s="1239"/>
      <c r="U54" s="560"/>
    </row>
    <row r="55" spans="1:21" ht="19.5" customHeight="1">
      <c r="A55" s="1263" t="s">
        <v>161</v>
      </c>
      <c r="B55" s="1261" t="s">
        <v>509</v>
      </c>
      <c r="C55" s="1286" t="s">
        <v>520</v>
      </c>
      <c r="D55" s="1252"/>
      <c r="E55" s="552" t="s">
        <v>527</v>
      </c>
      <c r="F55" s="1261" t="s">
        <v>509</v>
      </c>
      <c r="G55" s="1248" t="s">
        <v>522</v>
      </c>
      <c r="H55" s="490"/>
      <c r="I55" s="552" t="s">
        <v>895</v>
      </c>
      <c r="J55" s="1331" t="s">
        <v>509</v>
      </c>
      <c r="K55" s="1286" t="s">
        <v>156</v>
      </c>
      <c r="L55" s="490"/>
      <c r="M55" s="552"/>
      <c r="N55" s="550"/>
      <c r="O55" s="556"/>
      <c r="P55" s="555"/>
      <c r="Q55" s="490"/>
      <c r="R55" s="552"/>
      <c r="S55" s="583" t="s">
        <v>194</v>
      </c>
      <c r="T55" s="584" t="s">
        <v>1316</v>
      </c>
      <c r="U55" s="573"/>
    </row>
    <row r="56" spans="1:21" ht="19.5" customHeight="1">
      <c r="A56" s="1207"/>
      <c r="B56" s="1271"/>
      <c r="C56" s="1293"/>
      <c r="D56" s="1289"/>
      <c r="E56" s="527" t="s">
        <v>1304</v>
      </c>
      <c r="F56" s="1271"/>
      <c r="G56" s="1285"/>
      <c r="H56" s="526"/>
      <c r="I56" s="527" t="s">
        <v>853</v>
      </c>
      <c r="J56" s="1318"/>
      <c r="K56" s="1293"/>
      <c r="L56" s="526"/>
      <c r="M56" s="527"/>
      <c r="N56" s="524"/>
      <c r="O56" s="530"/>
      <c r="P56" s="531"/>
      <c r="Q56" s="526"/>
      <c r="R56" s="527"/>
      <c r="S56" s="585" t="s">
        <v>195</v>
      </c>
      <c r="T56" s="533" t="s">
        <v>197</v>
      </c>
      <c r="U56" s="574"/>
    </row>
    <row r="57" spans="1:21" ht="19.5" customHeight="1">
      <c r="A57" s="1264"/>
      <c r="B57" s="1262"/>
      <c r="C57" s="1287"/>
      <c r="D57" s="1253"/>
      <c r="E57" s="560"/>
      <c r="F57" s="1262"/>
      <c r="G57" s="1249"/>
      <c r="H57" s="559"/>
      <c r="I57" s="560"/>
      <c r="J57" s="1319"/>
      <c r="K57" s="1287"/>
      <c r="L57" s="559"/>
      <c r="M57" s="560"/>
      <c r="N57" s="534"/>
      <c r="O57" s="562"/>
      <c r="P57" s="567"/>
      <c r="Q57" s="559"/>
      <c r="R57" s="560"/>
      <c r="S57" s="586"/>
      <c r="T57" s="538"/>
      <c r="U57" s="560"/>
    </row>
    <row r="58" spans="1:21" ht="19.5" customHeight="1">
      <c r="A58" s="1263" t="s">
        <v>993</v>
      </c>
      <c r="B58" s="1261" t="s">
        <v>509</v>
      </c>
      <c r="C58" s="1286" t="s">
        <v>854</v>
      </c>
      <c r="D58" s="490"/>
      <c r="E58" s="552" t="s">
        <v>510</v>
      </c>
      <c r="F58" s="1261" t="s">
        <v>509</v>
      </c>
      <c r="G58" s="1286" t="s">
        <v>854</v>
      </c>
      <c r="H58" s="490"/>
      <c r="I58" s="552" t="s">
        <v>510</v>
      </c>
      <c r="J58" s="550"/>
      <c r="K58" s="555"/>
      <c r="L58" s="490"/>
      <c r="M58" s="552"/>
      <c r="N58" s="550"/>
      <c r="O58" s="556"/>
      <c r="P58" s="555"/>
      <c r="Q58" s="490"/>
      <c r="R58" s="552"/>
      <c r="S58" s="1258"/>
      <c r="T58" s="1238"/>
      <c r="U58" s="552"/>
    </row>
    <row r="59" spans="1:21" ht="19.5" customHeight="1">
      <c r="A59" s="1207"/>
      <c r="B59" s="1271"/>
      <c r="C59" s="1293"/>
      <c r="D59" s="526"/>
      <c r="E59" s="527" t="s">
        <v>512</v>
      </c>
      <c r="F59" s="1271"/>
      <c r="G59" s="1293"/>
      <c r="H59" s="526"/>
      <c r="I59" s="527" t="s">
        <v>512</v>
      </c>
      <c r="J59" s="524"/>
      <c r="K59" s="531"/>
      <c r="L59" s="526"/>
      <c r="M59" s="527"/>
      <c r="N59" s="524"/>
      <c r="O59" s="530"/>
      <c r="P59" s="531"/>
      <c r="Q59" s="526"/>
      <c r="R59" s="527"/>
      <c r="S59" s="1259"/>
      <c r="T59" s="1245"/>
      <c r="U59" s="527"/>
    </row>
    <row r="60" spans="1:21" ht="19.5" customHeight="1">
      <c r="A60" s="1264"/>
      <c r="B60" s="1262"/>
      <c r="C60" s="1287"/>
      <c r="D60" s="559"/>
      <c r="E60" s="560" t="s">
        <v>513</v>
      </c>
      <c r="F60" s="1262"/>
      <c r="G60" s="1287"/>
      <c r="H60" s="559"/>
      <c r="I60" s="560" t="s">
        <v>513</v>
      </c>
      <c r="J60" s="534"/>
      <c r="K60" s="567"/>
      <c r="L60" s="559"/>
      <c r="M60" s="560"/>
      <c r="N60" s="534"/>
      <c r="O60" s="562"/>
      <c r="P60" s="567"/>
      <c r="Q60" s="559"/>
      <c r="R60" s="560"/>
      <c r="S60" s="1260"/>
      <c r="T60" s="1239"/>
      <c r="U60" s="560"/>
    </row>
    <row r="61" spans="1:21" ht="19.5" customHeight="1">
      <c r="A61" s="1263" t="s">
        <v>994</v>
      </c>
      <c r="B61" s="1261" t="s">
        <v>148</v>
      </c>
      <c r="C61" s="1286" t="s">
        <v>159</v>
      </c>
      <c r="D61" s="1279"/>
      <c r="E61" s="552" t="s">
        <v>510</v>
      </c>
      <c r="F61" s="1261" t="s">
        <v>148</v>
      </c>
      <c r="G61" s="1248" t="s">
        <v>159</v>
      </c>
      <c r="H61" s="1279"/>
      <c r="I61" s="552" t="s">
        <v>510</v>
      </c>
      <c r="J61" s="550"/>
      <c r="K61" s="555"/>
      <c r="L61" s="490"/>
      <c r="M61" s="552"/>
      <c r="N61" s="550"/>
      <c r="O61" s="556"/>
      <c r="P61" s="555"/>
      <c r="Q61" s="490"/>
      <c r="R61" s="552"/>
      <c r="S61" s="1258" t="s">
        <v>192</v>
      </c>
      <c r="T61" s="1351" t="s">
        <v>193</v>
      </c>
      <c r="U61" s="552"/>
    </row>
    <row r="62" spans="1:21" ht="19.5" customHeight="1">
      <c r="A62" s="1207"/>
      <c r="B62" s="1271"/>
      <c r="C62" s="1293"/>
      <c r="D62" s="1280"/>
      <c r="E62" s="527" t="s">
        <v>855</v>
      </c>
      <c r="F62" s="1271"/>
      <c r="G62" s="1285"/>
      <c r="H62" s="1280"/>
      <c r="I62" s="527" t="s">
        <v>512</v>
      </c>
      <c r="J62" s="524"/>
      <c r="K62" s="531"/>
      <c r="L62" s="526"/>
      <c r="M62" s="527"/>
      <c r="N62" s="524"/>
      <c r="O62" s="530"/>
      <c r="P62" s="531"/>
      <c r="Q62" s="526"/>
      <c r="R62" s="527"/>
      <c r="S62" s="1259"/>
      <c r="T62" s="1341"/>
      <c r="U62" s="527"/>
    </row>
    <row r="63" spans="1:21" ht="19.5" customHeight="1">
      <c r="A63" s="1264"/>
      <c r="B63" s="1262"/>
      <c r="C63" s="1287"/>
      <c r="D63" s="1284"/>
      <c r="E63" s="527" t="s">
        <v>144</v>
      </c>
      <c r="F63" s="1262"/>
      <c r="G63" s="1249"/>
      <c r="H63" s="1284"/>
      <c r="I63" s="527" t="s">
        <v>144</v>
      </c>
      <c r="J63" s="524"/>
      <c r="K63" s="531"/>
      <c r="L63" s="526"/>
      <c r="M63" s="527"/>
      <c r="N63" s="524"/>
      <c r="O63" s="530"/>
      <c r="P63" s="531"/>
      <c r="Q63" s="526"/>
      <c r="R63" s="527"/>
      <c r="S63" s="1260"/>
      <c r="T63" s="1342"/>
      <c r="U63" s="527"/>
    </row>
    <row r="64" spans="1:21" ht="19.5" customHeight="1">
      <c r="A64" s="1263" t="s">
        <v>995</v>
      </c>
      <c r="B64" s="1261" t="s">
        <v>509</v>
      </c>
      <c r="C64" s="1286" t="s">
        <v>162</v>
      </c>
      <c r="D64" s="490"/>
      <c r="E64" s="552" t="s">
        <v>856</v>
      </c>
      <c r="F64" s="550"/>
      <c r="G64" s="555"/>
      <c r="H64" s="490"/>
      <c r="I64" s="552"/>
      <c r="J64" s="553"/>
      <c r="K64" s="554"/>
      <c r="L64" s="490"/>
      <c r="M64" s="552"/>
      <c r="N64" s="1246" t="s">
        <v>887</v>
      </c>
      <c r="O64" s="1274" t="s">
        <v>148</v>
      </c>
      <c r="P64" s="1265" t="s">
        <v>210</v>
      </c>
      <c r="Q64" s="490"/>
      <c r="R64" s="552" t="s">
        <v>223</v>
      </c>
      <c r="S64" s="1258" t="s">
        <v>505</v>
      </c>
      <c r="T64" s="1238" t="s">
        <v>857</v>
      </c>
      <c r="U64" s="552"/>
    </row>
    <row r="65" spans="1:21" ht="19.5" customHeight="1">
      <c r="A65" s="1264"/>
      <c r="B65" s="1262"/>
      <c r="C65" s="1287"/>
      <c r="D65" s="559"/>
      <c r="E65" s="560" t="s">
        <v>858</v>
      </c>
      <c r="F65" s="534"/>
      <c r="G65" s="567"/>
      <c r="H65" s="559"/>
      <c r="I65" s="560"/>
      <c r="J65" s="536"/>
      <c r="K65" s="537"/>
      <c r="L65" s="559"/>
      <c r="M65" s="560"/>
      <c r="N65" s="1273"/>
      <c r="O65" s="1275"/>
      <c r="P65" s="1266"/>
      <c r="Q65" s="559"/>
      <c r="R65" s="560" t="s">
        <v>711</v>
      </c>
      <c r="S65" s="1260"/>
      <c r="T65" s="1239"/>
      <c r="U65" s="560"/>
    </row>
    <row r="66" spans="1:21" ht="19.5" customHeight="1">
      <c r="A66" s="1304" t="s">
        <v>996</v>
      </c>
      <c r="B66" s="1261" t="s">
        <v>509</v>
      </c>
      <c r="C66" s="1286" t="s">
        <v>528</v>
      </c>
      <c r="D66" s="490"/>
      <c r="E66" s="552" t="s">
        <v>510</v>
      </c>
      <c r="F66" s="550"/>
      <c r="G66" s="555"/>
      <c r="H66" s="490"/>
      <c r="I66" s="552"/>
      <c r="J66" s="1334" t="s">
        <v>148</v>
      </c>
      <c r="K66" s="1286" t="s">
        <v>164</v>
      </c>
      <c r="L66" s="490"/>
      <c r="M66" s="1242" t="s">
        <v>141</v>
      </c>
      <c r="N66" s="550"/>
      <c r="O66" s="556"/>
      <c r="P66" s="555"/>
      <c r="Q66" s="490"/>
      <c r="R66" s="552"/>
      <c r="S66" s="1258"/>
      <c r="T66" s="1238"/>
      <c r="U66" s="1242" t="s">
        <v>184</v>
      </c>
    </row>
    <row r="67" spans="1:21" ht="19.5" customHeight="1">
      <c r="A67" s="1305"/>
      <c r="B67" s="1271"/>
      <c r="C67" s="1293"/>
      <c r="D67" s="526"/>
      <c r="E67" s="527" t="s">
        <v>859</v>
      </c>
      <c r="F67" s="524"/>
      <c r="G67" s="531"/>
      <c r="H67" s="526"/>
      <c r="I67" s="527"/>
      <c r="J67" s="1335"/>
      <c r="K67" s="1293"/>
      <c r="L67" s="526"/>
      <c r="M67" s="1240"/>
      <c r="N67" s="524"/>
      <c r="O67" s="530"/>
      <c r="P67" s="531"/>
      <c r="Q67" s="526"/>
      <c r="R67" s="527"/>
      <c r="S67" s="1259"/>
      <c r="T67" s="1245"/>
      <c r="U67" s="1240"/>
    </row>
    <row r="68" spans="1:21" ht="19.5" customHeight="1">
      <c r="A68" s="1306"/>
      <c r="B68" s="1262"/>
      <c r="C68" s="1287"/>
      <c r="D68" s="526"/>
      <c r="E68" s="527" t="s">
        <v>144</v>
      </c>
      <c r="F68" s="524"/>
      <c r="G68" s="531"/>
      <c r="H68" s="526"/>
      <c r="I68" s="527"/>
      <c r="J68" s="1336"/>
      <c r="K68" s="1287"/>
      <c r="L68" s="526"/>
      <c r="M68" s="1241"/>
      <c r="N68" s="524"/>
      <c r="O68" s="530"/>
      <c r="P68" s="531"/>
      <c r="Q68" s="526"/>
      <c r="R68" s="527"/>
      <c r="S68" s="1260"/>
      <c r="T68" s="1239"/>
      <c r="U68" s="1241"/>
    </row>
    <row r="69" spans="1:21" ht="17.25">
      <c r="A69" s="1263" t="s">
        <v>997</v>
      </c>
      <c r="B69" s="1261" t="s">
        <v>509</v>
      </c>
      <c r="C69" s="1294" t="s">
        <v>156</v>
      </c>
      <c r="D69" s="1252" t="s">
        <v>227</v>
      </c>
      <c r="E69" s="1327" t="s">
        <v>1334</v>
      </c>
      <c r="F69" s="550"/>
      <c r="G69" s="555"/>
      <c r="H69" s="490"/>
      <c r="I69" s="552"/>
      <c r="J69" s="550"/>
      <c r="K69" s="555"/>
      <c r="L69" s="490"/>
      <c r="M69" s="552"/>
      <c r="N69" s="550"/>
      <c r="O69" s="556"/>
      <c r="P69" s="555"/>
      <c r="Q69" s="490"/>
      <c r="R69" s="552"/>
      <c r="S69" s="1258" t="s">
        <v>860</v>
      </c>
      <c r="T69" s="1238" t="s">
        <v>529</v>
      </c>
      <c r="U69" s="552" t="s">
        <v>530</v>
      </c>
    </row>
    <row r="70" spans="1:21" ht="38.25" customHeight="1">
      <c r="A70" s="1264"/>
      <c r="B70" s="1262"/>
      <c r="C70" s="1296"/>
      <c r="D70" s="1253"/>
      <c r="E70" s="1270"/>
      <c r="F70" s="534"/>
      <c r="G70" s="567"/>
      <c r="H70" s="559"/>
      <c r="I70" s="560"/>
      <c r="J70" s="534"/>
      <c r="K70" s="567"/>
      <c r="L70" s="559"/>
      <c r="M70" s="560"/>
      <c r="N70" s="534"/>
      <c r="O70" s="562"/>
      <c r="P70" s="567"/>
      <c r="Q70" s="559"/>
      <c r="R70" s="560"/>
      <c r="S70" s="1260"/>
      <c r="T70" s="1239"/>
      <c r="U70" s="560"/>
    </row>
    <row r="71" spans="1:21" ht="19.5" customHeight="1">
      <c r="A71" s="1207" t="s">
        <v>998</v>
      </c>
      <c r="B71" s="1271" t="s">
        <v>509</v>
      </c>
      <c r="C71" s="1295" t="s">
        <v>942</v>
      </c>
      <c r="D71" s="526"/>
      <c r="E71" s="527" t="s">
        <v>861</v>
      </c>
      <c r="F71" s="1271" t="s">
        <v>148</v>
      </c>
      <c r="G71" s="1285" t="s">
        <v>511</v>
      </c>
      <c r="H71" s="526"/>
      <c r="I71" s="1242" t="s">
        <v>861</v>
      </c>
      <c r="J71" s="1271" t="s">
        <v>148</v>
      </c>
      <c r="K71" s="1272" t="s">
        <v>166</v>
      </c>
      <c r="L71" s="526"/>
      <c r="M71" s="527" t="s">
        <v>862</v>
      </c>
      <c r="N71" s="524"/>
      <c r="O71" s="530"/>
      <c r="P71" s="531"/>
      <c r="Q71" s="526"/>
      <c r="R71" s="527"/>
      <c r="S71" s="1259" t="s">
        <v>505</v>
      </c>
      <c r="T71" s="1238" t="s">
        <v>863</v>
      </c>
      <c r="U71" s="527"/>
    </row>
    <row r="72" spans="1:21" ht="19.5" customHeight="1">
      <c r="A72" s="1264"/>
      <c r="B72" s="1262"/>
      <c r="C72" s="1296"/>
      <c r="D72" s="559"/>
      <c r="E72" s="560" t="s">
        <v>532</v>
      </c>
      <c r="F72" s="1262"/>
      <c r="G72" s="1249"/>
      <c r="H72" s="559"/>
      <c r="I72" s="1241"/>
      <c r="J72" s="1262"/>
      <c r="K72" s="1266"/>
      <c r="L72" s="559"/>
      <c r="M72" s="560" t="s">
        <v>152</v>
      </c>
      <c r="N72" s="534"/>
      <c r="O72" s="562"/>
      <c r="P72" s="567"/>
      <c r="Q72" s="559"/>
      <c r="R72" s="560"/>
      <c r="S72" s="1260"/>
      <c r="T72" s="1239"/>
      <c r="U72" s="560"/>
    </row>
    <row r="73" spans="1:21" ht="19.5" customHeight="1">
      <c r="A73" s="1263" t="s">
        <v>999</v>
      </c>
      <c r="B73" s="1261" t="s">
        <v>509</v>
      </c>
      <c r="C73" s="1286" t="s">
        <v>864</v>
      </c>
      <c r="D73" s="490"/>
      <c r="E73" s="1327" t="s">
        <v>896</v>
      </c>
      <c r="F73" s="1261" t="s">
        <v>509</v>
      </c>
      <c r="G73" s="1248" t="s">
        <v>511</v>
      </c>
      <c r="H73" s="490"/>
      <c r="I73" s="1242" t="s">
        <v>165</v>
      </c>
      <c r="J73" s="1261"/>
      <c r="K73" s="1265"/>
      <c r="L73" s="490"/>
      <c r="M73" s="552"/>
      <c r="N73" s="1321" t="s">
        <v>892</v>
      </c>
      <c r="O73" s="1274" t="s">
        <v>148</v>
      </c>
      <c r="P73" s="1265" t="s">
        <v>166</v>
      </c>
      <c r="Q73" s="490"/>
      <c r="R73" s="552" t="s">
        <v>510</v>
      </c>
      <c r="S73" s="1258" t="s">
        <v>505</v>
      </c>
      <c r="T73" s="1238" t="s">
        <v>863</v>
      </c>
      <c r="U73" s="552"/>
    </row>
    <row r="74" spans="1:21" ht="19.5" customHeight="1">
      <c r="A74" s="1207"/>
      <c r="B74" s="1271"/>
      <c r="C74" s="1293"/>
      <c r="D74" s="526"/>
      <c r="E74" s="1269"/>
      <c r="F74" s="1271"/>
      <c r="G74" s="1285"/>
      <c r="H74" s="526"/>
      <c r="I74" s="1240"/>
      <c r="J74" s="1271"/>
      <c r="K74" s="1272"/>
      <c r="L74" s="526"/>
      <c r="M74" s="527"/>
      <c r="N74" s="1322"/>
      <c r="O74" s="1324"/>
      <c r="P74" s="1272"/>
      <c r="Q74" s="526"/>
      <c r="R74" s="527" t="s">
        <v>512</v>
      </c>
      <c r="S74" s="1259"/>
      <c r="T74" s="1245"/>
      <c r="U74" s="527"/>
    </row>
    <row r="75" spans="1:21" ht="19.5" customHeight="1">
      <c r="A75" s="1264"/>
      <c r="B75" s="1262"/>
      <c r="C75" s="1287"/>
      <c r="D75" s="559"/>
      <c r="E75" s="1270"/>
      <c r="F75" s="1262"/>
      <c r="G75" s="1249"/>
      <c r="H75" s="559"/>
      <c r="I75" s="1241"/>
      <c r="J75" s="1262"/>
      <c r="K75" s="1266"/>
      <c r="L75" s="559"/>
      <c r="M75" s="560"/>
      <c r="N75" s="1323"/>
      <c r="O75" s="1275"/>
      <c r="P75" s="1266"/>
      <c r="Q75" s="559"/>
      <c r="R75" s="560" t="s">
        <v>144</v>
      </c>
      <c r="S75" s="1260"/>
      <c r="T75" s="1239"/>
      <c r="U75" s="560"/>
    </row>
    <row r="76" spans="1:21" ht="19.5" customHeight="1">
      <c r="A76" s="1304" t="s">
        <v>1000</v>
      </c>
      <c r="B76" s="1261" t="s">
        <v>509</v>
      </c>
      <c r="C76" s="1286" t="s">
        <v>520</v>
      </c>
      <c r="D76" s="1252"/>
      <c r="E76" s="552" t="s">
        <v>167</v>
      </c>
      <c r="F76" s="1261" t="s">
        <v>509</v>
      </c>
      <c r="G76" s="1248" t="s">
        <v>520</v>
      </c>
      <c r="H76" s="1252"/>
      <c r="I76" s="1242" t="s">
        <v>167</v>
      </c>
      <c r="J76" s="1331" t="s">
        <v>148</v>
      </c>
      <c r="K76" s="1286" t="s">
        <v>146</v>
      </c>
      <c r="L76" s="490"/>
      <c r="M76" s="1242" t="s">
        <v>168</v>
      </c>
      <c r="N76" s="550"/>
      <c r="O76" s="556"/>
      <c r="P76" s="555"/>
      <c r="Q76" s="490"/>
      <c r="R76" s="552"/>
      <c r="S76" s="1258" t="s">
        <v>505</v>
      </c>
      <c r="T76" s="1238" t="s">
        <v>533</v>
      </c>
      <c r="U76" s="552"/>
    </row>
    <row r="77" spans="1:21" ht="19.5" customHeight="1">
      <c r="A77" s="1306"/>
      <c r="B77" s="1262"/>
      <c r="C77" s="1287"/>
      <c r="D77" s="1253"/>
      <c r="E77" s="560" t="s">
        <v>865</v>
      </c>
      <c r="F77" s="1262"/>
      <c r="G77" s="1249"/>
      <c r="H77" s="1253"/>
      <c r="I77" s="1241"/>
      <c r="J77" s="1319"/>
      <c r="K77" s="1287"/>
      <c r="L77" s="559"/>
      <c r="M77" s="1241"/>
      <c r="N77" s="534"/>
      <c r="O77" s="562"/>
      <c r="P77" s="567"/>
      <c r="Q77" s="559"/>
      <c r="R77" s="560"/>
      <c r="S77" s="1260"/>
      <c r="T77" s="1239"/>
      <c r="U77" s="560"/>
    </row>
    <row r="78" spans="1:21" ht="19.5" customHeight="1">
      <c r="A78" s="1263" t="s">
        <v>169</v>
      </c>
      <c r="B78" s="1261" t="s">
        <v>509</v>
      </c>
      <c r="C78" s="1286" t="s">
        <v>602</v>
      </c>
      <c r="D78" s="490"/>
      <c r="E78" s="552" t="s">
        <v>510</v>
      </c>
      <c r="F78" s="550"/>
      <c r="G78" s="555"/>
      <c r="H78" s="490"/>
      <c r="I78" s="552"/>
      <c r="J78" s="550"/>
      <c r="K78" s="555"/>
      <c r="L78" s="490"/>
      <c r="M78" s="552"/>
      <c r="N78" s="550"/>
      <c r="O78" s="556"/>
      <c r="P78" s="555"/>
      <c r="Q78" s="490"/>
      <c r="R78" s="552"/>
      <c r="S78" s="1258"/>
      <c r="T78" s="1238"/>
      <c r="U78" s="552"/>
    </row>
    <row r="79" spans="1:21" ht="19.5" customHeight="1">
      <c r="A79" s="1207"/>
      <c r="B79" s="1271"/>
      <c r="C79" s="1293"/>
      <c r="D79" s="526"/>
      <c r="E79" s="527" t="s">
        <v>866</v>
      </c>
      <c r="F79" s="524"/>
      <c r="G79" s="531"/>
      <c r="H79" s="526"/>
      <c r="I79" s="527"/>
      <c r="J79" s="524"/>
      <c r="K79" s="531"/>
      <c r="L79" s="526"/>
      <c r="M79" s="527"/>
      <c r="N79" s="524"/>
      <c r="O79" s="530"/>
      <c r="P79" s="531"/>
      <c r="Q79" s="526"/>
      <c r="R79" s="527"/>
      <c r="S79" s="1259"/>
      <c r="T79" s="1245"/>
      <c r="U79" s="527"/>
    </row>
    <row r="80" spans="1:21" ht="19.5" customHeight="1">
      <c r="A80" s="1264"/>
      <c r="B80" s="1262"/>
      <c r="C80" s="1287"/>
      <c r="D80" s="559"/>
      <c r="E80" s="527" t="s">
        <v>144</v>
      </c>
      <c r="F80" s="534"/>
      <c r="G80" s="567"/>
      <c r="H80" s="559"/>
      <c r="I80" s="560"/>
      <c r="J80" s="534"/>
      <c r="K80" s="567"/>
      <c r="L80" s="559"/>
      <c r="M80" s="560"/>
      <c r="N80" s="534"/>
      <c r="O80" s="562"/>
      <c r="P80" s="567"/>
      <c r="Q80" s="559"/>
      <c r="R80" s="560"/>
      <c r="S80" s="1260"/>
      <c r="T80" s="1239"/>
      <c r="U80" s="560"/>
    </row>
    <row r="81" spans="1:21" ht="19.5" customHeight="1">
      <c r="A81" s="1263" t="s">
        <v>603</v>
      </c>
      <c r="B81" s="1261" t="s">
        <v>509</v>
      </c>
      <c r="C81" s="1286" t="s">
        <v>153</v>
      </c>
      <c r="D81" s="1279" t="s">
        <v>841</v>
      </c>
      <c r="E81" s="552" t="s">
        <v>228</v>
      </c>
      <c r="F81" s="1261" t="s">
        <v>509</v>
      </c>
      <c r="G81" s="1286" t="s">
        <v>373</v>
      </c>
      <c r="H81" s="1279" t="s">
        <v>839</v>
      </c>
      <c r="I81" s="552" t="s">
        <v>228</v>
      </c>
      <c r="J81" s="1261"/>
      <c r="K81" s="1265"/>
      <c r="L81" s="490"/>
      <c r="M81" s="552"/>
      <c r="N81" s="1246" t="s">
        <v>707</v>
      </c>
      <c r="O81" s="1274" t="s">
        <v>148</v>
      </c>
      <c r="P81" s="1265" t="s">
        <v>166</v>
      </c>
      <c r="Q81" s="490"/>
      <c r="R81" s="552" t="s">
        <v>228</v>
      </c>
      <c r="S81" s="1258" t="s">
        <v>505</v>
      </c>
      <c r="T81" s="1238" t="s">
        <v>708</v>
      </c>
      <c r="U81" s="552"/>
    </row>
    <row r="82" spans="1:21" ht="19.5" customHeight="1">
      <c r="A82" s="1264"/>
      <c r="B82" s="1262"/>
      <c r="C82" s="1287"/>
      <c r="D82" s="1284"/>
      <c r="E82" s="560" t="s">
        <v>919</v>
      </c>
      <c r="F82" s="1262"/>
      <c r="G82" s="1287"/>
      <c r="H82" s="1284"/>
      <c r="I82" s="560" t="s">
        <v>919</v>
      </c>
      <c r="J82" s="1262"/>
      <c r="K82" s="1266"/>
      <c r="L82" s="559"/>
      <c r="M82" s="560"/>
      <c r="N82" s="1273"/>
      <c r="O82" s="1275"/>
      <c r="P82" s="1266"/>
      <c r="Q82" s="559"/>
      <c r="R82" s="560" t="s">
        <v>919</v>
      </c>
      <c r="S82" s="1260"/>
      <c r="T82" s="1239"/>
      <c r="U82" s="560"/>
    </row>
    <row r="83" spans="1:21" ht="19.5" customHeight="1">
      <c r="A83" s="1207" t="s">
        <v>604</v>
      </c>
      <c r="B83" s="1271" t="s">
        <v>509</v>
      </c>
      <c r="C83" s="1272" t="s">
        <v>156</v>
      </c>
      <c r="D83" s="526"/>
      <c r="E83" s="527" t="s">
        <v>920</v>
      </c>
      <c r="F83" s="1271" t="s">
        <v>509</v>
      </c>
      <c r="G83" s="1293" t="s">
        <v>153</v>
      </c>
      <c r="H83" s="526"/>
      <c r="I83" s="1240" t="s">
        <v>176</v>
      </c>
      <c r="J83" s="1271" t="s">
        <v>509</v>
      </c>
      <c r="K83" s="1272" t="s">
        <v>142</v>
      </c>
      <c r="L83" s="526"/>
      <c r="M83" s="1269" t="s">
        <v>897</v>
      </c>
      <c r="N83" s="524"/>
      <c r="O83" s="530"/>
      <c r="P83" s="531"/>
      <c r="Q83" s="526"/>
      <c r="R83" s="527"/>
      <c r="S83" s="1259" t="s">
        <v>505</v>
      </c>
      <c r="T83" s="1245" t="s">
        <v>921</v>
      </c>
      <c r="U83" s="527"/>
    </row>
    <row r="84" spans="1:21" ht="19.5" customHeight="1">
      <c r="A84" s="1207"/>
      <c r="B84" s="1271"/>
      <c r="C84" s="1272"/>
      <c r="D84" s="526"/>
      <c r="E84" s="527" t="s">
        <v>922</v>
      </c>
      <c r="F84" s="1271"/>
      <c r="G84" s="1293"/>
      <c r="H84" s="526"/>
      <c r="I84" s="1240"/>
      <c r="J84" s="1271"/>
      <c r="K84" s="1272"/>
      <c r="L84" s="526"/>
      <c r="M84" s="1269"/>
      <c r="N84" s="524"/>
      <c r="O84" s="530"/>
      <c r="P84" s="531"/>
      <c r="Q84" s="526"/>
      <c r="R84" s="527"/>
      <c r="S84" s="1259"/>
      <c r="T84" s="1245"/>
      <c r="U84" s="527"/>
    </row>
    <row r="85" spans="1:21" ht="19.5" customHeight="1">
      <c r="A85" s="1264"/>
      <c r="B85" s="1262"/>
      <c r="C85" s="1266"/>
      <c r="D85" s="559"/>
      <c r="E85" s="560" t="s">
        <v>605</v>
      </c>
      <c r="F85" s="1262"/>
      <c r="G85" s="1287"/>
      <c r="H85" s="559"/>
      <c r="I85" s="1241"/>
      <c r="J85" s="1262"/>
      <c r="K85" s="1266"/>
      <c r="L85" s="559"/>
      <c r="M85" s="1270"/>
      <c r="N85" s="534"/>
      <c r="O85" s="562"/>
      <c r="P85" s="567"/>
      <c r="Q85" s="559"/>
      <c r="R85" s="560"/>
      <c r="S85" s="1260"/>
      <c r="T85" s="1239"/>
      <c r="U85" s="560"/>
    </row>
    <row r="86" spans="1:21" ht="19.5" customHeight="1">
      <c r="A86" s="1263" t="s">
        <v>606</v>
      </c>
      <c r="B86" s="1261" t="s">
        <v>509</v>
      </c>
      <c r="C86" s="1265" t="s">
        <v>225</v>
      </c>
      <c r="D86" s="490"/>
      <c r="E86" s="552" t="s">
        <v>923</v>
      </c>
      <c r="F86" s="1261" t="s">
        <v>509</v>
      </c>
      <c r="G86" s="1286" t="s">
        <v>595</v>
      </c>
      <c r="H86" s="490"/>
      <c r="I86" s="1242" t="s">
        <v>176</v>
      </c>
      <c r="J86" s="1261"/>
      <c r="K86" s="1265"/>
      <c r="L86" s="490"/>
      <c r="M86" s="552"/>
      <c r="N86" s="550"/>
      <c r="O86" s="556"/>
      <c r="P86" s="555"/>
      <c r="Q86" s="490"/>
      <c r="R86" s="552"/>
      <c r="S86" s="1258" t="s">
        <v>505</v>
      </c>
      <c r="T86" s="1238" t="s">
        <v>924</v>
      </c>
      <c r="U86" s="552"/>
    </row>
    <row r="87" spans="1:21" ht="19.5" customHeight="1">
      <c r="A87" s="1264"/>
      <c r="B87" s="1262"/>
      <c r="C87" s="1266"/>
      <c r="D87" s="559"/>
      <c r="E87" s="560" t="s">
        <v>177</v>
      </c>
      <c r="F87" s="1262"/>
      <c r="G87" s="1287"/>
      <c r="H87" s="559"/>
      <c r="I87" s="1241"/>
      <c r="J87" s="1262"/>
      <c r="K87" s="1266"/>
      <c r="L87" s="559"/>
      <c r="M87" s="560"/>
      <c r="N87" s="534"/>
      <c r="O87" s="562"/>
      <c r="P87" s="567"/>
      <c r="Q87" s="559"/>
      <c r="R87" s="560"/>
      <c r="S87" s="1260"/>
      <c r="T87" s="1239"/>
      <c r="U87" s="560"/>
    </row>
    <row r="88" spans="1:21" ht="19.5" customHeight="1">
      <c r="A88" s="1263" t="s">
        <v>1370</v>
      </c>
      <c r="B88" s="1261" t="s">
        <v>509</v>
      </c>
      <c r="C88" s="1286" t="s">
        <v>225</v>
      </c>
      <c r="D88" s="1252" t="s">
        <v>180</v>
      </c>
      <c r="E88" s="552" t="s">
        <v>185</v>
      </c>
      <c r="F88" s="1261" t="s">
        <v>148</v>
      </c>
      <c r="G88" s="1248" t="s">
        <v>372</v>
      </c>
      <c r="H88" s="1252" t="s">
        <v>505</v>
      </c>
      <c r="I88" s="1242" t="s">
        <v>147</v>
      </c>
      <c r="J88" s="550"/>
      <c r="K88" s="555"/>
      <c r="L88" s="490"/>
      <c r="M88" s="552"/>
      <c r="N88" s="1246" t="s">
        <v>370</v>
      </c>
      <c r="O88" s="1250" t="s">
        <v>509</v>
      </c>
      <c r="P88" s="1248" t="s">
        <v>930</v>
      </c>
      <c r="Q88" s="1252" t="s">
        <v>505</v>
      </c>
      <c r="R88" s="1242" t="s">
        <v>147</v>
      </c>
      <c r="S88" s="1258" t="s">
        <v>505</v>
      </c>
      <c r="T88" s="1238" t="s">
        <v>188</v>
      </c>
      <c r="U88" s="552"/>
    </row>
    <row r="89" spans="1:21" ht="19.5" customHeight="1" thickBot="1">
      <c r="A89" s="1177"/>
      <c r="B89" s="1288"/>
      <c r="C89" s="1326"/>
      <c r="D89" s="1283"/>
      <c r="E89" s="579" t="s">
        <v>187</v>
      </c>
      <c r="F89" s="1288"/>
      <c r="G89" s="1282"/>
      <c r="H89" s="1283"/>
      <c r="I89" s="1243"/>
      <c r="J89" s="580"/>
      <c r="K89" s="582"/>
      <c r="L89" s="581"/>
      <c r="M89" s="579"/>
      <c r="N89" s="1247"/>
      <c r="O89" s="1281"/>
      <c r="P89" s="1282"/>
      <c r="Q89" s="1283"/>
      <c r="R89" s="1243"/>
      <c r="S89" s="1325"/>
      <c r="T89" s="1244"/>
      <c r="U89" s="579"/>
    </row>
    <row r="90" spans="1:15" s="161" customFormat="1" ht="45" customHeight="1" thickBot="1">
      <c r="A90" s="161" t="s">
        <v>874</v>
      </c>
      <c r="B90" s="162"/>
      <c r="F90" s="162"/>
      <c r="J90" s="162"/>
      <c r="N90" s="162"/>
      <c r="O90" s="162"/>
    </row>
    <row r="91" spans="1:21" ht="24" customHeight="1" thickBot="1">
      <c r="A91" s="1307" t="s">
        <v>507</v>
      </c>
      <c r="B91" s="1290" t="s">
        <v>125</v>
      </c>
      <c r="C91" s="1291"/>
      <c r="D91" s="1291"/>
      <c r="E91" s="1291"/>
      <c r="F91" s="1291"/>
      <c r="G91" s="1291"/>
      <c r="H91" s="1291"/>
      <c r="I91" s="1291"/>
      <c r="J91" s="1291"/>
      <c r="K91" s="1291"/>
      <c r="L91" s="1291"/>
      <c r="M91" s="1291"/>
      <c r="N91" s="1291"/>
      <c r="O91" s="1291"/>
      <c r="P91" s="1291"/>
      <c r="Q91" s="1291"/>
      <c r="R91" s="1292"/>
      <c r="S91" s="1312" t="s">
        <v>126</v>
      </c>
      <c r="T91" s="1312"/>
      <c r="U91" s="1313"/>
    </row>
    <row r="92" spans="1:21" ht="24" customHeight="1">
      <c r="A92" s="1308"/>
      <c r="B92" s="1267" t="s">
        <v>127</v>
      </c>
      <c r="C92" s="1268"/>
      <c r="D92" s="1268"/>
      <c r="E92" s="1268"/>
      <c r="F92" s="1267" t="s">
        <v>128</v>
      </c>
      <c r="G92" s="1268"/>
      <c r="H92" s="1268"/>
      <c r="I92" s="1268"/>
      <c r="J92" s="1267" t="s">
        <v>129</v>
      </c>
      <c r="K92" s="1268"/>
      <c r="L92" s="1268"/>
      <c r="M92" s="1268"/>
      <c r="N92" s="1267" t="s">
        <v>130</v>
      </c>
      <c r="O92" s="1268"/>
      <c r="P92" s="1268"/>
      <c r="Q92" s="1268"/>
      <c r="R92" s="1268"/>
      <c r="S92" s="1267" t="s">
        <v>131</v>
      </c>
      <c r="T92" s="1268"/>
      <c r="U92" s="1314"/>
    </row>
    <row r="93" spans="1:21" ht="24" customHeight="1" thickBot="1">
      <c r="A93" s="1309"/>
      <c r="B93" s="164" t="s">
        <v>132</v>
      </c>
      <c r="C93" s="165" t="s">
        <v>508</v>
      </c>
      <c r="D93" s="140" t="s">
        <v>133</v>
      </c>
      <c r="E93" s="166" t="s">
        <v>134</v>
      </c>
      <c r="F93" s="164" t="s">
        <v>132</v>
      </c>
      <c r="G93" s="165" t="s">
        <v>508</v>
      </c>
      <c r="H93" s="140" t="s">
        <v>133</v>
      </c>
      <c r="I93" s="166" t="s">
        <v>134</v>
      </c>
      <c r="J93" s="164" t="s">
        <v>132</v>
      </c>
      <c r="K93" s="165" t="s">
        <v>508</v>
      </c>
      <c r="L93" s="140" t="s">
        <v>133</v>
      </c>
      <c r="M93" s="166" t="s">
        <v>134</v>
      </c>
      <c r="N93" s="164" t="s">
        <v>135</v>
      </c>
      <c r="O93" s="167" t="s">
        <v>132</v>
      </c>
      <c r="P93" s="165" t="s">
        <v>508</v>
      </c>
      <c r="Q93" s="140" t="s">
        <v>133</v>
      </c>
      <c r="R93" s="166" t="s">
        <v>134</v>
      </c>
      <c r="S93" s="168" t="s">
        <v>136</v>
      </c>
      <c r="T93" s="141" t="s">
        <v>134</v>
      </c>
      <c r="U93" s="166" t="s">
        <v>137</v>
      </c>
    </row>
    <row r="94" spans="1:21" ht="19.5" customHeight="1">
      <c r="A94" s="1305" t="s">
        <v>1002</v>
      </c>
      <c r="B94" s="1271" t="s">
        <v>509</v>
      </c>
      <c r="C94" s="1293" t="s">
        <v>139</v>
      </c>
      <c r="D94" s="1289"/>
      <c r="E94" s="527" t="s">
        <v>167</v>
      </c>
      <c r="F94" s="1271" t="s">
        <v>509</v>
      </c>
      <c r="G94" s="1285" t="s">
        <v>139</v>
      </c>
      <c r="H94" s="1289" t="s">
        <v>847</v>
      </c>
      <c r="I94" s="1242" t="s">
        <v>167</v>
      </c>
      <c r="J94" s="524"/>
      <c r="K94" s="531"/>
      <c r="L94" s="526"/>
      <c r="M94" s="527"/>
      <c r="N94" s="524"/>
      <c r="O94" s="530"/>
      <c r="P94" s="531"/>
      <c r="Q94" s="526"/>
      <c r="R94" s="527"/>
      <c r="S94" s="1259" t="s">
        <v>505</v>
      </c>
      <c r="T94" s="1238" t="s">
        <v>533</v>
      </c>
      <c r="U94" s="527"/>
    </row>
    <row r="95" spans="1:21" ht="19.5" customHeight="1">
      <c r="A95" s="1306"/>
      <c r="B95" s="1262"/>
      <c r="C95" s="1287"/>
      <c r="D95" s="1253"/>
      <c r="E95" s="560" t="s">
        <v>163</v>
      </c>
      <c r="F95" s="1262"/>
      <c r="G95" s="1249"/>
      <c r="H95" s="1253"/>
      <c r="I95" s="1241"/>
      <c r="J95" s="534"/>
      <c r="K95" s="567"/>
      <c r="L95" s="559"/>
      <c r="M95" s="560"/>
      <c r="N95" s="534"/>
      <c r="O95" s="562"/>
      <c r="P95" s="567"/>
      <c r="Q95" s="559"/>
      <c r="R95" s="560"/>
      <c r="S95" s="1260"/>
      <c r="T95" s="1239"/>
      <c r="U95" s="560"/>
    </row>
    <row r="96" spans="1:21" ht="19.5" customHeight="1">
      <c r="A96" s="1263" t="s">
        <v>1003</v>
      </c>
      <c r="B96" s="1261" t="s">
        <v>509</v>
      </c>
      <c r="C96" s="1286" t="s">
        <v>520</v>
      </c>
      <c r="D96" s="490"/>
      <c r="E96" s="552" t="s">
        <v>167</v>
      </c>
      <c r="F96" s="550"/>
      <c r="G96" s="555"/>
      <c r="H96" s="490"/>
      <c r="I96" s="552"/>
      <c r="J96" s="1261" t="s">
        <v>148</v>
      </c>
      <c r="K96" s="1286" t="s">
        <v>171</v>
      </c>
      <c r="L96" s="490"/>
      <c r="M96" s="1242" t="s">
        <v>172</v>
      </c>
      <c r="N96" s="1334"/>
      <c r="O96" s="1250"/>
      <c r="P96" s="1248"/>
      <c r="Q96" s="490"/>
      <c r="R96" s="552"/>
      <c r="S96" s="1258"/>
      <c r="T96" s="1238"/>
      <c r="U96" s="1276"/>
    </row>
    <row r="97" spans="1:21" ht="19.5" customHeight="1">
      <c r="A97" s="1207"/>
      <c r="B97" s="1271"/>
      <c r="C97" s="1293"/>
      <c r="D97" s="526"/>
      <c r="E97" s="527" t="s">
        <v>925</v>
      </c>
      <c r="F97" s="524"/>
      <c r="G97" s="531"/>
      <c r="H97" s="526"/>
      <c r="I97" s="527"/>
      <c r="J97" s="1271"/>
      <c r="K97" s="1293"/>
      <c r="L97" s="526"/>
      <c r="M97" s="1240"/>
      <c r="N97" s="1335"/>
      <c r="O97" s="1333"/>
      <c r="P97" s="1285"/>
      <c r="Q97" s="526"/>
      <c r="R97" s="527"/>
      <c r="S97" s="1259"/>
      <c r="T97" s="1245"/>
      <c r="U97" s="1278"/>
    </row>
    <row r="98" spans="1:21" ht="19.5" customHeight="1">
      <c r="A98" s="1264"/>
      <c r="B98" s="1262"/>
      <c r="C98" s="1287"/>
      <c r="D98" s="559"/>
      <c r="E98" s="560" t="s">
        <v>607</v>
      </c>
      <c r="F98" s="534"/>
      <c r="G98" s="567"/>
      <c r="H98" s="559"/>
      <c r="I98" s="560"/>
      <c r="J98" s="1262"/>
      <c r="K98" s="1287"/>
      <c r="L98" s="559"/>
      <c r="M98" s="1241"/>
      <c r="N98" s="1336"/>
      <c r="O98" s="1251"/>
      <c r="P98" s="1249"/>
      <c r="Q98" s="559"/>
      <c r="R98" s="560"/>
      <c r="S98" s="1260"/>
      <c r="T98" s="1239"/>
      <c r="U98" s="1277"/>
    </row>
    <row r="99" spans="1:21" ht="19.5" customHeight="1">
      <c r="A99" s="1263" t="s">
        <v>571</v>
      </c>
      <c r="B99" s="1261" t="s">
        <v>509</v>
      </c>
      <c r="C99" s="1294" t="s">
        <v>943</v>
      </c>
      <c r="D99" s="490"/>
      <c r="E99" s="552" t="s">
        <v>523</v>
      </c>
      <c r="F99" s="1261" t="s">
        <v>509</v>
      </c>
      <c r="G99" s="1286" t="s">
        <v>926</v>
      </c>
      <c r="H99" s="490"/>
      <c r="I99" s="1242" t="s">
        <v>173</v>
      </c>
      <c r="J99" s="550"/>
      <c r="K99" s="555"/>
      <c r="L99" s="490"/>
      <c r="M99" s="552"/>
      <c r="N99" s="550"/>
      <c r="O99" s="556"/>
      <c r="P99" s="555"/>
      <c r="Q99" s="490"/>
      <c r="R99" s="552"/>
      <c r="S99" s="1258" t="s">
        <v>505</v>
      </c>
      <c r="T99" s="1238" t="s">
        <v>533</v>
      </c>
      <c r="U99" s="552"/>
    </row>
    <row r="100" spans="1:21" ht="19.5" customHeight="1">
      <c r="A100" s="1207"/>
      <c r="B100" s="1271"/>
      <c r="C100" s="1295"/>
      <c r="D100" s="526"/>
      <c r="E100" s="527" t="s">
        <v>524</v>
      </c>
      <c r="F100" s="1271"/>
      <c r="G100" s="1293"/>
      <c r="H100" s="526"/>
      <c r="I100" s="1240"/>
      <c r="J100" s="524"/>
      <c r="K100" s="531"/>
      <c r="L100" s="526"/>
      <c r="M100" s="527"/>
      <c r="N100" s="524"/>
      <c r="O100" s="530"/>
      <c r="P100" s="531"/>
      <c r="Q100" s="526"/>
      <c r="R100" s="527"/>
      <c r="S100" s="1259"/>
      <c r="T100" s="1245"/>
      <c r="U100" s="527"/>
    </row>
    <row r="101" spans="1:21" ht="19.5" customHeight="1">
      <c r="A101" s="1264"/>
      <c r="B101" s="1262"/>
      <c r="C101" s="1296"/>
      <c r="D101" s="559"/>
      <c r="E101" s="560" t="s">
        <v>608</v>
      </c>
      <c r="F101" s="1262"/>
      <c r="G101" s="1287"/>
      <c r="H101" s="559"/>
      <c r="I101" s="1241"/>
      <c r="J101" s="534"/>
      <c r="K101" s="567"/>
      <c r="L101" s="559"/>
      <c r="M101" s="560"/>
      <c r="N101" s="534"/>
      <c r="O101" s="562"/>
      <c r="P101" s="567"/>
      <c r="Q101" s="559"/>
      <c r="R101" s="560"/>
      <c r="S101" s="1260"/>
      <c r="T101" s="1239"/>
      <c r="U101" s="560"/>
    </row>
    <row r="102" spans="1:21" ht="34.5">
      <c r="A102" s="1263" t="s">
        <v>550</v>
      </c>
      <c r="B102" s="1261" t="s">
        <v>509</v>
      </c>
      <c r="C102" s="1286" t="s">
        <v>520</v>
      </c>
      <c r="D102" s="490"/>
      <c r="E102" s="564" t="s">
        <v>710</v>
      </c>
      <c r="F102" s="1261" t="s">
        <v>514</v>
      </c>
      <c r="G102" s="1328" t="s">
        <v>898</v>
      </c>
      <c r="H102" s="490"/>
      <c r="I102" s="552"/>
      <c r="J102" s="550"/>
      <c r="K102" s="555"/>
      <c r="L102" s="490"/>
      <c r="M102" s="552"/>
      <c r="N102" s="550"/>
      <c r="O102" s="556"/>
      <c r="P102" s="555"/>
      <c r="Q102" s="490"/>
      <c r="R102" s="552"/>
      <c r="S102" s="1258" t="s">
        <v>209</v>
      </c>
      <c r="T102" s="1238" t="s">
        <v>899</v>
      </c>
      <c r="U102" s="552"/>
    </row>
    <row r="103" spans="1:21" ht="34.5">
      <c r="A103" s="1207"/>
      <c r="B103" s="1271"/>
      <c r="C103" s="1293"/>
      <c r="D103" s="526"/>
      <c r="E103" s="565" t="s">
        <v>1335</v>
      </c>
      <c r="F103" s="1271"/>
      <c r="G103" s="1329"/>
      <c r="H103" s="526"/>
      <c r="I103" s="527"/>
      <c r="J103" s="524"/>
      <c r="K103" s="531"/>
      <c r="L103" s="526"/>
      <c r="M103" s="527"/>
      <c r="N103" s="524"/>
      <c r="O103" s="530"/>
      <c r="P103" s="531"/>
      <c r="Q103" s="526"/>
      <c r="R103" s="527"/>
      <c r="S103" s="1259"/>
      <c r="T103" s="1245"/>
      <c r="U103" s="527"/>
    </row>
    <row r="104" spans="1:21" ht="19.5" customHeight="1">
      <c r="A104" s="1263" t="s">
        <v>546</v>
      </c>
      <c r="B104" s="1261" t="s">
        <v>509</v>
      </c>
      <c r="C104" s="1294" t="s">
        <v>943</v>
      </c>
      <c r="D104" s="490"/>
      <c r="E104" s="552" t="s">
        <v>523</v>
      </c>
      <c r="F104" s="550"/>
      <c r="G104" s="555"/>
      <c r="H104" s="490"/>
      <c r="I104" s="552"/>
      <c r="J104" s="550"/>
      <c r="K104" s="555"/>
      <c r="L104" s="490"/>
      <c r="M104" s="552"/>
      <c r="N104" s="550"/>
      <c r="O104" s="556"/>
      <c r="P104" s="555"/>
      <c r="Q104" s="490"/>
      <c r="R104" s="552"/>
      <c r="S104" s="1258" t="s">
        <v>848</v>
      </c>
      <c r="T104" s="1238" t="s">
        <v>175</v>
      </c>
      <c r="U104" s="552"/>
    </row>
    <row r="105" spans="1:21" ht="19.5" customHeight="1">
      <c r="A105" s="1207"/>
      <c r="B105" s="1271"/>
      <c r="C105" s="1295"/>
      <c r="D105" s="526"/>
      <c r="E105" s="527" t="s">
        <v>174</v>
      </c>
      <c r="F105" s="524"/>
      <c r="G105" s="531"/>
      <c r="H105" s="526"/>
      <c r="I105" s="527"/>
      <c r="J105" s="524"/>
      <c r="K105" s="531"/>
      <c r="L105" s="526"/>
      <c r="M105" s="527"/>
      <c r="N105" s="524"/>
      <c r="O105" s="530"/>
      <c r="P105" s="531"/>
      <c r="Q105" s="526"/>
      <c r="R105" s="527"/>
      <c r="S105" s="1259"/>
      <c r="T105" s="1245"/>
      <c r="U105" s="527"/>
    </row>
    <row r="106" spans="1:21" ht="19.5" customHeight="1">
      <c r="A106" s="1264"/>
      <c r="B106" s="1262"/>
      <c r="C106" s="1296"/>
      <c r="D106" s="559"/>
      <c r="E106" s="560" t="s">
        <v>927</v>
      </c>
      <c r="F106" s="534"/>
      <c r="G106" s="567"/>
      <c r="H106" s="559"/>
      <c r="I106" s="560"/>
      <c r="J106" s="534"/>
      <c r="K106" s="567"/>
      <c r="L106" s="559"/>
      <c r="M106" s="560"/>
      <c r="N106" s="534"/>
      <c r="O106" s="562"/>
      <c r="P106" s="567"/>
      <c r="Q106" s="559"/>
      <c r="R106" s="560"/>
      <c r="S106" s="1260"/>
      <c r="T106" s="1239"/>
      <c r="U106" s="560"/>
    </row>
    <row r="107" spans="1:21" ht="19.5" customHeight="1">
      <c r="A107" s="1304" t="s">
        <v>547</v>
      </c>
      <c r="B107" s="1261" t="s">
        <v>509</v>
      </c>
      <c r="C107" s="1286" t="s">
        <v>520</v>
      </c>
      <c r="D107" s="490"/>
      <c r="E107" s="552" t="s">
        <v>535</v>
      </c>
      <c r="F107" s="550"/>
      <c r="G107" s="555"/>
      <c r="H107" s="490"/>
      <c r="I107" s="552"/>
      <c r="J107" s="550"/>
      <c r="K107" s="555"/>
      <c r="L107" s="490"/>
      <c r="M107" s="552"/>
      <c r="N107" s="550"/>
      <c r="O107" s="556"/>
      <c r="P107" s="555"/>
      <c r="Q107" s="490"/>
      <c r="R107" s="552"/>
      <c r="S107" s="1258" t="s">
        <v>843</v>
      </c>
      <c r="T107" s="1238" t="s">
        <v>175</v>
      </c>
      <c r="U107" s="552"/>
    </row>
    <row r="108" spans="1:21" ht="19.5" customHeight="1">
      <c r="A108" s="1305"/>
      <c r="B108" s="1271"/>
      <c r="C108" s="1293"/>
      <c r="D108" s="526"/>
      <c r="E108" s="527" t="s">
        <v>177</v>
      </c>
      <c r="F108" s="524"/>
      <c r="G108" s="531"/>
      <c r="H108" s="526"/>
      <c r="I108" s="527"/>
      <c r="J108" s="524"/>
      <c r="K108" s="531"/>
      <c r="L108" s="526"/>
      <c r="M108" s="527"/>
      <c r="N108" s="524"/>
      <c r="O108" s="530"/>
      <c r="P108" s="531"/>
      <c r="Q108" s="526"/>
      <c r="R108" s="527"/>
      <c r="S108" s="1259"/>
      <c r="T108" s="1245"/>
      <c r="U108" s="527"/>
    </row>
    <row r="109" spans="1:21" ht="19.5" customHeight="1">
      <c r="A109" s="1306"/>
      <c r="B109" s="1262"/>
      <c r="C109" s="1287"/>
      <c r="D109" s="559"/>
      <c r="E109" s="560" t="s">
        <v>928</v>
      </c>
      <c r="F109" s="534"/>
      <c r="G109" s="567"/>
      <c r="H109" s="559"/>
      <c r="I109" s="560"/>
      <c r="J109" s="534"/>
      <c r="K109" s="567"/>
      <c r="L109" s="559"/>
      <c r="M109" s="560"/>
      <c r="N109" s="534"/>
      <c r="O109" s="562"/>
      <c r="P109" s="567"/>
      <c r="Q109" s="559"/>
      <c r="R109" s="560"/>
      <c r="S109" s="1260"/>
      <c r="T109" s="1239"/>
      <c r="U109" s="560"/>
    </row>
    <row r="110" spans="1:21" ht="19.5" customHeight="1">
      <c r="A110" s="1263" t="s">
        <v>548</v>
      </c>
      <c r="B110" s="1261" t="s">
        <v>509</v>
      </c>
      <c r="C110" s="1286" t="s">
        <v>179</v>
      </c>
      <c r="D110" s="1252" t="s">
        <v>841</v>
      </c>
      <c r="E110" s="552" t="s">
        <v>536</v>
      </c>
      <c r="F110" s="1261" t="s">
        <v>148</v>
      </c>
      <c r="G110" s="1248" t="s">
        <v>372</v>
      </c>
      <c r="H110" s="1252" t="s">
        <v>505</v>
      </c>
      <c r="I110" s="552" t="s">
        <v>147</v>
      </c>
      <c r="J110" s="550"/>
      <c r="K110" s="555"/>
      <c r="L110" s="490"/>
      <c r="M110" s="552"/>
      <c r="N110" s="1246" t="s">
        <v>707</v>
      </c>
      <c r="O110" s="1250" t="s">
        <v>509</v>
      </c>
      <c r="P110" s="1248" t="s">
        <v>930</v>
      </c>
      <c r="Q110" s="1252" t="s">
        <v>505</v>
      </c>
      <c r="R110" s="552" t="s">
        <v>147</v>
      </c>
      <c r="S110" s="1258"/>
      <c r="T110" s="1238"/>
      <c r="U110" s="1242" t="s">
        <v>184</v>
      </c>
    </row>
    <row r="111" spans="1:21" ht="19.5" customHeight="1">
      <c r="A111" s="1264"/>
      <c r="B111" s="1262"/>
      <c r="C111" s="1287"/>
      <c r="D111" s="1253"/>
      <c r="E111" s="560" t="s">
        <v>537</v>
      </c>
      <c r="F111" s="1262"/>
      <c r="G111" s="1249"/>
      <c r="H111" s="1253"/>
      <c r="I111" s="527" t="s">
        <v>149</v>
      </c>
      <c r="J111" s="534"/>
      <c r="K111" s="567"/>
      <c r="L111" s="559"/>
      <c r="M111" s="560"/>
      <c r="N111" s="1273"/>
      <c r="O111" s="1251"/>
      <c r="P111" s="1249"/>
      <c r="Q111" s="1253"/>
      <c r="R111" s="527" t="s">
        <v>149</v>
      </c>
      <c r="S111" s="1260"/>
      <c r="T111" s="1239"/>
      <c r="U111" s="1241"/>
    </row>
    <row r="112" spans="1:21" ht="19.5" customHeight="1">
      <c r="A112" s="1304" t="s">
        <v>549</v>
      </c>
      <c r="B112" s="1261" t="s">
        <v>509</v>
      </c>
      <c r="C112" s="1286" t="s">
        <v>146</v>
      </c>
      <c r="D112" s="1252" t="s">
        <v>841</v>
      </c>
      <c r="E112" s="552" t="s">
        <v>929</v>
      </c>
      <c r="F112" s="1261" t="s">
        <v>148</v>
      </c>
      <c r="G112" s="1248" t="s">
        <v>372</v>
      </c>
      <c r="H112" s="1252" t="s">
        <v>505</v>
      </c>
      <c r="I112" s="1242" t="s">
        <v>181</v>
      </c>
      <c r="J112" s="550"/>
      <c r="K112" s="555"/>
      <c r="L112" s="490"/>
      <c r="M112" s="552"/>
      <c r="N112" s="1246" t="s">
        <v>707</v>
      </c>
      <c r="O112" s="1250" t="s">
        <v>509</v>
      </c>
      <c r="P112" s="1248" t="s">
        <v>930</v>
      </c>
      <c r="Q112" s="1252" t="s">
        <v>505</v>
      </c>
      <c r="R112" s="1242" t="s">
        <v>181</v>
      </c>
      <c r="S112" s="1258"/>
      <c r="T112" s="1238"/>
      <c r="U112" s="1242" t="s">
        <v>184</v>
      </c>
    </row>
    <row r="113" spans="1:21" ht="19.5" customHeight="1">
      <c r="A113" s="1306"/>
      <c r="B113" s="1262"/>
      <c r="C113" s="1287"/>
      <c r="D113" s="1253"/>
      <c r="E113" s="560" t="s">
        <v>931</v>
      </c>
      <c r="F113" s="1262"/>
      <c r="G113" s="1249"/>
      <c r="H113" s="1253"/>
      <c r="I113" s="1241"/>
      <c r="J113" s="534"/>
      <c r="K113" s="567"/>
      <c r="L113" s="559"/>
      <c r="M113" s="560"/>
      <c r="N113" s="1273"/>
      <c r="O113" s="1251"/>
      <c r="P113" s="1249"/>
      <c r="Q113" s="1253"/>
      <c r="R113" s="1241"/>
      <c r="S113" s="1260"/>
      <c r="T113" s="1239"/>
      <c r="U113" s="1241"/>
    </row>
    <row r="114" spans="1:21" s="575" customFormat="1" ht="19.5" customHeight="1">
      <c r="A114" s="1304" t="s">
        <v>556</v>
      </c>
      <c r="B114" s="1261" t="s">
        <v>509</v>
      </c>
      <c r="C114" s="1286" t="s">
        <v>522</v>
      </c>
      <c r="D114" s="1279" t="s">
        <v>505</v>
      </c>
      <c r="E114" s="552" t="s">
        <v>182</v>
      </c>
      <c r="F114" s="1261" t="s">
        <v>509</v>
      </c>
      <c r="G114" s="1248" t="s">
        <v>511</v>
      </c>
      <c r="H114" s="1279" t="s">
        <v>505</v>
      </c>
      <c r="I114" s="552" t="s">
        <v>183</v>
      </c>
      <c r="J114" s="550"/>
      <c r="K114" s="555"/>
      <c r="L114" s="490"/>
      <c r="M114" s="552"/>
      <c r="N114" s="570"/>
      <c r="O114" s="556"/>
      <c r="P114" s="555"/>
      <c r="Q114" s="490"/>
      <c r="R114" s="552"/>
      <c r="S114" s="1258"/>
      <c r="T114" s="1238"/>
      <c r="U114" s="1242" t="s">
        <v>184</v>
      </c>
    </row>
    <row r="115" spans="1:21" s="575" customFormat="1" ht="19.5" customHeight="1">
      <c r="A115" s="1305"/>
      <c r="B115" s="1271"/>
      <c r="C115" s="1293"/>
      <c r="D115" s="1280"/>
      <c r="E115" s="527" t="s">
        <v>903</v>
      </c>
      <c r="F115" s="1271"/>
      <c r="G115" s="1285"/>
      <c r="H115" s="1280"/>
      <c r="I115" s="527" t="s">
        <v>904</v>
      </c>
      <c r="J115" s="524"/>
      <c r="K115" s="531"/>
      <c r="L115" s="526"/>
      <c r="M115" s="527"/>
      <c r="N115" s="572"/>
      <c r="O115" s="530"/>
      <c r="P115" s="531"/>
      <c r="Q115" s="526"/>
      <c r="R115" s="527"/>
      <c r="S115" s="1260"/>
      <c r="T115" s="1239"/>
      <c r="U115" s="1241"/>
    </row>
    <row r="116" spans="1:21" ht="19.5" customHeight="1">
      <c r="A116" s="1304" t="s">
        <v>557</v>
      </c>
      <c r="B116" s="1261" t="s">
        <v>509</v>
      </c>
      <c r="C116" s="1286" t="s">
        <v>146</v>
      </c>
      <c r="D116" s="1252" t="s">
        <v>841</v>
      </c>
      <c r="E116" s="552" t="s">
        <v>932</v>
      </c>
      <c r="F116" s="1261" t="s">
        <v>148</v>
      </c>
      <c r="G116" s="1248" t="s">
        <v>372</v>
      </c>
      <c r="H116" s="1252" t="s">
        <v>505</v>
      </c>
      <c r="I116" s="552" t="s">
        <v>147</v>
      </c>
      <c r="J116" s="550"/>
      <c r="K116" s="555"/>
      <c r="L116" s="490"/>
      <c r="M116" s="552"/>
      <c r="N116" s="1246" t="s">
        <v>707</v>
      </c>
      <c r="O116" s="1250" t="s">
        <v>509</v>
      </c>
      <c r="P116" s="1248" t="s">
        <v>930</v>
      </c>
      <c r="Q116" s="1252" t="s">
        <v>505</v>
      </c>
      <c r="R116" s="552" t="s">
        <v>147</v>
      </c>
      <c r="S116" s="1258" t="s">
        <v>505</v>
      </c>
      <c r="T116" s="1238" t="s">
        <v>609</v>
      </c>
      <c r="U116" s="1242"/>
    </row>
    <row r="117" spans="1:21" ht="19.5" customHeight="1">
      <c r="A117" s="1306"/>
      <c r="B117" s="1262"/>
      <c r="C117" s="1287"/>
      <c r="D117" s="1253"/>
      <c r="E117" s="560" t="s">
        <v>933</v>
      </c>
      <c r="F117" s="1262"/>
      <c r="G117" s="1249"/>
      <c r="H117" s="1253"/>
      <c r="I117" s="527" t="s">
        <v>149</v>
      </c>
      <c r="J117" s="534"/>
      <c r="K117" s="567"/>
      <c r="L117" s="559"/>
      <c r="M117" s="560"/>
      <c r="N117" s="1273"/>
      <c r="O117" s="1251"/>
      <c r="P117" s="1249"/>
      <c r="Q117" s="1253"/>
      <c r="R117" s="527" t="s">
        <v>149</v>
      </c>
      <c r="S117" s="1260"/>
      <c r="T117" s="1239"/>
      <c r="U117" s="1241"/>
    </row>
    <row r="118" spans="1:21" ht="19.5" customHeight="1">
      <c r="A118" s="1263" t="s">
        <v>554</v>
      </c>
      <c r="B118" s="1261" t="s">
        <v>509</v>
      </c>
      <c r="C118" s="1286" t="s">
        <v>146</v>
      </c>
      <c r="D118" s="1252" t="s">
        <v>841</v>
      </c>
      <c r="E118" s="552" t="s">
        <v>932</v>
      </c>
      <c r="F118" s="1261" t="s">
        <v>148</v>
      </c>
      <c r="G118" s="1248" t="s">
        <v>372</v>
      </c>
      <c r="H118" s="1252" t="s">
        <v>505</v>
      </c>
      <c r="I118" s="1242" t="s">
        <v>147</v>
      </c>
      <c r="J118" s="550"/>
      <c r="K118" s="555"/>
      <c r="L118" s="490"/>
      <c r="M118" s="552"/>
      <c r="N118" s="1246" t="s">
        <v>707</v>
      </c>
      <c r="O118" s="1250" t="s">
        <v>509</v>
      </c>
      <c r="P118" s="1248" t="s">
        <v>930</v>
      </c>
      <c r="Q118" s="1252" t="s">
        <v>505</v>
      </c>
      <c r="R118" s="1242" t="s">
        <v>147</v>
      </c>
      <c r="S118" s="1258" t="s">
        <v>505</v>
      </c>
      <c r="T118" s="1238" t="s">
        <v>186</v>
      </c>
      <c r="U118" s="552"/>
    </row>
    <row r="119" spans="1:21" ht="19.5" customHeight="1">
      <c r="A119" s="1264"/>
      <c r="B119" s="1262"/>
      <c r="C119" s="1287"/>
      <c r="D119" s="1253"/>
      <c r="E119" s="560" t="s">
        <v>187</v>
      </c>
      <c r="F119" s="1262"/>
      <c r="G119" s="1249"/>
      <c r="H119" s="1253"/>
      <c r="I119" s="1241"/>
      <c r="J119" s="534"/>
      <c r="K119" s="567"/>
      <c r="L119" s="559"/>
      <c r="M119" s="560"/>
      <c r="N119" s="1273"/>
      <c r="O119" s="1251"/>
      <c r="P119" s="1249"/>
      <c r="Q119" s="1253"/>
      <c r="R119" s="1241"/>
      <c r="S119" s="1260"/>
      <c r="T119" s="1239"/>
      <c r="U119" s="560"/>
    </row>
    <row r="120" spans="1:21" ht="19.5" customHeight="1">
      <c r="A120" s="1304" t="s">
        <v>555</v>
      </c>
      <c r="B120" s="1261" t="s">
        <v>509</v>
      </c>
      <c r="C120" s="1286" t="s">
        <v>146</v>
      </c>
      <c r="D120" s="1252" t="s">
        <v>841</v>
      </c>
      <c r="E120" s="552" t="s">
        <v>932</v>
      </c>
      <c r="F120" s="1261" t="s">
        <v>148</v>
      </c>
      <c r="G120" s="1248" t="s">
        <v>372</v>
      </c>
      <c r="H120" s="1252" t="s">
        <v>505</v>
      </c>
      <c r="I120" s="552" t="s">
        <v>147</v>
      </c>
      <c r="J120" s="550"/>
      <c r="K120" s="555"/>
      <c r="L120" s="490"/>
      <c r="M120" s="552"/>
      <c r="N120" s="1246" t="s">
        <v>707</v>
      </c>
      <c r="O120" s="1250" t="s">
        <v>509</v>
      </c>
      <c r="P120" s="1248" t="s">
        <v>1150</v>
      </c>
      <c r="Q120" s="1252" t="s">
        <v>505</v>
      </c>
      <c r="R120" s="552" t="s">
        <v>147</v>
      </c>
      <c r="S120" s="1258"/>
      <c r="T120" s="1238"/>
      <c r="U120" s="1276"/>
    </row>
    <row r="121" spans="1:21" ht="19.5" customHeight="1">
      <c r="A121" s="1306"/>
      <c r="B121" s="1262"/>
      <c r="C121" s="1287"/>
      <c r="D121" s="1253"/>
      <c r="E121" s="560" t="s">
        <v>187</v>
      </c>
      <c r="F121" s="1262"/>
      <c r="G121" s="1249"/>
      <c r="H121" s="1253"/>
      <c r="I121" s="527" t="s">
        <v>149</v>
      </c>
      <c r="J121" s="534"/>
      <c r="K121" s="567"/>
      <c r="L121" s="559"/>
      <c r="M121" s="560"/>
      <c r="N121" s="1273"/>
      <c r="O121" s="1251"/>
      <c r="P121" s="1249"/>
      <c r="Q121" s="1253"/>
      <c r="R121" s="527" t="s">
        <v>149</v>
      </c>
      <c r="S121" s="1260"/>
      <c r="T121" s="1239"/>
      <c r="U121" s="1277"/>
    </row>
    <row r="122" spans="1:21" ht="19.5" customHeight="1">
      <c r="A122" s="1263" t="s">
        <v>576</v>
      </c>
      <c r="B122" s="1261" t="s">
        <v>509</v>
      </c>
      <c r="C122" s="1286" t="s">
        <v>528</v>
      </c>
      <c r="D122" s="490"/>
      <c r="E122" s="552" t="s">
        <v>905</v>
      </c>
      <c r="F122" s="550"/>
      <c r="G122" s="555"/>
      <c r="H122" s="490"/>
      <c r="I122" s="552"/>
      <c r="J122" s="550"/>
      <c r="K122" s="555"/>
      <c r="L122" s="490"/>
      <c r="M122" s="552"/>
      <c r="N122" s="1246" t="s">
        <v>902</v>
      </c>
      <c r="O122" s="1250" t="s">
        <v>148</v>
      </c>
      <c r="P122" s="1248" t="s">
        <v>189</v>
      </c>
      <c r="Q122" s="490"/>
      <c r="R122" s="552" t="s">
        <v>208</v>
      </c>
      <c r="S122" s="1258"/>
      <c r="T122" s="1238"/>
      <c r="U122" s="552"/>
    </row>
    <row r="123" spans="1:21" ht="19.5" customHeight="1">
      <c r="A123" s="1264"/>
      <c r="B123" s="1262"/>
      <c r="C123" s="1287"/>
      <c r="D123" s="559"/>
      <c r="E123" s="560" t="s">
        <v>906</v>
      </c>
      <c r="F123" s="534"/>
      <c r="G123" s="567"/>
      <c r="H123" s="559"/>
      <c r="I123" s="560"/>
      <c r="J123" s="534"/>
      <c r="K123" s="567"/>
      <c r="L123" s="559"/>
      <c r="M123" s="560"/>
      <c r="N123" s="1273"/>
      <c r="O123" s="1251"/>
      <c r="P123" s="1249"/>
      <c r="Q123" s="559"/>
      <c r="R123" s="560" t="s">
        <v>907</v>
      </c>
      <c r="S123" s="1260"/>
      <c r="T123" s="1239"/>
      <c r="U123" s="560"/>
    </row>
    <row r="124" spans="1:21" ht="19.5" customHeight="1">
      <c r="A124" s="1263" t="s">
        <v>577</v>
      </c>
      <c r="B124" s="1261" t="s">
        <v>509</v>
      </c>
      <c r="C124" s="1286" t="s">
        <v>522</v>
      </c>
      <c r="D124" s="490"/>
      <c r="E124" s="552" t="s">
        <v>934</v>
      </c>
      <c r="F124" s="550"/>
      <c r="G124" s="555"/>
      <c r="H124" s="490"/>
      <c r="I124" s="552"/>
      <c r="J124" s="550"/>
      <c r="K124" s="555"/>
      <c r="L124" s="490"/>
      <c r="M124" s="552"/>
      <c r="N124" s="550"/>
      <c r="O124" s="556"/>
      <c r="P124" s="555"/>
      <c r="Q124" s="490"/>
      <c r="R124" s="552"/>
      <c r="S124" s="1258" t="s">
        <v>843</v>
      </c>
      <c r="T124" s="1238" t="s">
        <v>175</v>
      </c>
      <c r="U124" s="552"/>
    </row>
    <row r="125" spans="1:21" ht="19.5" customHeight="1">
      <c r="A125" s="1207"/>
      <c r="B125" s="1271"/>
      <c r="C125" s="1293"/>
      <c r="D125" s="526"/>
      <c r="E125" s="527" t="s">
        <v>935</v>
      </c>
      <c r="F125" s="524"/>
      <c r="G125" s="531"/>
      <c r="H125" s="526"/>
      <c r="I125" s="527"/>
      <c r="J125" s="524"/>
      <c r="K125" s="531"/>
      <c r="L125" s="526"/>
      <c r="M125" s="527"/>
      <c r="N125" s="524"/>
      <c r="O125" s="530"/>
      <c r="P125" s="531"/>
      <c r="Q125" s="526"/>
      <c r="R125" s="527"/>
      <c r="S125" s="1259"/>
      <c r="T125" s="1245"/>
      <c r="U125" s="527"/>
    </row>
    <row r="126" spans="1:21" ht="19.5" customHeight="1">
      <c r="A126" s="1264"/>
      <c r="B126" s="1262"/>
      <c r="C126" s="1287"/>
      <c r="D126" s="559"/>
      <c r="E126" s="560" t="s">
        <v>842</v>
      </c>
      <c r="F126" s="534"/>
      <c r="G126" s="567"/>
      <c r="H126" s="559"/>
      <c r="I126" s="560"/>
      <c r="J126" s="534"/>
      <c r="K126" s="567"/>
      <c r="L126" s="559"/>
      <c r="M126" s="560"/>
      <c r="N126" s="534"/>
      <c r="O126" s="562"/>
      <c r="P126" s="567"/>
      <c r="Q126" s="559"/>
      <c r="R126" s="560"/>
      <c r="S126" s="1260"/>
      <c r="T126" s="1239"/>
      <c r="U126" s="560"/>
    </row>
    <row r="127" spans="1:21" ht="19.5" customHeight="1">
      <c r="A127" s="1305" t="s">
        <v>578</v>
      </c>
      <c r="B127" s="1271" t="s">
        <v>936</v>
      </c>
      <c r="C127" s="1293" t="s">
        <v>159</v>
      </c>
      <c r="D127" s="526"/>
      <c r="E127" s="527" t="s">
        <v>510</v>
      </c>
      <c r="F127" s="524"/>
      <c r="G127" s="531"/>
      <c r="H127" s="526"/>
      <c r="I127" s="527"/>
      <c r="J127" s="524"/>
      <c r="K127" s="531"/>
      <c r="L127" s="526"/>
      <c r="M127" s="527"/>
      <c r="N127" s="524"/>
      <c r="O127" s="530"/>
      <c r="P127" s="531"/>
      <c r="Q127" s="526"/>
      <c r="R127" s="527"/>
      <c r="S127" s="1258"/>
      <c r="T127" s="1238"/>
      <c r="U127" s="1242" t="s">
        <v>184</v>
      </c>
    </row>
    <row r="128" spans="1:21" ht="19.5" customHeight="1">
      <c r="A128" s="1305"/>
      <c r="B128" s="1271"/>
      <c r="C128" s="1293"/>
      <c r="D128" s="526"/>
      <c r="E128" s="527" t="s">
        <v>512</v>
      </c>
      <c r="F128" s="524"/>
      <c r="G128" s="531"/>
      <c r="H128" s="526"/>
      <c r="I128" s="527"/>
      <c r="J128" s="524"/>
      <c r="K128" s="531"/>
      <c r="L128" s="526"/>
      <c r="M128" s="527"/>
      <c r="N128" s="524"/>
      <c r="O128" s="530"/>
      <c r="P128" s="531"/>
      <c r="Q128" s="526"/>
      <c r="R128" s="527"/>
      <c r="S128" s="1259"/>
      <c r="T128" s="1245"/>
      <c r="U128" s="1240"/>
    </row>
    <row r="129" spans="1:21" ht="19.5" customHeight="1">
      <c r="A129" s="1306"/>
      <c r="B129" s="1262"/>
      <c r="C129" s="1287"/>
      <c r="D129" s="559"/>
      <c r="E129" s="560" t="s">
        <v>513</v>
      </c>
      <c r="F129" s="534"/>
      <c r="G129" s="567"/>
      <c r="H129" s="559"/>
      <c r="I129" s="560"/>
      <c r="J129" s="534"/>
      <c r="K129" s="567"/>
      <c r="L129" s="559"/>
      <c r="M129" s="560"/>
      <c r="N129" s="534"/>
      <c r="O129" s="562"/>
      <c r="P129" s="567"/>
      <c r="Q129" s="559"/>
      <c r="R129" s="560"/>
      <c r="S129" s="1260"/>
      <c r="T129" s="1239"/>
      <c r="U129" s="1241"/>
    </row>
    <row r="130" spans="1:21" ht="19.5" customHeight="1">
      <c r="A130" s="1304" t="s">
        <v>579</v>
      </c>
      <c r="B130" s="1261" t="s">
        <v>937</v>
      </c>
      <c r="C130" s="1286" t="s">
        <v>210</v>
      </c>
      <c r="D130" s="526"/>
      <c r="E130" s="527" t="s">
        <v>141</v>
      </c>
      <c r="F130" s="524"/>
      <c r="G130" s="531"/>
      <c r="H130" s="526"/>
      <c r="I130" s="527"/>
      <c r="J130" s="524"/>
      <c r="K130" s="531"/>
      <c r="L130" s="526"/>
      <c r="M130" s="527"/>
      <c r="N130" s="524"/>
      <c r="O130" s="530"/>
      <c r="P130" s="531"/>
      <c r="Q130" s="526"/>
      <c r="R130" s="527"/>
      <c r="S130" s="1258"/>
      <c r="T130" s="1238"/>
      <c r="U130" s="1242" t="s">
        <v>184</v>
      </c>
    </row>
    <row r="131" spans="1:21" ht="19.5" customHeight="1">
      <c r="A131" s="1305"/>
      <c r="B131" s="1271"/>
      <c r="C131" s="1293"/>
      <c r="D131" s="526"/>
      <c r="E131" s="527" t="s">
        <v>143</v>
      </c>
      <c r="F131" s="524"/>
      <c r="G131" s="531"/>
      <c r="H131" s="526"/>
      <c r="I131" s="527"/>
      <c r="J131" s="524"/>
      <c r="K131" s="531"/>
      <c r="L131" s="526"/>
      <c r="M131" s="527"/>
      <c r="N131" s="524"/>
      <c r="O131" s="530"/>
      <c r="P131" s="531"/>
      <c r="Q131" s="526"/>
      <c r="R131" s="527"/>
      <c r="S131" s="1259"/>
      <c r="T131" s="1245"/>
      <c r="U131" s="1240"/>
    </row>
    <row r="132" spans="1:21" ht="19.5" customHeight="1">
      <c r="A132" s="1306"/>
      <c r="B132" s="1262"/>
      <c r="C132" s="1287"/>
      <c r="D132" s="559"/>
      <c r="E132" s="560" t="s">
        <v>144</v>
      </c>
      <c r="F132" s="534"/>
      <c r="G132" s="567"/>
      <c r="H132" s="559"/>
      <c r="I132" s="560"/>
      <c r="J132" s="534"/>
      <c r="K132" s="567"/>
      <c r="L132" s="559"/>
      <c r="M132" s="560"/>
      <c r="N132" s="534"/>
      <c r="O132" s="562"/>
      <c r="P132" s="567"/>
      <c r="Q132" s="559"/>
      <c r="R132" s="560"/>
      <c r="S132" s="1260"/>
      <c r="T132" s="1239"/>
      <c r="U132" s="1241"/>
    </row>
    <row r="133" spans="1:21" ht="19.5" customHeight="1">
      <c r="A133" s="1263" t="s">
        <v>580</v>
      </c>
      <c r="B133" s="1261" t="s">
        <v>148</v>
      </c>
      <c r="C133" s="1265" t="s">
        <v>938</v>
      </c>
      <c r="D133" s="490"/>
      <c r="E133" s="527" t="s">
        <v>141</v>
      </c>
      <c r="F133" s="550"/>
      <c r="G133" s="555"/>
      <c r="H133" s="490"/>
      <c r="I133" s="552"/>
      <c r="J133" s="1261" t="s">
        <v>148</v>
      </c>
      <c r="K133" s="1265" t="s">
        <v>938</v>
      </c>
      <c r="L133" s="490"/>
      <c r="M133" s="1327" t="s">
        <v>876</v>
      </c>
      <c r="N133" s="550"/>
      <c r="O133" s="556"/>
      <c r="P133" s="555"/>
      <c r="Q133" s="490"/>
      <c r="R133" s="552"/>
      <c r="S133" s="1258"/>
      <c r="T133" s="1238"/>
      <c r="U133" s="552"/>
    </row>
    <row r="134" spans="1:21" ht="19.5" customHeight="1">
      <c r="A134" s="1207"/>
      <c r="B134" s="1271"/>
      <c r="C134" s="1272"/>
      <c r="D134" s="526"/>
      <c r="E134" s="527" t="s">
        <v>143</v>
      </c>
      <c r="F134" s="524"/>
      <c r="G134" s="531"/>
      <c r="H134" s="526"/>
      <c r="I134" s="527"/>
      <c r="J134" s="1271"/>
      <c r="K134" s="1272"/>
      <c r="L134" s="526"/>
      <c r="M134" s="1269"/>
      <c r="N134" s="524"/>
      <c r="O134" s="530"/>
      <c r="P134" s="531"/>
      <c r="Q134" s="526"/>
      <c r="R134" s="527"/>
      <c r="S134" s="1259"/>
      <c r="T134" s="1245"/>
      <c r="U134" s="527"/>
    </row>
    <row r="135" spans="1:21" ht="19.5" customHeight="1">
      <c r="A135" s="1264"/>
      <c r="B135" s="1262"/>
      <c r="C135" s="1266"/>
      <c r="D135" s="559"/>
      <c r="E135" s="560" t="s">
        <v>144</v>
      </c>
      <c r="F135" s="534"/>
      <c r="G135" s="567"/>
      <c r="H135" s="559"/>
      <c r="I135" s="560"/>
      <c r="J135" s="1262"/>
      <c r="K135" s="1266"/>
      <c r="L135" s="559"/>
      <c r="M135" s="1270"/>
      <c r="N135" s="534"/>
      <c r="O135" s="562"/>
      <c r="P135" s="567"/>
      <c r="Q135" s="559"/>
      <c r="R135" s="560"/>
      <c r="S135" s="1260"/>
      <c r="T135" s="1239"/>
      <c r="U135" s="560"/>
    </row>
    <row r="136" spans="1:21" ht="19.5" customHeight="1">
      <c r="A136" s="1263" t="s">
        <v>581</v>
      </c>
      <c r="B136" s="1261" t="s">
        <v>509</v>
      </c>
      <c r="C136" s="1286" t="s">
        <v>1151</v>
      </c>
      <c r="D136" s="490"/>
      <c r="E136" s="552" t="s">
        <v>908</v>
      </c>
      <c r="F136" s="550"/>
      <c r="G136" s="551"/>
      <c r="H136" s="490"/>
      <c r="I136" s="552"/>
      <c r="J136" s="550"/>
      <c r="K136" s="555"/>
      <c r="L136" s="490"/>
      <c r="M136" s="552"/>
      <c r="N136" s="1246" t="s">
        <v>902</v>
      </c>
      <c r="O136" s="1250" t="s">
        <v>509</v>
      </c>
      <c r="P136" s="1248" t="s">
        <v>159</v>
      </c>
      <c r="Q136" s="490"/>
      <c r="R136" s="1327" t="s">
        <v>910</v>
      </c>
      <c r="S136" s="1258" t="s">
        <v>505</v>
      </c>
      <c r="T136" s="1238" t="s">
        <v>538</v>
      </c>
      <c r="U136" s="552"/>
    </row>
    <row r="137" spans="1:21" ht="19.5" customHeight="1">
      <c r="A137" s="1207"/>
      <c r="B137" s="1271"/>
      <c r="C137" s="1293"/>
      <c r="D137" s="526"/>
      <c r="E137" s="527" t="s">
        <v>909</v>
      </c>
      <c r="F137" s="524"/>
      <c r="G137" s="525"/>
      <c r="H137" s="526"/>
      <c r="I137" s="527"/>
      <c r="J137" s="524"/>
      <c r="K137" s="531"/>
      <c r="L137" s="526"/>
      <c r="M137" s="527"/>
      <c r="N137" s="1344"/>
      <c r="O137" s="1333"/>
      <c r="P137" s="1285"/>
      <c r="Q137" s="526"/>
      <c r="R137" s="1269"/>
      <c r="S137" s="1259"/>
      <c r="T137" s="1245"/>
      <c r="U137" s="527"/>
    </row>
    <row r="138" spans="1:21" ht="19.5" customHeight="1">
      <c r="A138" s="1264"/>
      <c r="B138" s="1262"/>
      <c r="C138" s="1287"/>
      <c r="D138" s="559"/>
      <c r="E138" s="560" t="s">
        <v>885</v>
      </c>
      <c r="F138" s="534"/>
      <c r="G138" s="535"/>
      <c r="H138" s="559"/>
      <c r="I138" s="560"/>
      <c r="J138" s="534"/>
      <c r="K138" s="567"/>
      <c r="L138" s="559"/>
      <c r="M138" s="560"/>
      <c r="N138" s="1273"/>
      <c r="O138" s="1251"/>
      <c r="P138" s="1249"/>
      <c r="Q138" s="559"/>
      <c r="R138" s="1270"/>
      <c r="S138" s="1260"/>
      <c r="T138" s="1239"/>
      <c r="U138" s="560"/>
    </row>
    <row r="139" spans="1:21" ht="19.5" customHeight="1">
      <c r="A139" s="1263" t="s">
        <v>582</v>
      </c>
      <c r="B139" s="1261" t="s">
        <v>509</v>
      </c>
      <c r="C139" s="1286" t="s">
        <v>520</v>
      </c>
      <c r="D139" s="526"/>
      <c r="E139" s="527" t="s">
        <v>539</v>
      </c>
      <c r="F139" s="1261" t="s">
        <v>509</v>
      </c>
      <c r="G139" s="1248" t="s">
        <v>520</v>
      </c>
      <c r="H139" s="526"/>
      <c r="I139" s="1242" t="s">
        <v>223</v>
      </c>
      <c r="J139" s="524"/>
      <c r="K139" s="525"/>
      <c r="L139" s="526"/>
      <c r="M139" s="527"/>
      <c r="N139" s="1246" t="s">
        <v>902</v>
      </c>
      <c r="O139" s="1250" t="s">
        <v>509</v>
      </c>
      <c r="P139" s="1248" t="s">
        <v>159</v>
      </c>
      <c r="Q139" s="490"/>
      <c r="R139" s="1327" t="s">
        <v>223</v>
      </c>
      <c r="S139" s="1258" t="s">
        <v>839</v>
      </c>
      <c r="T139" s="1238" t="s">
        <v>538</v>
      </c>
      <c r="U139" s="527" t="s">
        <v>515</v>
      </c>
    </row>
    <row r="140" spans="1:21" ht="19.5" customHeight="1">
      <c r="A140" s="1207"/>
      <c r="B140" s="1271"/>
      <c r="C140" s="1293"/>
      <c r="D140" s="526"/>
      <c r="E140" s="527" t="s">
        <v>540</v>
      </c>
      <c r="F140" s="1271"/>
      <c r="G140" s="1285"/>
      <c r="H140" s="526"/>
      <c r="I140" s="1240"/>
      <c r="J140" s="524"/>
      <c r="K140" s="525"/>
      <c r="L140" s="526"/>
      <c r="M140" s="527"/>
      <c r="N140" s="1344"/>
      <c r="O140" s="1333"/>
      <c r="P140" s="1285"/>
      <c r="Q140" s="526"/>
      <c r="R140" s="1269"/>
      <c r="S140" s="1259"/>
      <c r="T140" s="1245"/>
      <c r="U140" s="527"/>
    </row>
    <row r="141" spans="1:21" ht="19.5" customHeight="1">
      <c r="A141" s="1264"/>
      <c r="B141" s="1262"/>
      <c r="C141" s="1287"/>
      <c r="D141" s="559"/>
      <c r="E141" s="560" t="s">
        <v>518</v>
      </c>
      <c r="F141" s="1262"/>
      <c r="G141" s="1249"/>
      <c r="H141" s="559"/>
      <c r="I141" s="1241"/>
      <c r="J141" s="534"/>
      <c r="K141" s="535"/>
      <c r="L141" s="559"/>
      <c r="M141" s="560"/>
      <c r="N141" s="1273"/>
      <c r="O141" s="1251"/>
      <c r="P141" s="1249"/>
      <c r="Q141" s="559"/>
      <c r="R141" s="1270"/>
      <c r="S141" s="1260"/>
      <c r="T141" s="1239"/>
      <c r="U141" s="527"/>
    </row>
    <row r="142" spans="1:21" ht="19.5" customHeight="1">
      <c r="A142" s="1263" t="s">
        <v>583</v>
      </c>
      <c r="B142" s="1261" t="s">
        <v>509</v>
      </c>
      <c r="C142" s="1286" t="s">
        <v>520</v>
      </c>
      <c r="D142" s="490"/>
      <c r="E142" s="552" t="s">
        <v>911</v>
      </c>
      <c r="F142" s="550"/>
      <c r="G142" s="551"/>
      <c r="H142" s="490"/>
      <c r="I142" s="552"/>
      <c r="J142" s="550"/>
      <c r="K142" s="555"/>
      <c r="L142" s="490"/>
      <c r="M142" s="552"/>
      <c r="N142" s="1246" t="s">
        <v>902</v>
      </c>
      <c r="O142" s="1250" t="s">
        <v>509</v>
      </c>
      <c r="P142" s="1248" t="s">
        <v>1152</v>
      </c>
      <c r="Q142" s="1252" t="s">
        <v>505</v>
      </c>
      <c r="R142" s="552" t="s">
        <v>913</v>
      </c>
      <c r="S142" s="1258" t="s">
        <v>505</v>
      </c>
      <c r="T142" s="1238" t="s">
        <v>538</v>
      </c>
      <c r="U142" s="1352"/>
    </row>
    <row r="143" spans="1:21" ht="19.5" customHeight="1">
      <c r="A143" s="1264"/>
      <c r="B143" s="1262"/>
      <c r="C143" s="1287"/>
      <c r="D143" s="559"/>
      <c r="E143" s="560" t="s">
        <v>912</v>
      </c>
      <c r="F143" s="534"/>
      <c r="G143" s="535"/>
      <c r="H143" s="559"/>
      <c r="I143" s="560"/>
      <c r="J143" s="534"/>
      <c r="K143" s="567"/>
      <c r="L143" s="559"/>
      <c r="M143" s="560"/>
      <c r="N143" s="1273"/>
      <c r="O143" s="1251"/>
      <c r="P143" s="1249"/>
      <c r="Q143" s="1253"/>
      <c r="R143" s="560" t="s">
        <v>914</v>
      </c>
      <c r="S143" s="1260"/>
      <c r="T143" s="1239"/>
      <c r="U143" s="1353"/>
    </row>
    <row r="144" spans="1:21" ht="19.5" customHeight="1">
      <c r="A144" s="1263" t="s">
        <v>584</v>
      </c>
      <c r="B144" s="1261" t="s">
        <v>509</v>
      </c>
      <c r="C144" s="1286" t="s">
        <v>211</v>
      </c>
      <c r="D144" s="490"/>
      <c r="E144" s="552" t="s">
        <v>878</v>
      </c>
      <c r="F144" s="550"/>
      <c r="G144" s="555"/>
      <c r="H144" s="490"/>
      <c r="I144" s="552"/>
      <c r="J144" s="550"/>
      <c r="K144" s="555"/>
      <c r="L144" s="490"/>
      <c r="M144" s="552"/>
      <c r="N144" s="550"/>
      <c r="O144" s="556"/>
      <c r="P144" s="555"/>
      <c r="Q144" s="490"/>
      <c r="R144" s="552"/>
      <c r="S144" s="1258"/>
      <c r="T144" s="1238"/>
      <c r="U144" s="527" t="s">
        <v>515</v>
      </c>
    </row>
    <row r="145" spans="1:21" ht="19.5" customHeight="1">
      <c r="A145" s="1264"/>
      <c r="B145" s="1262"/>
      <c r="C145" s="1287"/>
      <c r="D145" s="559"/>
      <c r="E145" s="560" t="s">
        <v>915</v>
      </c>
      <c r="F145" s="534"/>
      <c r="G145" s="567"/>
      <c r="H145" s="559"/>
      <c r="I145" s="560"/>
      <c r="J145" s="534"/>
      <c r="K145" s="567"/>
      <c r="L145" s="559"/>
      <c r="M145" s="560"/>
      <c r="N145" s="534"/>
      <c r="O145" s="562"/>
      <c r="P145" s="567"/>
      <c r="Q145" s="559"/>
      <c r="R145" s="560"/>
      <c r="S145" s="1260"/>
      <c r="T145" s="1239"/>
      <c r="U145" s="560"/>
    </row>
    <row r="146" spans="1:21" ht="19.5" customHeight="1">
      <c r="A146" s="1263" t="s">
        <v>585</v>
      </c>
      <c r="B146" s="1261" t="s">
        <v>509</v>
      </c>
      <c r="C146" s="555" t="s">
        <v>139</v>
      </c>
      <c r="D146" s="490"/>
      <c r="E146" s="552" t="s">
        <v>224</v>
      </c>
      <c r="F146" s="1261" t="s">
        <v>509</v>
      </c>
      <c r="G146" s="555" t="s">
        <v>139</v>
      </c>
      <c r="H146" s="490"/>
      <c r="I146" s="1242" t="s">
        <v>224</v>
      </c>
      <c r="J146" s="550"/>
      <c r="K146" s="555"/>
      <c r="L146" s="490"/>
      <c r="M146" s="552"/>
      <c r="N146" s="550"/>
      <c r="O146" s="556"/>
      <c r="P146" s="555"/>
      <c r="Q146" s="490"/>
      <c r="R146" s="552"/>
      <c r="S146" s="1258" t="s">
        <v>505</v>
      </c>
      <c r="T146" s="1238" t="s">
        <v>939</v>
      </c>
      <c r="U146" s="552"/>
    </row>
    <row r="147" spans="1:21" ht="19.5" customHeight="1">
      <c r="A147" s="1264"/>
      <c r="B147" s="1262"/>
      <c r="C147" s="567" t="s">
        <v>534</v>
      </c>
      <c r="D147" s="559"/>
      <c r="E147" s="560" t="s">
        <v>163</v>
      </c>
      <c r="F147" s="1262"/>
      <c r="G147" s="567" t="s">
        <v>534</v>
      </c>
      <c r="H147" s="559"/>
      <c r="I147" s="1241"/>
      <c r="J147" s="534"/>
      <c r="K147" s="567"/>
      <c r="L147" s="559"/>
      <c r="M147" s="560"/>
      <c r="N147" s="534"/>
      <c r="O147" s="562"/>
      <c r="P147" s="567"/>
      <c r="Q147" s="559"/>
      <c r="R147" s="560"/>
      <c r="S147" s="1260"/>
      <c r="T147" s="1239"/>
      <c r="U147" s="560"/>
    </row>
    <row r="148" spans="1:21" ht="34.5">
      <c r="A148" s="569" t="s">
        <v>551</v>
      </c>
      <c r="B148" s="550" t="s">
        <v>509</v>
      </c>
      <c r="C148" s="554" t="s">
        <v>226</v>
      </c>
      <c r="D148" s="490" t="s">
        <v>505</v>
      </c>
      <c r="E148" s="564" t="s">
        <v>1336</v>
      </c>
      <c r="F148" s="550" t="s">
        <v>509</v>
      </c>
      <c r="G148" s="551" t="s">
        <v>511</v>
      </c>
      <c r="H148" s="490" t="s">
        <v>505</v>
      </c>
      <c r="I148" s="564" t="s">
        <v>1336</v>
      </c>
      <c r="J148" s="553" t="s">
        <v>509</v>
      </c>
      <c r="K148" s="554" t="s">
        <v>511</v>
      </c>
      <c r="L148" s="490" t="s">
        <v>505</v>
      </c>
      <c r="M148" s="564" t="s">
        <v>1336</v>
      </c>
      <c r="N148" s="938" t="s">
        <v>97</v>
      </c>
      <c r="O148" s="556" t="s">
        <v>148</v>
      </c>
      <c r="P148" s="939" t="s">
        <v>229</v>
      </c>
      <c r="Q148" s="490" t="s">
        <v>505</v>
      </c>
      <c r="R148" s="564" t="s">
        <v>1336</v>
      </c>
      <c r="S148" s="557"/>
      <c r="T148" s="558"/>
      <c r="U148" s="552"/>
    </row>
    <row r="149" spans="1:21" ht="34.5">
      <c r="A149" s="569" t="s">
        <v>552</v>
      </c>
      <c r="B149" s="550" t="s">
        <v>509</v>
      </c>
      <c r="C149" s="554" t="s">
        <v>226</v>
      </c>
      <c r="D149" s="490" t="s">
        <v>841</v>
      </c>
      <c r="E149" s="552" t="s">
        <v>170</v>
      </c>
      <c r="F149" s="550" t="s">
        <v>509</v>
      </c>
      <c r="G149" s="551" t="s">
        <v>511</v>
      </c>
      <c r="H149" s="490" t="s">
        <v>843</v>
      </c>
      <c r="I149" s="552" t="s">
        <v>170</v>
      </c>
      <c r="J149" s="553" t="s">
        <v>509</v>
      </c>
      <c r="K149" s="554" t="s">
        <v>511</v>
      </c>
      <c r="L149" s="490" t="s">
        <v>843</v>
      </c>
      <c r="M149" s="552" t="s">
        <v>170</v>
      </c>
      <c r="N149" s="938" t="s">
        <v>97</v>
      </c>
      <c r="O149" s="556" t="s">
        <v>151</v>
      </c>
      <c r="P149" s="939" t="s">
        <v>229</v>
      </c>
      <c r="Q149" s="490" t="s">
        <v>841</v>
      </c>
      <c r="R149" s="552" t="s">
        <v>170</v>
      </c>
      <c r="S149" s="557"/>
      <c r="T149" s="558"/>
      <c r="U149" s="552"/>
    </row>
    <row r="150" spans="1:21" ht="34.5">
      <c r="A150" s="569" t="s">
        <v>553</v>
      </c>
      <c r="B150" s="550" t="s">
        <v>509</v>
      </c>
      <c r="C150" s="554" t="s">
        <v>226</v>
      </c>
      <c r="D150" s="490" t="s">
        <v>505</v>
      </c>
      <c r="E150" s="552" t="s">
        <v>170</v>
      </c>
      <c r="F150" s="550" t="s">
        <v>509</v>
      </c>
      <c r="G150" s="551" t="s">
        <v>511</v>
      </c>
      <c r="H150" s="490" t="s">
        <v>505</v>
      </c>
      <c r="I150" s="552" t="s">
        <v>170</v>
      </c>
      <c r="J150" s="553" t="s">
        <v>509</v>
      </c>
      <c r="K150" s="554" t="s">
        <v>511</v>
      </c>
      <c r="L150" s="490" t="s">
        <v>505</v>
      </c>
      <c r="M150" s="552" t="s">
        <v>170</v>
      </c>
      <c r="N150" s="938" t="s">
        <v>97</v>
      </c>
      <c r="O150" s="556" t="s">
        <v>151</v>
      </c>
      <c r="P150" s="939" t="s">
        <v>229</v>
      </c>
      <c r="Q150" s="490" t="s">
        <v>841</v>
      </c>
      <c r="R150" s="552" t="s">
        <v>170</v>
      </c>
      <c r="S150" s="557"/>
      <c r="T150" s="558"/>
      <c r="U150" s="552"/>
    </row>
    <row r="151" spans="1:21" ht="19.5" customHeight="1">
      <c r="A151" s="1263" t="s">
        <v>575</v>
      </c>
      <c r="B151" s="1261" t="s">
        <v>509</v>
      </c>
      <c r="C151" s="1286" t="s">
        <v>519</v>
      </c>
      <c r="D151" s="490"/>
      <c r="E151" s="552" t="s">
        <v>230</v>
      </c>
      <c r="F151" s="1261" t="s">
        <v>509</v>
      </c>
      <c r="G151" s="1248" t="s">
        <v>917</v>
      </c>
      <c r="H151" s="490"/>
      <c r="I151" s="552" t="s">
        <v>230</v>
      </c>
      <c r="J151" s="550"/>
      <c r="K151" s="555"/>
      <c r="L151" s="490"/>
      <c r="M151" s="552"/>
      <c r="N151" s="550"/>
      <c r="O151" s="556"/>
      <c r="P151" s="555"/>
      <c r="Q151" s="490"/>
      <c r="R151" s="552"/>
      <c r="S151" s="1258" t="s">
        <v>839</v>
      </c>
      <c r="T151" s="1238" t="s">
        <v>231</v>
      </c>
      <c r="U151" s="1242" t="s">
        <v>916</v>
      </c>
    </row>
    <row r="152" spans="1:21" ht="19.5" customHeight="1">
      <c r="A152" s="1264"/>
      <c r="B152" s="1262"/>
      <c r="C152" s="1287"/>
      <c r="D152" s="559"/>
      <c r="E152" s="560" t="s">
        <v>170</v>
      </c>
      <c r="F152" s="1262"/>
      <c r="G152" s="1249"/>
      <c r="H152" s="559"/>
      <c r="I152" s="560" t="s">
        <v>170</v>
      </c>
      <c r="J152" s="534"/>
      <c r="K152" s="567"/>
      <c r="L152" s="559"/>
      <c r="M152" s="560"/>
      <c r="N152" s="534"/>
      <c r="O152" s="562"/>
      <c r="P152" s="567"/>
      <c r="Q152" s="559"/>
      <c r="R152" s="560"/>
      <c r="S152" s="1260"/>
      <c r="T152" s="1239"/>
      <c r="U152" s="1241"/>
    </row>
    <row r="153" spans="1:21" ht="19.5" customHeight="1">
      <c r="A153" s="569" t="s">
        <v>558</v>
      </c>
      <c r="B153" s="550" t="s">
        <v>509</v>
      </c>
      <c r="C153" s="554" t="s">
        <v>940</v>
      </c>
      <c r="D153" s="490"/>
      <c r="E153" s="552" t="s">
        <v>230</v>
      </c>
      <c r="F153" s="550" t="s">
        <v>509</v>
      </c>
      <c r="G153" s="551" t="s">
        <v>511</v>
      </c>
      <c r="H153" s="490"/>
      <c r="I153" s="552" t="s">
        <v>230</v>
      </c>
      <c r="J153" s="550"/>
      <c r="K153" s="555"/>
      <c r="L153" s="490"/>
      <c r="M153" s="552"/>
      <c r="N153" s="550"/>
      <c r="O153" s="556"/>
      <c r="P153" s="555"/>
      <c r="Q153" s="490"/>
      <c r="R153" s="552"/>
      <c r="S153" s="557" t="s">
        <v>839</v>
      </c>
      <c r="T153" s="558" t="s">
        <v>918</v>
      </c>
      <c r="U153" s="552"/>
    </row>
    <row r="154" spans="1:21" ht="19.5" customHeight="1" thickBot="1">
      <c r="A154" s="576" t="s">
        <v>560</v>
      </c>
      <c r="B154" s="550" t="s">
        <v>509</v>
      </c>
      <c r="C154" s="554" t="s">
        <v>940</v>
      </c>
      <c r="D154" s="490"/>
      <c r="E154" s="552" t="s">
        <v>230</v>
      </c>
      <c r="F154" s="550" t="s">
        <v>509</v>
      </c>
      <c r="G154" s="551" t="s">
        <v>142</v>
      </c>
      <c r="H154" s="490"/>
      <c r="I154" s="552" t="s">
        <v>230</v>
      </c>
      <c r="J154" s="550"/>
      <c r="K154" s="555"/>
      <c r="L154" s="490"/>
      <c r="M154" s="552"/>
      <c r="N154" s="550"/>
      <c r="O154" s="556"/>
      <c r="P154" s="555"/>
      <c r="Q154" s="490"/>
      <c r="R154" s="552"/>
      <c r="S154" s="546" t="s">
        <v>839</v>
      </c>
      <c r="T154" s="577" t="s">
        <v>231</v>
      </c>
      <c r="U154" s="578" t="s">
        <v>916</v>
      </c>
    </row>
    <row r="155" spans="1:21" ht="36" customHeight="1">
      <c r="A155" s="548" t="s">
        <v>509</v>
      </c>
      <c r="B155" s="1298">
        <f>COUNTIF(B5:B154,"指定袋")</f>
        <v>58</v>
      </c>
      <c r="C155" s="1299"/>
      <c r="D155" s="1299"/>
      <c r="E155" s="1300"/>
      <c r="F155" s="1298">
        <f>COUNTIF(F5:F154,"指定袋")</f>
        <v>36</v>
      </c>
      <c r="G155" s="1299"/>
      <c r="H155" s="1299"/>
      <c r="I155" s="1300"/>
      <c r="J155" s="1298">
        <f>COUNTIF(J5:J154,"指定袋")</f>
        <v>15</v>
      </c>
      <c r="K155" s="1299"/>
      <c r="L155" s="1299"/>
      <c r="M155" s="1300"/>
      <c r="N155" s="1298">
        <f>COUNTIF(O5:O154,"指定袋")</f>
        <v>20</v>
      </c>
      <c r="O155" s="1299"/>
      <c r="P155" s="1299"/>
      <c r="Q155" s="1299"/>
      <c r="R155" s="1300"/>
      <c r="S155" s="493" t="s">
        <v>191</v>
      </c>
      <c r="T155" s="492" t="s">
        <v>190</v>
      </c>
      <c r="U155" s="169"/>
    </row>
    <row r="156" spans="1:21" ht="36" customHeight="1">
      <c r="A156" s="491" t="s">
        <v>232</v>
      </c>
      <c r="B156" s="1301">
        <f>COUNTIF(B5:B154,"指導")</f>
        <v>4</v>
      </c>
      <c r="C156" s="1302"/>
      <c r="D156" s="1302"/>
      <c r="E156" s="1303"/>
      <c r="F156" s="1301">
        <f>COUNTIF(F5:F154,"指導")</f>
        <v>4</v>
      </c>
      <c r="G156" s="1302"/>
      <c r="H156" s="1302"/>
      <c r="I156" s="1303"/>
      <c r="J156" s="1301">
        <f>COUNTIF(J5:J154,"指導")</f>
        <v>3</v>
      </c>
      <c r="K156" s="1302"/>
      <c r="L156" s="1302"/>
      <c r="M156" s="1303"/>
      <c r="N156" s="1301">
        <f>COUNTIF(O5:O154,"指導")</f>
        <v>2</v>
      </c>
      <c r="O156" s="1302"/>
      <c r="P156" s="1302"/>
      <c r="Q156" s="1302"/>
      <c r="R156" s="1303"/>
      <c r="S156" s="1256">
        <f>COUNTIF(S5:S154,"○")</f>
        <v>42</v>
      </c>
      <c r="T156" s="1254">
        <v>44</v>
      </c>
      <c r="U156" s="169"/>
    </row>
    <row r="157" spans="1:21" ht="36" customHeight="1" thickBot="1">
      <c r="A157" s="540" t="s">
        <v>531</v>
      </c>
      <c r="B157" s="1257">
        <f>COUNTIF(B5:B154,"推奨袋")</f>
        <v>1</v>
      </c>
      <c r="C157" s="1255"/>
      <c r="D157" s="1255"/>
      <c r="E157" s="1297"/>
      <c r="F157" s="1257">
        <f>COUNTIF(F5:F154,"推奨袋")</f>
        <v>2</v>
      </c>
      <c r="G157" s="1255"/>
      <c r="H157" s="1255"/>
      <c r="I157" s="1297"/>
      <c r="J157" s="1257">
        <f>COUNTIF(J5:J154,"推奨袋")</f>
        <v>0</v>
      </c>
      <c r="K157" s="1255"/>
      <c r="L157" s="1255"/>
      <c r="M157" s="1297"/>
      <c r="N157" s="1257">
        <f>COUNTIF(O5:O154,"推奨袋")</f>
        <v>1</v>
      </c>
      <c r="O157" s="1255"/>
      <c r="P157" s="1255"/>
      <c r="Q157" s="1255"/>
      <c r="R157" s="1297"/>
      <c r="S157" s="1257"/>
      <c r="T157" s="1255"/>
      <c r="U157" s="170"/>
    </row>
  </sheetData>
  <mergeCells count="538">
    <mergeCell ref="O122:O123"/>
    <mergeCell ref="P122:P123"/>
    <mergeCell ref="I139:I141"/>
    <mergeCell ref="N122:N123"/>
    <mergeCell ref="J133:J135"/>
    <mergeCell ref="K133:K135"/>
    <mergeCell ref="N139:N141"/>
    <mergeCell ref="N136:N138"/>
    <mergeCell ref="O136:O138"/>
    <mergeCell ref="P136:P138"/>
    <mergeCell ref="I146:I147"/>
    <mergeCell ref="T146:T147"/>
    <mergeCell ref="O142:O143"/>
    <mergeCell ref="P142:P143"/>
    <mergeCell ref="Q142:Q143"/>
    <mergeCell ref="N142:N143"/>
    <mergeCell ref="S144:S145"/>
    <mergeCell ref="T144:T145"/>
    <mergeCell ref="U142:U143"/>
    <mergeCell ref="S146:S147"/>
    <mergeCell ref="S151:S152"/>
    <mergeCell ref="S142:S143"/>
    <mergeCell ref="T142:T143"/>
    <mergeCell ref="U151:U152"/>
    <mergeCell ref="T151:T152"/>
    <mergeCell ref="O139:O141"/>
    <mergeCell ref="T136:T138"/>
    <mergeCell ref="P139:P141"/>
    <mergeCell ref="R139:R141"/>
    <mergeCell ref="R136:R138"/>
    <mergeCell ref="S139:S141"/>
    <mergeCell ref="S136:S138"/>
    <mergeCell ref="T139:T141"/>
    <mergeCell ref="T124:T126"/>
    <mergeCell ref="U127:U129"/>
    <mergeCell ref="U130:U132"/>
    <mergeCell ref="M133:M135"/>
    <mergeCell ref="S133:S135"/>
    <mergeCell ref="T127:T129"/>
    <mergeCell ref="T130:T132"/>
    <mergeCell ref="T133:T135"/>
    <mergeCell ref="S124:S126"/>
    <mergeCell ref="S130:S132"/>
    <mergeCell ref="U14:U16"/>
    <mergeCell ref="T116:T117"/>
    <mergeCell ref="U112:U113"/>
    <mergeCell ref="U110:U111"/>
    <mergeCell ref="U66:U68"/>
    <mergeCell ref="T104:T106"/>
    <mergeCell ref="T28:T29"/>
    <mergeCell ref="T43:T45"/>
    <mergeCell ref="U23:U25"/>
    <mergeCell ref="T30:T32"/>
    <mergeCell ref="T94:T95"/>
    <mergeCell ref="M96:M98"/>
    <mergeCell ref="T99:T101"/>
    <mergeCell ref="I99:I101"/>
    <mergeCell ref="O96:O98"/>
    <mergeCell ref="J96:J98"/>
    <mergeCell ref="K96:K98"/>
    <mergeCell ref="P96:P98"/>
    <mergeCell ref="N96:N98"/>
    <mergeCell ref="S94:S95"/>
    <mergeCell ref="I38:I40"/>
    <mergeCell ref="P38:P40"/>
    <mergeCell ref="M30:M32"/>
    <mergeCell ref="J30:J32"/>
    <mergeCell ref="K30:K32"/>
    <mergeCell ref="I35:I37"/>
    <mergeCell ref="S76:S77"/>
    <mergeCell ref="T69:T70"/>
    <mergeCell ref="R38:R40"/>
    <mergeCell ref="O38:O40"/>
    <mergeCell ref="P73:P75"/>
    <mergeCell ref="S61:S63"/>
    <mergeCell ref="T61:T63"/>
    <mergeCell ref="T53:T54"/>
    <mergeCell ref="O64:O65"/>
    <mergeCell ref="S69:S70"/>
    <mergeCell ref="S78:S80"/>
    <mergeCell ref="T58:T60"/>
    <mergeCell ref="T66:T68"/>
    <mergeCell ref="S66:S68"/>
    <mergeCell ref="T78:T80"/>
    <mergeCell ref="T71:T72"/>
    <mergeCell ref="T73:T75"/>
    <mergeCell ref="T76:T77"/>
    <mergeCell ref="S58:S60"/>
    <mergeCell ref="T64:T65"/>
    <mergeCell ref="T26:T27"/>
    <mergeCell ref="N33:N34"/>
    <mergeCell ref="T46:T48"/>
    <mergeCell ref="T49:T51"/>
    <mergeCell ref="S46:S48"/>
    <mergeCell ref="O35:O37"/>
    <mergeCell ref="P35:P37"/>
    <mergeCell ref="N35:N37"/>
    <mergeCell ref="N38:N40"/>
    <mergeCell ref="R35:R37"/>
    <mergeCell ref="G33:G34"/>
    <mergeCell ref="S26:S27"/>
    <mergeCell ref="S30:S32"/>
    <mergeCell ref="O30:O32"/>
    <mergeCell ref="P30:P32"/>
    <mergeCell ref="N30:N32"/>
    <mergeCell ref="L30:L32"/>
    <mergeCell ref="J26:J27"/>
    <mergeCell ref="K26:K27"/>
    <mergeCell ref="I30:I32"/>
    <mergeCell ref="T23:T25"/>
    <mergeCell ref="G49:G51"/>
    <mergeCell ref="T33:T34"/>
    <mergeCell ref="T38:T40"/>
    <mergeCell ref="S49:S51"/>
    <mergeCell ref="S38:S40"/>
    <mergeCell ref="S33:S34"/>
    <mergeCell ref="K49:K51"/>
    <mergeCell ref="O33:O34"/>
    <mergeCell ref="P33:P34"/>
    <mergeCell ref="T5:T7"/>
    <mergeCell ref="T8:T9"/>
    <mergeCell ref="T10:T12"/>
    <mergeCell ref="P8:P9"/>
    <mergeCell ref="S8:S9"/>
    <mergeCell ref="S10:S12"/>
    <mergeCell ref="S5:S7"/>
    <mergeCell ref="P20:P22"/>
    <mergeCell ref="J5:J7"/>
    <mergeCell ref="K5:K7"/>
    <mergeCell ref="O8:O9"/>
    <mergeCell ref="N20:N22"/>
    <mergeCell ref="K20:K22"/>
    <mergeCell ref="N8:N9"/>
    <mergeCell ref="M10:M12"/>
    <mergeCell ref="J17:J19"/>
    <mergeCell ref="J8:J9"/>
    <mergeCell ref="K73:K75"/>
    <mergeCell ref="J73:J75"/>
    <mergeCell ref="O20:O22"/>
    <mergeCell ref="N64:N65"/>
    <mergeCell ref="J49:J51"/>
    <mergeCell ref="M66:M68"/>
    <mergeCell ref="K66:K68"/>
    <mergeCell ref="J66:J68"/>
    <mergeCell ref="J55:J57"/>
    <mergeCell ref="K55:K57"/>
    <mergeCell ref="G10:G12"/>
    <mergeCell ref="G8:G9"/>
    <mergeCell ref="M76:M77"/>
    <mergeCell ref="I71:I72"/>
    <mergeCell ref="K71:K72"/>
    <mergeCell ref="J71:J72"/>
    <mergeCell ref="I76:I77"/>
    <mergeCell ref="J76:J77"/>
    <mergeCell ref="K76:K77"/>
    <mergeCell ref="I73:I75"/>
    <mergeCell ref="F8:F9"/>
    <mergeCell ref="I14:I16"/>
    <mergeCell ref="T20:T22"/>
    <mergeCell ref="K10:K12"/>
    <mergeCell ref="T17:T19"/>
    <mergeCell ref="S20:S22"/>
    <mergeCell ref="S17:S19"/>
    <mergeCell ref="K17:K19"/>
    <mergeCell ref="J10:J12"/>
    <mergeCell ref="F10:F12"/>
    <mergeCell ref="I23:I25"/>
    <mergeCell ref="F14:F16"/>
    <mergeCell ref="G14:G16"/>
    <mergeCell ref="T14:T16"/>
    <mergeCell ref="G20:G22"/>
    <mergeCell ref="F20:F22"/>
    <mergeCell ref="S23:S25"/>
    <mergeCell ref="J20:J22"/>
    <mergeCell ref="F17:F19"/>
    <mergeCell ref="S14:S16"/>
    <mergeCell ref="F76:F77"/>
    <mergeCell ref="F81:F82"/>
    <mergeCell ref="G81:G82"/>
    <mergeCell ref="G94:G95"/>
    <mergeCell ref="F83:F85"/>
    <mergeCell ref="G83:G85"/>
    <mergeCell ref="F92:I92"/>
    <mergeCell ref="I94:I95"/>
    <mergeCell ref="H76:H77"/>
    <mergeCell ref="I86:I87"/>
    <mergeCell ref="F102:F103"/>
    <mergeCell ref="G102:G103"/>
    <mergeCell ref="F99:F101"/>
    <mergeCell ref="G99:G101"/>
    <mergeCell ref="C142:C143"/>
    <mergeCell ref="C144:C145"/>
    <mergeCell ref="G151:G152"/>
    <mergeCell ref="F139:F141"/>
    <mergeCell ref="G139:G141"/>
    <mergeCell ref="F146:F147"/>
    <mergeCell ref="F151:F152"/>
    <mergeCell ref="C136:C138"/>
    <mergeCell ref="C139:C141"/>
    <mergeCell ref="C133:C135"/>
    <mergeCell ref="C122:C123"/>
    <mergeCell ref="C124:C126"/>
    <mergeCell ref="C127:C129"/>
    <mergeCell ref="C130:C132"/>
    <mergeCell ref="F73:F75"/>
    <mergeCell ref="C38:C40"/>
    <mergeCell ref="C43:C45"/>
    <mergeCell ref="C53:C54"/>
    <mergeCell ref="C55:C57"/>
    <mergeCell ref="C46:C48"/>
    <mergeCell ref="E49:E51"/>
    <mergeCell ref="F71:F72"/>
    <mergeCell ref="D69:D70"/>
    <mergeCell ref="E69:E70"/>
    <mergeCell ref="F35:F37"/>
    <mergeCell ref="G58:G60"/>
    <mergeCell ref="H61:H63"/>
    <mergeCell ref="F58:F60"/>
    <mergeCell ref="F38:F40"/>
    <mergeCell ref="G38:G40"/>
    <mergeCell ref="G35:G37"/>
    <mergeCell ref="G55:G57"/>
    <mergeCell ref="F61:F63"/>
    <mergeCell ref="G61:G63"/>
    <mergeCell ref="F23:F25"/>
    <mergeCell ref="G17:G19"/>
    <mergeCell ref="C33:C34"/>
    <mergeCell ref="G26:G27"/>
    <mergeCell ref="F26:F27"/>
    <mergeCell ref="F30:F32"/>
    <mergeCell ref="G30:G32"/>
    <mergeCell ref="G23:G25"/>
    <mergeCell ref="C28:C29"/>
    <mergeCell ref="F33:F34"/>
    <mergeCell ref="C8:C9"/>
    <mergeCell ref="C10:C12"/>
    <mergeCell ref="C26:C27"/>
    <mergeCell ref="C14:C16"/>
    <mergeCell ref="C17:C19"/>
    <mergeCell ref="C20:C22"/>
    <mergeCell ref="C23:C25"/>
    <mergeCell ref="B122:B123"/>
    <mergeCell ref="B124:B126"/>
    <mergeCell ref="B127:B129"/>
    <mergeCell ref="B130:B132"/>
    <mergeCell ref="B94:B95"/>
    <mergeCell ref="B99:B101"/>
    <mergeCell ref="C96:C98"/>
    <mergeCell ref="C120:C121"/>
    <mergeCell ref="B110:B111"/>
    <mergeCell ref="B112:B113"/>
    <mergeCell ref="B114:B115"/>
    <mergeCell ref="B96:B98"/>
    <mergeCell ref="B120:B121"/>
    <mergeCell ref="C102:C103"/>
    <mergeCell ref="D81:D82"/>
    <mergeCell ref="B66:B68"/>
    <mergeCell ref="E73:E75"/>
    <mergeCell ref="D76:D77"/>
    <mergeCell ref="B81:B82"/>
    <mergeCell ref="B78:B80"/>
    <mergeCell ref="C76:C77"/>
    <mergeCell ref="C73:C75"/>
    <mergeCell ref="C81:C82"/>
    <mergeCell ref="B76:B77"/>
    <mergeCell ref="D88:D89"/>
    <mergeCell ref="B83:B85"/>
    <mergeCell ref="C83:C85"/>
    <mergeCell ref="B88:B89"/>
    <mergeCell ref="C88:C89"/>
    <mergeCell ref="B73:B75"/>
    <mergeCell ref="F49:F51"/>
    <mergeCell ref="D53:D54"/>
    <mergeCell ref="D55:D57"/>
    <mergeCell ref="F55:F57"/>
    <mergeCell ref="D61:D63"/>
    <mergeCell ref="C49:C51"/>
    <mergeCell ref="B58:B60"/>
    <mergeCell ref="C58:C60"/>
    <mergeCell ref="C61:C63"/>
    <mergeCell ref="B55:B57"/>
    <mergeCell ref="B49:B51"/>
    <mergeCell ref="B53:B54"/>
    <mergeCell ref="B69:B70"/>
    <mergeCell ref="B64:B65"/>
    <mergeCell ref="B61:B63"/>
    <mergeCell ref="B8:B9"/>
    <mergeCell ref="B10:B12"/>
    <mergeCell ref="C94:C95"/>
    <mergeCell ref="B14:B16"/>
    <mergeCell ref="B17:B19"/>
    <mergeCell ref="B20:B22"/>
    <mergeCell ref="B23:B25"/>
    <mergeCell ref="B26:B27"/>
    <mergeCell ref="B28:B29"/>
    <mergeCell ref="B38:B40"/>
    <mergeCell ref="A55:A57"/>
    <mergeCell ref="A33:A34"/>
    <mergeCell ref="A35:A37"/>
    <mergeCell ref="A38:A40"/>
    <mergeCell ref="A43:A45"/>
    <mergeCell ref="A10:A12"/>
    <mergeCell ref="A8:A9"/>
    <mergeCell ref="A30:A32"/>
    <mergeCell ref="A20:A22"/>
    <mergeCell ref="A26:A27"/>
    <mergeCell ref="A23:A25"/>
    <mergeCell ref="A28:A29"/>
    <mergeCell ref="A14:A16"/>
    <mergeCell ref="A17:A19"/>
    <mergeCell ref="C30:C32"/>
    <mergeCell ref="A49:A51"/>
    <mergeCell ref="A46:A48"/>
    <mergeCell ref="A53:A54"/>
    <mergeCell ref="B30:B32"/>
    <mergeCell ref="B33:B34"/>
    <mergeCell ref="C35:C37"/>
    <mergeCell ref="B35:B37"/>
    <mergeCell ref="B43:B45"/>
    <mergeCell ref="B46:B48"/>
    <mergeCell ref="A58:A60"/>
    <mergeCell ref="C78:C80"/>
    <mergeCell ref="C69:C70"/>
    <mergeCell ref="C71:C72"/>
    <mergeCell ref="C64:C65"/>
    <mergeCell ref="C66:C68"/>
    <mergeCell ref="A61:A63"/>
    <mergeCell ref="A71:A72"/>
    <mergeCell ref="B71:B72"/>
    <mergeCell ref="A64:A65"/>
    <mergeCell ref="A76:A77"/>
    <mergeCell ref="A66:A68"/>
    <mergeCell ref="A69:A70"/>
    <mergeCell ref="A120:A121"/>
    <mergeCell ref="A112:A113"/>
    <mergeCell ref="A116:A117"/>
    <mergeCell ref="A104:A106"/>
    <mergeCell ref="A110:A111"/>
    <mergeCell ref="A78:A80"/>
    <mergeCell ref="A81:A82"/>
    <mergeCell ref="B102:B103"/>
    <mergeCell ref="B104:B106"/>
    <mergeCell ref="C104:C106"/>
    <mergeCell ref="A102:A103"/>
    <mergeCell ref="H30:H32"/>
    <mergeCell ref="S104:S106"/>
    <mergeCell ref="S81:S82"/>
    <mergeCell ref="S86:S87"/>
    <mergeCell ref="S88:S89"/>
    <mergeCell ref="S83:S85"/>
    <mergeCell ref="S99:S101"/>
    <mergeCell ref="S91:U91"/>
    <mergeCell ref="S92:U92"/>
    <mergeCell ref="T81:T82"/>
    <mergeCell ref="S53:S54"/>
    <mergeCell ref="N73:N75"/>
    <mergeCell ref="S73:S75"/>
    <mergeCell ref="S64:S65"/>
    <mergeCell ref="S71:S72"/>
    <mergeCell ref="O73:O75"/>
    <mergeCell ref="P64:P65"/>
    <mergeCell ref="B5:B7"/>
    <mergeCell ref="F3:I3"/>
    <mergeCell ref="C5:C7"/>
    <mergeCell ref="F5:F7"/>
    <mergeCell ref="G5:G7"/>
    <mergeCell ref="S2:U2"/>
    <mergeCell ref="N3:R3"/>
    <mergeCell ref="S3:U3"/>
    <mergeCell ref="B2:R2"/>
    <mergeCell ref="J3:M3"/>
    <mergeCell ref="B3:E3"/>
    <mergeCell ref="B133:B135"/>
    <mergeCell ref="B146:B147"/>
    <mergeCell ref="A5:A7"/>
    <mergeCell ref="A2:A4"/>
    <mergeCell ref="B92:E92"/>
    <mergeCell ref="D120:D121"/>
    <mergeCell ref="B116:B117"/>
    <mergeCell ref="A73:A75"/>
    <mergeCell ref="A118:A119"/>
    <mergeCell ref="B107:B109"/>
    <mergeCell ref="A151:A152"/>
    <mergeCell ref="B136:B138"/>
    <mergeCell ref="B142:B143"/>
    <mergeCell ref="B144:B145"/>
    <mergeCell ref="B139:B141"/>
    <mergeCell ref="A130:A132"/>
    <mergeCell ref="A127:A129"/>
    <mergeCell ref="A146:A147"/>
    <mergeCell ref="A139:A141"/>
    <mergeCell ref="A142:A143"/>
    <mergeCell ref="A144:A145"/>
    <mergeCell ref="A133:A135"/>
    <mergeCell ref="A136:A138"/>
    <mergeCell ref="A124:A126"/>
    <mergeCell ref="A107:A109"/>
    <mergeCell ref="A114:A115"/>
    <mergeCell ref="A83:A85"/>
    <mergeCell ref="A122:A123"/>
    <mergeCell ref="A94:A95"/>
    <mergeCell ref="A96:A98"/>
    <mergeCell ref="A99:A101"/>
    <mergeCell ref="A88:A89"/>
    <mergeCell ref="A91:A93"/>
    <mergeCell ref="B157:E157"/>
    <mergeCell ref="B151:B152"/>
    <mergeCell ref="F155:I155"/>
    <mergeCell ref="F156:I156"/>
    <mergeCell ref="F157:I157"/>
    <mergeCell ref="C151:C152"/>
    <mergeCell ref="B156:E156"/>
    <mergeCell ref="B155:E155"/>
    <mergeCell ref="J157:M157"/>
    <mergeCell ref="N155:R155"/>
    <mergeCell ref="N156:R156"/>
    <mergeCell ref="N157:R157"/>
    <mergeCell ref="J156:M156"/>
    <mergeCell ref="J155:M155"/>
    <mergeCell ref="D118:D119"/>
    <mergeCell ref="D116:D117"/>
    <mergeCell ref="C118:C119"/>
    <mergeCell ref="D112:D113"/>
    <mergeCell ref="C114:C115"/>
    <mergeCell ref="C112:C113"/>
    <mergeCell ref="D94:D95"/>
    <mergeCell ref="D110:D111"/>
    <mergeCell ref="B91:R91"/>
    <mergeCell ref="B118:B119"/>
    <mergeCell ref="C107:C109"/>
    <mergeCell ref="C110:C111"/>
    <mergeCell ref="C116:C117"/>
    <mergeCell ref="C99:C101"/>
    <mergeCell ref="G116:G117"/>
    <mergeCell ref="D114:D115"/>
    <mergeCell ref="G120:G121"/>
    <mergeCell ref="F118:F119"/>
    <mergeCell ref="G118:G119"/>
    <mergeCell ref="F120:F121"/>
    <mergeCell ref="F116:F117"/>
    <mergeCell ref="F94:F95"/>
    <mergeCell ref="F88:F89"/>
    <mergeCell ref="H94:H95"/>
    <mergeCell ref="H110:H111"/>
    <mergeCell ref="F114:F115"/>
    <mergeCell ref="G114:G115"/>
    <mergeCell ref="G112:G113"/>
    <mergeCell ref="F112:F113"/>
    <mergeCell ref="F110:F111"/>
    <mergeCell ref="H112:H113"/>
    <mergeCell ref="H81:H82"/>
    <mergeCell ref="G71:G72"/>
    <mergeCell ref="G88:G89"/>
    <mergeCell ref="H88:H89"/>
    <mergeCell ref="G86:G87"/>
    <mergeCell ref="G73:G75"/>
    <mergeCell ref="G110:G111"/>
    <mergeCell ref="G76:G77"/>
    <mergeCell ref="N110:N111"/>
    <mergeCell ref="N118:N119"/>
    <mergeCell ref="N92:R92"/>
    <mergeCell ref="O88:O89"/>
    <mergeCell ref="Q110:Q111"/>
    <mergeCell ref="N112:N113"/>
    <mergeCell ref="P88:P89"/>
    <mergeCell ref="Q88:Q89"/>
    <mergeCell ref="P110:P111"/>
    <mergeCell ref="P112:P113"/>
    <mergeCell ref="H120:H121"/>
    <mergeCell ref="H114:H115"/>
    <mergeCell ref="O112:O113"/>
    <mergeCell ref="O116:O117"/>
    <mergeCell ref="O118:O119"/>
    <mergeCell ref="N116:N117"/>
    <mergeCell ref="H118:H119"/>
    <mergeCell ref="H116:H117"/>
    <mergeCell ref="I112:I113"/>
    <mergeCell ref="I118:I119"/>
    <mergeCell ref="N120:N121"/>
    <mergeCell ref="S120:S121"/>
    <mergeCell ref="P120:P121"/>
    <mergeCell ref="Q120:Q121"/>
    <mergeCell ref="O120:O121"/>
    <mergeCell ref="U96:U98"/>
    <mergeCell ref="S102:S103"/>
    <mergeCell ref="T102:T103"/>
    <mergeCell ref="T107:T109"/>
    <mergeCell ref="S107:S109"/>
    <mergeCell ref="Q118:Q119"/>
    <mergeCell ref="Q112:Q113"/>
    <mergeCell ref="P118:P119"/>
    <mergeCell ref="U120:U121"/>
    <mergeCell ref="U116:U117"/>
    <mergeCell ref="R112:R113"/>
    <mergeCell ref="R118:R119"/>
    <mergeCell ref="T118:T119"/>
    <mergeCell ref="U114:U115"/>
    <mergeCell ref="S116:S117"/>
    <mergeCell ref="T110:T111"/>
    <mergeCell ref="T112:T113"/>
    <mergeCell ref="T114:T115"/>
    <mergeCell ref="T120:T121"/>
    <mergeCell ref="P81:P82"/>
    <mergeCell ref="J92:M92"/>
    <mergeCell ref="M83:M85"/>
    <mergeCell ref="J83:J85"/>
    <mergeCell ref="K83:K85"/>
    <mergeCell ref="K86:K87"/>
    <mergeCell ref="N81:N82"/>
    <mergeCell ref="O81:O82"/>
    <mergeCell ref="J81:J82"/>
    <mergeCell ref="K81:K82"/>
    <mergeCell ref="J86:J87"/>
    <mergeCell ref="T86:T87"/>
    <mergeCell ref="A86:A87"/>
    <mergeCell ref="B86:B87"/>
    <mergeCell ref="C86:C87"/>
    <mergeCell ref="F86:F87"/>
    <mergeCell ref="T156:T157"/>
    <mergeCell ref="S156:S157"/>
    <mergeCell ref="T96:T98"/>
    <mergeCell ref="S96:S98"/>
    <mergeCell ref="S110:S111"/>
    <mergeCell ref="S112:S113"/>
    <mergeCell ref="S114:S115"/>
    <mergeCell ref="S118:S119"/>
    <mergeCell ref="S122:S123"/>
    <mergeCell ref="S127:S129"/>
    <mergeCell ref="T122:T123"/>
    <mergeCell ref="I83:I85"/>
    <mergeCell ref="R88:R89"/>
    <mergeCell ref="T88:T89"/>
    <mergeCell ref="I88:I89"/>
    <mergeCell ref="T83:T85"/>
    <mergeCell ref="N88:N89"/>
    <mergeCell ref="P116:P117"/>
    <mergeCell ref="O110:O111"/>
    <mergeCell ref="Q116:Q117"/>
  </mergeCells>
  <printOptions/>
  <pageMargins left="0.7086614173228347" right="0.5511811023622047" top="0.6692913385826772" bottom="0.5905511811023623" header="0.5118110236220472" footer="0.5118110236220472"/>
  <pageSetup fitToHeight="2" fitToWidth="2" horizontalDpi="600" verticalDpi="600" orientation="portrait" pageOrder="overThenDown" paperSize="9" scale="43" r:id="rId2"/>
  <rowBreaks count="1" manualBreakCount="1">
    <brk id="89" max="20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81"/>
  <sheetViews>
    <sheetView view="pageBreakPreview" zoomScale="80" zoomScaleNormal="85" zoomScaleSheetLayoutView="80" workbookViewId="0" topLeftCell="A1">
      <pane xSplit="1" ySplit="4" topLeftCell="B6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80" sqref="H80"/>
    </sheetView>
  </sheetViews>
  <sheetFormatPr defaultColWidth="8.796875" defaultRowHeight="15.75" customHeight="1"/>
  <cols>
    <col min="1" max="1" width="15.5" style="173" customWidth="1"/>
    <col min="2" max="2" width="12.3984375" style="172" customWidth="1"/>
    <col min="3" max="3" width="12.59765625" style="173" customWidth="1"/>
    <col min="4" max="4" width="8.5" style="174" customWidth="1"/>
    <col min="5" max="5" width="13.09765625" style="174" customWidth="1"/>
    <col min="6" max="6" width="12.3984375" style="173" customWidth="1"/>
    <col min="7" max="7" width="11.09765625" style="173" customWidth="1"/>
    <col min="8" max="8" width="8.5" style="174" customWidth="1"/>
    <col min="9" max="9" width="8.59765625" style="174" customWidth="1"/>
    <col min="10" max="10" width="12.3984375" style="173" customWidth="1"/>
    <col min="11" max="11" width="11.09765625" style="173" customWidth="1"/>
    <col min="12" max="12" width="8.5" style="174" customWidth="1"/>
    <col min="13" max="13" width="8.59765625" style="174" customWidth="1"/>
    <col min="14" max="14" width="5.69921875" style="173" customWidth="1"/>
    <col min="15" max="16384" width="10.5" style="173" customWidth="1"/>
  </cols>
  <sheetData>
    <row r="1" spans="1:13" ht="49.5" customHeight="1" thickBot="1">
      <c r="A1" s="171" t="s">
        <v>1144</v>
      </c>
      <c r="K1" s="175"/>
      <c r="M1" s="176" t="s">
        <v>233</v>
      </c>
    </row>
    <row r="2" spans="1:13" s="177" customFormat="1" ht="22.5" customHeight="1">
      <c r="A2" s="1197" t="s">
        <v>234</v>
      </c>
      <c r="B2" s="1355" t="s">
        <v>235</v>
      </c>
      <c r="C2" s="1356"/>
      <c r="D2" s="1357"/>
      <c r="E2" s="1358"/>
      <c r="F2" s="1359" t="s">
        <v>236</v>
      </c>
      <c r="G2" s="1360"/>
      <c r="H2" s="1361"/>
      <c r="I2" s="1362"/>
      <c r="J2" s="1359" t="s">
        <v>237</v>
      </c>
      <c r="K2" s="1360"/>
      <c r="L2" s="1361"/>
      <c r="M2" s="1362"/>
    </row>
    <row r="3" spans="1:13" s="177" customFormat="1" ht="22.5" customHeight="1">
      <c r="A3" s="1308"/>
      <c r="B3" s="1363" t="s">
        <v>238</v>
      </c>
      <c r="C3" s="1365" t="s">
        <v>239</v>
      </c>
      <c r="D3" s="1366" t="s">
        <v>240</v>
      </c>
      <c r="E3" s="1367"/>
      <c r="F3" s="1368" t="s">
        <v>238</v>
      </c>
      <c r="G3" s="1365" t="s">
        <v>239</v>
      </c>
      <c r="H3" s="1366" t="s">
        <v>240</v>
      </c>
      <c r="I3" s="1367"/>
      <c r="J3" s="1368" t="s">
        <v>238</v>
      </c>
      <c r="K3" s="1365" t="s">
        <v>239</v>
      </c>
      <c r="L3" s="1366" t="s">
        <v>240</v>
      </c>
      <c r="M3" s="1367"/>
    </row>
    <row r="4" spans="1:13" s="177" customFormat="1" ht="22.5" customHeight="1" thickBot="1">
      <c r="A4" s="1354"/>
      <c r="B4" s="1364"/>
      <c r="C4" s="1252"/>
      <c r="D4" s="178" t="s">
        <v>241</v>
      </c>
      <c r="E4" s="179" t="s">
        <v>242</v>
      </c>
      <c r="F4" s="1369"/>
      <c r="G4" s="1252"/>
      <c r="H4" s="178" t="s">
        <v>241</v>
      </c>
      <c r="I4" s="179" t="s">
        <v>242</v>
      </c>
      <c r="J4" s="1369"/>
      <c r="K4" s="1252"/>
      <c r="L4" s="178" t="s">
        <v>241</v>
      </c>
      <c r="M4" s="179" t="s">
        <v>242</v>
      </c>
    </row>
    <row r="5" spans="1:13" s="142" customFormat="1" ht="36.75" customHeight="1">
      <c r="A5" s="180" t="s">
        <v>966</v>
      </c>
      <c r="B5" s="181" t="s">
        <v>243</v>
      </c>
      <c r="C5" s="507">
        <v>3000</v>
      </c>
      <c r="D5" s="183"/>
      <c r="E5" s="514"/>
      <c r="F5" s="181" t="s">
        <v>244</v>
      </c>
      <c r="G5" s="507"/>
      <c r="H5" s="183" t="s">
        <v>245</v>
      </c>
      <c r="I5" s="514">
        <v>18000</v>
      </c>
      <c r="J5" s="181" t="s">
        <v>246</v>
      </c>
      <c r="K5" s="507">
        <v>3000</v>
      </c>
      <c r="L5" s="183"/>
      <c r="M5" s="514"/>
    </row>
    <row r="6" spans="1:13" s="142" customFormat="1" ht="36.75" customHeight="1">
      <c r="A6" s="494" t="s">
        <v>970</v>
      </c>
      <c r="B6" s="495" t="s">
        <v>247</v>
      </c>
      <c r="C6" s="505"/>
      <c r="D6" s="497" t="s">
        <v>248</v>
      </c>
      <c r="E6" s="511">
        <v>3000</v>
      </c>
      <c r="F6" s="495" t="s">
        <v>249</v>
      </c>
      <c r="G6" s="505"/>
      <c r="H6" s="497" t="s">
        <v>248</v>
      </c>
      <c r="I6" s="511">
        <v>20000</v>
      </c>
      <c r="J6" s="495"/>
      <c r="K6" s="505"/>
      <c r="L6" s="497"/>
      <c r="M6" s="511"/>
    </row>
    <row r="7" spans="1:13" s="142" customFormat="1" ht="36.75" customHeight="1">
      <c r="A7" s="494" t="s">
        <v>971</v>
      </c>
      <c r="B7" s="495" t="s">
        <v>250</v>
      </c>
      <c r="C7" s="505"/>
      <c r="D7" s="497" t="s">
        <v>245</v>
      </c>
      <c r="E7" s="511">
        <v>5000</v>
      </c>
      <c r="F7" s="495" t="s">
        <v>564</v>
      </c>
      <c r="G7" s="505"/>
      <c r="H7" s="497" t="s">
        <v>245</v>
      </c>
      <c r="I7" s="511">
        <v>20000</v>
      </c>
      <c r="J7" s="495" t="s">
        <v>565</v>
      </c>
      <c r="K7" s="505"/>
      <c r="L7" s="497" t="s">
        <v>245</v>
      </c>
      <c r="M7" s="511">
        <v>2000</v>
      </c>
    </row>
    <row r="8" spans="1:13" s="142" customFormat="1" ht="36.75" customHeight="1">
      <c r="A8" s="494" t="s">
        <v>972</v>
      </c>
      <c r="B8" s="495" t="s">
        <v>313</v>
      </c>
      <c r="C8" s="505">
        <v>2800</v>
      </c>
      <c r="D8" s="497"/>
      <c r="E8" s="511"/>
      <c r="F8" s="495" t="s">
        <v>314</v>
      </c>
      <c r="G8" s="505"/>
      <c r="H8" s="497" t="s">
        <v>315</v>
      </c>
      <c r="I8" s="511">
        <v>30000</v>
      </c>
      <c r="J8" s="495" t="s">
        <v>316</v>
      </c>
      <c r="K8" s="505">
        <v>900</v>
      </c>
      <c r="L8" s="497" t="s">
        <v>317</v>
      </c>
      <c r="M8" s="511"/>
    </row>
    <row r="9" spans="1:13" s="142" customFormat="1" ht="36.75" customHeight="1">
      <c r="A9" s="494" t="s">
        <v>973</v>
      </c>
      <c r="B9" s="1370" t="s">
        <v>102</v>
      </c>
      <c r="C9" s="1371"/>
      <c r="D9" s="1371"/>
      <c r="E9" s="1372"/>
      <c r="F9" s="495" t="s">
        <v>541</v>
      </c>
      <c r="G9" s="505"/>
      <c r="H9" s="497" t="s">
        <v>245</v>
      </c>
      <c r="I9" s="511">
        <v>10000</v>
      </c>
      <c r="J9" s="495" t="s">
        <v>244</v>
      </c>
      <c r="K9" s="505"/>
      <c r="L9" s="497" t="s">
        <v>245</v>
      </c>
      <c r="M9" s="511">
        <v>1000</v>
      </c>
    </row>
    <row r="10" spans="1:13" s="142" customFormat="1" ht="36.75" customHeight="1">
      <c r="A10" s="494" t="s">
        <v>974</v>
      </c>
      <c r="B10" s="495" t="s">
        <v>318</v>
      </c>
      <c r="C10" s="505"/>
      <c r="D10" s="497" t="s">
        <v>319</v>
      </c>
      <c r="E10" s="511">
        <v>6000</v>
      </c>
      <c r="F10" s="495" t="s">
        <v>542</v>
      </c>
      <c r="G10" s="505"/>
      <c r="H10" s="497" t="s">
        <v>319</v>
      </c>
      <c r="I10" s="511">
        <v>6000</v>
      </c>
      <c r="J10" s="495" t="s">
        <v>101</v>
      </c>
      <c r="K10" s="505"/>
      <c r="L10" s="497" t="s">
        <v>319</v>
      </c>
      <c r="M10" s="511">
        <v>6000</v>
      </c>
    </row>
    <row r="11" spans="1:13" s="142" customFormat="1" ht="36.75" customHeight="1">
      <c r="A11" s="494" t="s">
        <v>976</v>
      </c>
      <c r="B11" s="1370" t="s">
        <v>568</v>
      </c>
      <c r="C11" s="1371"/>
      <c r="D11" s="1371"/>
      <c r="E11" s="1372"/>
      <c r="F11" s="1370" t="s">
        <v>1323</v>
      </c>
      <c r="G11" s="1371"/>
      <c r="H11" s="1371"/>
      <c r="I11" s="1372"/>
      <c r="J11" s="1370" t="s">
        <v>1323</v>
      </c>
      <c r="K11" s="1371"/>
      <c r="L11" s="1371"/>
      <c r="M11" s="1372"/>
    </row>
    <row r="12" spans="1:13" s="142" customFormat="1" ht="36.75" customHeight="1">
      <c r="A12" s="494" t="s">
        <v>977</v>
      </c>
      <c r="B12" s="495"/>
      <c r="C12" s="505"/>
      <c r="D12" s="497"/>
      <c r="E12" s="511"/>
      <c r="F12" s="1370" t="s">
        <v>102</v>
      </c>
      <c r="G12" s="1371"/>
      <c r="H12" s="1371"/>
      <c r="I12" s="1372"/>
      <c r="J12" s="1370" t="s">
        <v>102</v>
      </c>
      <c r="K12" s="1371"/>
      <c r="L12" s="1371"/>
      <c r="M12" s="1372"/>
    </row>
    <row r="13" spans="1:13" s="142" customFormat="1" ht="36.75" customHeight="1">
      <c r="A13" s="494" t="s">
        <v>979</v>
      </c>
      <c r="B13" s="1370" t="s">
        <v>102</v>
      </c>
      <c r="C13" s="1371"/>
      <c r="D13" s="1371"/>
      <c r="E13" s="1372"/>
      <c r="F13" s="495" t="s">
        <v>103</v>
      </c>
      <c r="G13" s="505">
        <v>10000</v>
      </c>
      <c r="H13" s="499"/>
      <c r="I13" s="511"/>
      <c r="J13" s="495"/>
      <c r="K13" s="505"/>
      <c r="L13" s="497"/>
      <c r="M13" s="511"/>
    </row>
    <row r="14" spans="1:13" s="142" customFormat="1" ht="36.75" customHeight="1">
      <c r="A14" s="494" t="s">
        <v>980</v>
      </c>
      <c r="B14" s="495" t="s">
        <v>324</v>
      </c>
      <c r="C14" s="505"/>
      <c r="D14" s="497" t="s">
        <v>248</v>
      </c>
      <c r="E14" s="511">
        <v>3000</v>
      </c>
      <c r="F14" s="495" t="s">
        <v>324</v>
      </c>
      <c r="G14" s="505"/>
      <c r="H14" s="497" t="s">
        <v>248</v>
      </c>
      <c r="I14" s="511">
        <v>20000</v>
      </c>
      <c r="J14" s="495"/>
      <c r="K14" s="505"/>
      <c r="L14" s="497"/>
      <c r="M14" s="511"/>
    </row>
    <row r="15" spans="1:13" s="142" customFormat="1" ht="36.75" customHeight="1">
      <c r="A15" s="494" t="s">
        <v>981</v>
      </c>
      <c r="B15" s="495" t="s">
        <v>323</v>
      </c>
      <c r="C15" s="505"/>
      <c r="D15" s="497" t="s">
        <v>245</v>
      </c>
      <c r="E15" s="511">
        <v>5000</v>
      </c>
      <c r="F15" s="495" t="s">
        <v>325</v>
      </c>
      <c r="G15" s="505"/>
      <c r="H15" s="497" t="s">
        <v>245</v>
      </c>
      <c r="I15" s="511">
        <v>30000</v>
      </c>
      <c r="J15" s="495"/>
      <c r="K15" s="505"/>
      <c r="L15" s="497"/>
      <c r="M15" s="511"/>
    </row>
    <row r="16" spans="1:13" s="142" customFormat="1" ht="36.75" customHeight="1">
      <c r="A16" s="494" t="s">
        <v>982</v>
      </c>
      <c r="B16" s="495" t="s">
        <v>250</v>
      </c>
      <c r="C16" s="505"/>
      <c r="D16" s="497" t="s">
        <v>245</v>
      </c>
      <c r="E16" s="511">
        <v>30000</v>
      </c>
      <c r="F16" s="495" t="s">
        <v>314</v>
      </c>
      <c r="G16" s="505"/>
      <c r="H16" s="497" t="s">
        <v>245</v>
      </c>
      <c r="I16" s="511">
        <v>30000</v>
      </c>
      <c r="J16" s="495" t="s">
        <v>316</v>
      </c>
      <c r="K16" s="505"/>
      <c r="L16" s="497" t="s">
        <v>245</v>
      </c>
      <c r="M16" s="511">
        <v>30000</v>
      </c>
    </row>
    <row r="17" spans="1:13" s="142" customFormat="1" ht="36.75" customHeight="1">
      <c r="A17" s="494" t="s">
        <v>983</v>
      </c>
      <c r="B17" s="495" t="s">
        <v>243</v>
      </c>
      <c r="C17" s="515" t="s">
        <v>867</v>
      </c>
      <c r="D17" s="497"/>
      <c r="E17" s="511"/>
      <c r="F17" s="495" t="s">
        <v>326</v>
      </c>
      <c r="G17" s="505"/>
      <c r="H17" s="497" t="s">
        <v>104</v>
      </c>
      <c r="I17" s="511">
        <v>20000</v>
      </c>
      <c r="J17" s="495"/>
      <c r="K17" s="505"/>
      <c r="L17" s="497"/>
      <c r="M17" s="511"/>
    </row>
    <row r="18" spans="1:13" s="142" customFormat="1" ht="36.75" customHeight="1">
      <c r="A18" s="494" t="s">
        <v>984</v>
      </c>
      <c r="B18" s="495" t="s">
        <v>327</v>
      </c>
      <c r="C18" s="505"/>
      <c r="D18" s="497" t="s">
        <v>322</v>
      </c>
      <c r="E18" s="516" t="s">
        <v>328</v>
      </c>
      <c r="F18" s="495" t="s">
        <v>329</v>
      </c>
      <c r="G18" s="505"/>
      <c r="H18" s="497" t="s">
        <v>330</v>
      </c>
      <c r="I18" s="511">
        <v>20000</v>
      </c>
      <c r="J18" s="495"/>
      <c r="K18" s="505"/>
      <c r="L18" s="497"/>
      <c r="M18" s="511"/>
    </row>
    <row r="19" spans="1:13" s="142" customFormat="1" ht="36.75" customHeight="1">
      <c r="A19" s="494" t="s">
        <v>985</v>
      </c>
      <c r="B19" s="495" t="s">
        <v>331</v>
      </c>
      <c r="C19" s="505"/>
      <c r="D19" s="497" t="s">
        <v>332</v>
      </c>
      <c r="E19" s="511">
        <v>3000</v>
      </c>
      <c r="F19" s="495" t="s">
        <v>542</v>
      </c>
      <c r="G19" s="505"/>
      <c r="H19" s="497" t="s">
        <v>333</v>
      </c>
      <c r="I19" s="511">
        <v>10000</v>
      </c>
      <c r="J19" s="495" t="s">
        <v>542</v>
      </c>
      <c r="K19" s="505"/>
      <c r="L19" s="497" t="s">
        <v>333</v>
      </c>
      <c r="M19" s="511">
        <v>1000</v>
      </c>
    </row>
    <row r="20" spans="1:13" s="142" customFormat="1" ht="36.75" customHeight="1">
      <c r="A20" s="494" t="s">
        <v>986</v>
      </c>
      <c r="B20" s="495"/>
      <c r="C20" s="505"/>
      <c r="D20" s="497"/>
      <c r="E20" s="511"/>
      <c r="F20" s="495" t="s">
        <v>542</v>
      </c>
      <c r="G20" s="505"/>
      <c r="H20" s="497" t="s">
        <v>543</v>
      </c>
      <c r="I20" s="511">
        <v>20000</v>
      </c>
      <c r="J20" s="495"/>
      <c r="K20" s="505"/>
      <c r="L20" s="497"/>
      <c r="M20" s="511"/>
    </row>
    <row r="21" spans="1:13" s="142" customFormat="1" ht="36.75" customHeight="1">
      <c r="A21" s="494" t="s">
        <v>987</v>
      </c>
      <c r="B21" s="495" t="s">
        <v>243</v>
      </c>
      <c r="C21" s="505">
        <v>3000</v>
      </c>
      <c r="D21" s="497"/>
      <c r="E21" s="511"/>
      <c r="F21" s="495" t="s">
        <v>316</v>
      </c>
      <c r="G21" s="505">
        <v>3000</v>
      </c>
      <c r="H21" s="497"/>
      <c r="I21" s="511"/>
      <c r="J21" s="495"/>
      <c r="K21" s="505"/>
      <c r="L21" s="497"/>
      <c r="M21" s="511"/>
    </row>
    <row r="22" spans="1:13" s="142" customFormat="1" ht="36.75" customHeight="1">
      <c r="A22" s="494" t="s">
        <v>988</v>
      </c>
      <c r="B22" s="495" t="s">
        <v>334</v>
      </c>
      <c r="C22" s="505"/>
      <c r="D22" s="497" t="s">
        <v>335</v>
      </c>
      <c r="E22" s="511">
        <v>3000</v>
      </c>
      <c r="F22" s="495" t="s">
        <v>316</v>
      </c>
      <c r="G22" s="505"/>
      <c r="H22" s="497" t="s">
        <v>336</v>
      </c>
      <c r="I22" s="511">
        <v>50000</v>
      </c>
      <c r="J22" s="495" t="s">
        <v>337</v>
      </c>
      <c r="K22" s="505"/>
      <c r="L22" s="497" t="s">
        <v>868</v>
      </c>
      <c r="M22" s="511">
        <v>1000</v>
      </c>
    </row>
    <row r="23" spans="1:13" s="142" customFormat="1" ht="36.75" customHeight="1">
      <c r="A23" s="494" t="s">
        <v>989</v>
      </c>
      <c r="B23" s="495" t="s">
        <v>326</v>
      </c>
      <c r="C23" s="506" t="s">
        <v>338</v>
      </c>
      <c r="D23" s="497"/>
      <c r="E23" s="511"/>
      <c r="F23" s="495" t="s">
        <v>542</v>
      </c>
      <c r="G23" s="505"/>
      <c r="H23" s="497" t="s">
        <v>543</v>
      </c>
      <c r="I23" s="511">
        <v>20000</v>
      </c>
      <c r="J23" s="495" t="s">
        <v>339</v>
      </c>
      <c r="K23" s="506" t="s">
        <v>338</v>
      </c>
      <c r="L23" s="497"/>
      <c r="M23" s="511"/>
    </row>
    <row r="24" spans="1:13" s="142" customFormat="1" ht="36.75" customHeight="1">
      <c r="A24" s="494" t="s">
        <v>990</v>
      </c>
      <c r="B24" s="1370" t="s">
        <v>102</v>
      </c>
      <c r="C24" s="1371"/>
      <c r="D24" s="1371"/>
      <c r="E24" s="1372"/>
      <c r="F24" s="495" t="s">
        <v>869</v>
      </c>
      <c r="G24" s="505"/>
      <c r="H24" s="497" t="s">
        <v>320</v>
      </c>
      <c r="I24" s="511">
        <v>20000</v>
      </c>
      <c r="J24" s="495"/>
      <c r="K24" s="505"/>
      <c r="L24" s="497"/>
      <c r="M24" s="511"/>
    </row>
    <row r="25" spans="1:13" s="142" customFormat="1" ht="36.75" customHeight="1">
      <c r="A25" s="494" t="s">
        <v>991</v>
      </c>
      <c r="B25" s="495" t="s">
        <v>313</v>
      </c>
      <c r="C25" s="505"/>
      <c r="D25" s="497" t="s">
        <v>245</v>
      </c>
      <c r="E25" s="511">
        <v>2000</v>
      </c>
      <c r="F25" s="495" t="s">
        <v>340</v>
      </c>
      <c r="G25" s="505"/>
      <c r="H25" s="497" t="s">
        <v>341</v>
      </c>
      <c r="I25" s="511">
        <v>15000</v>
      </c>
      <c r="J25" s="495"/>
      <c r="K25" s="505"/>
      <c r="L25" s="497"/>
      <c r="M25" s="511"/>
    </row>
    <row r="26" spans="1:13" s="142" customFormat="1" ht="36.75" customHeight="1">
      <c r="A26" s="494" t="s">
        <v>992</v>
      </c>
      <c r="B26" s="495"/>
      <c r="C26" s="505"/>
      <c r="D26" s="497"/>
      <c r="E26" s="511"/>
      <c r="F26" s="495"/>
      <c r="G26" s="505"/>
      <c r="H26" s="497"/>
      <c r="I26" s="511"/>
      <c r="J26" s="495"/>
      <c r="K26" s="505"/>
      <c r="L26" s="497"/>
      <c r="M26" s="511"/>
    </row>
    <row r="27" spans="1:13" s="142" customFormat="1" ht="36.75" customHeight="1">
      <c r="A27" s="494" t="s">
        <v>993</v>
      </c>
      <c r="B27" s="495" t="s">
        <v>334</v>
      </c>
      <c r="C27" s="505"/>
      <c r="D27" s="497" t="s">
        <v>342</v>
      </c>
      <c r="E27" s="511">
        <v>3000</v>
      </c>
      <c r="F27" s="495" t="s">
        <v>870</v>
      </c>
      <c r="G27" s="505"/>
      <c r="H27" s="497" t="s">
        <v>248</v>
      </c>
      <c r="I27" s="511">
        <v>20000</v>
      </c>
      <c r="J27" s="495" t="s">
        <v>870</v>
      </c>
      <c r="K27" s="505"/>
      <c r="L27" s="497" t="s">
        <v>110</v>
      </c>
      <c r="M27" s="511">
        <v>3000</v>
      </c>
    </row>
    <row r="28" spans="1:13" s="142" customFormat="1" ht="36.75" customHeight="1">
      <c r="A28" s="494" t="s">
        <v>994</v>
      </c>
      <c r="B28" s="495" t="s">
        <v>343</v>
      </c>
      <c r="C28" s="505"/>
      <c r="D28" s="497" t="s">
        <v>343</v>
      </c>
      <c r="E28" s="511"/>
      <c r="F28" s="1370" t="s">
        <v>871</v>
      </c>
      <c r="G28" s="1371"/>
      <c r="H28" s="1371"/>
      <c r="I28" s="1372"/>
      <c r="J28" s="495"/>
      <c r="K28" s="505"/>
      <c r="L28" s="497"/>
      <c r="M28" s="511"/>
    </row>
    <row r="29" spans="1:13" s="142" customFormat="1" ht="36.75" customHeight="1">
      <c r="A29" s="494" t="s">
        <v>995</v>
      </c>
      <c r="B29" s="495" t="s">
        <v>337</v>
      </c>
      <c r="C29" s="505"/>
      <c r="D29" s="497" t="s">
        <v>245</v>
      </c>
      <c r="E29" s="511">
        <v>3000</v>
      </c>
      <c r="F29" s="495" t="s">
        <v>542</v>
      </c>
      <c r="G29" s="505"/>
      <c r="H29" s="497" t="s">
        <v>543</v>
      </c>
      <c r="I29" s="511">
        <v>20000</v>
      </c>
      <c r="J29" s="495" t="s">
        <v>542</v>
      </c>
      <c r="K29" s="505"/>
      <c r="L29" s="497" t="s">
        <v>543</v>
      </c>
      <c r="M29" s="511">
        <v>1500</v>
      </c>
    </row>
    <row r="30" spans="1:13" s="142" customFormat="1" ht="36.75" customHeight="1">
      <c r="A30" s="494" t="s">
        <v>996</v>
      </c>
      <c r="B30" s="495" t="s">
        <v>334</v>
      </c>
      <c r="C30" s="505"/>
      <c r="D30" s="497" t="s">
        <v>248</v>
      </c>
      <c r="E30" s="511">
        <v>3000</v>
      </c>
      <c r="F30" s="495" t="s">
        <v>542</v>
      </c>
      <c r="G30" s="505"/>
      <c r="H30" s="497" t="s">
        <v>248</v>
      </c>
      <c r="I30" s="511">
        <v>20000</v>
      </c>
      <c r="J30" s="495" t="s">
        <v>325</v>
      </c>
      <c r="K30" s="505"/>
      <c r="L30" s="497" t="s">
        <v>245</v>
      </c>
      <c r="M30" s="511">
        <v>1000</v>
      </c>
    </row>
    <row r="31" spans="1:13" s="142" customFormat="1" ht="36.75" customHeight="1">
      <c r="A31" s="494" t="s">
        <v>997</v>
      </c>
      <c r="B31" s="495" t="s">
        <v>323</v>
      </c>
      <c r="C31" s="505"/>
      <c r="D31" s="497" t="s">
        <v>245</v>
      </c>
      <c r="E31" s="511">
        <v>3000</v>
      </c>
      <c r="F31" s="495" t="s">
        <v>344</v>
      </c>
      <c r="G31" s="505"/>
      <c r="H31" s="497" t="s">
        <v>345</v>
      </c>
      <c r="I31" s="511">
        <v>20000</v>
      </c>
      <c r="J31" s="495" t="s">
        <v>323</v>
      </c>
      <c r="K31" s="505"/>
      <c r="L31" s="497" t="s">
        <v>245</v>
      </c>
      <c r="M31" s="511">
        <v>500</v>
      </c>
    </row>
    <row r="32" spans="1:13" s="142" customFormat="1" ht="36.75" customHeight="1">
      <c r="A32" s="494" t="s">
        <v>998</v>
      </c>
      <c r="B32" s="495" t="s">
        <v>250</v>
      </c>
      <c r="C32" s="505"/>
      <c r="D32" s="497" t="s">
        <v>245</v>
      </c>
      <c r="E32" s="511">
        <v>5000</v>
      </c>
      <c r="F32" s="495" t="s">
        <v>542</v>
      </c>
      <c r="G32" s="505"/>
      <c r="H32" s="497" t="s">
        <v>543</v>
      </c>
      <c r="I32" s="511">
        <v>20000</v>
      </c>
      <c r="J32" s="495"/>
      <c r="K32" s="505"/>
      <c r="L32" s="497"/>
      <c r="M32" s="511"/>
    </row>
    <row r="33" spans="1:13" s="142" customFormat="1" ht="36.75" customHeight="1">
      <c r="A33" s="494" t="s">
        <v>999</v>
      </c>
      <c r="B33" s="1370" t="s">
        <v>871</v>
      </c>
      <c r="C33" s="1371"/>
      <c r="D33" s="1371"/>
      <c r="E33" s="1372"/>
      <c r="F33" s="1370" t="s">
        <v>871</v>
      </c>
      <c r="G33" s="1371"/>
      <c r="H33" s="1371"/>
      <c r="I33" s="1372"/>
      <c r="J33" s="1370" t="s">
        <v>871</v>
      </c>
      <c r="K33" s="1371"/>
      <c r="L33" s="1371"/>
      <c r="M33" s="1372"/>
    </row>
    <row r="34" spans="1:13" s="142" customFormat="1" ht="36.75" customHeight="1">
      <c r="A34" s="494" t="s">
        <v>1000</v>
      </c>
      <c r="B34" s="495" t="s">
        <v>347</v>
      </c>
      <c r="C34" s="505"/>
      <c r="D34" s="497" t="s">
        <v>248</v>
      </c>
      <c r="E34" s="512">
        <v>3000</v>
      </c>
      <c r="F34" s="495" t="s">
        <v>541</v>
      </c>
      <c r="G34" s="505"/>
      <c r="H34" s="497" t="s">
        <v>543</v>
      </c>
      <c r="I34" s="511">
        <v>20000</v>
      </c>
      <c r="J34" s="495" t="s">
        <v>249</v>
      </c>
      <c r="K34" s="505"/>
      <c r="L34" s="497" t="s">
        <v>543</v>
      </c>
      <c r="M34" s="512">
        <v>3000</v>
      </c>
    </row>
    <row r="35" spans="1:13" s="142" customFormat="1" ht="36.75" customHeight="1">
      <c r="A35" s="494" t="s">
        <v>169</v>
      </c>
      <c r="B35" s="495" t="s">
        <v>313</v>
      </c>
      <c r="C35" s="505"/>
      <c r="D35" s="497" t="s">
        <v>245</v>
      </c>
      <c r="E35" s="511">
        <v>5000</v>
      </c>
      <c r="F35" s="495" t="s">
        <v>706</v>
      </c>
      <c r="G35" s="505"/>
      <c r="H35" s="497" t="s">
        <v>245</v>
      </c>
      <c r="I35" s="511">
        <v>20000</v>
      </c>
      <c r="J35" s="495" t="s">
        <v>313</v>
      </c>
      <c r="K35" s="505"/>
      <c r="L35" s="497" t="s">
        <v>245</v>
      </c>
      <c r="M35" s="511">
        <v>5000</v>
      </c>
    </row>
    <row r="36" spans="1:13" s="142" customFormat="1" ht="36.75" customHeight="1">
      <c r="A36" s="494" t="s">
        <v>603</v>
      </c>
      <c r="B36" s="495" t="s">
        <v>101</v>
      </c>
      <c r="C36" s="505">
        <v>4000</v>
      </c>
      <c r="D36" s="497"/>
      <c r="E36" s="511"/>
      <c r="F36" s="495" t="s">
        <v>101</v>
      </c>
      <c r="G36" s="505"/>
      <c r="H36" s="497" t="s">
        <v>108</v>
      </c>
      <c r="I36" s="511">
        <v>20000</v>
      </c>
      <c r="J36" s="495"/>
      <c r="K36" s="505"/>
      <c r="L36" s="497"/>
      <c r="M36" s="511"/>
    </row>
    <row r="37" spans="1:13" s="142" customFormat="1" ht="36.75" customHeight="1">
      <c r="A37" s="494" t="s">
        <v>604</v>
      </c>
      <c r="B37" s="495" t="s">
        <v>101</v>
      </c>
      <c r="C37" s="506" t="s">
        <v>109</v>
      </c>
      <c r="D37" s="497"/>
      <c r="E37" s="511"/>
      <c r="F37" s="495" t="s">
        <v>101</v>
      </c>
      <c r="G37" s="505"/>
      <c r="H37" s="497" t="s">
        <v>110</v>
      </c>
      <c r="I37" s="511">
        <v>30000</v>
      </c>
      <c r="J37" s="495"/>
      <c r="K37" s="505"/>
      <c r="L37" s="497"/>
      <c r="M37" s="511"/>
    </row>
    <row r="38" spans="1:13" s="142" customFormat="1" ht="36.75" customHeight="1">
      <c r="A38" s="494" t="s">
        <v>606</v>
      </c>
      <c r="B38" s="495" t="s">
        <v>101</v>
      </c>
      <c r="C38" s="505">
        <v>5000</v>
      </c>
      <c r="D38" s="497"/>
      <c r="E38" s="511"/>
      <c r="F38" s="495" t="s">
        <v>101</v>
      </c>
      <c r="G38" s="505">
        <v>20000</v>
      </c>
      <c r="H38" s="497"/>
      <c r="I38" s="511"/>
      <c r="J38" s="495" t="s">
        <v>101</v>
      </c>
      <c r="K38" s="505">
        <v>5000</v>
      </c>
      <c r="L38" s="497"/>
      <c r="M38" s="511"/>
    </row>
    <row r="39" spans="1:13" s="142" customFormat="1" ht="36.75" customHeight="1" thickBot="1">
      <c r="A39" s="500" t="s">
        <v>1370</v>
      </c>
      <c r="B39" s="501" t="s">
        <v>357</v>
      </c>
      <c r="C39" s="510"/>
      <c r="D39" s="503" t="s">
        <v>358</v>
      </c>
      <c r="E39" s="513">
        <v>5500</v>
      </c>
      <c r="F39" s="501" t="s">
        <v>346</v>
      </c>
      <c r="G39" s="510"/>
      <c r="H39" s="503" t="s">
        <v>544</v>
      </c>
      <c r="I39" s="513">
        <v>20000</v>
      </c>
      <c r="J39" s="501"/>
      <c r="K39" s="510"/>
      <c r="L39" s="503"/>
      <c r="M39" s="513"/>
    </row>
    <row r="40" spans="1:13" ht="49.5" customHeight="1" thickBot="1">
      <c r="A40" s="171" t="s">
        <v>1145</v>
      </c>
      <c r="K40" s="175"/>
      <c r="M40" s="176" t="s">
        <v>233</v>
      </c>
    </row>
    <row r="41" spans="1:13" s="177" customFormat="1" ht="22.5" customHeight="1">
      <c r="A41" s="1197" t="s">
        <v>234</v>
      </c>
      <c r="B41" s="1355" t="s">
        <v>235</v>
      </c>
      <c r="C41" s="1356"/>
      <c r="D41" s="1357"/>
      <c r="E41" s="1358"/>
      <c r="F41" s="1359" t="s">
        <v>236</v>
      </c>
      <c r="G41" s="1360"/>
      <c r="H41" s="1361"/>
      <c r="I41" s="1362"/>
      <c r="J41" s="1359" t="s">
        <v>237</v>
      </c>
      <c r="K41" s="1360"/>
      <c r="L41" s="1361"/>
      <c r="M41" s="1362"/>
    </row>
    <row r="42" spans="1:13" s="177" customFormat="1" ht="22.5" customHeight="1">
      <c r="A42" s="1308"/>
      <c r="B42" s="1363" t="s">
        <v>238</v>
      </c>
      <c r="C42" s="1365" t="s">
        <v>239</v>
      </c>
      <c r="D42" s="1366" t="s">
        <v>240</v>
      </c>
      <c r="E42" s="1367"/>
      <c r="F42" s="1368" t="s">
        <v>238</v>
      </c>
      <c r="G42" s="1365" t="s">
        <v>239</v>
      </c>
      <c r="H42" s="1366" t="s">
        <v>240</v>
      </c>
      <c r="I42" s="1367"/>
      <c r="J42" s="1368" t="s">
        <v>238</v>
      </c>
      <c r="K42" s="1365" t="s">
        <v>239</v>
      </c>
      <c r="L42" s="1366" t="s">
        <v>240</v>
      </c>
      <c r="M42" s="1367"/>
    </row>
    <row r="43" spans="1:13" s="177" customFormat="1" ht="22.5" customHeight="1" thickBot="1">
      <c r="A43" s="1354"/>
      <c r="B43" s="1364"/>
      <c r="C43" s="1252"/>
      <c r="D43" s="178" t="s">
        <v>241</v>
      </c>
      <c r="E43" s="179" t="s">
        <v>242</v>
      </c>
      <c r="F43" s="1369"/>
      <c r="G43" s="1252"/>
      <c r="H43" s="178" t="s">
        <v>241</v>
      </c>
      <c r="I43" s="179" t="s">
        <v>242</v>
      </c>
      <c r="J43" s="1369"/>
      <c r="K43" s="1252"/>
      <c r="L43" s="178" t="s">
        <v>241</v>
      </c>
      <c r="M43" s="179" t="s">
        <v>242</v>
      </c>
    </row>
    <row r="44" spans="1:13" s="142" customFormat="1" ht="36.75" customHeight="1">
      <c r="A44" s="180" t="s">
        <v>1002</v>
      </c>
      <c r="B44" s="181" t="s">
        <v>541</v>
      </c>
      <c r="C44" s="182"/>
      <c r="D44" s="183" t="s">
        <v>245</v>
      </c>
      <c r="E44" s="184">
        <v>3000</v>
      </c>
      <c r="F44" s="181" t="s">
        <v>541</v>
      </c>
      <c r="G44" s="182"/>
      <c r="H44" s="183" t="s">
        <v>543</v>
      </c>
      <c r="I44" s="184">
        <v>30000</v>
      </c>
      <c r="J44" s="181" t="s">
        <v>348</v>
      </c>
      <c r="K44" s="182"/>
      <c r="L44" s="183" t="s">
        <v>543</v>
      </c>
      <c r="M44" s="184">
        <v>3000</v>
      </c>
    </row>
    <row r="45" spans="1:13" s="142" customFormat="1" ht="36.75" customHeight="1">
      <c r="A45" s="494" t="s">
        <v>1003</v>
      </c>
      <c r="B45" s="495" t="s">
        <v>349</v>
      </c>
      <c r="C45" s="496">
        <v>3000</v>
      </c>
      <c r="D45" s="497"/>
      <c r="E45" s="498"/>
      <c r="F45" s="495" t="s">
        <v>541</v>
      </c>
      <c r="G45" s="496"/>
      <c r="H45" s="497" t="s">
        <v>543</v>
      </c>
      <c r="I45" s="498">
        <v>20000</v>
      </c>
      <c r="J45" s="495" t="s">
        <v>350</v>
      </c>
      <c r="K45" s="496"/>
      <c r="L45" s="497" t="s">
        <v>248</v>
      </c>
      <c r="M45" s="498">
        <v>1000</v>
      </c>
    </row>
    <row r="46" spans="1:13" s="142" customFormat="1" ht="36.75" customHeight="1">
      <c r="A46" s="494" t="s">
        <v>571</v>
      </c>
      <c r="B46" s="495" t="s">
        <v>313</v>
      </c>
      <c r="C46" s="496"/>
      <c r="D46" s="497" t="s">
        <v>245</v>
      </c>
      <c r="E46" s="498">
        <v>5000</v>
      </c>
      <c r="F46" s="495" t="s">
        <v>314</v>
      </c>
      <c r="G46" s="496"/>
      <c r="H46" s="497" t="s">
        <v>543</v>
      </c>
      <c r="I46" s="498">
        <v>30000</v>
      </c>
      <c r="J46" s="495"/>
      <c r="K46" s="496"/>
      <c r="L46" s="497"/>
      <c r="M46" s="498"/>
    </row>
    <row r="47" spans="1:13" s="142" customFormat="1" ht="36.75" customHeight="1">
      <c r="A47" s="494" t="s">
        <v>550</v>
      </c>
      <c r="B47" s="495" t="s">
        <v>351</v>
      </c>
      <c r="C47" s="496"/>
      <c r="D47" s="497" t="s">
        <v>322</v>
      </c>
      <c r="E47" s="498">
        <v>8000</v>
      </c>
      <c r="F47" s="495" t="s">
        <v>542</v>
      </c>
      <c r="G47" s="496"/>
      <c r="H47" s="497" t="s">
        <v>543</v>
      </c>
      <c r="I47" s="498">
        <v>20000</v>
      </c>
      <c r="J47" s="495" t="s">
        <v>325</v>
      </c>
      <c r="K47" s="496"/>
      <c r="L47" s="497" t="s">
        <v>245</v>
      </c>
      <c r="M47" s="498">
        <v>2000</v>
      </c>
    </row>
    <row r="48" spans="1:13" s="142" customFormat="1" ht="36.75" customHeight="1">
      <c r="A48" s="494" t="s">
        <v>546</v>
      </c>
      <c r="B48" s="495" t="s">
        <v>321</v>
      </c>
      <c r="C48" s="496"/>
      <c r="D48" s="497" t="s">
        <v>322</v>
      </c>
      <c r="E48" s="498">
        <v>5000</v>
      </c>
      <c r="F48" s="495" t="s">
        <v>350</v>
      </c>
      <c r="G48" s="496"/>
      <c r="H48" s="497" t="s">
        <v>248</v>
      </c>
      <c r="I48" s="498">
        <v>40000</v>
      </c>
      <c r="J48" s="495"/>
      <c r="K48" s="496"/>
      <c r="L48" s="497"/>
      <c r="M48" s="498"/>
    </row>
    <row r="49" spans="1:13" s="142" customFormat="1" ht="36.75" customHeight="1">
      <c r="A49" s="494" t="s">
        <v>547</v>
      </c>
      <c r="B49" s="495" t="s">
        <v>321</v>
      </c>
      <c r="C49" s="496"/>
      <c r="D49" s="497" t="s">
        <v>322</v>
      </c>
      <c r="E49" s="498">
        <v>4000</v>
      </c>
      <c r="F49" s="495" t="s">
        <v>350</v>
      </c>
      <c r="G49" s="496"/>
      <c r="H49" s="497" t="s">
        <v>248</v>
      </c>
      <c r="I49" s="498">
        <v>23000</v>
      </c>
      <c r="J49" s="495"/>
      <c r="K49" s="496"/>
      <c r="L49" s="497"/>
      <c r="M49" s="498"/>
    </row>
    <row r="50" spans="1:13" s="142" customFormat="1" ht="36.75" customHeight="1">
      <c r="A50" s="494" t="s">
        <v>548</v>
      </c>
      <c r="B50" s="495" t="s">
        <v>313</v>
      </c>
      <c r="C50" s="517"/>
      <c r="D50" s="497" t="s">
        <v>354</v>
      </c>
      <c r="E50" s="498">
        <v>2000</v>
      </c>
      <c r="F50" s="495" t="s">
        <v>348</v>
      </c>
      <c r="G50" s="496"/>
      <c r="H50" s="497" t="s">
        <v>544</v>
      </c>
      <c r="I50" s="498">
        <v>20000</v>
      </c>
      <c r="J50" s="495"/>
      <c r="K50" s="496"/>
      <c r="L50" s="497"/>
      <c r="M50" s="498"/>
    </row>
    <row r="51" spans="1:13" s="142" customFormat="1" ht="36.75" customHeight="1">
      <c r="A51" s="494" t="s">
        <v>549</v>
      </c>
      <c r="B51" s="495"/>
      <c r="C51" s="496"/>
      <c r="D51" s="497"/>
      <c r="E51" s="498"/>
      <c r="F51" s="495" t="s">
        <v>353</v>
      </c>
      <c r="G51" s="496"/>
      <c r="H51" s="497" t="s">
        <v>355</v>
      </c>
      <c r="I51" s="498">
        <v>20000</v>
      </c>
      <c r="J51" s="495"/>
      <c r="K51" s="496"/>
      <c r="L51" s="497"/>
      <c r="M51" s="498"/>
    </row>
    <row r="52" spans="1:13" s="142" customFormat="1" ht="36.75" customHeight="1">
      <c r="A52" s="494" t="s">
        <v>556</v>
      </c>
      <c r="B52" s="495" t="s">
        <v>350</v>
      </c>
      <c r="C52" s="496"/>
      <c r="D52" s="497" t="s">
        <v>248</v>
      </c>
      <c r="E52" s="498">
        <v>5000</v>
      </c>
      <c r="F52" s="495" t="s">
        <v>350</v>
      </c>
      <c r="G52" s="496"/>
      <c r="H52" s="497" t="s">
        <v>248</v>
      </c>
      <c r="I52" s="498">
        <v>30000</v>
      </c>
      <c r="J52" s="495"/>
      <c r="K52" s="496"/>
      <c r="L52" s="497"/>
      <c r="M52" s="498"/>
    </row>
    <row r="53" spans="1:13" s="142" customFormat="1" ht="36.75" customHeight="1">
      <c r="A53" s="494" t="s">
        <v>557</v>
      </c>
      <c r="B53" s="495"/>
      <c r="C53" s="496"/>
      <c r="D53" s="497"/>
      <c r="E53" s="498"/>
      <c r="F53" s="1370" t="s">
        <v>871</v>
      </c>
      <c r="G53" s="1371"/>
      <c r="H53" s="1371"/>
      <c r="I53" s="1372"/>
      <c r="J53" s="495"/>
      <c r="K53" s="496"/>
      <c r="L53" s="497"/>
      <c r="M53" s="498"/>
    </row>
    <row r="54" spans="1:13" s="142" customFormat="1" ht="36.75" customHeight="1">
      <c r="A54" s="494" t="s">
        <v>554</v>
      </c>
      <c r="B54" s="495" t="s">
        <v>1148</v>
      </c>
      <c r="C54" s="496">
        <v>3000</v>
      </c>
      <c r="D54" s="497"/>
      <c r="E54" s="498"/>
      <c r="F54" s="495" t="s">
        <v>1148</v>
      </c>
      <c r="G54" s="496" t="s">
        <v>317</v>
      </c>
      <c r="H54" s="497" t="s">
        <v>245</v>
      </c>
      <c r="I54" s="498">
        <v>30000</v>
      </c>
      <c r="J54" s="495"/>
      <c r="K54" s="496"/>
      <c r="L54" s="497"/>
      <c r="M54" s="498"/>
    </row>
    <row r="55" spans="1:13" s="142" customFormat="1" ht="36.75" customHeight="1">
      <c r="A55" s="494" t="s">
        <v>555</v>
      </c>
      <c r="B55" s="495"/>
      <c r="C55" s="496"/>
      <c r="D55" s="497"/>
      <c r="E55" s="498"/>
      <c r="F55" s="495" t="s">
        <v>353</v>
      </c>
      <c r="G55" s="496"/>
      <c r="H55" s="497" t="s">
        <v>248</v>
      </c>
      <c r="I55" s="498">
        <v>30000</v>
      </c>
      <c r="J55" s="495"/>
      <c r="K55" s="496"/>
      <c r="L55" s="497"/>
      <c r="M55" s="498"/>
    </row>
    <row r="56" spans="1:13" s="142" customFormat="1" ht="36.75" customHeight="1">
      <c r="A56" s="494" t="s">
        <v>576</v>
      </c>
      <c r="B56" s="495"/>
      <c r="C56" s="496"/>
      <c r="D56" s="497"/>
      <c r="E56" s="498"/>
      <c r="F56" s="495" t="s">
        <v>346</v>
      </c>
      <c r="G56" s="496"/>
      <c r="H56" s="497" t="s">
        <v>359</v>
      </c>
      <c r="I56" s="498">
        <v>20000</v>
      </c>
      <c r="J56" s="495" t="s">
        <v>346</v>
      </c>
      <c r="K56" s="496"/>
      <c r="L56" s="497" t="s">
        <v>359</v>
      </c>
      <c r="M56" s="498">
        <v>1000</v>
      </c>
    </row>
    <row r="57" spans="1:13" s="142" customFormat="1" ht="36.75" customHeight="1">
      <c r="A57" s="494" t="s">
        <v>577</v>
      </c>
      <c r="B57" s="508" t="s">
        <v>346</v>
      </c>
      <c r="C57" s="496"/>
      <c r="D57" s="497" t="s">
        <v>359</v>
      </c>
      <c r="E57" s="498">
        <v>3000</v>
      </c>
      <c r="F57" s="495" t="s">
        <v>346</v>
      </c>
      <c r="G57" s="496"/>
      <c r="H57" s="497" t="s">
        <v>359</v>
      </c>
      <c r="I57" s="498">
        <v>20000</v>
      </c>
      <c r="J57" s="495"/>
      <c r="K57" s="496"/>
      <c r="L57" s="497"/>
      <c r="M57" s="498"/>
    </row>
    <row r="58" spans="1:13" s="142" customFormat="1" ht="36.75" customHeight="1">
      <c r="A58" s="494" t="s">
        <v>578</v>
      </c>
      <c r="B58" s="495" t="s">
        <v>349</v>
      </c>
      <c r="C58" s="496"/>
      <c r="D58" s="497" t="s">
        <v>248</v>
      </c>
      <c r="E58" s="498">
        <v>2100</v>
      </c>
      <c r="F58" s="495" t="s">
        <v>360</v>
      </c>
      <c r="G58" s="496"/>
      <c r="H58" s="497" t="s">
        <v>342</v>
      </c>
      <c r="I58" s="498">
        <v>16000</v>
      </c>
      <c r="J58" s="495"/>
      <c r="K58" s="496"/>
      <c r="L58" s="497"/>
      <c r="M58" s="498"/>
    </row>
    <row r="59" spans="1:13" s="142" customFormat="1" ht="36.75" customHeight="1">
      <c r="A59" s="494" t="s">
        <v>579</v>
      </c>
      <c r="B59" s="508" t="s">
        <v>347</v>
      </c>
      <c r="C59" s="496"/>
      <c r="D59" s="497" t="s">
        <v>248</v>
      </c>
      <c r="E59" s="498">
        <v>2700</v>
      </c>
      <c r="F59" s="495" t="s">
        <v>356</v>
      </c>
      <c r="G59" s="496"/>
      <c r="H59" s="497" t="s">
        <v>342</v>
      </c>
      <c r="I59" s="498">
        <v>18000</v>
      </c>
      <c r="J59" s="495"/>
      <c r="K59" s="496"/>
      <c r="L59" s="497"/>
      <c r="M59" s="498"/>
    </row>
    <row r="60" spans="1:13" s="142" customFormat="1" ht="36.75" customHeight="1">
      <c r="A60" s="494" t="s">
        <v>580</v>
      </c>
      <c r="B60" s="508" t="s">
        <v>349</v>
      </c>
      <c r="C60" s="496"/>
      <c r="D60" s="497" t="s">
        <v>248</v>
      </c>
      <c r="E60" s="498">
        <v>3000</v>
      </c>
      <c r="F60" s="495" t="s">
        <v>325</v>
      </c>
      <c r="G60" s="496"/>
      <c r="H60" s="497" t="s">
        <v>245</v>
      </c>
      <c r="I60" s="498">
        <v>15000</v>
      </c>
      <c r="J60" s="495"/>
      <c r="K60" s="496"/>
      <c r="L60" s="497"/>
      <c r="M60" s="498"/>
    </row>
    <row r="61" spans="1:13" s="142" customFormat="1" ht="36.75" customHeight="1">
      <c r="A61" s="494" t="s">
        <v>581</v>
      </c>
      <c r="B61" s="508" t="s">
        <v>313</v>
      </c>
      <c r="C61" s="496" t="s">
        <v>317</v>
      </c>
      <c r="D61" s="497" t="s">
        <v>245</v>
      </c>
      <c r="E61" s="498">
        <v>3000</v>
      </c>
      <c r="F61" s="495" t="s">
        <v>361</v>
      </c>
      <c r="G61" s="496"/>
      <c r="H61" s="497" t="s">
        <v>245</v>
      </c>
      <c r="I61" s="498">
        <v>20000</v>
      </c>
      <c r="J61" s="495"/>
      <c r="K61" s="496"/>
      <c r="L61" s="497"/>
      <c r="M61" s="498"/>
    </row>
    <row r="62" spans="1:13" s="142" customFormat="1" ht="36.75" customHeight="1">
      <c r="A62" s="494" t="s">
        <v>582</v>
      </c>
      <c r="B62" s="508" t="s">
        <v>316</v>
      </c>
      <c r="C62" s="518" t="s">
        <v>489</v>
      </c>
      <c r="D62" s="497"/>
      <c r="E62" s="498"/>
      <c r="F62" s="495" t="s">
        <v>316</v>
      </c>
      <c r="G62" s="496"/>
      <c r="H62" s="497" t="s">
        <v>245</v>
      </c>
      <c r="I62" s="498">
        <v>20000</v>
      </c>
      <c r="J62" s="495"/>
      <c r="K62" s="496"/>
      <c r="L62" s="497"/>
      <c r="M62" s="498"/>
    </row>
    <row r="63" spans="1:13" s="142" customFormat="1" ht="36.75" customHeight="1">
      <c r="A63" s="494" t="s">
        <v>583</v>
      </c>
      <c r="B63" s="495" t="s">
        <v>713</v>
      </c>
      <c r="C63" s="496">
        <v>4000</v>
      </c>
      <c r="D63" s="497"/>
      <c r="E63" s="498"/>
      <c r="F63" s="495" t="s">
        <v>564</v>
      </c>
      <c r="G63" s="496"/>
      <c r="H63" s="497" t="s">
        <v>543</v>
      </c>
      <c r="I63" s="498">
        <v>15000</v>
      </c>
      <c r="J63" s="495"/>
      <c r="K63" s="496"/>
      <c r="L63" s="497"/>
      <c r="M63" s="498"/>
    </row>
    <row r="64" spans="1:13" s="142" customFormat="1" ht="36.75" customHeight="1">
      <c r="A64" s="494" t="s">
        <v>584</v>
      </c>
      <c r="B64" s="495" t="s">
        <v>313</v>
      </c>
      <c r="C64" s="496" t="s">
        <v>317</v>
      </c>
      <c r="D64" s="497" t="s">
        <v>245</v>
      </c>
      <c r="E64" s="498">
        <v>6000</v>
      </c>
      <c r="F64" s="495" t="s">
        <v>490</v>
      </c>
      <c r="G64" s="496"/>
      <c r="H64" s="497" t="s">
        <v>245</v>
      </c>
      <c r="I64" s="498">
        <v>30000</v>
      </c>
      <c r="J64" s="495" t="s">
        <v>314</v>
      </c>
      <c r="K64" s="496"/>
      <c r="L64" s="497" t="s">
        <v>543</v>
      </c>
      <c r="M64" s="498">
        <v>6000</v>
      </c>
    </row>
    <row r="65" spans="1:13" s="142" customFormat="1" ht="36.75" customHeight="1">
      <c r="A65" s="494" t="s">
        <v>585</v>
      </c>
      <c r="B65" s="495" t="s">
        <v>316</v>
      </c>
      <c r="C65" s="496" t="s">
        <v>317</v>
      </c>
      <c r="D65" s="497" t="s">
        <v>872</v>
      </c>
      <c r="E65" s="498">
        <v>2000</v>
      </c>
      <c r="F65" s="495" t="s">
        <v>348</v>
      </c>
      <c r="G65" s="496"/>
      <c r="H65" s="497" t="s">
        <v>352</v>
      </c>
      <c r="I65" s="498">
        <v>30000</v>
      </c>
      <c r="J65" s="495" t="s">
        <v>316</v>
      </c>
      <c r="K65" s="496"/>
      <c r="L65" s="497" t="s">
        <v>872</v>
      </c>
      <c r="M65" s="498">
        <v>600</v>
      </c>
    </row>
    <row r="66" spans="1:13" s="142" customFormat="1" ht="36.75" customHeight="1">
      <c r="A66" s="494" t="s">
        <v>551</v>
      </c>
      <c r="B66" s="495"/>
      <c r="C66" s="496"/>
      <c r="D66" s="497"/>
      <c r="E66" s="498"/>
      <c r="F66" s="495" t="s">
        <v>491</v>
      </c>
      <c r="G66" s="496"/>
      <c r="H66" s="497" t="s">
        <v>320</v>
      </c>
      <c r="I66" s="498">
        <v>20000</v>
      </c>
      <c r="J66" s="495"/>
      <c r="K66" s="496"/>
      <c r="L66" s="497"/>
      <c r="M66" s="498"/>
    </row>
    <row r="67" spans="1:13" s="142" customFormat="1" ht="36.75" customHeight="1">
      <c r="A67" s="494" t="s">
        <v>552</v>
      </c>
      <c r="B67" s="495"/>
      <c r="C67" s="496"/>
      <c r="D67" s="497"/>
      <c r="E67" s="498"/>
      <c r="F67" s="495" t="s">
        <v>541</v>
      </c>
      <c r="G67" s="496"/>
      <c r="H67" s="497" t="s">
        <v>872</v>
      </c>
      <c r="I67" s="498">
        <v>20000</v>
      </c>
      <c r="J67" s="495"/>
      <c r="K67" s="496"/>
      <c r="L67" s="497"/>
      <c r="M67" s="498"/>
    </row>
    <row r="68" spans="1:13" s="142" customFormat="1" ht="36.75" customHeight="1">
      <c r="A68" s="494" t="s">
        <v>553</v>
      </c>
      <c r="B68" s="495" t="s">
        <v>357</v>
      </c>
      <c r="C68" s="496"/>
      <c r="D68" s="497" t="s">
        <v>345</v>
      </c>
      <c r="E68" s="498">
        <v>20000</v>
      </c>
      <c r="F68" s="495" t="s">
        <v>346</v>
      </c>
      <c r="G68" s="496"/>
      <c r="H68" s="497" t="s">
        <v>345</v>
      </c>
      <c r="I68" s="498">
        <v>20000</v>
      </c>
      <c r="J68" s="495"/>
      <c r="K68" s="496"/>
      <c r="L68" s="497"/>
      <c r="M68" s="498"/>
    </row>
    <row r="69" spans="1:13" s="142" customFormat="1" ht="36.75" customHeight="1">
      <c r="A69" s="494" t="s">
        <v>575</v>
      </c>
      <c r="B69" s="495" t="s">
        <v>347</v>
      </c>
      <c r="C69" s="496">
        <v>4000</v>
      </c>
      <c r="D69" s="497"/>
      <c r="E69" s="498"/>
      <c r="F69" s="495" t="s">
        <v>492</v>
      </c>
      <c r="G69" s="496"/>
      <c r="H69" s="497" t="s">
        <v>245</v>
      </c>
      <c r="I69" s="498">
        <v>30000</v>
      </c>
      <c r="J69" s="495"/>
      <c r="K69" s="496"/>
      <c r="L69" s="497"/>
      <c r="M69" s="498"/>
    </row>
    <row r="70" spans="1:13" s="142" customFormat="1" ht="36.75" customHeight="1">
      <c r="A70" s="494" t="s">
        <v>558</v>
      </c>
      <c r="B70" s="495" t="s">
        <v>493</v>
      </c>
      <c r="C70" s="496"/>
      <c r="D70" s="497" t="s">
        <v>248</v>
      </c>
      <c r="E70" s="498">
        <v>4000</v>
      </c>
      <c r="F70" s="495" t="s">
        <v>325</v>
      </c>
      <c r="G70" s="496"/>
      <c r="H70" s="497" t="s">
        <v>245</v>
      </c>
      <c r="I70" s="498">
        <v>30000</v>
      </c>
      <c r="J70" s="495"/>
      <c r="K70" s="496"/>
      <c r="L70" s="497"/>
      <c r="M70" s="498"/>
    </row>
    <row r="71" spans="1:13" s="142" customFormat="1" ht="36.75" customHeight="1" thickBot="1">
      <c r="A71" s="500" t="s">
        <v>560</v>
      </c>
      <c r="B71" s="501" t="s">
        <v>349</v>
      </c>
      <c r="C71" s="502"/>
      <c r="D71" s="503" t="s">
        <v>248</v>
      </c>
      <c r="E71" s="504">
        <v>5000</v>
      </c>
      <c r="F71" s="509" t="s">
        <v>492</v>
      </c>
      <c r="G71" s="502"/>
      <c r="H71" s="503" t="s">
        <v>245</v>
      </c>
      <c r="I71" s="504">
        <v>30000</v>
      </c>
      <c r="J71" s="501" t="s">
        <v>494</v>
      </c>
      <c r="K71" s="502"/>
      <c r="L71" s="503" t="s">
        <v>322</v>
      </c>
      <c r="M71" s="504">
        <v>1000</v>
      </c>
    </row>
    <row r="72" spans="1:13" s="177" customFormat="1" ht="32.25" customHeight="1">
      <c r="A72" s="185" t="s">
        <v>495</v>
      </c>
      <c r="B72" s="1373" t="s">
        <v>1365</v>
      </c>
      <c r="C72" s="1374"/>
      <c r="D72" s="1374"/>
      <c r="E72" s="1374"/>
      <c r="F72" s="1221" t="s">
        <v>1366</v>
      </c>
      <c r="G72" s="1377"/>
      <c r="H72" s="1377"/>
      <c r="I72" s="1377"/>
      <c r="J72" s="1221" t="s">
        <v>111</v>
      </c>
      <c r="K72" s="1377"/>
      <c r="L72" s="1377"/>
      <c r="M72" s="1379"/>
    </row>
    <row r="73" spans="1:13" s="177" customFormat="1" ht="32.25" customHeight="1" thickBot="1">
      <c r="A73" s="944" t="s">
        <v>1366</v>
      </c>
      <c r="B73" s="1375"/>
      <c r="C73" s="1376"/>
      <c r="D73" s="1376"/>
      <c r="E73" s="1376"/>
      <c r="F73" s="1222"/>
      <c r="G73" s="1378"/>
      <c r="H73" s="1378"/>
      <c r="I73" s="1378"/>
      <c r="J73" s="1222"/>
      <c r="K73" s="1378"/>
      <c r="L73" s="1378"/>
      <c r="M73" s="1380"/>
    </row>
    <row r="74" spans="2:13" s="142" customFormat="1" ht="15.75" customHeight="1">
      <c r="B74" s="186"/>
      <c r="D74" s="187"/>
      <c r="E74" s="187"/>
      <c r="H74" s="187"/>
      <c r="I74" s="187"/>
      <c r="L74" s="187"/>
      <c r="M74" s="187"/>
    </row>
    <row r="75" spans="2:13" s="142" customFormat="1" ht="15.75" customHeight="1">
      <c r="B75" s="186"/>
      <c r="D75" s="187"/>
      <c r="E75" s="187"/>
      <c r="H75" s="187"/>
      <c r="I75" s="187"/>
      <c r="L75" s="187"/>
      <c r="M75" s="187"/>
    </row>
    <row r="76" spans="2:13" s="142" customFormat="1" ht="15.75" customHeight="1">
      <c r="B76" s="186"/>
      <c r="D76" s="187"/>
      <c r="E76" s="187"/>
      <c r="H76" s="187"/>
      <c r="I76" s="187"/>
      <c r="L76" s="187"/>
      <c r="M76" s="187"/>
    </row>
    <row r="77" spans="2:13" s="142" customFormat="1" ht="15.75" customHeight="1">
      <c r="B77" s="186"/>
      <c r="D77" s="187"/>
      <c r="E77" s="187"/>
      <c r="H77" s="187"/>
      <c r="I77" s="187"/>
      <c r="L77" s="187"/>
      <c r="M77" s="187"/>
    </row>
    <row r="78" spans="2:13" s="142" customFormat="1" ht="15.75" customHeight="1">
      <c r="B78" s="186"/>
      <c r="D78" s="187"/>
      <c r="E78" s="187"/>
      <c r="H78" s="187"/>
      <c r="I78" s="187"/>
      <c r="L78" s="187"/>
      <c r="M78" s="187"/>
    </row>
    <row r="79" spans="2:13" s="142" customFormat="1" ht="15.75" customHeight="1">
      <c r="B79" s="186"/>
      <c r="D79" s="187"/>
      <c r="E79" s="187"/>
      <c r="H79" s="187"/>
      <c r="I79" s="187"/>
      <c r="L79" s="187"/>
      <c r="M79" s="187"/>
    </row>
    <row r="80" spans="2:13" s="142" customFormat="1" ht="15.75" customHeight="1">
      <c r="B80" s="186"/>
      <c r="D80" s="187"/>
      <c r="E80" s="187"/>
      <c r="H80" s="187"/>
      <c r="I80" s="187"/>
      <c r="L80" s="187"/>
      <c r="M80" s="187"/>
    </row>
    <row r="81" spans="2:13" s="142" customFormat="1" ht="15.75" customHeight="1">
      <c r="B81" s="186"/>
      <c r="D81" s="187"/>
      <c r="E81" s="187"/>
      <c r="H81" s="187"/>
      <c r="I81" s="187"/>
      <c r="L81" s="187"/>
      <c r="M81" s="187"/>
    </row>
    <row r="82" spans="2:13" s="142" customFormat="1" ht="15.75" customHeight="1">
      <c r="B82" s="186"/>
      <c r="D82" s="187"/>
      <c r="E82" s="187"/>
      <c r="H82" s="187"/>
      <c r="I82" s="187"/>
      <c r="L82" s="187"/>
      <c r="M82" s="187"/>
    </row>
    <row r="83" spans="2:13" s="142" customFormat="1" ht="15.75" customHeight="1">
      <c r="B83" s="186"/>
      <c r="D83" s="187"/>
      <c r="E83" s="187"/>
      <c r="H83" s="187"/>
      <c r="I83" s="187"/>
      <c r="L83" s="187"/>
      <c r="M83" s="187"/>
    </row>
    <row r="84" spans="2:13" s="142" customFormat="1" ht="15.75" customHeight="1">
      <c r="B84" s="186"/>
      <c r="D84" s="187"/>
      <c r="E84" s="187"/>
      <c r="H84" s="187"/>
      <c r="I84" s="187"/>
      <c r="L84" s="187"/>
      <c r="M84" s="187"/>
    </row>
    <row r="85" spans="2:13" s="142" customFormat="1" ht="15.75" customHeight="1">
      <c r="B85" s="186"/>
      <c r="D85" s="187"/>
      <c r="E85" s="187"/>
      <c r="H85" s="187"/>
      <c r="I85" s="187"/>
      <c r="L85" s="187"/>
      <c r="M85" s="187"/>
    </row>
    <row r="86" spans="2:13" s="142" customFormat="1" ht="15.75" customHeight="1">
      <c r="B86" s="186"/>
      <c r="D86" s="187"/>
      <c r="E86" s="187"/>
      <c r="H86" s="187"/>
      <c r="I86" s="187"/>
      <c r="L86" s="187"/>
      <c r="M86" s="187"/>
    </row>
    <row r="87" spans="2:13" s="142" customFormat="1" ht="15.75" customHeight="1">
      <c r="B87" s="186"/>
      <c r="D87" s="187"/>
      <c r="E87" s="187"/>
      <c r="H87" s="187"/>
      <c r="I87" s="187"/>
      <c r="L87" s="187"/>
      <c r="M87" s="187"/>
    </row>
    <row r="88" spans="2:13" s="142" customFormat="1" ht="15.75" customHeight="1">
      <c r="B88" s="186"/>
      <c r="D88" s="187"/>
      <c r="E88" s="187"/>
      <c r="H88" s="187"/>
      <c r="I88" s="187"/>
      <c r="L88" s="187"/>
      <c r="M88" s="187"/>
    </row>
    <row r="89" spans="2:13" s="142" customFormat="1" ht="15.75" customHeight="1">
      <c r="B89" s="186"/>
      <c r="D89" s="187"/>
      <c r="E89" s="187"/>
      <c r="H89" s="187"/>
      <c r="I89" s="187"/>
      <c r="L89" s="187"/>
      <c r="M89" s="187"/>
    </row>
    <row r="90" spans="2:13" s="142" customFormat="1" ht="15.75" customHeight="1">
      <c r="B90" s="186"/>
      <c r="D90" s="187"/>
      <c r="E90" s="187"/>
      <c r="H90" s="187"/>
      <c r="I90" s="187"/>
      <c r="L90" s="187"/>
      <c r="M90" s="187"/>
    </row>
    <row r="91" spans="2:13" s="142" customFormat="1" ht="15.75" customHeight="1">
      <c r="B91" s="186"/>
      <c r="D91" s="187"/>
      <c r="E91" s="187"/>
      <c r="H91" s="187"/>
      <c r="I91" s="187"/>
      <c r="L91" s="187"/>
      <c r="M91" s="187"/>
    </row>
    <row r="92" spans="2:13" s="142" customFormat="1" ht="15.75" customHeight="1">
      <c r="B92" s="186"/>
      <c r="D92" s="187"/>
      <c r="E92" s="187"/>
      <c r="H92" s="187"/>
      <c r="I92" s="187"/>
      <c r="L92" s="187"/>
      <c r="M92" s="187"/>
    </row>
    <row r="93" spans="2:13" s="142" customFormat="1" ht="15.75" customHeight="1">
      <c r="B93" s="186"/>
      <c r="D93" s="187"/>
      <c r="E93" s="187"/>
      <c r="H93" s="187"/>
      <c r="I93" s="187"/>
      <c r="L93" s="187"/>
      <c r="M93" s="187"/>
    </row>
    <row r="94" spans="2:13" s="142" customFormat="1" ht="15.75" customHeight="1">
      <c r="B94" s="186"/>
      <c r="D94" s="187"/>
      <c r="E94" s="187"/>
      <c r="H94" s="187"/>
      <c r="I94" s="187"/>
      <c r="L94" s="187"/>
      <c r="M94" s="187"/>
    </row>
    <row r="95" spans="2:13" s="142" customFormat="1" ht="15.75" customHeight="1">
      <c r="B95" s="186"/>
      <c r="D95" s="187"/>
      <c r="E95" s="187"/>
      <c r="H95" s="187"/>
      <c r="I95" s="187"/>
      <c r="L95" s="187"/>
      <c r="M95" s="187"/>
    </row>
    <row r="96" spans="2:13" s="142" customFormat="1" ht="15.75" customHeight="1">
      <c r="B96" s="186"/>
      <c r="D96" s="187"/>
      <c r="E96" s="187"/>
      <c r="H96" s="187"/>
      <c r="I96" s="187"/>
      <c r="L96" s="187"/>
      <c r="M96" s="187"/>
    </row>
    <row r="97" spans="2:13" s="142" customFormat="1" ht="15.75" customHeight="1">
      <c r="B97" s="186"/>
      <c r="D97" s="187"/>
      <c r="E97" s="187"/>
      <c r="H97" s="187"/>
      <c r="I97" s="187"/>
      <c r="L97" s="187"/>
      <c r="M97" s="187"/>
    </row>
    <row r="98" spans="2:13" s="142" customFormat="1" ht="15.75" customHeight="1">
      <c r="B98" s="186"/>
      <c r="D98" s="187"/>
      <c r="E98" s="187"/>
      <c r="H98" s="187"/>
      <c r="I98" s="187"/>
      <c r="L98" s="187"/>
      <c r="M98" s="187"/>
    </row>
    <row r="99" spans="2:13" s="142" customFormat="1" ht="15.75" customHeight="1">
      <c r="B99" s="186"/>
      <c r="D99" s="187"/>
      <c r="E99" s="187"/>
      <c r="H99" s="187"/>
      <c r="I99" s="187"/>
      <c r="L99" s="187"/>
      <c r="M99" s="187"/>
    </row>
    <row r="100" spans="2:13" s="142" customFormat="1" ht="15.75" customHeight="1">
      <c r="B100" s="186"/>
      <c r="D100" s="187"/>
      <c r="E100" s="187"/>
      <c r="H100" s="187"/>
      <c r="I100" s="187"/>
      <c r="L100" s="187"/>
      <c r="M100" s="187"/>
    </row>
    <row r="101" spans="2:13" s="142" customFormat="1" ht="15.75" customHeight="1">
      <c r="B101" s="186"/>
      <c r="D101" s="187"/>
      <c r="E101" s="187"/>
      <c r="H101" s="187"/>
      <c r="I101" s="187"/>
      <c r="L101" s="187"/>
      <c r="M101" s="187"/>
    </row>
    <row r="102" spans="2:13" s="142" customFormat="1" ht="15.75" customHeight="1">
      <c r="B102" s="186"/>
      <c r="D102" s="187"/>
      <c r="E102" s="187"/>
      <c r="H102" s="187"/>
      <c r="I102" s="187"/>
      <c r="L102" s="187"/>
      <c r="M102" s="187"/>
    </row>
    <row r="103" spans="2:13" s="142" customFormat="1" ht="15.75" customHeight="1">
      <c r="B103" s="186"/>
      <c r="D103" s="187"/>
      <c r="E103" s="187"/>
      <c r="H103" s="187"/>
      <c r="I103" s="187"/>
      <c r="L103" s="187"/>
      <c r="M103" s="187"/>
    </row>
    <row r="104" spans="2:13" s="142" customFormat="1" ht="15.75" customHeight="1">
      <c r="B104" s="186"/>
      <c r="D104" s="187"/>
      <c r="E104" s="187"/>
      <c r="H104" s="187"/>
      <c r="I104" s="187"/>
      <c r="L104" s="187"/>
      <c r="M104" s="187"/>
    </row>
    <row r="105" spans="2:13" s="142" customFormat="1" ht="15.75" customHeight="1">
      <c r="B105" s="186"/>
      <c r="D105" s="187"/>
      <c r="E105" s="187"/>
      <c r="H105" s="187"/>
      <c r="I105" s="187"/>
      <c r="L105" s="187"/>
      <c r="M105" s="187"/>
    </row>
    <row r="106" spans="2:13" s="142" customFormat="1" ht="15.75" customHeight="1">
      <c r="B106" s="186"/>
      <c r="D106" s="187"/>
      <c r="E106" s="187"/>
      <c r="H106" s="187"/>
      <c r="I106" s="187"/>
      <c r="L106" s="187"/>
      <c r="M106" s="187"/>
    </row>
    <row r="107" spans="2:13" s="142" customFormat="1" ht="15.75" customHeight="1">
      <c r="B107" s="186"/>
      <c r="D107" s="187"/>
      <c r="E107" s="187"/>
      <c r="H107" s="187"/>
      <c r="I107" s="187"/>
      <c r="L107" s="187"/>
      <c r="M107" s="187"/>
    </row>
    <row r="108" spans="2:13" s="142" customFormat="1" ht="15.75" customHeight="1">
      <c r="B108" s="186"/>
      <c r="D108" s="187"/>
      <c r="E108" s="187"/>
      <c r="H108" s="187"/>
      <c r="I108" s="187"/>
      <c r="L108" s="187"/>
      <c r="M108" s="187"/>
    </row>
    <row r="109" spans="2:13" s="142" customFormat="1" ht="15.75" customHeight="1">
      <c r="B109" s="186"/>
      <c r="D109" s="187"/>
      <c r="E109" s="187"/>
      <c r="H109" s="187"/>
      <c r="I109" s="187"/>
      <c r="L109" s="187"/>
      <c r="M109" s="187"/>
    </row>
    <row r="110" spans="2:13" s="142" customFormat="1" ht="15.75" customHeight="1">
      <c r="B110" s="186"/>
      <c r="D110" s="187"/>
      <c r="E110" s="187"/>
      <c r="H110" s="187"/>
      <c r="I110" s="187"/>
      <c r="L110" s="187"/>
      <c r="M110" s="187"/>
    </row>
    <row r="111" spans="2:13" s="142" customFormat="1" ht="15.75" customHeight="1">
      <c r="B111" s="186"/>
      <c r="D111" s="187"/>
      <c r="E111" s="187"/>
      <c r="H111" s="187"/>
      <c r="I111" s="187"/>
      <c r="L111" s="187"/>
      <c r="M111" s="187"/>
    </row>
    <row r="112" spans="2:13" s="142" customFormat="1" ht="15.75" customHeight="1">
      <c r="B112" s="186"/>
      <c r="D112" s="187"/>
      <c r="E112" s="187"/>
      <c r="H112" s="187"/>
      <c r="I112" s="187"/>
      <c r="L112" s="187"/>
      <c r="M112" s="187"/>
    </row>
    <row r="113" spans="2:13" s="142" customFormat="1" ht="15.75" customHeight="1">
      <c r="B113" s="186"/>
      <c r="D113" s="187"/>
      <c r="E113" s="187"/>
      <c r="H113" s="187"/>
      <c r="I113" s="187"/>
      <c r="L113" s="187"/>
      <c r="M113" s="187"/>
    </row>
    <row r="114" spans="2:13" s="142" customFormat="1" ht="15.75" customHeight="1">
      <c r="B114" s="186"/>
      <c r="D114" s="187"/>
      <c r="E114" s="187"/>
      <c r="H114" s="187"/>
      <c r="I114" s="187"/>
      <c r="L114" s="187"/>
      <c r="M114" s="187"/>
    </row>
    <row r="115" spans="2:13" s="142" customFormat="1" ht="15.75" customHeight="1">
      <c r="B115" s="186"/>
      <c r="D115" s="187"/>
      <c r="E115" s="187"/>
      <c r="H115" s="187"/>
      <c r="I115" s="187"/>
      <c r="L115" s="187"/>
      <c r="M115" s="187"/>
    </row>
    <row r="116" spans="2:13" s="142" customFormat="1" ht="15.75" customHeight="1">
      <c r="B116" s="186"/>
      <c r="D116" s="187"/>
      <c r="E116" s="187"/>
      <c r="H116" s="187"/>
      <c r="I116" s="187"/>
      <c r="L116" s="187"/>
      <c r="M116" s="187"/>
    </row>
    <row r="117" spans="2:13" s="142" customFormat="1" ht="15.75" customHeight="1">
      <c r="B117" s="186"/>
      <c r="D117" s="187"/>
      <c r="E117" s="187"/>
      <c r="H117" s="187"/>
      <c r="I117" s="187"/>
      <c r="L117" s="187"/>
      <c r="M117" s="187"/>
    </row>
    <row r="118" spans="2:13" s="142" customFormat="1" ht="15.75" customHeight="1">
      <c r="B118" s="186"/>
      <c r="D118" s="187"/>
      <c r="E118" s="187"/>
      <c r="H118" s="187"/>
      <c r="I118" s="187"/>
      <c r="L118" s="187"/>
      <c r="M118" s="187"/>
    </row>
    <row r="119" spans="2:13" s="142" customFormat="1" ht="15.75" customHeight="1">
      <c r="B119" s="186"/>
      <c r="D119" s="187"/>
      <c r="E119" s="187"/>
      <c r="H119" s="187"/>
      <c r="I119" s="187"/>
      <c r="L119" s="187"/>
      <c r="M119" s="187"/>
    </row>
    <row r="120" spans="2:13" s="142" customFormat="1" ht="15.75" customHeight="1">
      <c r="B120" s="186"/>
      <c r="D120" s="187"/>
      <c r="E120" s="187"/>
      <c r="H120" s="187"/>
      <c r="I120" s="187"/>
      <c r="L120" s="187"/>
      <c r="M120" s="187"/>
    </row>
    <row r="121" spans="2:13" s="142" customFormat="1" ht="15.75" customHeight="1">
      <c r="B121" s="186"/>
      <c r="D121" s="187"/>
      <c r="E121" s="187"/>
      <c r="H121" s="187"/>
      <c r="I121" s="187"/>
      <c r="L121" s="187"/>
      <c r="M121" s="187"/>
    </row>
    <row r="122" spans="2:13" s="142" customFormat="1" ht="15.75" customHeight="1">
      <c r="B122" s="186"/>
      <c r="D122" s="187"/>
      <c r="E122" s="187"/>
      <c r="H122" s="187"/>
      <c r="I122" s="187"/>
      <c r="L122" s="187"/>
      <c r="M122" s="187"/>
    </row>
    <row r="123" spans="2:13" s="142" customFormat="1" ht="15.75" customHeight="1">
      <c r="B123" s="186"/>
      <c r="D123" s="187"/>
      <c r="E123" s="187"/>
      <c r="H123" s="187"/>
      <c r="I123" s="187"/>
      <c r="L123" s="187"/>
      <c r="M123" s="187"/>
    </row>
    <row r="124" spans="2:13" s="142" customFormat="1" ht="15.75" customHeight="1">
      <c r="B124" s="186"/>
      <c r="D124" s="187"/>
      <c r="E124" s="187"/>
      <c r="H124" s="187"/>
      <c r="I124" s="187"/>
      <c r="L124" s="187"/>
      <c r="M124" s="187"/>
    </row>
    <row r="125" spans="2:13" s="142" customFormat="1" ht="15.75" customHeight="1">
      <c r="B125" s="186"/>
      <c r="D125" s="187"/>
      <c r="E125" s="187"/>
      <c r="H125" s="187"/>
      <c r="I125" s="187"/>
      <c r="L125" s="187"/>
      <c r="M125" s="187"/>
    </row>
    <row r="126" spans="2:13" s="142" customFormat="1" ht="15.75" customHeight="1">
      <c r="B126" s="186"/>
      <c r="D126" s="187"/>
      <c r="E126" s="187"/>
      <c r="H126" s="187"/>
      <c r="I126" s="187"/>
      <c r="L126" s="187"/>
      <c r="M126" s="187"/>
    </row>
    <row r="127" spans="2:13" s="142" customFormat="1" ht="15.75" customHeight="1">
      <c r="B127" s="186"/>
      <c r="D127" s="187"/>
      <c r="E127" s="187"/>
      <c r="H127" s="187"/>
      <c r="I127" s="187"/>
      <c r="L127" s="187"/>
      <c r="M127" s="187"/>
    </row>
    <row r="128" spans="2:13" s="142" customFormat="1" ht="15.75" customHeight="1">
      <c r="B128" s="186"/>
      <c r="D128" s="187"/>
      <c r="E128" s="187"/>
      <c r="H128" s="187"/>
      <c r="I128" s="187"/>
      <c r="L128" s="187"/>
      <c r="M128" s="187"/>
    </row>
    <row r="129" spans="2:13" s="142" customFormat="1" ht="15.75" customHeight="1">
      <c r="B129" s="186"/>
      <c r="D129" s="187"/>
      <c r="E129" s="187"/>
      <c r="H129" s="187"/>
      <c r="I129" s="187"/>
      <c r="L129" s="187"/>
      <c r="M129" s="187"/>
    </row>
    <row r="130" spans="2:13" s="142" customFormat="1" ht="15.75" customHeight="1">
      <c r="B130" s="186"/>
      <c r="D130" s="187"/>
      <c r="E130" s="187"/>
      <c r="H130" s="187"/>
      <c r="I130" s="187"/>
      <c r="L130" s="187"/>
      <c r="M130" s="187"/>
    </row>
    <row r="131" spans="2:13" s="142" customFormat="1" ht="15.75" customHeight="1">
      <c r="B131" s="186"/>
      <c r="D131" s="187"/>
      <c r="E131" s="187"/>
      <c r="H131" s="187"/>
      <c r="I131" s="187"/>
      <c r="L131" s="187"/>
      <c r="M131" s="187"/>
    </row>
    <row r="132" spans="2:13" s="142" customFormat="1" ht="15.75" customHeight="1">
      <c r="B132" s="186"/>
      <c r="D132" s="187"/>
      <c r="E132" s="187"/>
      <c r="H132" s="187"/>
      <c r="I132" s="187"/>
      <c r="L132" s="187"/>
      <c r="M132" s="187"/>
    </row>
    <row r="133" spans="2:13" s="142" customFormat="1" ht="15.75" customHeight="1">
      <c r="B133" s="186"/>
      <c r="D133" s="187"/>
      <c r="E133" s="187"/>
      <c r="H133" s="187"/>
      <c r="I133" s="187"/>
      <c r="L133" s="187"/>
      <c r="M133" s="187"/>
    </row>
    <row r="134" spans="2:13" s="142" customFormat="1" ht="15.75" customHeight="1">
      <c r="B134" s="186"/>
      <c r="D134" s="187"/>
      <c r="E134" s="187"/>
      <c r="H134" s="187"/>
      <c r="I134" s="187"/>
      <c r="L134" s="187"/>
      <c r="M134" s="187"/>
    </row>
    <row r="135" spans="2:13" s="142" customFormat="1" ht="15.75" customHeight="1">
      <c r="B135" s="186"/>
      <c r="D135" s="187"/>
      <c r="E135" s="187"/>
      <c r="H135" s="187"/>
      <c r="I135" s="187"/>
      <c r="L135" s="187"/>
      <c r="M135" s="187"/>
    </row>
    <row r="136" spans="2:13" s="142" customFormat="1" ht="15.75" customHeight="1">
      <c r="B136" s="186"/>
      <c r="D136" s="187"/>
      <c r="E136" s="187"/>
      <c r="H136" s="187"/>
      <c r="I136" s="187"/>
      <c r="L136" s="187"/>
      <c r="M136" s="187"/>
    </row>
    <row r="137" spans="2:13" s="142" customFormat="1" ht="15.75" customHeight="1">
      <c r="B137" s="186"/>
      <c r="D137" s="187"/>
      <c r="E137" s="187"/>
      <c r="H137" s="187"/>
      <c r="I137" s="187"/>
      <c r="L137" s="187"/>
      <c r="M137" s="187"/>
    </row>
    <row r="138" spans="2:13" s="142" customFormat="1" ht="15.75" customHeight="1">
      <c r="B138" s="186"/>
      <c r="D138" s="187"/>
      <c r="E138" s="187"/>
      <c r="H138" s="187"/>
      <c r="I138" s="187"/>
      <c r="L138" s="187"/>
      <c r="M138" s="187"/>
    </row>
    <row r="139" spans="2:13" s="142" customFormat="1" ht="15.75" customHeight="1">
      <c r="B139" s="186"/>
      <c r="D139" s="187"/>
      <c r="E139" s="187"/>
      <c r="H139" s="187"/>
      <c r="I139" s="187"/>
      <c r="L139" s="187"/>
      <c r="M139" s="187"/>
    </row>
    <row r="140" spans="2:13" s="142" customFormat="1" ht="15.75" customHeight="1">
      <c r="B140" s="186"/>
      <c r="D140" s="187"/>
      <c r="E140" s="187"/>
      <c r="H140" s="187"/>
      <c r="I140" s="187"/>
      <c r="L140" s="187"/>
      <c r="M140" s="187"/>
    </row>
    <row r="141" spans="2:13" s="142" customFormat="1" ht="15.75" customHeight="1">
      <c r="B141" s="186"/>
      <c r="D141" s="187"/>
      <c r="E141" s="187"/>
      <c r="H141" s="187"/>
      <c r="I141" s="187"/>
      <c r="L141" s="187"/>
      <c r="M141" s="187"/>
    </row>
    <row r="142" spans="2:13" s="142" customFormat="1" ht="15.75" customHeight="1">
      <c r="B142" s="186"/>
      <c r="D142" s="187"/>
      <c r="E142" s="187"/>
      <c r="H142" s="187"/>
      <c r="I142" s="187"/>
      <c r="L142" s="187"/>
      <c r="M142" s="187"/>
    </row>
    <row r="143" spans="2:13" s="142" customFormat="1" ht="15.75" customHeight="1">
      <c r="B143" s="186"/>
      <c r="D143" s="187"/>
      <c r="E143" s="187"/>
      <c r="H143" s="187"/>
      <c r="I143" s="187"/>
      <c r="L143" s="187"/>
      <c r="M143" s="187"/>
    </row>
    <row r="144" spans="2:13" s="142" customFormat="1" ht="15.75" customHeight="1">
      <c r="B144" s="186"/>
      <c r="D144" s="187"/>
      <c r="E144" s="187"/>
      <c r="H144" s="187"/>
      <c r="I144" s="187"/>
      <c r="L144" s="187"/>
      <c r="M144" s="187"/>
    </row>
    <row r="145" spans="2:13" s="142" customFormat="1" ht="15.75" customHeight="1">
      <c r="B145" s="186"/>
      <c r="D145" s="187"/>
      <c r="E145" s="187"/>
      <c r="H145" s="187"/>
      <c r="I145" s="187"/>
      <c r="L145" s="187"/>
      <c r="M145" s="187"/>
    </row>
    <row r="146" spans="2:13" s="142" customFormat="1" ht="15.75" customHeight="1">
      <c r="B146" s="186"/>
      <c r="D146" s="187"/>
      <c r="E146" s="187"/>
      <c r="H146" s="187"/>
      <c r="I146" s="187"/>
      <c r="L146" s="187"/>
      <c r="M146" s="187"/>
    </row>
    <row r="147" spans="2:13" s="142" customFormat="1" ht="15.75" customHeight="1">
      <c r="B147" s="186"/>
      <c r="D147" s="187"/>
      <c r="E147" s="187"/>
      <c r="H147" s="187"/>
      <c r="I147" s="187"/>
      <c r="L147" s="187"/>
      <c r="M147" s="187"/>
    </row>
    <row r="148" spans="2:13" s="142" customFormat="1" ht="15.75" customHeight="1">
      <c r="B148" s="186"/>
      <c r="D148" s="187"/>
      <c r="E148" s="187"/>
      <c r="H148" s="187"/>
      <c r="I148" s="187"/>
      <c r="L148" s="187"/>
      <c r="M148" s="187"/>
    </row>
    <row r="149" spans="2:13" s="142" customFormat="1" ht="15.75" customHeight="1">
      <c r="B149" s="186"/>
      <c r="D149" s="187"/>
      <c r="E149" s="187"/>
      <c r="H149" s="187"/>
      <c r="I149" s="187"/>
      <c r="L149" s="187"/>
      <c r="M149" s="187"/>
    </row>
    <row r="150" spans="2:13" s="142" customFormat="1" ht="15.75" customHeight="1">
      <c r="B150" s="186"/>
      <c r="D150" s="187"/>
      <c r="E150" s="187"/>
      <c r="H150" s="187"/>
      <c r="I150" s="187"/>
      <c r="L150" s="187"/>
      <c r="M150" s="187"/>
    </row>
    <row r="151" spans="2:13" s="142" customFormat="1" ht="15.75" customHeight="1">
      <c r="B151" s="186"/>
      <c r="D151" s="187"/>
      <c r="E151" s="187"/>
      <c r="H151" s="187"/>
      <c r="I151" s="187"/>
      <c r="L151" s="187"/>
      <c r="M151" s="187"/>
    </row>
    <row r="152" spans="2:13" s="142" customFormat="1" ht="15.75" customHeight="1">
      <c r="B152" s="186"/>
      <c r="D152" s="187"/>
      <c r="E152" s="187"/>
      <c r="H152" s="187"/>
      <c r="I152" s="187"/>
      <c r="L152" s="187"/>
      <c r="M152" s="187"/>
    </row>
    <row r="153" spans="2:13" s="142" customFormat="1" ht="15.75" customHeight="1">
      <c r="B153" s="186"/>
      <c r="D153" s="187"/>
      <c r="E153" s="187"/>
      <c r="H153" s="187"/>
      <c r="I153" s="187"/>
      <c r="L153" s="187"/>
      <c r="M153" s="187"/>
    </row>
    <row r="154" spans="2:13" s="142" customFormat="1" ht="15.75" customHeight="1">
      <c r="B154" s="186"/>
      <c r="D154" s="187"/>
      <c r="E154" s="187"/>
      <c r="H154" s="187"/>
      <c r="I154" s="187"/>
      <c r="L154" s="187"/>
      <c r="M154" s="187"/>
    </row>
    <row r="155" spans="2:13" s="142" customFormat="1" ht="15.75" customHeight="1">
      <c r="B155" s="186"/>
      <c r="D155" s="187"/>
      <c r="E155" s="187"/>
      <c r="H155" s="187"/>
      <c r="I155" s="187"/>
      <c r="L155" s="187"/>
      <c r="M155" s="187"/>
    </row>
    <row r="156" spans="2:13" s="142" customFormat="1" ht="15.75" customHeight="1">
      <c r="B156" s="186"/>
      <c r="D156" s="187"/>
      <c r="E156" s="187"/>
      <c r="H156" s="187"/>
      <c r="I156" s="187"/>
      <c r="L156" s="187"/>
      <c r="M156" s="187"/>
    </row>
    <row r="157" spans="2:13" s="142" customFormat="1" ht="15.75" customHeight="1">
      <c r="B157" s="186"/>
      <c r="D157" s="187"/>
      <c r="E157" s="187"/>
      <c r="H157" s="187"/>
      <c r="I157" s="187"/>
      <c r="L157" s="187"/>
      <c r="M157" s="187"/>
    </row>
    <row r="158" spans="2:13" s="142" customFormat="1" ht="15.75" customHeight="1">
      <c r="B158" s="186"/>
      <c r="D158" s="187"/>
      <c r="E158" s="187"/>
      <c r="H158" s="187"/>
      <c r="I158" s="187"/>
      <c r="L158" s="187"/>
      <c r="M158" s="187"/>
    </row>
    <row r="159" spans="2:13" s="142" customFormat="1" ht="15.75" customHeight="1">
      <c r="B159" s="186"/>
      <c r="D159" s="187"/>
      <c r="E159" s="187"/>
      <c r="H159" s="187"/>
      <c r="I159" s="187"/>
      <c r="L159" s="187"/>
      <c r="M159" s="187"/>
    </row>
    <row r="160" spans="2:13" s="142" customFormat="1" ht="15.75" customHeight="1">
      <c r="B160" s="186"/>
      <c r="D160" s="187"/>
      <c r="E160" s="187"/>
      <c r="H160" s="187"/>
      <c r="I160" s="187"/>
      <c r="L160" s="187"/>
      <c r="M160" s="187"/>
    </row>
    <row r="161" spans="2:13" s="142" customFormat="1" ht="15.75" customHeight="1">
      <c r="B161" s="186"/>
      <c r="D161" s="187"/>
      <c r="E161" s="187"/>
      <c r="H161" s="187"/>
      <c r="I161" s="187"/>
      <c r="L161" s="187"/>
      <c r="M161" s="187"/>
    </row>
    <row r="162" spans="2:13" s="142" customFormat="1" ht="15.75" customHeight="1">
      <c r="B162" s="186"/>
      <c r="D162" s="187"/>
      <c r="E162" s="187"/>
      <c r="H162" s="187"/>
      <c r="I162" s="187"/>
      <c r="L162" s="187"/>
      <c r="M162" s="187"/>
    </row>
    <row r="163" spans="2:13" s="142" customFormat="1" ht="15.75" customHeight="1">
      <c r="B163" s="186"/>
      <c r="D163" s="187"/>
      <c r="E163" s="187"/>
      <c r="H163" s="187"/>
      <c r="I163" s="187"/>
      <c r="L163" s="187"/>
      <c r="M163" s="187"/>
    </row>
    <row r="164" spans="2:13" s="142" customFormat="1" ht="15.75" customHeight="1">
      <c r="B164" s="186"/>
      <c r="D164" s="187"/>
      <c r="E164" s="187"/>
      <c r="H164" s="187"/>
      <c r="I164" s="187"/>
      <c r="L164" s="187"/>
      <c r="M164" s="187"/>
    </row>
    <row r="165" spans="2:13" s="142" customFormat="1" ht="15.75" customHeight="1">
      <c r="B165" s="186"/>
      <c r="D165" s="187"/>
      <c r="E165" s="187"/>
      <c r="H165" s="187"/>
      <c r="I165" s="187"/>
      <c r="L165" s="187"/>
      <c r="M165" s="187"/>
    </row>
    <row r="166" spans="2:13" s="142" customFormat="1" ht="15.75" customHeight="1">
      <c r="B166" s="186"/>
      <c r="D166" s="187"/>
      <c r="E166" s="187"/>
      <c r="H166" s="187"/>
      <c r="I166" s="187"/>
      <c r="L166" s="187"/>
      <c r="M166" s="187"/>
    </row>
    <row r="167" spans="2:13" s="142" customFormat="1" ht="15.75" customHeight="1">
      <c r="B167" s="186"/>
      <c r="D167" s="187"/>
      <c r="E167" s="187"/>
      <c r="H167" s="187"/>
      <c r="I167" s="187"/>
      <c r="L167" s="187"/>
      <c r="M167" s="187"/>
    </row>
    <row r="168" spans="2:13" s="142" customFormat="1" ht="15.75" customHeight="1">
      <c r="B168" s="186"/>
      <c r="D168" s="187"/>
      <c r="E168" s="187"/>
      <c r="H168" s="187"/>
      <c r="I168" s="187"/>
      <c r="L168" s="187"/>
      <c r="M168" s="187"/>
    </row>
    <row r="169" spans="2:13" s="142" customFormat="1" ht="15.75" customHeight="1">
      <c r="B169" s="186"/>
      <c r="D169" s="187"/>
      <c r="E169" s="187"/>
      <c r="H169" s="187"/>
      <c r="I169" s="187"/>
      <c r="L169" s="187"/>
      <c r="M169" s="187"/>
    </row>
    <row r="170" spans="2:13" s="142" customFormat="1" ht="15.75" customHeight="1">
      <c r="B170" s="186"/>
      <c r="D170" s="187"/>
      <c r="E170" s="187"/>
      <c r="H170" s="187"/>
      <c r="I170" s="187"/>
      <c r="L170" s="187"/>
      <c r="M170" s="187"/>
    </row>
    <row r="171" spans="2:13" s="142" customFormat="1" ht="15.75" customHeight="1">
      <c r="B171" s="186"/>
      <c r="D171" s="187"/>
      <c r="E171" s="187"/>
      <c r="H171" s="187"/>
      <c r="I171" s="187"/>
      <c r="L171" s="187"/>
      <c r="M171" s="187"/>
    </row>
    <row r="172" spans="2:13" s="142" customFormat="1" ht="15.75" customHeight="1">
      <c r="B172" s="186"/>
      <c r="D172" s="187"/>
      <c r="E172" s="187"/>
      <c r="H172" s="187"/>
      <c r="I172" s="187"/>
      <c r="L172" s="187"/>
      <c r="M172" s="187"/>
    </row>
    <row r="173" spans="2:13" s="142" customFormat="1" ht="15.75" customHeight="1">
      <c r="B173" s="186"/>
      <c r="D173" s="187"/>
      <c r="E173" s="187"/>
      <c r="H173" s="187"/>
      <c r="I173" s="187"/>
      <c r="L173" s="187"/>
      <c r="M173" s="187"/>
    </row>
    <row r="174" spans="2:13" s="142" customFormat="1" ht="15.75" customHeight="1">
      <c r="B174" s="186"/>
      <c r="D174" s="187"/>
      <c r="E174" s="187"/>
      <c r="H174" s="187"/>
      <c r="I174" s="187"/>
      <c r="L174" s="187"/>
      <c r="M174" s="187"/>
    </row>
    <row r="175" spans="2:13" s="142" customFormat="1" ht="15.75" customHeight="1">
      <c r="B175" s="186"/>
      <c r="D175" s="187"/>
      <c r="E175" s="187"/>
      <c r="H175" s="187"/>
      <c r="I175" s="187"/>
      <c r="L175" s="187"/>
      <c r="M175" s="187"/>
    </row>
    <row r="176" spans="2:13" s="142" customFormat="1" ht="15.75" customHeight="1">
      <c r="B176" s="186"/>
      <c r="D176" s="187"/>
      <c r="E176" s="187"/>
      <c r="H176" s="187"/>
      <c r="I176" s="187"/>
      <c r="L176" s="187"/>
      <c r="M176" s="187"/>
    </row>
    <row r="177" spans="2:13" s="142" customFormat="1" ht="15.75" customHeight="1">
      <c r="B177" s="186"/>
      <c r="D177" s="187"/>
      <c r="E177" s="187"/>
      <c r="H177" s="187"/>
      <c r="I177" s="187"/>
      <c r="L177" s="187"/>
      <c r="M177" s="187"/>
    </row>
    <row r="178" spans="2:13" s="142" customFormat="1" ht="15.75" customHeight="1">
      <c r="B178" s="186"/>
      <c r="D178" s="187"/>
      <c r="E178" s="187"/>
      <c r="H178" s="187"/>
      <c r="I178" s="187"/>
      <c r="L178" s="187"/>
      <c r="M178" s="187"/>
    </row>
    <row r="179" spans="2:13" s="142" customFormat="1" ht="15.75" customHeight="1">
      <c r="B179" s="186"/>
      <c r="D179" s="187"/>
      <c r="E179" s="187"/>
      <c r="H179" s="187"/>
      <c r="I179" s="187"/>
      <c r="L179" s="187"/>
      <c r="M179" s="187"/>
    </row>
    <row r="180" spans="2:13" s="142" customFormat="1" ht="15.75" customHeight="1">
      <c r="B180" s="186"/>
      <c r="D180" s="187"/>
      <c r="E180" s="187"/>
      <c r="H180" s="187"/>
      <c r="I180" s="187"/>
      <c r="L180" s="187"/>
      <c r="M180" s="187"/>
    </row>
    <row r="181" spans="2:13" s="142" customFormat="1" ht="15.75" customHeight="1">
      <c r="B181" s="186"/>
      <c r="D181" s="187"/>
      <c r="E181" s="187"/>
      <c r="H181" s="187"/>
      <c r="I181" s="187"/>
      <c r="L181" s="187"/>
      <c r="M181" s="187"/>
    </row>
    <row r="182" spans="2:13" s="142" customFormat="1" ht="15.75" customHeight="1">
      <c r="B182" s="186"/>
      <c r="D182" s="187"/>
      <c r="E182" s="187"/>
      <c r="H182" s="187"/>
      <c r="I182" s="187"/>
      <c r="L182" s="187"/>
      <c r="M182" s="187"/>
    </row>
    <row r="183" spans="2:13" s="142" customFormat="1" ht="15.75" customHeight="1">
      <c r="B183" s="186"/>
      <c r="D183" s="187"/>
      <c r="E183" s="187"/>
      <c r="H183" s="187"/>
      <c r="I183" s="187"/>
      <c r="L183" s="187"/>
      <c r="M183" s="187"/>
    </row>
    <row r="184" spans="2:13" s="142" customFormat="1" ht="15.75" customHeight="1">
      <c r="B184" s="186"/>
      <c r="D184" s="187"/>
      <c r="E184" s="187"/>
      <c r="H184" s="187"/>
      <c r="I184" s="187"/>
      <c r="L184" s="187"/>
      <c r="M184" s="187"/>
    </row>
    <row r="185" spans="2:13" s="142" customFormat="1" ht="15.75" customHeight="1">
      <c r="B185" s="186"/>
      <c r="D185" s="187"/>
      <c r="E185" s="187"/>
      <c r="H185" s="187"/>
      <c r="I185" s="187"/>
      <c r="L185" s="187"/>
      <c r="M185" s="187"/>
    </row>
    <row r="186" spans="2:13" s="142" customFormat="1" ht="15.75" customHeight="1">
      <c r="B186" s="186"/>
      <c r="D186" s="187"/>
      <c r="E186" s="187"/>
      <c r="H186" s="187"/>
      <c r="I186" s="187"/>
      <c r="L186" s="187"/>
      <c r="M186" s="187"/>
    </row>
    <row r="187" spans="2:13" s="142" customFormat="1" ht="15.75" customHeight="1">
      <c r="B187" s="186"/>
      <c r="D187" s="187"/>
      <c r="E187" s="187"/>
      <c r="H187" s="187"/>
      <c r="I187" s="187"/>
      <c r="L187" s="187"/>
      <c r="M187" s="187"/>
    </row>
    <row r="188" spans="2:13" s="142" customFormat="1" ht="15.75" customHeight="1">
      <c r="B188" s="186"/>
      <c r="D188" s="187"/>
      <c r="E188" s="187"/>
      <c r="H188" s="187"/>
      <c r="I188" s="187"/>
      <c r="L188" s="187"/>
      <c r="M188" s="187"/>
    </row>
    <row r="189" spans="2:13" s="142" customFormat="1" ht="15.75" customHeight="1">
      <c r="B189" s="186"/>
      <c r="D189" s="187"/>
      <c r="E189" s="187"/>
      <c r="H189" s="187"/>
      <c r="I189" s="187"/>
      <c r="L189" s="187"/>
      <c r="M189" s="187"/>
    </row>
    <row r="190" spans="2:13" s="142" customFormat="1" ht="15.75" customHeight="1">
      <c r="B190" s="186"/>
      <c r="D190" s="187"/>
      <c r="E190" s="187"/>
      <c r="H190" s="187"/>
      <c r="I190" s="187"/>
      <c r="L190" s="187"/>
      <c r="M190" s="187"/>
    </row>
    <row r="191" spans="2:13" s="142" customFormat="1" ht="15.75" customHeight="1">
      <c r="B191" s="186"/>
      <c r="D191" s="187"/>
      <c r="E191" s="187"/>
      <c r="H191" s="187"/>
      <c r="I191" s="187"/>
      <c r="L191" s="187"/>
      <c r="M191" s="187"/>
    </row>
    <row r="192" spans="2:13" s="142" customFormat="1" ht="15.75" customHeight="1">
      <c r="B192" s="186"/>
      <c r="D192" s="187"/>
      <c r="E192" s="187"/>
      <c r="H192" s="187"/>
      <c r="I192" s="187"/>
      <c r="L192" s="187"/>
      <c r="M192" s="187"/>
    </row>
    <row r="193" spans="2:13" s="142" customFormat="1" ht="15.75" customHeight="1">
      <c r="B193" s="186"/>
      <c r="D193" s="187"/>
      <c r="E193" s="187"/>
      <c r="H193" s="187"/>
      <c r="I193" s="187"/>
      <c r="L193" s="187"/>
      <c r="M193" s="187"/>
    </row>
    <row r="194" spans="2:13" s="142" customFormat="1" ht="15.75" customHeight="1">
      <c r="B194" s="186"/>
      <c r="D194" s="187"/>
      <c r="E194" s="187"/>
      <c r="H194" s="187"/>
      <c r="I194" s="187"/>
      <c r="L194" s="187"/>
      <c r="M194" s="187"/>
    </row>
    <row r="195" spans="2:13" s="142" customFormat="1" ht="15.75" customHeight="1">
      <c r="B195" s="186"/>
      <c r="D195" s="187"/>
      <c r="E195" s="187"/>
      <c r="H195" s="187"/>
      <c r="I195" s="187"/>
      <c r="L195" s="187"/>
      <c r="M195" s="187"/>
    </row>
    <row r="196" spans="2:13" s="142" customFormat="1" ht="15.75" customHeight="1">
      <c r="B196" s="186"/>
      <c r="D196" s="187"/>
      <c r="E196" s="187"/>
      <c r="H196" s="187"/>
      <c r="I196" s="187"/>
      <c r="L196" s="187"/>
      <c r="M196" s="187"/>
    </row>
    <row r="197" spans="2:13" s="142" customFormat="1" ht="15.75" customHeight="1">
      <c r="B197" s="186"/>
      <c r="D197" s="187"/>
      <c r="E197" s="187"/>
      <c r="H197" s="187"/>
      <c r="I197" s="187"/>
      <c r="L197" s="187"/>
      <c r="M197" s="187"/>
    </row>
    <row r="198" spans="2:13" s="142" customFormat="1" ht="15.75" customHeight="1">
      <c r="B198" s="186"/>
      <c r="D198" s="187"/>
      <c r="E198" s="187"/>
      <c r="H198" s="187"/>
      <c r="I198" s="187"/>
      <c r="L198" s="187"/>
      <c r="M198" s="187"/>
    </row>
    <row r="199" spans="2:13" s="142" customFormat="1" ht="15.75" customHeight="1">
      <c r="B199" s="186"/>
      <c r="D199" s="187"/>
      <c r="E199" s="187"/>
      <c r="H199" s="187"/>
      <c r="I199" s="187"/>
      <c r="L199" s="187"/>
      <c r="M199" s="187"/>
    </row>
    <row r="200" spans="2:13" s="142" customFormat="1" ht="15.75" customHeight="1">
      <c r="B200" s="186"/>
      <c r="D200" s="187"/>
      <c r="E200" s="187"/>
      <c r="H200" s="187"/>
      <c r="I200" s="187"/>
      <c r="L200" s="187"/>
      <c r="M200" s="187"/>
    </row>
    <row r="201" spans="2:13" s="142" customFormat="1" ht="15.75" customHeight="1">
      <c r="B201" s="186"/>
      <c r="D201" s="187"/>
      <c r="E201" s="187"/>
      <c r="H201" s="187"/>
      <c r="I201" s="187"/>
      <c r="L201" s="187"/>
      <c r="M201" s="187"/>
    </row>
    <row r="202" spans="2:13" s="142" customFormat="1" ht="15.75" customHeight="1">
      <c r="B202" s="186"/>
      <c r="D202" s="187"/>
      <c r="E202" s="187"/>
      <c r="H202" s="187"/>
      <c r="I202" s="187"/>
      <c r="L202" s="187"/>
      <c r="M202" s="187"/>
    </row>
    <row r="203" spans="2:13" s="142" customFormat="1" ht="15.75" customHeight="1">
      <c r="B203" s="186"/>
      <c r="D203" s="187"/>
      <c r="E203" s="187"/>
      <c r="H203" s="187"/>
      <c r="I203" s="187"/>
      <c r="L203" s="187"/>
      <c r="M203" s="187"/>
    </row>
    <row r="204" spans="2:13" s="142" customFormat="1" ht="15.75" customHeight="1">
      <c r="B204" s="186"/>
      <c r="D204" s="187"/>
      <c r="E204" s="187"/>
      <c r="H204" s="187"/>
      <c r="I204" s="187"/>
      <c r="L204" s="187"/>
      <c r="M204" s="187"/>
    </row>
    <row r="205" spans="2:13" s="142" customFormat="1" ht="15.75" customHeight="1">
      <c r="B205" s="186"/>
      <c r="D205" s="187"/>
      <c r="E205" s="187"/>
      <c r="H205" s="187"/>
      <c r="I205" s="187"/>
      <c r="L205" s="187"/>
      <c r="M205" s="187"/>
    </row>
    <row r="206" spans="2:13" s="142" customFormat="1" ht="15.75" customHeight="1">
      <c r="B206" s="186"/>
      <c r="D206" s="187"/>
      <c r="E206" s="187"/>
      <c r="H206" s="187"/>
      <c r="I206" s="187"/>
      <c r="L206" s="187"/>
      <c r="M206" s="187"/>
    </row>
    <row r="207" spans="2:13" s="142" customFormat="1" ht="15.75" customHeight="1">
      <c r="B207" s="186"/>
      <c r="D207" s="187"/>
      <c r="E207" s="187"/>
      <c r="H207" s="187"/>
      <c r="I207" s="187"/>
      <c r="L207" s="187"/>
      <c r="M207" s="187"/>
    </row>
    <row r="208" spans="2:13" s="142" customFormat="1" ht="15.75" customHeight="1">
      <c r="B208" s="186"/>
      <c r="D208" s="187"/>
      <c r="E208" s="187"/>
      <c r="H208" s="187"/>
      <c r="I208" s="187"/>
      <c r="L208" s="187"/>
      <c r="M208" s="187"/>
    </row>
    <row r="209" spans="2:13" s="142" customFormat="1" ht="15.75" customHeight="1">
      <c r="B209" s="186"/>
      <c r="D209" s="187"/>
      <c r="E209" s="187"/>
      <c r="H209" s="187"/>
      <c r="I209" s="187"/>
      <c r="L209" s="187"/>
      <c r="M209" s="187"/>
    </row>
    <row r="210" spans="2:13" s="142" customFormat="1" ht="15.75" customHeight="1">
      <c r="B210" s="186"/>
      <c r="D210" s="187"/>
      <c r="E210" s="187"/>
      <c r="H210" s="187"/>
      <c r="I210" s="187"/>
      <c r="L210" s="187"/>
      <c r="M210" s="187"/>
    </row>
    <row r="211" spans="2:13" s="142" customFormat="1" ht="15.75" customHeight="1">
      <c r="B211" s="186"/>
      <c r="D211" s="187"/>
      <c r="E211" s="187"/>
      <c r="H211" s="187"/>
      <c r="I211" s="187"/>
      <c r="L211" s="187"/>
      <c r="M211" s="187"/>
    </row>
    <row r="212" spans="2:13" s="142" customFormat="1" ht="15.75" customHeight="1">
      <c r="B212" s="186"/>
      <c r="D212" s="187"/>
      <c r="E212" s="187"/>
      <c r="H212" s="187"/>
      <c r="I212" s="187"/>
      <c r="L212" s="187"/>
      <c r="M212" s="187"/>
    </row>
    <row r="213" spans="2:13" s="142" customFormat="1" ht="15.75" customHeight="1">
      <c r="B213" s="186"/>
      <c r="D213" s="187"/>
      <c r="E213" s="187"/>
      <c r="H213" s="187"/>
      <c r="I213" s="187"/>
      <c r="L213" s="187"/>
      <c r="M213" s="187"/>
    </row>
    <row r="214" spans="2:13" s="142" customFormat="1" ht="15.75" customHeight="1">
      <c r="B214" s="186"/>
      <c r="D214" s="187"/>
      <c r="E214" s="187"/>
      <c r="H214" s="187"/>
      <c r="I214" s="187"/>
      <c r="L214" s="187"/>
      <c r="M214" s="187"/>
    </row>
    <row r="215" spans="2:13" s="142" customFormat="1" ht="15.75" customHeight="1">
      <c r="B215" s="186"/>
      <c r="D215" s="187"/>
      <c r="E215" s="187"/>
      <c r="H215" s="187"/>
      <c r="I215" s="187"/>
      <c r="L215" s="187"/>
      <c r="M215" s="187"/>
    </row>
    <row r="216" spans="2:13" s="142" customFormat="1" ht="15.75" customHeight="1">
      <c r="B216" s="186"/>
      <c r="D216" s="187"/>
      <c r="E216" s="187"/>
      <c r="H216" s="187"/>
      <c r="I216" s="187"/>
      <c r="L216" s="187"/>
      <c r="M216" s="187"/>
    </row>
    <row r="217" spans="2:13" s="142" customFormat="1" ht="15.75" customHeight="1">
      <c r="B217" s="186"/>
      <c r="D217" s="187"/>
      <c r="E217" s="187"/>
      <c r="H217" s="187"/>
      <c r="I217" s="187"/>
      <c r="L217" s="187"/>
      <c r="M217" s="187"/>
    </row>
    <row r="218" spans="2:13" s="142" customFormat="1" ht="15.75" customHeight="1">
      <c r="B218" s="186"/>
      <c r="D218" s="187"/>
      <c r="E218" s="187"/>
      <c r="H218" s="187"/>
      <c r="I218" s="187"/>
      <c r="L218" s="187"/>
      <c r="M218" s="187"/>
    </row>
    <row r="219" spans="2:13" s="142" customFormat="1" ht="15.75" customHeight="1">
      <c r="B219" s="186"/>
      <c r="D219" s="187"/>
      <c r="E219" s="187"/>
      <c r="H219" s="187"/>
      <c r="I219" s="187"/>
      <c r="L219" s="187"/>
      <c r="M219" s="187"/>
    </row>
    <row r="220" spans="2:13" s="142" customFormat="1" ht="15.75" customHeight="1">
      <c r="B220" s="186"/>
      <c r="D220" s="187"/>
      <c r="E220" s="187"/>
      <c r="H220" s="187"/>
      <c r="I220" s="187"/>
      <c r="L220" s="187"/>
      <c r="M220" s="187"/>
    </row>
    <row r="221" spans="2:13" s="142" customFormat="1" ht="15.75" customHeight="1">
      <c r="B221" s="186"/>
      <c r="D221" s="187"/>
      <c r="E221" s="187"/>
      <c r="H221" s="187"/>
      <c r="I221" s="187"/>
      <c r="L221" s="187"/>
      <c r="M221" s="187"/>
    </row>
    <row r="222" spans="2:13" s="142" customFormat="1" ht="15.75" customHeight="1">
      <c r="B222" s="186"/>
      <c r="D222" s="187"/>
      <c r="E222" s="187"/>
      <c r="H222" s="187"/>
      <c r="I222" s="187"/>
      <c r="L222" s="187"/>
      <c r="M222" s="187"/>
    </row>
    <row r="223" spans="2:13" s="142" customFormat="1" ht="15.75" customHeight="1">
      <c r="B223" s="186"/>
      <c r="D223" s="187"/>
      <c r="E223" s="187"/>
      <c r="H223" s="187"/>
      <c r="I223" s="187"/>
      <c r="L223" s="187"/>
      <c r="M223" s="187"/>
    </row>
    <row r="224" spans="2:13" s="142" customFormat="1" ht="15.75" customHeight="1">
      <c r="B224" s="186"/>
      <c r="D224" s="187"/>
      <c r="E224" s="187"/>
      <c r="H224" s="187"/>
      <c r="I224" s="187"/>
      <c r="L224" s="187"/>
      <c r="M224" s="187"/>
    </row>
    <row r="225" spans="2:13" s="142" customFormat="1" ht="15.75" customHeight="1">
      <c r="B225" s="186"/>
      <c r="D225" s="187"/>
      <c r="E225" s="187"/>
      <c r="H225" s="187"/>
      <c r="I225" s="187"/>
      <c r="L225" s="187"/>
      <c r="M225" s="187"/>
    </row>
    <row r="226" spans="2:13" s="142" customFormat="1" ht="15.75" customHeight="1">
      <c r="B226" s="186"/>
      <c r="D226" s="187"/>
      <c r="E226" s="187"/>
      <c r="H226" s="187"/>
      <c r="I226" s="187"/>
      <c r="L226" s="187"/>
      <c r="M226" s="187"/>
    </row>
    <row r="227" spans="2:13" s="142" customFormat="1" ht="15.75" customHeight="1">
      <c r="B227" s="186"/>
      <c r="D227" s="187"/>
      <c r="E227" s="187"/>
      <c r="H227" s="187"/>
      <c r="I227" s="187"/>
      <c r="L227" s="187"/>
      <c r="M227" s="187"/>
    </row>
    <row r="228" spans="2:13" s="142" customFormat="1" ht="15.75" customHeight="1">
      <c r="B228" s="186"/>
      <c r="D228" s="187"/>
      <c r="E228" s="187"/>
      <c r="H228" s="187"/>
      <c r="I228" s="187"/>
      <c r="L228" s="187"/>
      <c r="M228" s="187"/>
    </row>
    <row r="229" spans="2:13" s="142" customFormat="1" ht="15.75" customHeight="1">
      <c r="B229" s="186"/>
      <c r="D229" s="187"/>
      <c r="E229" s="187"/>
      <c r="H229" s="187"/>
      <c r="I229" s="187"/>
      <c r="L229" s="187"/>
      <c r="M229" s="187"/>
    </row>
    <row r="230" spans="2:13" s="142" customFormat="1" ht="15.75" customHeight="1">
      <c r="B230" s="186"/>
      <c r="D230" s="187"/>
      <c r="E230" s="187"/>
      <c r="H230" s="187"/>
      <c r="I230" s="187"/>
      <c r="L230" s="187"/>
      <c r="M230" s="187"/>
    </row>
    <row r="231" spans="2:13" s="142" customFormat="1" ht="15.75" customHeight="1">
      <c r="B231" s="186"/>
      <c r="D231" s="187"/>
      <c r="E231" s="187"/>
      <c r="H231" s="187"/>
      <c r="I231" s="187"/>
      <c r="L231" s="187"/>
      <c r="M231" s="187"/>
    </row>
    <row r="232" spans="2:13" s="142" customFormat="1" ht="15.75" customHeight="1">
      <c r="B232" s="186"/>
      <c r="D232" s="187"/>
      <c r="E232" s="187"/>
      <c r="H232" s="187"/>
      <c r="I232" s="187"/>
      <c r="L232" s="187"/>
      <c r="M232" s="187"/>
    </row>
    <row r="233" spans="2:13" s="142" customFormat="1" ht="15.75" customHeight="1">
      <c r="B233" s="186"/>
      <c r="D233" s="187"/>
      <c r="E233" s="187"/>
      <c r="H233" s="187"/>
      <c r="I233" s="187"/>
      <c r="L233" s="187"/>
      <c r="M233" s="187"/>
    </row>
    <row r="234" spans="2:13" s="142" customFormat="1" ht="15.75" customHeight="1">
      <c r="B234" s="186"/>
      <c r="D234" s="187"/>
      <c r="E234" s="187"/>
      <c r="H234" s="187"/>
      <c r="I234" s="187"/>
      <c r="L234" s="187"/>
      <c r="M234" s="187"/>
    </row>
    <row r="235" spans="2:13" s="142" customFormat="1" ht="15.75" customHeight="1">
      <c r="B235" s="186"/>
      <c r="D235" s="187"/>
      <c r="E235" s="187"/>
      <c r="H235" s="187"/>
      <c r="I235" s="187"/>
      <c r="L235" s="187"/>
      <c r="M235" s="187"/>
    </row>
    <row r="236" spans="2:13" s="142" customFormat="1" ht="15.75" customHeight="1">
      <c r="B236" s="186"/>
      <c r="D236" s="187"/>
      <c r="E236" s="187"/>
      <c r="H236" s="187"/>
      <c r="I236" s="187"/>
      <c r="L236" s="187"/>
      <c r="M236" s="187"/>
    </row>
    <row r="237" spans="2:13" s="142" customFormat="1" ht="15.75" customHeight="1">
      <c r="B237" s="186"/>
      <c r="D237" s="187"/>
      <c r="E237" s="187"/>
      <c r="H237" s="187"/>
      <c r="I237" s="187"/>
      <c r="L237" s="187"/>
      <c r="M237" s="187"/>
    </row>
    <row r="238" spans="2:13" s="142" customFormat="1" ht="15.75" customHeight="1">
      <c r="B238" s="186"/>
      <c r="D238" s="187"/>
      <c r="E238" s="187"/>
      <c r="H238" s="187"/>
      <c r="I238" s="187"/>
      <c r="L238" s="187"/>
      <c r="M238" s="187"/>
    </row>
    <row r="239" spans="2:13" s="142" customFormat="1" ht="15.75" customHeight="1">
      <c r="B239" s="186"/>
      <c r="D239" s="187"/>
      <c r="E239" s="187"/>
      <c r="H239" s="187"/>
      <c r="I239" s="187"/>
      <c r="L239" s="187"/>
      <c r="M239" s="187"/>
    </row>
    <row r="240" spans="2:13" s="142" customFormat="1" ht="15.75" customHeight="1">
      <c r="B240" s="186"/>
      <c r="D240" s="187"/>
      <c r="E240" s="187"/>
      <c r="H240" s="187"/>
      <c r="I240" s="187"/>
      <c r="L240" s="187"/>
      <c r="M240" s="187"/>
    </row>
    <row r="241" spans="2:13" s="142" customFormat="1" ht="15.75" customHeight="1">
      <c r="B241" s="186"/>
      <c r="D241" s="187"/>
      <c r="E241" s="187"/>
      <c r="H241" s="187"/>
      <c r="I241" s="187"/>
      <c r="L241" s="187"/>
      <c r="M241" s="187"/>
    </row>
    <row r="242" spans="2:13" s="142" customFormat="1" ht="15.75" customHeight="1">
      <c r="B242" s="186"/>
      <c r="D242" s="187"/>
      <c r="E242" s="187"/>
      <c r="H242" s="187"/>
      <c r="I242" s="187"/>
      <c r="L242" s="187"/>
      <c r="M242" s="187"/>
    </row>
    <row r="243" spans="2:13" s="142" customFormat="1" ht="15.75" customHeight="1">
      <c r="B243" s="186"/>
      <c r="D243" s="187"/>
      <c r="E243" s="187"/>
      <c r="H243" s="187"/>
      <c r="I243" s="187"/>
      <c r="L243" s="187"/>
      <c r="M243" s="187"/>
    </row>
    <row r="244" spans="2:13" s="142" customFormat="1" ht="15.75" customHeight="1">
      <c r="B244" s="186"/>
      <c r="D244" s="187"/>
      <c r="E244" s="187"/>
      <c r="H244" s="187"/>
      <c r="I244" s="187"/>
      <c r="L244" s="187"/>
      <c r="M244" s="187"/>
    </row>
    <row r="245" spans="2:13" s="142" customFormat="1" ht="15.75" customHeight="1">
      <c r="B245" s="186"/>
      <c r="D245" s="187"/>
      <c r="E245" s="187"/>
      <c r="H245" s="187"/>
      <c r="I245" s="187"/>
      <c r="L245" s="187"/>
      <c r="M245" s="187"/>
    </row>
    <row r="246" spans="2:13" s="142" customFormat="1" ht="15.75" customHeight="1">
      <c r="B246" s="186"/>
      <c r="D246" s="187"/>
      <c r="E246" s="187"/>
      <c r="H246" s="187"/>
      <c r="I246" s="187"/>
      <c r="L246" s="187"/>
      <c r="M246" s="187"/>
    </row>
    <row r="247" spans="2:13" s="142" customFormat="1" ht="15.75" customHeight="1">
      <c r="B247" s="186"/>
      <c r="D247" s="187"/>
      <c r="E247" s="187"/>
      <c r="H247" s="187"/>
      <c r="I247" s="187"/>
      <c r="L247" s="187"/>
      <c r="M247" s="187"/>
    </row>
    <row r="248" spans="2:13" s="142" customFormat="1" ht="15.75" customHeight="1">
      <c r="B248" s="186"/>
      <c r="D248" s="187"/>
      <c r="E248" s="187"/>
      <c r="H248" s="187"/>
      <c r="I248" s="187"/>
      <c r="L248" s="187"/>
      <c r="M248" s="187"/>
    </row>
    <row r="249" spans="2:13" s="142" customFormat="1" ht="15.75" customHeight="1">
      <c r="B249" s="186"/>
      <c r="D249" s="187"/>
      <c r="E249" s="187"/>
      <c r="H249" s="187"/>
      <c r="I249" s="187"/>
      <c r="L249" s="187"/>
      <c r="M249" s="187"/>
    </row>
    <row r="250" spans="2:13" s="142" customFormat="1" ht="15.75" customHeight="1">
      <c r="B250" s="186"/>
      <c r="D250" s="187"/>
      <c r="E250" s="187"/>
      <c r="H250" s="187"/>
      <c r="I250" s="187"/>
      <c r="L250" s="187"/>
      <c r="M250" s="187"/>
    </row>
    <row r="251" spans="2:13" s="142" customFormat="1" ht="15.75" customHeight="1">
      <c r="B251" s="186"/>
      <c r="D251" s="187"/>
      <c r="E251" s="187"/>
      <c r="H251" s="187"/>
      <c r="I251" s="187"/>
      <c r="L251" s="187"/>
      <c r="M251" s="187"/>
    </row>
    <row r="252" spans="2:13" s="142" customFormat="1" ht="15.75" customHeight="1">
      <c r="B252" s="186"/>
      <c r="D252" s="187"/>
      <c r="E252" s="187"/>
      <c r="H252" s="187"/>
      <c r="I252" s="187"/>
      <c r="L252" s="187"/>
      <c r="M252" s="187"/>
    </row>
    <row r="253" spans="2:13" s="142" customFormat="1" ht="15.75" customHeight="1">
      <c r="B253" s="186"/>
      <c r="D253" s="187"/>
      <c r="E253" s="187"/>
      <c r="H253" s="187"/>
      <c r="I253" s="187"/>
      <c r="L253" s="187"/>
      <c r="M253" s="187"/>
    </row>
    <row r="254" spans="2:13" s="142" customFormat="1" ht="15.75" customHeight="1">
      <c r="B254" s="186"/>
      <c r="D254" s="187"/>
      <c r="E254" s="187"/>
      <c r="H254" s="187"/>
      <c r="I254" s="187"/>
      <c r="L254" s="187"/>
      <c r="M254" s="187"/>
    </row>
    <row r="255" spans="2:13" s="142" customFormat="1" ht="15.75" customHeight="1">
      <c r="B255" s="186"/>
      <c r="D255" s="187"/>
      <c r="E255" s="187"/>
      <c r="H255" s="187"/>
      <c r="I255" s="187"/>
      <c r="L255" s="187"/>
      <c r="M255" s="187"/>
    </row>
    <row r="256" spans="2:13" s="142" customFormat="1" ht="15.75" customHeight="1">
      <c r="B256" s="186"/>
      <c r="D256" s="187"/>
      <c r="E256" s="187"/>
      <c r="H256" s="187"/>
      <c r="I256" s="187"/>
      <c r="L256" s="187"/>
      <c r="M256" s="187"/>
    </row>
    <row r="257" spans="2:13" s="142" customFormat="1" ht="15.75" customHeight="1">
      <c r="B257" s="186"/>
      <c r="D257" s="187"/>
      <c r="E257" s="187"/>
      <c r="H257" s="187"/>
      <c r="I257" s="187"/>
      <c r="L257" s="187"/>
      <c r="M257" s="187"/>
    </row>
    <row r="258" spans="2:13" s="142" customFormat="1" ht="15.75" customHeight="1">
      <c r="B258" s="186"/>
      <c r="D258" s="187"/>
      <c r="E258" s="187"/>
      <c r="H258" s="187"/>
      <c r="I258" s="187"/>
      <c r="L258" s="187"/>
      <c r="M258" s="187"/>
    </row>
    <row r="259" spans="2:13" s="142" customFormat="1" ht="15.75" customHeight="1">
      <c r="B259" s="186"/>
      <c r="D259" s="187"/>
      <c r="E259" s="187"/>
      <c r="H259" s="187"/>
      <c r="I259" s="187"/>
      <c r="L259" s="187"/>
      <c r="M259" s="187"/>
    </row>
    <row r="260" spans="2:13" s="142" customFormat="1" ht="15.75" customHeight="1">
      <c r="B260" s="186"/>
      <c r="D260" s="187"/>
      <c r="E260" s="187"/>
      <c r="H260" s="187"/>
      <c r="I260" s="187"/>
      <c r="L260" s="187"/>
      <c r="M260" s="187"/>
    </row>
    <row r="261" spans="2:13" s="142" customFormat="1" ht="15.75" customHeight="1">
      <c r="B261" s="186"/>
      <c r="D261" s="187"/>
      <c r="E261" s="187"/>
      <c r="H261" s="187"/>
      <c r="I261" s="187"/>
      <c r="L261" s="187"/>
      <c r="M261" s="187"/>
    </row>
    <row r="262" spans="2:13" s="142" customFormat="1" ht="15.75" customHeight="1">
      <c r="B262" s="186"/>
      <c r="D262" s="187"/>
      <c r="E262" s="187"/>
      <c r="H262" s="187"/>
      <c r="I262" s="187"/>
      <c r="L262" s="187"/>
      <c r="M262" s="187"/>
    </row>
    <row r="263" spans="2:13" s="142" customFormat="1" ht="15.75" customHeight="1">
      <c r="B263" s="186"/>
      <c r="D263" s="187"/>
      <c r="E263" s="187"/>
      <c r="H263" s="187"/>
      <c r="I263" s="187"/>
      <c r="L263" s="187"/>
      <c r="M263" s="187"/>
    </row>
    <row r="264" spans="2:13" s="142" customFormat="1" ht="15.75" customHeight="1">
      <c r="B264" s="186"/>
      <c r="D264" s="187"/>
      <c r="E264" s="187"/>
      <c r="H264" s="187"/>
      <c r="I264" s="187"/>
      <c r="L264" s="187"/>
      <c r="M264" s="187"/>
    </row>
    <row r="265" spans="2:13" s="142" customFormat="1" ht="15.75" customHeight="1">
      <c r="B265" s="186"/>
      <c r="D265" s="187"/>
      <c r="E265" s="187"/>
      <c r="H265" s="187"/>
      <c r="I265" s="187"/>
      <c r="L265" s="187"/>
      <c r="M265" s="187"/>
    </row>
    <row r="266" spans="2:13" s="142" customFormat="1" ht="15.75" customHeight="1">
      <c r="B266" s="186"/>
      <c r="D266" s="187"/>
      <c r="E266" s="187"/>
      <c r="H266" s="187"/>
      <c r="I266" s="187"/>
      <c r="L266" s="187"/>
      <c r="M266" s="187"/>
    </row>
    <row r="267" spans="2:13" s="142" customFormat="1" ht="15.75" customHeight="1">
      <c r="B267" s="186"/>
      <c r="D267" s="187"/>
      <c r="E267" s="187"/>
      <c r="H267" s="187"/>
      <c r="I267" s="187"/>
      <c r="L267" s="187"/>
      <c r="M267" s="187"/>
    </row>
    <row r="268" spans="2:13" s="142" customFormat="1" ht="15.75" customHeight="1">
      <c r="B268" s="186"/>
      <c r="D268" s="187"/>
      <c r="E268" s="187"/>
      <c r="H268" s="187"/>
      <c r="I268" s="187"/>
      <c r="L268" s="187"/>
      <c r="M268" s="187"/>
    </row>
    <row r="269" spans="2:13" s="142" customFormat="1" ht="15.75" customHeight="1">
      <c r="B269" s="186"/>
      <c r="D269" s="187"/>
      <c r="E269" s="187"/>
      <c r="H269" s="187"/>
      <c r="I269" s="187"/>
      <c r="L269" s="187"/>
      <c r="M269" s="187"/>
    </row>
    <row r="270" spans="2:13" s="142" customFormat="1" ht="15.75" customHeight="1">
      <c r="B270" s="186"/>
      <c r="D270" s="187"/>
      <c r="E270" s="187"/>
      <c r="H270" s="187"/>
      <c r="I270" s="187"/>
      <c r="L270" s="187"/>
      <c r="M270" s="187"/>
    </row>
    <row r="271" spans="2:13" s="142" customFormat="1" ht="15.75" customHeight="1">
      <c r="B271" s="186"/>
      <c r="D271" s="187"/>
      <c r="E271" s="187"/>
      <c r="H271" s="187"/>
      <c r="I271" s="187"/>
      <c r="L271" s="187"/>
      <c r="M271" s="187"/>
    </row>
    <row r="272" spans="2:13" s="142" customFormat="1" ht="15.75" customHeight="1">
      <c r="B272" s="186"/>
      <c r="D272" s="187"/>
      <c r="E272" s="187"/>
      <c r="H272" s="187"/>
      <c r="I272" s="187"/>
      <c r="L272" s="187"/>
      <c r="M272" s="187"/>
    </row>
    <row r="273" spans="2:13" s="142" customFormat="1" ht="15.75" customHeight="1">
      <c r="B273" s="186"/>
      <c r="D273" s="187"/>
      <c r="E273" s="187"/>
      <c r="H273" s="187"/>
      <c r="I273" s="187"/>
      <c r="L273" s="187"/>
      <c r="M273" s="187"/>
    </row>
    <row r="274" spans="2:13" s="142" customFormat="1" ht="15.75" customHeight="1">
      <c r="B274" s="186"/>
      <c r="D274" s="187"/>
      <c r="E274" s="187"/>
      <c r="H274" s="187"/>
      <c r="I274" s="187"/>
      <c r="L274" s="187"/>
      <c r="M274" s="187"/>
    </row>
    <row r="275" spans="2:13" s="142" customFormat="1" ht="15.75" customHeight="1">
      <c r="B275" s="186"/>
      <c r="D275" s="187"/>
      <c r="E275" s="187"/>
      <c r="H275" s="187"/>
      <c r="I275" s="187"/>
      <c r="L275" s="187"/>
      <c r="M275" s="187"/>
    </row>
    <row r="276" spans="2:13" s="142" customFormat="1" ht="15.75" customHeight="1">
      <c r="B276" s="186"/>
      <c r="D276" s="187"/>
      <c r="E276" s="187"/>
      <c r="H276" s="187"/>
      <c r="I276" s="187"/>
      <c r="L276" s="187"/>
      <c r="M276" s="187"/>
    </row>
    <row r="277" spans="2:13" s="142" customFormat="1" ht="15.75" customHeight="1">
      <c r="B277" s="186"/>
      <c r="D277" s="187"/>
      <c r="E277" s="187"/>
      <c r="H277" s="187"/>
      <c r="I277" s="187"/>
      <c r="L277" s="187"/>
      <c r="M277" s="187"/>
    </row>
    <row r="278" spans="2:13" s="142" customFormat="1" ht="15.75" customHeight="1">
      <c r="B278" s="186"/>
      <c r="D278" s="187"/>
      <c r="E278" s="187"/>
      <c r="H278" s="187"/>
      <c r="I278" s="187"/>
      <c r="L278" s="187"/>
      <c r="M278" s="187"/>
    </row>
    <row r="279" spans="2:13" s="142" customFormat="1" ht="15.75" customHeight="1">
      <c r="B279" s="186"/>
      <c r="D279" s="187"/>
      <c r="E279" s="187"/>
      <c r="H279" s="187"/>
      <c r="I279" s="187"/>
      <c r="L279" s="187"/>
      <c r="M279" s="187"/>
    </row>
    <row r="280" spans="2:13" s="142" customFormat="1" ht="15.75" customHeight="1">
      <c r="B280" s="186"/>
      <c r="D280" s="187"/>
      <c r="E280" s="187"/>
      <c r="H280" s="187"/>
      <c r="I280" s="187"/>
      <c r="L280" s="187"/>
      <c r="M280" s="187"/>
    </row>
    <row r="281" spans="2:13" s="142" customFormat="1" ht="15.75" customHeight="1">
      <c r="B281" s="186"/>
      <c r="D281" s="187"/>
      <c r="E281" s="187"/>
      <c r="H281" s="187"/>
      <c r="I281" s="187"/>
      <c r="L281" s="187"/>
      <c r="M281" s="187"/>
    </row>
    <row r="282" spans="2:13" s="142" customFormat="1" ht="15.75" customHeight="1">
      <c r="B282" s="186"/>
      <c r="D282" s="187"/>
      <c r="E282" s="187"/>
      <c r="H282" s="187"/>
      <c r="I282" s="187"/>
      <c r="L282" s="187"/>
      <c r="M282" s="187"/>
    </row>
    <row r="283" spans="2:13" s="142" customFormat="1" ht="15.75" customHeight="1">
      <c r="B283" s="186"/>
      <c r="D283" s="187"/>
      <c r="E283" s="187"/>
      <c r="H283" s="187"/>
      <c r="I283" s="187"/>
      <c r="L283" s="187"/>
      <c r="M283" s="187"/>
    </row>
    <row r="284" spans="2:13" s="142" customFormat="1" ht="15.75" customHeight="1">
      <c r="B284" s="186"/>
      <c r="D284" s="187"/>
      <c r="E284" s="187"/>
      <c r="H284" s="187"/>
      <c r="I284" s="187"/>
      <c r="L284" s="187"/>
      <c r="M284" s="187"/>
    </row>
    <row r="285" spans="2:13" s="142" customFormat="1" ht="15.75" customHeight="1">
      <c r="B285" s="186"/>
      <c r="D285" s="187"/>
      <c r="E285" s="187"/>
      <c r="H285" s="187"/>
      <c r="I285" s="187"/>
      <c r="L285" s="187"/>
      <c r="M285" s="187"/>
    </row>
    <row r="286" spans="2:13" s="142" customFormat="1" ht="15.75" customHeight="1">
      <c r="B286" s="186"/>
      <c r="D286" s="187"/>
      <c r="E286" s="187"/>
      <c r="H286" s="187"/>
      <c r="I286" s="187"/>
      <c r="L286" s="187"/>
      <c r="M286" s="187"/>
    </row>
    <row r="287" spans="2:13" s="142" customFormat="1" ht="15.75" customHeight="1">
      <c r="B287" s="186"/>
      <c r="D287" s="187"/>
      <c r="E287" s="187"/>
      <c r="H287" s="187"/>
      <c r="I287" s="187"/>
      <c r="L287" s="187"/>
      <c r="M287" s="187"/>
    </row>
    <row r="288" spans="2:13" s="142" customFormat="1" ht="15.75" customHeight="1">
      <c r="B288" s="186"/>
      <c r="D288" s="187"/>
      <c r="E288" s="187"/>
      <c r="H288" s="187"/>
      <c r="I288" s="187"/>
      <c r="L288" s="187"/>
      <c r="M288" s="187"/>
    </row>
    <row r="289" spans="2:13" s="142" customFormat="1" ht="15.75" customHeight="1">
      <c r="B289" s="186"/>
      <c r="D289" s="187"/>
      <c r="E289" s="187"/>
      <c r="H289" s="187"/>
      <c r="I289" s="187"/>
      <c r="L289" s="187"/>
      <c r="M289" s="187"/>
    </row>
    <row r="290" spans="2:13" s="142" customFormat="1" ht="15.75" customHeight="1">
      <c r="B290" s="186"/>
      <c r="D290" s="187"/>
      <c r="E290" s="187"/>
      <c r="H290" s="187"/>
      <c r="I290" s="187"/>
      <c r="L290" s="187"/>
      <c r="M290" s="187"/>
    </row>
    <row r="291" spans="2:13" s="142" customFormat="1" ht="15.75" customHeight="1">
      <c r="B291" s="186"/>
      <c r="D291" s="187"/>
      <c r="E291" s="187"/>
      <c r="H291" s="187"/>
      <c r="I291" s="187"/>
      <c r="L291" s="187"/>
      <c r="M291" s="187"/>
    </row>
    <row r="292" spans="2:13" s="142" customFormat="1" ht="15.75" customHeight="1">
      <c r="B292" s="186"/>
      <c r="D292" s="187"/>
      <c r="E292" s="187"/>
      <c r="H292" s="187"/>
      <c r="I292" s="187"/>
      <c r="L292" s="187"/>
      <c r="M292" s="187"/>
    </row>
    <row r="293" spans="2:13" s="142" customFormat="1" ht="15.75" customHeight="1">
      <c r="B293" s="186"/>
      <c r="D293" s="187"/>
      <c r="E293" s="187"/>
      <c r="H293" s="187"/>
      <c r="I293" s="187"/>
      <c r="L293" s="187"/>
      <c r="M293" s="187"/>
    </row>
    <row r="294" spans="2:13" s="142" customFormat="1" ht="15.75" customHeight="1">
      <c r="B294" s="186"/>
      <c r="D294" s="187"/>
      <c r="E294" s="187"/>
      <c r="H294" s="187"/>
      <c r="I294" s="187"/>
      <c r="L294" s="187"/>
      <c r="M294" s="187"/>
    </row>
    <row r="295" spans="2:13" s="142" customFormat="1" ht="15.75" customHeight="1">
      <c r="B295" s="186"/>
      <c r="D295" s="187"/>
      <c r="E295" s="187"/>
      <c r="H295" s="187"/>
      <c r="I295" s="187"/>
      <c r="L295" s="187"/>
      <c r="M295" s="187"/>
    </row>
    <row r="296" spans="2:13" s="142" customFormat="1" ht="15.75" customHeight="1">
      <c r="B296" s="186"/>
      <c r="D296" s="187"/>
      <c r="E296" s="187"/>
      <c r="H296" s="187"/>
      <c r="I296" s="187"/>
      <c r="L296" s="187"/>
      <c r="M296" s="187"/>
    </row>
    <row r="297" spans="2:13" s="142" customFormat="1" ht="15.75" customHeight="1">
      <c r="B297" s="186"/>
      <c r="D297" s="187"/>
      <c r="E297" s="187"/>
      <c r="H297" s="187"/>
      <c r="I297" s="187"/>
      <c r="L297" s="187"/>
      <c r="M297" s="187"/>
    </row>
    <row r="298" spans="2:13" s="142" customFormat="1" ht="15.75" customHeight="1">
      <c r="B298" s="186"/>
      <c r="D298" s="187"/>
      <c r="E298" s="187"/>
      <c r="H298" s="187"/>
      <c r="I298" s="187"/>
      <c r="L298" s="187"/>
      <c r="M298" s="187"/>
    </row>
    <row r="299" spans="2:13" s="142" customFormat="1" ht="15.75" customHeight="1">
      <c r="B299" s="186"/>
      <c r="D299" s="187"/>
      <c r="E299" s="187"/>
      <c r="H299" s="187"/>
      <c r="I299" s="187"/>
      <c r="L299" s="187"/>
      <c r="M299" s="187"/>
    </row>
    <row r="300" spans="2:13" s="142" customFormat="1" ht="15.75" customHeight="1">
      <c r="B300" s="186"/>
      <c r="D300" s="187"/>
      <c r="E300" s="187"/>
      <c r="H300" s="187"/>
      <c r="I300" s="187"/>
      <c r="L300" s="187"/>
      <c r="M300" s="187"/>
    </row>
    <row r="301" spans="2:13" s="142" customFormat="1" ht="15.75" customHeight="1">
      <c r="B301" s="186"/>
      <c r="D301" s="187"/>
      <c r="E301" s="187"/>
      <c r="H301" s="187"/>
      <c r="I301" s="187"/>
      <c r="L301" s="187"/>
      <c r="M301" s="187"/>
    </row>
    <row r="302" spans="2:13" s="142" customFormat="1" ht="15.75" customHeight="1">
      <c r="B302" s="186"/>
      <c r="D302" s="187"/>
      <c r="E302" s="187"/>
      <c r="H302" s="187"/>
      <c r="I302" s="187"/>
      <c r="L302" s="187"/>
      <c r="M302" s="187"/>
    </row>
    <row r="303" spans="2:13" s="142" customFormat="1" ht="15.75" customHeight="1">
      <c r="B303" s="186"/>
      <c r="D303" s="187"/>
      <c r="E303" s="187"/>
      <c r="H303" s="187"/>
      <c r="I303" s="187"/>
      <c r="L303" s="187"/>
      <c r="M303" s="187"/>
    </row>
    <row r="304" spans="2:13" s="142" customFormat="1" ht="15.75" customHeight="1">
      <c r="B304" s="186"/>
      <c r="D304" s="187"/>
      <c r="E304" s="187"/>
      <c r="H304" s="187"/>
      <c r="I304" s="187"/>
      <c r="L304" s="187"/>
      <c r="M304" s="187"/>
    </row>
    <row r="305" spans="2:13" s="142" customFormat="1" ht="15.75" customHeight="1">
      <c r="B305" s="186"/>
      <c r="D305" s="187"/>
      <c r="E305" s="187"/>
      <c r="H305" s="187"/>
      <c r="I305" s="187"/>
      <c r="L305" s="187"/>
      <c r="M305" s="187"/>
    </row>
    <row r="306" spans="2:13" s="142" customFormat="1" ht="15.75" customHeight="1">
      <c r="B306" s="186"/>
      <c r="D306" s="187"/>
      <c r="E306" s="187"/>
      <c r="H306" s="187"/>
      <c r="I306" s="187"/>
      <c r="L306" s="187"/>
      <c r="M306" s="187"/>
    </row>
    <row r="307" spans="2:13" s="142" customFormat="1" ht="15.75" customHeight="1">
      <c r="B307" s="186"/>
      <c r="D307" s="187"/>
      <c r="E307" s="187"/>
      <c r="H307" s="187"/>
      <c r="I307" s="187"/>
      <c r="L307" s="187"/>
      <c r="M307" s="187"/>
    </row>
    <row r="308" spans="2:13" s="142" customFormat="1" ht="15.75" customHeight="1">
      <c r="B308" s="186"/>
      <c r="D308" s="187"/>
      <c r="E308" s="187"/>
      <c r="H308" s="187"/>
      <c r="I308" s="187"/>
      <c r="L308" s="187"/>
      <c r="M308" s="187"/>
    </row>
    <row r="309" spans="2:13" s="142" customFormat="1" ht="15.75" customHeight="1">
      <c r="B309" s="186"/>
      <c r="D309" s="187"/>
      <c r="E309" s="187"/>
      <c r="H309" s="187"/>
      <c r="I309" s="187"/>
      <c r="L309" s="187"/>
      <c r="M309" s="187"/>
    </row>
    <row r="310" spans="2:13" s="142" customFormat="1" ht="15.75" customHeight="1">
      <c r="B310" s="186"/>
      <c r="D310" s="187"/>
      <c r="E310" s="187"/>
      <c r="H310" s="187"/>
      <c r="I310" s="187"/>
      <c r="L310" s="187"/>
      <c r="M310" s="187"/>
    </row>
    <row r="311" spans="2:13" s="142" customFormat="1" ht="15.75" customHeight="1">
      <c r="B311" s="186"/>
      <c r="D311" s="187"/>
      <c r="E311" s="187"/>
      <c r="H311" s="187"/>
      <c r="I311" s="187"/>
      <c r="L311" s="187"/>
      <c r="M311" s="187"/>
    </row>
    <row r="312" spans="2:13" s="142" customFormat="1" ht="15.75" customHeight="1">
      <c r="B312" s="186"/>
      <c r="D312" s="187"/>
      <c r="E312" s="187"/>
      <c r="H312" s="187"/>
      <c r="I312" s="187"/>
      <c r="L312" s="187"/>
      <c r="M312" s="187"/>
    </row>
    <row r="313" spans="2:13" s="142" customFormat="1" ht="15.75" customHeight="1">
      <c r="B313" s="186"/>
      <c r="D313" s="187"/>
      <c r="E313" s="187"/>
      <c r="H313" s="187"/>
      <c r="I313" s="187"/>
      <c r="L313" s="187"/>
      <c r="M313" s="187"/>
    </row>
    <row r="314" spans="2:13" s="142" customFormat="1" ht="15.75" customHeight="1">
      <c r="B314" s="186"/>
      <c r="D314" s="187"/>
      <c r="E314" s="187"/>
      <c r="H314" s="187"/>
      <c r="I314" s="187"/>
      <c r="L314" s="187"/>
      <c r="M314" s="187"/>
    </row>
    <row r="315" spans="2:13" s="142" customFormat="1" ht="15.75" customHeight="1">
      <c r="B315" s="186"/>
      <c r="D315" s="187"/>
      <c r="E315" s="187"/>
      <c r="H315" s="187"/>
      <c r="I315" s="187"/>
      <c r="L315" s="187"/>
      <c r="M315" s="187"/>
    </row>
    <row r="316" spans="2:13" s="142" customFormat="1" ht="15.75" customHeight="1">
      <c r="B316" s="186"/>
      <c r="D316" s="187"/>
      <c r="E316" s="187"/>
      <c r="H316" s="187"/>
      <c r="I316" s="187"/>
      <c r="L316" s="187"/>
      <c r="M316" s="187"/>
    </row>
    <row r="317" spans="2:13" s="142" customFormat="1" ht="15.75" customHeight="1">
      <c r="B317" s="186"/>
      <c r="D317" s="187"/>
      <c r="E317" s="187"/>
      <c r="H317" s="187"/>
      <c r="I317" s="187"/>
      <c r="L317" s="187"/>
      <c r="M317" s="187"/>
    </row>
    <row r="318" spans="2:13" s="142" customFormat="1" ht="15.75" customHeight="1">
      <c r="B318" s="186"/>
      <c r="D318" s="187"/>
      <c r="E318" s="187"/>
      <c r="H318" s="187"/>
      <c r="I318" s="187"/>
      <c r="L318" s="187"/>
      <c r="M318" s="187"/>
    </row>
    <row r="319" spans="2:13" s="142" customFormat="1" ht="15.75" customHeight="1">
      <c r="B319" s="186"/>
      <c r="D319" s="187"/>
      <c r="E319" s="187"/>
      <c r="H319" s="187"/>
      <c r="I319" s="187"/>
      <c r="L319" s="187"/>
      <c r="M319" s="187"/>
    </row>
    <row r="320" spans="2:13" s="142" customFormat="1" ht="15.75" customHeight="1">
      <c r="B320" s="186"/>
      <c r="D320" s="187"/>
      <c r="E320" s="187"/>
      <c r="H320" s="187"/>
      <c r="I320" s="187"/>
      <c r="L320" s="187"/>
      <c r="M320" s="187"/>
    </row>
    <row r="321" spans="2:13" s="142" customFormat="1" ht="15.75" customHeight="1">
      <c r="B321" s="186"/>
      <c r="D321" s="187"/>
      <c r="E321" s="187"/>
      <c r="H321" s="187"/>
      <c r="I321" s="187"/>
      <c r="L321" s="187"/>
      <c r="M321" s="187"/>
    </row>
    <row r="322" spans="2:13" s="142" customFormat="1" ht="15.75" customHeight="1">
      <c r="B322" s="186"/>
      <c r="D322" s="187"/>
      <c r="E322" s="187"/>
      <c r="H322" s="187"/>
      <c r="I322" s="187"/>
      <c r="L322" s="187"/>
      <c r="M322" s="187"/>
    </row>
    <row r="323" spans="2:13" s="142" customFormat="1" ht="15.75" customHeight="1">
      <c r="B323" s="186"/>
      <c r="D323" s="187"/>
      <c r="E323" s="187"/>
      <c r="H323" s="187"/>
      <c r="I323" s="187"/>
      <c r="L323" s="187"/>
      <c r="M323" s="187"/>
    </row>
    <row r="324" spans="2:13" s="142" customFormat="1" ht="15.75" customHeight="1">
      <c r="B324" s="186"/>
      <c r="D324" s="187"/>
      <c r="E324" s="187"/>
      <c r="H324" s="187"/>
      <c r="I324" s="187"/>
      <c r="L324" s="187"/>
      <c r="M324" s="187"/>
    </row>
    <row r="325" spans="2:13" s="142" customFormat="1" ht="15.75" customHeight="1">
      <c r="B325" s="186"/>
      <c r="D325" s="187"/>
      <c r="E325" s="187"/>
      <c r="H325" s="187"/>
      <c r="I325" s="187"/>
      <c r="L325" s="187"/>
      <c r="M325" s="187"/>
    </row>
    <row r="326" spans="2:13" s="142" customFormat="1" ht="15.75" customHeight="1">
      <c r="B326" s="186"/>
      <c r="D326" s="187"/>
      <c r="E326" s="187"/>
      <c r="H326" s="187"/>
      <c r="I326" s="187"/>
      <c r="L326" s="187"/>
      <c r="M326" s="187"/>
    </row>
    <row r="327" spans="2:13" s="142" customFormat="1" ht="15.75" customHeight="1">
      <c r="B327" s="186"/>
      <c r="D327" s="187"/>
      <c r="E327" s="187"/>
      <c r="H327" s="187"/>
      <c r="I327" s="187"/>
      <c r="L327" s="187"/>
      <c r="M327" s="187"/>
    </row>
    <row r="328" spans="2:13" s="142" customFormat="1" ht="15.75" customHeight="1">
      <c r="B328" s="186"/>
      <c r="D328" s="187"/>
      <c r="E328" s="187"/>
      <c r="H328" s="187"/>
      <c r="I328" s="187"/>
      <c r="L328" s="187"/>
      <c r="M328" s="187"/>
    </row>
    <row r="329" spans="2:13" s="142" customFormat="1" ht="15.75" customHeight="1">
      <c r="B329" s="186"/>
      <c r="D329" s="187"/>
      <c r="E329" s="187"/>
      <c r="H329" s="187"/>
      <c r="I329" s="187"/>
      <c r="L329" s="187"/>
      <c r="M329" s="187"/>
    </row>
    <row r="330" spans="2:13" s="142" customFormat="1" ht="15.75" customHeight="1">
      <c r="B330" s="186"/>
      <c r="D330" s="187"/>
      <c r="E330" s="187"/>
      <c r="H330" s="187"/>
      <c r="I330" s="187"/>
      <c r="L330" s="187"/>
      <c r="M330" s="187"/>
    </row>
    <row r="331" spans="2:13" s="142" customFormat="1" ht="15.75" customHeight="1">
      <c r="B331" s="186"/>
      <c r="D331" s="187"/>
      <c r="E331" s="187"/>
      <c r="H331" s="187"/>
      <c r="I331" s="187"/>
      <c r="L331" s="187"/>
      <c r="M331" s="187"/>
    </row>
    <row r="332" spans="2:13" s="142" customFormat="1" ht="15.75" customHeight="1">
      <c r="B332" s="186"/>
      <c r="D332" s="187"/>
      <c r="E332" s="187"/>
      <c r="H332" s="187"/>
      <c r="I332" s="187"/>
      <c r="L332" s="187"/>
      <c r="M332" s="187"/>
    </row>
    <row r="333" spans="2:13" s="142" customFormat="1" ht="15.75" customHeight="1">
      <c r="B333" s="186"/>
      <c r="D333" s="187"/>
      <c r="E333" s="187"/>
      <c r="H333" s="187"/>
      <c r="I333" s="187"/>
      <c r="L333" s="187"/>
      <c r="M333" s="187"/>
    </row>
    <row r="334" spans="2:13" s="142" customFormat="1" ht="15.75" customHeight="1">
      <c r="B334" s="186"/>
      <c r="D334" s="187"/>
      <c r="E334" s="187"/>
      <c r="H334" s="187"/>
      <c r="I334" s="187"/>
      <c r="L334" s="187"/>
      <c r="M334" s="187"/>
    </row>
    <row r="335" spans="2:13" s="142" customFormat="1" ht="15.75" customHeight="1">
      <c r="B335" s="186"/>
      <c r="D335" s="187"/>
      <c r="E335" s="187"/>
      <c r="H335" s="187"/>
      <c r="I335" s="187"/>
      <c r="L335" s="187"/>
      <c r="M335" s="187"/>
    </row>
    <row r="336" spans="2:13" s="142" customFormat="1" ht="15.75" customHeight="1">
      <c r="B336" s="186"/>
      <c r="D336" s="187"/>
      <c r="E336" s="187"/>
      <c r="H336" s="187"/>
      <c r="I336" s="187"/>
      <c r="L336" s="187"/>
      <c r="M336" s="187"/>
    </row>
    <row r="337" spans="2:13" s="142" customFormat="1" ht="15.75" customHeight="1">
      <c r="B337" s="186"/>
      <c r="D337" s="187"/>
      <c r="E337" s="187"/>
      <c r="H337" s="187"/>
      <c r="I337" s="187"/>
      <c r="L337" s="187"/>
      <c r="M337" s="187"/>
    </row>
    <row r="338" spans="2:13" s="142" customFormat="1" ht="15.75" customHeight="1">
      <c r="B338" s="186"/>
      <c r="D338" s="187"/>
      <c r="E338" s="187"/>
      <c r="H338" s="187"/>
      <c r="I338" s="187"/>
      <c r="L338" s="187"/>
      <c r="M338" s="187"/>
    </row>
    <row r="339" spans="2:13" s="142" customFormat="1" ht="15.75" customHeight="1">
      <c r="B339" s="186"/>
      <c r="D339" s="187"/>
      <c r="E339" s="187"/>
      <c r="H339" s="187"/>
      <c r="I339" s="187"/>
      <c r="L339" s="187"/>
      <c r="M339" s="187"/>
    </row>
    <row r="340" spans="2:13" s="142" customFormat="1" ht="15.75" customHeight="1">
      <c r="B340" s="186"/>
      <c r="D340" s="187"/>
      <c r="E340" s="187"/>
      <c r="H340" s="187"/>
      <c r="I340" s="187"/>
      <c r="L340" s="187"/>
      <c r="M340" s="187"/>
    </row>
    <row r="341" spans="2:13" s="142" customFormat="1" ht="15.75" customHeight="1">
      <c r="B341" s="186"/>
      <c r="D341" s="187"/>
      <c r="E341" s="187"/>
      <c r="H341" s="187"/>
      <c r="I341" s="187"/>
      <c r="L341" s="187"/>
      <c r="M341" s="187"/>
    </row>
    <row r="342" spans="2:13" s="142" customFormat="1" ht="15.75" customHeight="1">
      <c r="B342" s="186"/>
      <c r="D342" s="187"/>
      <c r="E342" s="187"/>
      <c r="H342" s="187"/>
      <c r="I342" s="187"/>
      <c r="L342" s="187"/>
      <c r="M342" s="187"/>
    </row>
    <row r="343" spans="2:13" s="142" customFormat="1" ht="15.75" customHeight="1">
      <c r="B343" s="186"/>
      <c r="D343" s="187"/>
      <c r="E343" s="187"/>
      <c r="H343" s="187"/>
      <c r="I343" s="187"/>
      <c r="L343" s="187"/>
      <c r="M343" s="187"/>
    </row>
    <row r="344" spans="2:13" s="142" customFormat="1" ht="15.75" customHeight="1">
      <c r="B344" s="186"/>
      <c r="D344" s="187"/>
      <c r="E344" s="187"/>
      <c r="H344" s="187"/>
      <c r="I344" s="187"/>
      <c r="L344" s="187"/>
      <c r="M344" s="187"/>
    </row>
    <row r="345" spans="2:13" s="142" customFormat="1" ht="15.75" customHeight="1">
      <c r="B345" s="186"/>
      <c r="D345" s="187"/>
      <c r="E345" s="187"/>
      <c r="H345" s="187"/>
      <c r="I345" s="187"/>
      <c r="L345" s="187"/>
      <c r="M345" s="187"/>
    </row>
    <row r="346" spans="2:13" s="142" customFormat="1" ht="15.75" customHeight="1">
      <c r="B346" s="186"/>
      <c r="D346" s="187"/>
      <c r="E346" s="187"/>
      <c r="H346" s="187"/>
      <c r="I346" s="187"/>
      <c r="L346" s="187"/>
      <c r="M346" s="187"/>
    </row>
    <row r="347" spans="2:13" s="142" customFormat="1" ht="15.75" customHeight="1">
      <c r="B347" s="186"/>
      <c r="D347" s="187"/>
      <c r="E347" s="187"/>
      <c r="H347" s="187"/>
      <c r="I347" s="187"/>
      <c r="L347" s="187"/>
      <c r="M347" s="187"/>
    </row>
    <row r="348" spans="2:13" s="142" customFormat="1" ht="15.75" customHeight="1">
      <c r="B348" s="186"/>
      <c r="D348" s="187"/>
      <c r="E348" s="187"/>
      <c r="H348" s="187"/>
      <c r="I348" s="187"/>
      <c r="L348" s="187"/>
      <c r="M348" s="187"/>
    </row>
    <row r="349" spans="2:13" s="142" customFormat="1" ht="15.75" customHeight="1">
      <c r="B349" s="186"/>
      <c r="D349" s="187"/>
      <c r="E349" s="187"/>
      <c r="H349" s="187"/>
      <c r="I349" s="187"/>
      <c r="L349" s="187"/>
      <c r="M349" s="187"/>
    </row>
    <row r="350" spans="2:13" s="142" customFormat="1" ht="15.75" customHeight="1">
      <c r="B350" s="186"/>
      <c r="D350" s="187"/>
      <c r="E350" s="187"/>
      <c r="H350" s="187"/>
      <c r="I350" s="187"/>
      <c r="L350" s="187"/>
      <c r="M350" s="187"/>
    </row>
    <row r="351" spans="2:13" s="142" customFormat="1" ht="15.75" customHeight="1">
      <c r="B351" s="186"/>
      <c r="D351" s="187"/>
      <c r="E351" s="187"/>
      <c r="H351" s="187"/>
      <c r="I351" s="187"/>
      <c r="L351" s="187"/>
      <c r="M351" s="187"/>
    </row>
    <row r="352" spans="2:13" s="142" customFormat="1" ht="15.75" customHeight="1">
      <c r="B352" s="186"/>
      <c r="D352" s="187"/>
      <c r="E352" s="187"/>
      <c r="H352" s="187"/>
      <c r="I352" s="187"/>
      <c r="L352" s="187"/>
      <c r="M352" s="187"/>
    </row>
    <row r="353" spans="2:13" s="142" customFormat="1" ht="15.75" customHeight="1">
      <c r="B353" s="186"/>
      <c r="D353" s="187"/>
      <c r="E353" s="187"/>
      <c r="H353" s="187"/>
      <c r="I353" s="187"/>
      <c r="L353" s="187"/>
      <c r="M353" s="187"/>
    </row>
    <row r="354" spans="2:13" s="142" customFormat="1" ht="15.75" customHeight="1">
      <c r="B354" s="186"/>
      <c r="D354" s="187"/>
      <c r="E354" s="187"/>
      <c r="H354" s="187"/>
      <c r="I354" s="187"/>
      <c r="L354" s="187"/>
      <c r="M354" s="187"/>
    </row>
    <row r="355" spans="2:13" s="142" customFormat="1" ht="15.75" customHeight="1">
      <c r="B355" s="186"/>
      <c r="D355" s="187"/>
      <c r="E355" s="187"/>
      <c r="H355" s="187"/>
      <c r="I355" s="187"/>
      <c r="L355" s="187"/>
      <c r="M355" s="187"/>
    </row>
    <row r="356" spans="2:13" s="142" customFormat="1" ht="15.75" customHeight="1">
      <c r="B356" s="186"/>
      <c r="D356" s="187"/>
      <c r="E356" s="187"/>
      <c r="H356" s="187"/>
      <c r="I356" s="187"/>
      <c r="L356" s="187"/>
      <c r="M356" s="187"/>
    </row>
    <row r="357" spans="2:13" s="142" customFormat="1" ht="15.75" customHeight="1">
      <c r="B357" s="186"/>
      <c r="D357" s="187"/>
      <c r="E357" s="187"/>
      <c r="H357" s="187"/>
      <c r="I357" s="187"/>
      <c r="L357" s="187"/>
      <c r="M357" s="187"/>
    </row>
    <row r="358" spans="2:13" s="142" customFormat="1" ht="15.75" customHeight="1">
      <c r="B358" s="186"/>
      <c r="D358" s="187"/>
      <c r="E358" s="187"/>
      <c r="H358" s="187"/>
      <c r="I358" s="187"/>
      <c r="L358" s="187"/>
      <c r="M358" s="187"/>
    </row>
    <row r="359" spans="2:13" s="142" customFormat="1" ht="15.75" customHeight="1">
      <c r="B359" s="186"/>
      <c r="D359" s="187"/>
      <c r="E359" s="187"/>
      <c r="H359" s="187"/>
      <c r="I359" s="187"/>
      <c r="L359" s="187"/>
      <c r="M359" s="187"/>
    </row>
    <row r="360" spans="2:13" s="142" customFormat="1" ht="15.75" customHeight="1">
      <c r="B360" s="186"/>
      <c r="D360" s="187"/>
      <c r="E360" s="187"/>
      <c r="H360" s="187"/>
      <c r="I360" s="187"/>
      <c r="L360" s="187"/>
      <c r="M360" s="187"/>
    </row>
    <row r="361" spans="2:13" s="142" customFormat="1" ht="15.75" customHeight="1">
      <c r="B361" s="186"/>
      <c r="D361" s="187"/>
      <c r="E361" s="187"/>
      <c r="H361" s="187"/>
      <c r="I361" s="187"/>
      <c r="L361" s="187"/>
      <c r="M361" s="187"/>
    </row>
    <row r="362" spans="2:13" s="142" customFormat="1" ht="15.75" customHeight="1">
      <c r="B362" s="186"/>
      <c r="D362" s="187"/>
      <c r="E362" s="187"/>
      <c r="H362" s="187"/>
      <c r="I362" s="187"/>
      <c r="L362" s="187"/>
      <c r="M362" s="187"/>
    </row>
    <row r="363" spans="2:13" s="142" customFormat="1" ht="15.75" customHeight="1">
      <c r="B363" s="186"/>
      <c r="D363" s="187"/>
      <c r="E363" s="187"/>
      <c r="H363" s="187"/>
      <c r="I363" s="187"/>
      <c r="L363" s="187"/>
      <c r="M363" s="187"/>
    </row>
    <row r="364" spans="2:13" s="142" customFormat="1" ht="15.75" customHeight="1">
      <c r="B364" s="186"/>
      <c r="D364" s="187"/>
      <c r="E364" s="187"/>
      <c r="H364" s="187"/>
      <c r="I364" s="187"/>
      <c r="L364" s="187"/>
      <c r="M364" s="187"/>
    </row>
    <row r="365" spans="2:13" s="142" customFormat="1" ht="15.75" customHeight="1">
      <c r="B365" s="186"/>
      <c r="D365" s="187"/>
      <c r="E365" s="187"/>
      <c r="H365" s="187"/>
      <c r="I365" s="187"/>
      <c r="L365" s="187"/>
      <c r="M365" s="187"/>
    </row>
    <row r="366" spans="2:13" s="142" customFormat="1" ht="15.75" customHeight="1">
      <c r="B366" s="186"/>
      <c r="D366" s="187"/>
      <c r="E366" s="187"/>
      <c r="H366" s="187"/>
      <c r="I366" s="187"/>
      <c r="L366" s="187"/>
      <c r="M366" s="187"/>
    </row>
    <row r="367" spans="2:13" s="142" customFormat="1" ht="15.75" customHeight="1">
      <c r="B367" s="186"/>
      <c r="D367" s="187"/>
      <c r="E367" s="187"/>
      <c r="H367" s="187"/>
      <c r="I367" s="187"/>
      <c r="L367" s="187"/>
      <c r="M367" s="187"/>
    </row>
    <row r="368" spans="2:13" s="142" customFormat="1" ht="15.75" customHeight="1">
      <c r="B368" s="186"/>
      <c r="D368" s="187"/>
      <c r="E368" s="187"/>
      <c r="H368" s="187"/>
      <c r="I368" s="187"/>
      <c r="L368" s="187"/>
      <c r="M368" s="187"/>
    </row>
    <row r="369" spans="2:13" s="142" customFormat="1" ht="15.75" customHeight="1">
      <c r="B369" s="186"/>
      <c r="D369" s="187"/>
      <c r="E369" s="187"/>
      <c r="H369" s="187"/>
      <c r="I369" s="187"/>
      <c r="L369" s="187"/>
      <c r="M369" s="187"/>
    </row>
    <row r="370" spans="2:13" s="142" customFormat="1" ht="15.75" customHeight="1">
      <c r="B370" s="186"/>
      <c r="D370" s="187"/>
      <c r="E370" s="187"/>
      <c r="H370" s="187"/>
      <c r="I370" s="187"/>
      <c r="L370" s="187"/>
      <c r="M370" s="187"/>
    </row>
    <row r="371" spans="2:13" s="142" customFormat="1" ht="15.75" customHeight="1">
      <c r="B371" s="186"/>
      <c r="D371" s="187"/>
      <c r="E371" s="187"/>
      <c r="H371" s="187"/>
      <c r="I371" s="187"/>
      <c r="L371" s="187"/>
      <c r="M371" s="187"/>
    </row>
    <row r="372" spans="2:13" s="142" customFormat="1" ht="15.75" customHeight="1">
      <c r="B372" s="186"/>
      <c r="D372" s="187"/>
      <c r="E372" s="187"/>
      <c r="H372" s="187"/>
      <c r="I372" s="187"/>
      <c r="L372" s="187"/>
      <c r="M372" s="187"/>
    </row>
    <row r="373" spans="2:13" s="142" customFormat="1" ht="15.75" customHeight="1">
      <c r="B373" s="186"/>
      <c r="D373" s="187"/>
      <c r="E373" s="187"/>
      <c r="H373" s="187"/>
      <c r="I373" s="187"/>
      <c r="L373" s="187"/>
      <c r="M373" s="187"/>
    </row>
    <row r="374" spans="2:13" s="142" customFormat="1" ht="15.75" customHeight="1">
      <c r="B374" s="186"/>
      <c r="D374" s="187"/>
      <c r="E374" s="187"/>
      <c r="H374" s="187"/>
      <c r="I374" s="187"/>
      <c r="L374" s="187"/>
      <c r="M374" s="187"/>
    </row>
    <row r="375" spans="2:13" s="142" customFormat="1" ht="15.75" customHeight="1">
      <c r="B375" s="186"/>
      <c r="D375" s="187"/>
      <c r="E375" s="187"/>
      <c r="H375" s="187"/>
      <c r="I375" s="187"/>
      <c r="L375" s="187"/>
      <c r="M375" s="187"/>
    </row>
    <row r="376" spans="2:13" s="142" customFormat="1" ht="15.75" customHeight="1">
      <c r="B376" s="186"/>
      <c r="D376" s="187"/>
      <c r="E376" s="187"/>
      <c r="H376" s="187"/>
      <c r="I376" s="187"/>
      <c r="L376" s="187"/>
      <c r="M376" s="187"/>
    </row>
    <row r="377" spans="2:13" s="142" customFormat="1" ht="15.75" customHeight="1">
      <c r="B377" s="186"/>
      <c r="D377" s="187"/>
      <c r="E377" s="187"/>
      <c r="H377" s="187"/>
      <c r="I377" s="187"/>
      <c r="L377" s="187"/>
      <c r="M377" s="187"/>
    </row>
    <row r="378" spans="2:13" s="142" customFormat="1" ht="15.75" customHeight="1">
      <c r="B378" s="186"/>
      <c r="D378" s="187"/>
      <c r="E378" s="187"/>
      <c r="H378" s="187"/>
      <c r="I378" s="187"/>
      <c r="L378" s="187"/>
      <c r="M378" s="187"/>
    </row>
    <row r="379" spans="2:13" s="142" customFormat="1" ht="15.75" customHeight="1">
      <c r="B379" s="186"/>
      <c r="D379" s="187"/>
      <c r="E379" s="187"/>
      <c r="H379" s="187"/>
      <c r="I379" s="187"/>
      <c r="L379" s="187"/>
      <c r="M379" s="187"/>
    </row>
    <row r="380" spans="2:13" s="142" customFormat="1" ht="15.75" customHeight="1">
      <c r="B380" s="186"/>
      <c r="D380" s="187"/>
      <c r="E380" s="187"/>
      <c r="H380" s="187"/>
      <c r="I380" s="187"/>
      <c r="L380" s="187"/>
      <c r="M380" s="187"/>
    </row>
    <row r="381" spans="2:13" s="142" customFormat="1" ht="15.75" customHeight="1">
      <c r="B381" s="186"/>
      <c r="D381" s="187"/>
      <c r="E381" s="187"/>
      <c r="H381" s="187"/>
      <c r="I381" s="187"/>
      <c r="L381" s="187"/>
      <c r="M381" s="187"/>
    </row>
  </sheetData>
  <mergeCells count="42">
    <mergeCell ref="B24:E24"/>
    <mergeCell ref="F53:I53"/>
    <mergeCell ref="F28:I28"/>
    <mergeCell ref="B33:E33"/>
    <mergeCell ref="F33:I33"/>
    <mergeCell ref="B72:E73"/>
    <mergeCell ref="F72:I73"/>
    <mergeCell ref="J72:M73"/>
    <mergeCell ref="F12:I12"/>
    <mergeCell ref="J42:J43"/>
    <mergeCell ref="K42:K43"/>
    <mergeCell ref="L42:M42"/>
    <mergeCell ref="J33:M33"/>
    <mergeCell ref="J12:M12"/>
    <mergeCell ref="B13:E13"/>
    <mergeCell ref="C3:C4"/>
    <mergeCell ref="G3:G4"/>
    <mergeCell ref="K3:K4"/>
    <mergeCell ref="F11:I11"/>
    <mergeCell ref="J11:M11"/>
    <mergeCell ref="B9:E9"/>
    <mergeCell ref="B11:E11"/>
    <mergeCell ref="A2:A4"/>
    <mergeCell ref="B2:E2"/>
    <mergeCell ref="F2:I2"/>
    <mergeCell ref="J2:M2"/>
    <mergeCell ref="B3:B4"/>
    <mergeCell ref="D3:E3"/>
    <mergeCell ref="F3:F4"/>
    <mergeCell ref="H3:I3"/>
    <mergeCell ref="J3:J4"/>
    <mergeCell ref="L3:M3"/>
    <mergeCell ref="A41:A43"/>
    <mergeCell ref="B41:E41"/>
    <mergeCell ref="F41:I41"/>
    <mergeCell ref="J41:M41"/>
    <mergeCell ref="B42:B43"/>
    <mergeCell ref="C42:C43"/>
    <mergeCell ref="D42:E42"/>
    <mergeCell ref="F42:F43"/>
    <mergeCell ref="G42:G43"/>
    <mergeCell ref="H42:I42"/>
  </mergeCells>
  <printOptions horizontalCentered="1"/>
  <pageMargins left="0.72" right="0.44" top="0.7480314960629921" bottom="0.62" header="0.5118110236220472" footer="0.5118110236220472"/>
  <pageSetup fitToHeight="2" horizontalDpi="600" verticalDpi="600" orientation="portrait" paperSize="9" scale="57" r:id="rId1"/>
  <rowBreaks count="1" manualBreakCount="1">
    <brk id="3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12" sqref="D12"/>
    </sheetView>
  </sheetViews>
  <sheetFormatPr defaultColWidth="8.796875" defaultRowHeight="16.5" customHeight="1"/>
  <cols>
    <col min="1" max="1" width="17.09765625" style="190" customWidth="1"/>
    <col min="2" max="3" width="17.09765625" style="190" bestFit="1" customWidth="1"/>
    <col min="4" max="4" width="16.09765625" style="190" bestFit="1" customWidth="1"/>
    <col min="5" max="6" width="17.09765625" style="190" bestFit="1" customWidth="1"/>
    <col min="7" max="16384" width="11.09765625" style="190" customWidth="1"/>
  </cols>
  <sheetData>
    <row r="1" s="189" customFormat="1" ht="30" customHeight="1" thickBot="1">
      <c r="A1" s="188" t="s">
        <v>1164</v>
      </c>
    </row>
    <row r="2" spans="1:6" ht="30" customHeight="1" thickBot="1">
      <c r="A2" s="325" t="s">
        <v>496</v>
      </c>
      <c r="B2" s="194" t="s">
        <v>497</v>
      </c>
      <c r="C2" s="194" t="s">
        <v>498</v>
      </c>
      <c r="D2" s="323" t="s">
        <v>499</v>
      </c>
      <c r="E2" s="194" t="s">
        <v>500</v>
      </c>
      <c r="F2" s="324" t="s">
        <v>501</v>
      </c>
    </row>
    <row r="3" spans="1:8" ht="25.5" customHeight="1">
      <c r="A3" s="628" t="s">
        <v>966</v>
      </c>
      <c r="B3" s="629" t="s">
        <v>113</v>
      </c>
      <c r="C3" s="629" t="s">
        <v>113</v>
      </c>
      <c r="D3" s="635" t="s">
        <v>1015</v>
      </c>
      <c r="E3" s="629" t="s">
        <v>113</v>
      </c>
      <c r="F3" s="934" t="s">
        <v>113</v>
      </c>
      <c r="G3" s="191"/>
      <c r="H3" s="192"/>
    </row>
    <row r="4" spans="1:8" ht="25.5" customHeight="1">
      <c r="A4" s="623" t="s">
        <v>970</v>
      </c>
      <c r="B4" s="624" t="s">
        <v>1016</v>
      </c>
      <c r="C4" s="624" t="s">
        <v>1016</v>
      </c>
      <c r="D4" s="625" t="s">
        <v>1162</v>
      </c>
      <c r="E4" s="624" t="s">
        <v>113</v>
      </c>
      <c r="F4" s="626" t="s">
        <v>1016</v>
      </c>
      <c r="G4" s="191"/>
      <c r="H4" s="192"/>
    </row>
    <row r="5" spans="1:8" ht="25.5" customHeight="1">
      <c r="A5" s="623" t="s">
        <v>971</v>
      </c>
      <c r="B5" s="624" t="s">
        <v>1016</v>
      </c>
      <c r="C5" s="624" t="s">
        <v>1016</v>
      </c>
      <c r="D5" s="624" t="s">
        <v>1016</v>
      </c>
      <c r="E5" s="624" t="s">
        <v>113</v>
      </c>
      <c r="F5" s="626" t="s">
        <v>1016</v>
      </c>
      <c r="G5" s="191"/>
      <c r="H5" s="192"/>
    </row>
    <row r="6" spans="1:8" ht="25.5" customHeight="1">
      <c r="A6" s="623" t="s">
        <v>972</v>
      </c>
      <c r="B6" s="624" t="s">
        <v>1016</v>
      </c>
      <c r="C6" s="624" t="s">
        <v>1016</v>
      </c>
      <c r="D6" s="624" t="s">
        <v>1016</v>
      </c>
      <c r="E6" s="624" t="s">
        <v>113</v>
      </c>
      <c r="F6" s="626" t="s">
        <v>1016</v>
      </c>
      <c r="G6" s="191"/>
      <c r="H6" s="192"/>
    </row>
    <row r="7" spans="1:8" ht="25.5" customHeight="1">
      <c r="A7" s="623" t="s">
        <v>973</v>
      </c>
      <c r="B7" s="624" t="s">
        <v>1016</v>
      </c>
      <c r="C7" s="624" t="s">
        <v>113</v>
      </c>
      <c r="D7" s="624" t="s">
        <v>1016</v>
      </c>
      <c r="E7" s="624" t="s">
        <v>113</v>
      </c>
      <c r="F7" s="627" t="s">
        <v>1014</v>
      </c>
      <c r="G7" s="191"/>
      <c r="H7" s="192"/>
    </row>
    <row r="8" spans="1:8" ht="25.5" customHeight="1">
      <c r="A8" s="623" t="s">
        <v>974</v>
      </c>
      <c r="B8" s="624" t="s">
        <v>1016</v>
      </c>
      <c r="C8" s="624" t="s">
        <v>1016</v>
      </c>
      <c r="D8" s="624" t="s">
        <v>1016</v>
      </c>
      <c r="E8" s="624" t="s">
        <v>113</v>
      </c>
      <c r="F8" s="626" t="s">
        <v>1015</v>
      </c>
      <c r="G8" s="191"/>
      <c r="H8" s="192"/>
    </row>
    <row r="9" spans="1:8" ht="25.5" customHeight="1">
      <c r="A9" s="623" t="s">
        <v>976</v>
      </c>
      <c r="B9" s="624" t="s">
        <v>1016</v>
      </c>
      <c r="C9" s="624" t="s">
        <v>1016</v>
      </c>
      <c r="D9" s="624" t="s">
        <v>1016</v>
      </c>
      <c r="E9" s="624" t="s">
        <v>113</v>
      </c>
      <c r="F9" s="626" t="s">
        <v>1016</v>
      </c>
      <c r="G9" s="191"/>
      <c r="H9" s="192"/>
    </row>
    <row r="10" spans="1:8" ht="25.5" customHeight="1">
      <c r="A10" s="623" t="s">
        <v>977</v>
      </c>
      <c r="B10" s="624" t="s">
        <v>1016</v>
      </c>
      <c r="C10" s="624" t="s">
        <v>1016</v>
      </c>
      <c r="D10" s="624" t="s">
        <v>1016</v>
      </c>
      <c r="E10" s="624" t="s">
        <v>113</v>
      </c>
      <c r="F10" s="626" t="s">
        <v>1016</v>
      </c>
      <c r="G10" s="191"/>
      <c r="H10" s="192"/>
    </row>
    <row r="11" spans="1:8" ht="25.5" customHeight="1">
      <c r="A11" s="623" t="s">
        <v>979</v>
      </c>
      <c r="B11" s="624" t="s">
        <v>1016</v>
      </c>
      <c r="C11" s="624" t="s">
        <v>1016</v>
      </c>
      <c r="D11" s="624" t="s">
        <v>1016</v>
      </c>
      <c r="E11" s="624" t="s">
        <v>113</v>
      </c>
      <c r="F11" s="626" t="s">
        <v>1016</v>
      </c>
      <c r="G11" s="191"/>
      <c r="H11" s="192"/>
    </row>
    <row r="12" spans="1:8" ht="25.5" customHeight="1">
      <c r="A12" s="623" t="s">
        <v>980</v>
      </c>
      <c r="B12" s="624" t="s">
        <v>1015</v>
      </c>
      <c r="C12" s="625" t="s">
        <v>1014</v>
      </c>
      <c r="D12" s="624" t="s">
        <v>1016</v>
      </c>
      <c r="E12" s="624" t="s">
        <v>1016</v>
      </c>
      <c r="F12" s="627" t="s">
        <v>1014</v>
      </c>
      <c r="G12" s="191"/>
      <c r="H12" s="192"/>
    </row>
    <row r="13" spans="1:8" ht="25.5" customHeight="1">
      <c r="A13" s="623" t="s">
        <v>981</v>
      </c>
      <c r="B13" s="624" t="s">
        <v>1015</v>
      </c>
      <c r="C13" s="624" t="s">
        <v>1016</v>
      </c>
      <c r="D13" s="624" t="s">
        <v>1015</v>
      </c>
      <c r="E13" s="624" t="s">
        <v>113</v>
      </c>
      <c r="F13" s="626" t="s">
        <v>1015</v>
      </c>
      <c r="G13" s="191"/>
      <c r="H13" s="192"/>
    </row>
    <row r="14" spans="1:8" ht="25.5" customHeight="1">
      <c r="A14" s="623" t="s">
        <v>982</v>
      </c>
      <c r="B14" s="624" t="s">
        <v>1016</v>
      </c>
      <c r="C14" s="624" t="s">
        <v>1016</v>
      </c>
      <c r="D14" s="624" t="s">
        <v>1016</v>
      </c>
      <c r="E14" s="624" t="s">
        <v>113</v>
      </c>
      <c r="F14" s="626" t="s">
        <v>1016</v>
      </c>
      <c r="G14" s="191"/>
      <c r="H14" s="192"/>
    </row>
    <row r="15" spans="1:8" ht="25.5" customHeight="1">
      <c r="A15" s="623" t="s">
        <v>983</v>
      </c>
      <c r="B15" s="624" t="s">
        <v>1016</v>
      </c>
      <c r="C15" s="624" t="s">
        <v>1016</v>
      </c>
      <c r="D15" s="624" t="s">
        <v>1015</v>
      </c>
      <c r="E15" s="624" t="s">
        <v>113</v>
      </c>
      <c r="F15" s="626" t="s">
        <v>1016</v>
      </c>
      <c r="G15" s="191"/>
      <c r="H15" s="192"/>
    </row>
    <row r="16" spans="1:8" ht="25.5" customHeight="1">
      <c r="A16" s="623" t="s">
        <v>984</v>
      </c>
      <c r="B16" s="624" t="s">
        <v>1016</v>
      </c>
      <c r="C16" s="624" t="s">
        <v>1016</v>
      </c>
      <c r="D16" s="624" t="s">
        <v>1015</v>
      </c>
      <c r="E16" s="624" t="s">
        <v>113</v>
      </c>
      <c r="F16" s="627" t="s">
        <v>1014</v>
      </c>
      <c r="G16" s="191"/>
      <c r="H16" s="192"/>
    </row>
    <row r="17" spans="1:8" ht="25.5" customHeight="1">
      <c r="A17" s="623" t="s">
        <v>985</v>
      </c>
      <c r="B17" s="624" t="s">
        <v>1016</v>
      </c>
      <c r="C17" s="624" t="s">
        <v>1016</v>
      </c>
      <c r="D17" s="624" t="s">
        <v>1016</v>
      </c>
      <c r="E17" s="624" t="s">
        <v>113</v>
      </c>
      <c r="F17" s="627" t="s">
        <v>1014</v>
      </c>
      <c r="G17" s="191"/>
      <c r="H17" s="192"/>
    </row>
    <row r="18" spans="1:8" ht="25.5" customHeight="1">
      <c r="A18" s="623" t="s">
        <v>986</v>
      </c>
      <c r="B18" s="624" t="s">
        <v>1016</v>
      </c>
      <c r="C18" s="624" t="s">
        <v>1016</v>
      </c>
      <c r="D18" s="624" t="s">
        <v>1016</v>
      </c>
      <c r="E18" s="624" t="s">
        <v>113</v>
      </c>
      <c r="F18" s="626" t="s">
        <v>1016</v>
      </c>
      <c r="G18" s="191"/>
      <c r="H18" s="192"/>
    </row>
    <row r="19" spans="1:8" ht="25.5" customHeight="1">
      <c r="A19" s="623" t="s">
        <v>987</v>
      </c>
      <c r="B19" s="624" t="s">
        <v>1016</v>
      </c>
      <c r="C19" s="624" t="s">
        <v>1016</v>
      </c>
      <c r="D19" s="624" t="s">
        <v>1016</v>
      </c>
      <c r="E19" s="625" t="s">
        <v>1014</v>
      </c>
      <c r="F19" s="627" t="s">
        <v>1014</v>
      </c>
      <c r="G19" s="191"/>
      <c r="H19" s="192"/>
    </row>
    <row r="20" spans="1:8" ht="25.5" customHeight="1">
      <c r="A20" s="623" t="s">
        <v>988</v>
      </c>
      <c r="B20" s="624" t="s">
        <v>1015</v>
      </c>
      <c r="C20" s="624" t="s">
        <v>1016</v>
      </c>
      <c r="D20" s="624" t="s">
        <v>1016</v>
      </c>
      <c r="E20" s="624" t="s">
        <v>113</v>
      </c>
      <c r="F20" s="626" t="s">
        <v>1016</v>
      </c>
      <c r="G20" s="191"/>
      <c r="H20" s="192"/>
    </row>
    <row r="21" spans="1:8" ht="25.5" customHeight="1">
      <c r="A21" s="623" t="s">
        <v>989</v>
      </c>
      <c r="B21" s="624" t="s">
        <v>1016</v>
      </c>
      <c r="C21" s="624" t="s">
        <v>1016</v>
      </c>
      <c r="D21" s="624" t="s">
        <v>1016</v>
      </c>
      <c r="E21" s="624" t="s">
        <v>113</v>
      </c>
      <c r="F21" s="627" t="s">
        <v>1014</v>
      </c>
      <c r="G21" s="191"/>
      <c r="H21" s="192"/>
    </row>
    <row r="22" spans="1:8" ht="25.5" customHeight="1">
      <c r="A22" s="623" t="s">
        <v>990</v>
      </c>
      <c r="B22" s="624" t="s">
        <v>1016</v>
      </c>
      <c r="C22" s="624" t="s">
        <v>1016</v>
      </c>
      <c r="D22" s="624" t="s">
        <v>1016</v>
      </c>
      <c r="E22" s="624" t="s">
        <v>113</v>
      </c>
      <c r="F22" s="626" t="s">
        <v>1016</v>
      </c>
      <c r="G22" s="191"/>
      <c r="H22" s="192"/>
    </row>
    <row r="23" spans="1:8" ht="25.5" customHeight="1">
      <c r="A23" s="623" t="s">
        <v>991</v>
      </c>
      <c r="B23" s="624" t="s">
        <v>1016</v>
      </c>
      <c r="C23" s="624" t="s">
        <v>1016</v>
      </c>
      <c r="D23" s="624" t="s">
        <v>1016</v>
      </c>
      <c r="E23" s="624" t="s">
        <v>113</v>
      </c>
      <c r="F23" s="626" t="s">
        <v>1016</v>
      </c>
      <c r="G23" s="191"/>
      <c r="H23" s="192"/>
    </row>
    <row r="24" spans="1:8" ht="25.5" customHeight="1">
      <c r="A24" s="623" t="s">
        <v>992</v>
      </c>
      <c r="B24" s="624" t="s">
        <v>1016</v>
      </c>
      <c r="C24" s="624" t="s">
        <v>1016</v>
      </c>
      <c r="D24" s="624" t="s">
        <v>1016</v>
      </c>
      <c r="E24" s="624" t="s">
        <v>113</v>
      </c>
      <c r="F24" s="627" t="s">
        <v>1014</v>
      </c>
      <c r="G24" s="191"/>
      <c r="H24" s="192"/>
    </row>
    <row r="25" spans="1:8" ht="25.5" customHeight="1">
      <c r="A25" s="623" t="s">
        <v>993</v>
      </c>
      <c r="B25" s="624" t="s">
        <v>1016</v>
      </c>
      <c r="C25" s="624" t="s">
        <v>1016</v>
      </c>
      <c r="D25" s="624" t="s">
        <v>1016</v>
      </c>
      <c r="E25" s="624" t="s">
        <v>113</v>
      </c>
      <c r="F25" s="627" t="s">
        <v>1014</v>
      </c>
      <c r="G25" s="191"/>
      <c r="H25" s="192"/>
    </row>
    <row r="26" spans="1:8" ht="25.5" customHeight="1">
      <c r="A26" s="623" t="s">
        <v>994</v>
      </c>
      <c r="B26" s="624" t="s">
        <v>1016</v>
      </c>
      <c r="C26" s="624" t="s">
        <v>1016</v>
      </c>
      <c r="D26" s="624" t="s">
        <v>1016</v>
      </c>
      <c r="E26" s="624" t="s">
        <v>113</v>
      </c>
      <c r="F26" s="627" t="s">
        <v>1014</v>
      </c>
      <c r="G26" s="191"/>
      <c r="H26" s="192"/>
    </row>
    <row r="27" spans="1:8" ht="25.5" customHeight="1">
      <c r="A27" s="623" t="s">
        <v>995</v>
      </c>
      <c r="B27" s="624" t="s">
        <v>113</v>
      </c>
      <c r="C27" s="624" t="s">
        <v>1016</v>
      </c>
      <c r="D27" s="624" t="s">
        <v>1015</v>
      </c>
      <c r="E27" s="624" t="s">
        <v>113</v>
      </c>
      <c r="F27" s="627" t="s">
        <v>1014</v>
      </c>
      <c r="G27" s="191"/>
      <c r="H27" s="192"/>
    </row>
    <row r="28" spans="1:8" ht="25.5" customHeight="1">
      <c r="A28" s="623" t="s">
        <v>996</v>
      </c>
      <c r="B28" s="624" t="s">
        <v>1016</v>
      </c>
      <c r="C28" s="624" t="s">
        <v>1016</v>
      </c>
      <c r="D28" s="624" t="s">
        <v>1015</v>
      </c>
      <c r="E28" s="624" t="s">
        <v>113</v>
      </c>
      <c r="F28" s="626" t="s">
        <v>1015</v>
      </c>
      <c r="G28" s="191"/>
      <c r="H28" s="192"/>
    </row>
    <row r="29" spans="1:8" ht="25.5" customHeight="1">
      <c r="A29" s="623" t="s">
        <v>997</v>
      </c>
      <c r="B29" s="624" t="s">
        <v>1016</v>
      </c>
      <c r="C29" s="624" t="s">
        <v>1015</v>
      </c>
      <c r="D29" s="624" t="s">
        <v>1015</v>
      </c>
      <c r="E29" s="624" t="s">
        <v>113</v>
      </c>
      <c r="F29" s="626" t="s">
        <v>1015</v>
      </c>
      <c r="G29" s="191"/>
      <c r="H29" s="192"/>
    </row>
    <row r="30" spans="1:8" ht="25.5" customHeight="1">
      <c r="A30" s="630" t="s">
        <v>998</v>
      </c>
      <c r="B30" s="624" t="s">
        <v>1016</v>
      </c>
      <c r="C30" s="624" t="s">
        <v>1016</v>
      </c>
      <c r="D30" s="624" t="s">
        <v>1016</v>
      </c>
      <c r="E30" s="624" t="s">
        <v>113</v>
      </c>
      <c r="F30" s="627" t="s">
        <v>1014</v>
      </c>
      <c r="G30" s="191"/>
      <c r="H30" s="192"/>
    </row>
    <row r="31" spans="1:8" ht="25.5" customHeight="1">
      <c r="A31" s="630" t="s">
        <v>999</v>
      </c>
      <c r="B31" s="624" t="s">
        <v>1016</v>
      </c>
      <c r="C31" s="624" t="s">
        <v>1016</v>
      </c>
      <c r="D31" s="624" t="s">
        <v>1015</v>
      </c>
      <c r="E31" s="624" t="s">
        <v>113</v>
      </c>
      <c r="F31" s="627" t="s">
        <v>1014</v>
      </c>
      <c r="G31" s="191"/>
      <c r="H31" s="192"/>
    </row>
    <row r="32" spans="1:8" ht="25.5" customHeight="1">
      <c r="A32" s="630" t="s">
        <v>1000</v>
      </c>
      <c r="B32" s="624" t="s">
        <v>1016</v>
      </c>
      <c r="C32" s="624" t="s">
        <v>1016</v>
      </c>
      <c r="D32" s="624" t="s">
        <v>1015</v>
      </c>
      <c r="E32" s="624" t="s">
        <v>113</v>
      </c>
      <c r="F32" s="627" t="s">
        <v>1014</v>
      </c>
      <c r="G32" s="191"/>
      <c r="H32" s="192"/>
    </row>
    <row r="33" spans="1:8" ht="25.5" customHeight="1">
      <c r="A33" s="630" t="s">
        <v>1001</v>
      </c>
      <c r="B33" s="624" t="s">
        <v>1016</v>
      </c>
      <c r="C33" s="624" t="s">
        <v>1016</v>
      </c>
      <c r="D33" s="624" t="s">
        <v>1016</v>
      </c>
      <c r="E33" s="625" t="s">
        <v>1014</v>
      </c>
      <c r="F33" s="626" t="s">
        <v>1016</v>
      </c>
      <c r="G33" s="191"/>
      <c r="H33" s="192"/>
    </row>
    <row r="34" spans="1:8" ht="25.5" customHeight="1">
      <c r="A34" s="630" t="s">
        <v>105</v>
      </c>
      <c r="B34" s="624" t="s">
        <v>1016</v>
      </c>
      <c r="C34" s="624" t="s">
        <v>1016</v>
      </c>
      <c r="D34" s="624" t="s">
        <v>1016</v>
      </c>
      <c r="E34" s="624" t="s">
        <v>1016</v>
      </c>
      <c r="F34" s="626" t="s">
        <v>1016</v>
      </c>
      <c r="G34" s="191"/>
      <c r="H34" s="192"/>
    </row>
    <row r="35" spans="1:8" ht="25.5" customHeight="1">
      <c r="A35" s="630" t="s">
        <v>106</v>
      </c>
      <c r="B35" s="624" t="s">
        <v>112</v>
      </c>
      <c r="C35" s="624" t="s">
        <v>112</v>
      </c>
      <c r="D35" s="624" t="s">
        <v>1016</v>
      </c>
      <c r="E35" s="624" t="s">
        <v>113</v>
      </c>
      <c r="F35" s="627" t="s">
        <v>1014</v>
      </c>
      <c r="G35" s="191"/>
      <c r="H35" s="192"/>
    </row>
    <row r="36" spans="1:8" ht="25.5" customHeight="1">
      <c r="A36" s="630" t="s">
        <v>107</v>
      </c>
      <c r="B36" s="624" t="s">
        <v>112</v>
      </c>
      <c r="C36" s="624" t="s">
        <v>112</v>
      </c>
      <c r="D36" s="624" t="s">
        <v>1016</v>
      </c>
      <c r="E36" s="624" t="s">
        <v>113</v>
      </c>
      <c r="F36" s="626" t="s">
        <v>1016</v>
      </c>
      <c r="G36" s="191"/>
      <c r="H36" s="192"/>
    </row>
    <row r="37" spans="1:8" ht="25.5" customHeight="1" thickBot="1">
      <c r="A37" s="631" t="s">
        <v>1369</v>
      </c>
      <c r="B37" s="632" t="s">
        <v>1016</v>
      </c>
      <c r="C37" s="632" t="s">
        <v>1016</v>
      </c>
      <c r="D37" s="632" t="s">
        <v>1015</v>
      </c>
      <c r="E37" s="632" t="s">
        <v>1016</v>
      </c>
      <c r="F37" s="946" t="s">
        <v>1014</v>
      </c>
      <c r="G37" s="191"/>
      <c r="H37" s="192"/>
    </row>
    <row r="38" spans="1:8" ht="30" customHeight="1" thickBot="1">
      <c r="A38" s="188" t="s">
        <v>1165</v>
      </c>
      <c r="B38" s="345"/>
      <c r="C38" s="345"/>
      <c r="D38" s="345"/>
      <c r="E38" s="345"/>
      <c r="F38" s="345"/>
      <c r="G38" s="191"/>
      <c r="H38" s="192"/>
    </row>
    <row r="39" spans="1:6" ht="30" customHeight="1" thickBot="1">
      <c r="A39" s="326" t="s">
        <v>496</v>
      </c>
      <c r="B39" s="323" t="s">
        <v>497</v>
      </c>
      <c r="C39" s="323" t="s">
        <v>498</v>
      </c>
      <c r="D39" s="323" t="s">
        <v>499</v>
      </c>
      <c r="E39" s="323" t="s">
        <v>500</v>
      </c>
      <c r="F39" s="324" t="s">
        <v>501</v>
      </c>
    </row>
    <row r="40" spans="1:8" ht="25.5" customHeight="1">
      <c r="A40" s="634" t="s">
        <v>1002</v>
      </c>
      <c r="B40" s="635" t="s">
        <v>1016</v>
      </c>
      <c r="C40" s="635" t="s">
        <v>1016</v>
      </c>
      <c r="D40" s="635" t="s">
        <v>1016</v>
      </c>
      <c r="E40" s="635" t="s">
        <v>1016</v>
      </c>
      <c r="F40" s="636" t="s">
        <v>1014</v>
      </c>
      <c r="G40" s="191"/>
      <c r="H40" s="192"/>
    </row>
    <row r="41" spans="1:8" ht="25.5" customHeight="1">
      <c r="A41" s="630" t="s">
        <v>1003</v>
      </c>
      <c r="B41" s="624" t="s">
        <v>1015</v>
      </c>
      <c r="C41" s="624" t="s">
        <v>1016</v>
      </c>
      <c r="D41" s="624" t="s">
        <v>1015</v>
      </c>
      <c r="E41" s="624" t="s">
        <v>113</v>
      </c>
      <c r="F41" s="627" t="s">
        <v>1014</v>
      </c>
      <c r="G41" s="191"/>
      <c r="H41" s="192"/>
    </row>
    <row r="42" spans="1:8" ht="25.5" customHeight="1">
      <c r="A42" s="630" t="s">
        <v>571</v>
      </c>
      <c r="B42" s="624" t="s">
        <v>113</v>
      </c>
      <c r="C42" s="624" t="s">
        <v>113</v>
      </c>
      <c r="D42" s="624" t="s">
        <v>1016</v>
      </c>
      <c r="E42" s="624" t="s">
        <v>113</v>
      </c>
      <c r="F42" s="626" t="s">
        <v>1016</v>
      </c>
      <c r="G42" s="191"/>
      <c r="H42" s="192"/>
    </row>
    <row r="43" spans="1:8" ht="25.5" customHeight="1">
      <c r="A43" s="630" t="s">
        <v>550</v>
      </c>
      <c r="B43" s="624" t="s">
        <v>1015</v>
      </c>
      <c r="C43" s="624" t="s">
        <v>1015</v>
      </c>
      <c r="D43" s="624" t="s">
        <v>1016</v>
      </c>
      <c r="E43" s="624" t="s">
        <v>113</v>
      </c>
      <c r="F43" s="627" t="s">
        <v>1014</v>
      </c>
      <c r="G43" s="191"/>
      <c r="H43" s="192"/>
    </row>
    <row r="44" spans="1:8" ht="25.5" customHeight="1">
      <c r="A44" s="630" t="s">
        <v>546</v>
      </c>
      <c r="B44" s="624" t="s">
        <v>113</v>
      </c>
      <c r="C44" s="624" t="s">
        <v>1016</v>
      </c>
      <c r="D44" s="624" t="s">
        <v>1015</v>
      </c>
      <c r="E44" s="624" t="s">
        <v>113</v>
      </c>
      <c r="F44" s="626" t="s">
        <v>1016</v>
      </c>
      <c r="G44" s="191"/>
      <c r="H44" s="192"/>
    </row>
    <row r="45" spans="1:8" ht="25.5" customHeight="1">
      <c r="A45" s="630" t="s">
        <v>547</v>
      </c>
      <c r="B45" s="624" t="s">
        <v>113</v>
      </c>
      <c r="C45" s="624" t="s">
        <v>1016</v>
      </c>
      <c r="D45" s="624" t="s">
        <v>1016</v>
      </c>
      <c r="E45" s="624" t="s">
        <v>1016</v>
      </c>
      <c r="F45" s="626" t="s">
        <v>1016</v>
      </c>
      <c r="G45" s="191"/>
      <c r="H45" s="192"/>
    </row>
    <row r="46" spans="1:8" ht="25.5" customHeight="1">
      <c r="A46" s="630" t="s">
        <v>548</v>
      </c>
      <c r="B46" s="624" t="s">
        <v>1015</v>
      </c>
      <c r="C46" s="624" t="s">
        <v>1016</v>
      </c>
      <c r="D46" s="624" t="s">
        <v>1016</v>
      </c>
      <c r="E46" s="624" t="s">
        <v>1016</v>
      </c>
      <c r="F46" s="626" t="s">
        <v>1016</v>
      </c>
      <c r="G46" s="191"/>
      <c r="H46" s="192"/>
    </row>
    <row r="47" spans="1:8" ht="25.5" customHeight="1">
      <c r="A47" s="630" t="s">
        <v>549</v>
      </c>
      <c r="B47" s="624" t="s">
        <v>1015</v>
      </c>
      <c r="C47" s="624" t="s">
        <v>1015</v>
      </c>
      <c r="D47" s="624" t="s">
        <v>1016</v>
      </c>
      <c r="E47" s="624" t="s">
        <v>113</v>
      </c>
      <c r="F47" s="626" t="s">
        <v>1015</v>
      </c>
      <c r="G47" s="191"/>
      <c r="H47" s="192"/>
    </row>
    <row r="48" spans="1:8" ht="25.5" customHeight="1">
      <c r="A48" s="630" t="s">
        <v>556</v>
      </c>
      <c r="B48" s="624" t="s">
        <v>1015</v>
      </c>
      <c r="C48" s="624" t="s">
        <v>1015</v>
      </c>
      <c r="D48" s="624" t="s">
        <v>1016</v>
      </c>
      <c r="E48" s="624" t="s">
        <v>1016</v>
      </c>
      <c r="F48" s="627" t="s">
        <v>1014</v>
      </c>
      <c r="G48" s="191"/>
      <c r="H48" s="192"/>
    </row>
    <row r="49" spans="1:8" ht="25.5" customHeight="1">
      <c r="A49" s="630" t="s">
        <v>557</v>
      </c>
      <c r="B49" s="624" t="s">
        <v>1015</v>
      </c>
      <c r="C49" s="624" t="s">
        <v>1016</v>
      </c>
      <c r="D49" s="624" t="s">
        <v>1016</v>
      </c>
      <c r="E49" s="624" t="s">
        <v>113</v>
      </c>
      <c r="F49" s="626" t="s">
        <v>1016</v>
      </c>
      <c r="G49" s="191"/>
      <c r="H49" s="192"/>
    </row>
    <row r="50" spans="1:8" ht="25.5" customHeight="1">
      <c r="A50" s="630" t="s">
        <v>554</v>
      </c>
      <c r="B50" s="624" t="s">
        <v>1015</v>
      </c>
      <c r="C50" s="624" t="s">
        <v>1015</v>
      </c>
      <c r="D50" s="624" t="s">
        <v>1016</v>
      </c>
      <c r="E50" s="624" t="s">
        <v>1015</v>
      </c>
      <c r="F50" s="627" t="s">
        <v>1014</v>
      </c>
      <c r="G50" s="191"/>
      <c r="H50" s="192"/>
    </row>
    <row r="51" spans="1:8" ht="25.5" customHeight="1">
      <c r="A51" s="630" t="s">
        <v>555</v>
      </c>
      <c r="B51" s="624" t="s">
        <v>1016</v>
      </c>
      <c r="C51" s="624" t="s">
        <v>1016</v>
      </c>
      <c r="D51" s="624" t="s">
        <v>1016</v>
      </c>
      <c r="E51" s="625" t="s">
        <v>1014</v>
      </c>
      <c r="F51" s="627" t="s">
        <v>1014</v>
      </c>
      <c r="G51" s="191"/>
      <c r="H51" s="192"/>
    </row>
    <row r="52" spans="1:8" ht="25.5" customHeight="1">
      <c r="A52" s="630" t="s">
        <v>576</v>
      </c>
      <c r="B52" s="624" t="s">
        <v>1016</v>
      </c>
      <c r="C52" s="624" t="s">
        <v>1016</v>
      </c>
      <c r="D52" s="624" t="s">
        <v>1016</v>
      </c>
      <c r="E52" s="624" t="s">
        <v>1015</v>
      </c>
      <c r="F52" s="626" t="s">
        <v>1015</v>
      </c>
      <c r="G52" s="191"/>
      <c r="H52" s="192"/>
    </row>
    <row r="53" spans="1:8" ht="25.5" customHeight="1">
      <c r="A53" s="630" t="s">
        <v>577</v>
      </c>
      <c r="B53" s="624" t="s">
        <v>1016</v>
      </c>
      <c r="C53" s="624" t="s">
        <v>1016</v>
      </c>
      <c r="D53" s="624" t="s">
        <v>1016</v>
      </c>
      <c r="E53" s="624" t="s">
        <v>113</v>
      </c>
      <c r="F53" s="626" t="s">
        <v>1015</v>
      </c>
      <c r="G53" s="191"/>
      <c r="H53" s="192"/>
    </row>
    <row r="54" spans="1:8" ht="25.5" customHeight="1">
      <c r="A54" s="630" t="s">
        <v>578</v>
      </c>
      <c r="B54" s="624" t="s">
        <v>1016</v>
      </c>
      <c r="C54" s="624" t="s">
        <v>1016</v>
      </c>
      <c r="D54" s="624" t="s">
        <v>1016</v>
      </c>
      <c r="E54" s="624" t="s">
        <v>1016</v>
      </c>
      <c r="F54" s="627" t="s">
        <v>1014</v>
      </c>
      <c r="G54" s="191"/>
      <c r="H54" s="192"/>
    </row>
    <row r="55" spans="1:8" ht="25.5" customHeight="1">
      <c r="A55" s="630" t="s">
        <v>579</v>
      </c>
      <c r="B55" s="624" t="s">
        <v>1016</v>
      </c>
      <c r="C55" s="624" t="s">
        <v>1016</v>
      </c>
      <c r="D55" s="624" t="s">
        <v>1016</v>
      </c>
      <c r="E55" s="624" t="s">
        <v>1016</v>
      </c>
      <c r="F55" s="627" t="s">
        <v>1014</v>
      </c>
      <c r="G55" s="191"/>
      <c r="H55" s="192"/>
    </row>
    <row r="56" spans="1:8" ht="25.5" customHeight="1">
      <c r="A56" s="630" t="s">
        <v>580</v>
      </c>
      <c r="B56" s="624" t="s">
        <v>1016</v>
      </c>
      <c r="C56" s="624" t="s">
        <v>1016</v>
      </c>
      <c r="D56" s="624" t="s">
        <v>1016</v>
      </c>
      <c r="E56" s="624" t="s">
        <v>1016</v>
      </c>
      <c r="F56" s="627" t="s">
        <v>1014</v>
      </c>
      <c r="G56" s="191"/>
      <c r="H56" s="192"/>
    </row>
    <row r="57" spans="1:8" ht="25.5" customHeight="1">
      <c r="A57" s="630" t="s">
        <v>581</v>
      </c>
      <c r="B57" s="624" t="s">
        <v>1016</v>
      </c>
      <c r="C57" s="624" t="s">
        <v>1016</v>
      </c>
      <c r="D57" s="624" t="s">
        <v>1016</v>
      </c>
      <c r="E57" s="624" t="s">
        <v>113</v>
      </c>
      <c r="F57" s="627" t="s">
        <v>1014</v>
      </c>
      <c r="G57" s="191"/>
      <c r="H57" s="192"/>
    </row>
    <row r="58" spans="1:8" ht="25.5" customHeight="1">
      <c r="A58" s="630" t="s">
        <v>582</v>
      </c>
      <c r="B58" s="624" t="s">
        <v>1016</v>
      </c>
      <c r="C58" s="624" t="s">
        <v>1016</v>
      </c>
      <c r="D58" s="624" t="s">
        <v>1016</v>
      </c>
      <c r="E58" s="624" t="s">
        <v>113</v>
      </c>
      <c r="F58" s="627" t="s">
        <v>1014</v>
      </c>
      <c r="G58" s="191"/>
      <c r="H58" s="192"/>
    </row>
    <row r="59" spans="1:8" ht="25.5" customHeight="1">
      <c r="A59" s="630" t="s">
        <v>583</v>
      </c>
      <c r="B59" s="624" t="s">
        <v>1016</v>
      </c>
      <c r="C59" s="624" t="s">
        <v>1016</v>
      </c>
      <c r="D59" s="624" t="s">
        <v>1015</v>
      </c>
      <c r="E59" s="624" t="s">
        <v>113</v>
      </c>
      <c r="F59" s="626" t="s">
        <v>1015</v>
      </c>
      <c r="G59" s="191"/>
      <c r="H59" s="192"/>
    </row>
    <row r="60" spans="1:8" ht="25.5" customHeight="1">
      <c r="A60" s="630" t="s">
        <v>584</v>
      </c>
      <c r="B60" s="624" t="s">
        <v>1016</v>
      </c>
      <c r="C60" s="624" t="s">
        <v>1016</v>
      </c>
      <c r="D60" s="624" t="s">
        <v>1016</v>
      </c>
      <c r="E60" s="624" t="s">
        <v>1015</v>
      </c>
      <c r="F60" s="627" t="s">
        <v>1014</v>
      </c>
      <c r="G60" s="191"/>
      <c r="H60" s="192"/>
    </row>
    <row r="61" spans="1:8" ht="25.5" customHeight="1">
      <c r="A61" s="630" t="s">
        <v>585</v>
      </c>
      <c r="B61" s="624" t="s">
        <v>1016</v>
      </c>
      <c r="C61" s="624" t="s">
        <v>1016</v>
      </c>
      <c r="D61" s="624" t="s">
        <v>1015</v>
      </c>
      <c r="E61" s="624" t="s">
        <v>113</v>
      </c>
      <c r="F61" s="626" t="s">
        <v>1015</v>
      </c>
      <c r="G61" s="191"/>
      <c r="H61" s="192"/>
    </row>
    <row r="62" spans="1:8" ht="25.5" customHeight="1">
      <c r="A62" s="630" t="s">
        <v>551</v>
      </c>
      <c r="B62" s="624" t="s">
        <v>1016</v>
      </c>
      <c r="C62" s="624" t="s">
        <v>1016</v>
      </c>
      <c r="D62" s="624" t="s">
        <v>1016</v>
      </c>
      <c r="E62" s="624" t="s">
        <v>1016</v>
      </c>
      <c r="F62" s="627" t="s">
        <v>1014</v>
      </c>
      <c r="G62" s="191"/>
      <c r="H62" s="192"/>
    </row>
    <row r="63" spans="1:8" ht="25.5" customHeight="1">
      <c r="A63" s="630" t="s">
        <v>552</v>
      </c>
      <c r="B63" s="624" t="s">
        <v>1016</v>
      </c>
      <c r="C63" s="624" t="s">
        <v>1016</v>
      </c>
      <c r="D63" s="624" t="s">
        <v>1016</v>
      </c>
      <c r="E63" s="624" t="s">
        <v>1016</v>
      </c>
      <c r="F63" s="627" t="s">
        <v>1014</v>
      </c>
      <c r="G63" s="191"/>
      <c r="H63" s="192"/>
    </row>
    <row r="64" spans="1:8" ht="25.5" customHeight="1">
      <c r="A64" s="630" t="s">
        <v>553</v>
      </c>
      <c r="B64" s="624" t="s">
        <v>1016</v>
      </c>
      <c r="C64" s="624" t="s">
        <v>1016</v>
      </c>
      <c r="D64" s="624" t="s">
        <v>1016</v>
      </c>
      <c r="E64" s="624" t="s">
        <v>1016</v>
      </c>
      <c r="F64" s="627" t="s">
        <v>1014</v>
      </c>
      <c r="G64" s="191"/>
      <c r="H64" s="192"/>
    </row>
    <row r="65" spans="1:8" ht="25.5" customHeight="1">
      <c r="A65" s="630" t="s">
        <v>575</v>
      </c>
      <c r="B65" s="624" t="s">
        <v>1016</v>
      </c>
      <c r="C65" s="624" t="s">
        <v>1016</v>
      </c>
      <c r="D65" s="624" t="s">
        <v>1016</v>
      </c>
      <c r="E65" s="624" t="s">
        <v>1015</v>
      </c>
      <c r="F65" s="626" t="s">
        <v>1016</v>
      </c>
      <c r="G65" s="191"/>
      <c r="H65" s="192"/>
    </row>
    <row r="66" spans="1:8" ht="25.5" customHeight="1">
      <c r="A66" s="630" t="s">
        <v>558</v>
      </c>
      <c r="B66" s="624" t="s">
        <v>1016</v>
      </c>
      <c r="C66" s="624" t="s">
        <v>1016</v>
      </c>
      <c r="D66" s="624" t="s">
        <v>1016</v>
      </c>
      <c r="E66" s="624" t="s">
        <v>113</v>
      </c>
      <c r="F66" s="626" t="s">
        <v>1016</v>
      </c>
      <c r="G66" s="191"/>
      <c r="H66" s="192"/>
    </row>
    <row r="67" spans="1:6" ht="25.5" customHeight="1" thickBot="1">
      <c r="A67" s="631" t="s">
        <v>560</v>
      </c>
      <c r="B67" s="632" t="s">
        <v>1016</v>
      </c>
      <c r="C67" s="632" t="s">
        <v>1016</v>
      </c>
      <c r="D67" s="632" t="s">
        <v>1016</v>
      </c>
      <c r="E67" s="632" t="s">
        <v>113</v>
      </c>
      <c r="F67" s="633" t="s">
        <v>1016</v>
      </c>
    </row>
    <row r="68" spans="1:6" ht="15" customHeight="1">
      <c r="A68" s="1381" t="s">
        <v>1161</v>
      </c>
      <c r="B68" s="1381"/>
      <c r="C68" s="1381"/>
      <c r="D68" s="1381"/>
      <c r="E68" s="1381"/>
      <c r="F68" s="1381"/>
    </row>
    <row r="69" spans="1:6" ht="15" customHeight="1">
      <c r="A69" s="1382" t="s">
        <v>1160</v>
      </c>
      <c r="B69" s="1382"/>
      <c r="C69" s="1382"/>
      <c r="D69" s="1382"/>
      <c r="E69" s="1382"/>
      <c r="F69" s="1382"/>
    </row>
    <row r="70" spans="1:6" ht="15" customHeight="1">
      <c r="A70" s="1383" t="s">
        <v>1163</v>
      </c>
      <c r="B70" s="1383"/>
      <c r="C70" s="1383"/>
      <c r="D70" s="1383"/>
      <c r="E70" s="1383"/>
      <c r="F70" s="1383"/>
    </row>
    <row r="71" spans="1:6" ht="15" customHeight="1">
      <c r="A71" s="637"/>
      <c r="B71" s="637"/>
      <c r="C71" s="637"/>
      <c r="D71" s="637"/>
      <c r="E71" s="637"/>
      <c r="F71" s="637"/>
    </row>
  </sheetData>
  <mergeCells count="3">
    <mergeCell ref="A68:F68"/>
    <mergeCell ref="A69:F69"/>
    <mergeCell ref="A70:F70"/>
  </mergeCells>
  <printOptions horizontalCentered="1"/>
  <pageMargins left="0.7086614173228347" right="0.4330708661417323" top="0.7874015748031497" bottom="0.5905511811023623" header="0.5118110236220472" footer="0.5118110236220472"/>
  <pageSetup fitToHeight="2" horizontalDpi="300" verticalDpi="300" orientation="portrait" paperSize="9" scale="80" r:id="rId1"/>
  <rowBreaks count="1" manualBreakCount="1">
    <brk id="3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M55"/>
  <sheetViews>
    <sheetView view="pageBreakPreview" zoomScale="75" zoomScaleNormal="75" zoomScaleSheetLayoutView="75" workbookViewId="0" topLeftCell="A1">
      <selection activeCell="G36" sqref="G36"/>
    </sheetView>
  </sheetViews>
  <sheetFormatPr defaultColWidth="8.796875" defaultRowHeight="15"/>
  <cols>
    <col min="1" max="1" width="3" style="1" customWidth="1"/>
    <col min="2" max="2" width="5.19921875" style="1" customWidth="1"/>
    <col min="3" max="3" width="3.09765625" style="1" customWidth="1"/>
    <col min="4" max="4" width="3.3984375" style="1" customWidth="1"/>
    <col min="5" max="5" width="4.69921875" style="1" bestFit="1" customWidth="1"/>
    <col min="6" max="6" width="18.19921875" style="1" customWidth="1"/>
    <col min="7" max="7" width="11.69921875" style="1" customWidth="1"/>
    <col min="8" max="8" width="16.59765625" style="1" customWidth="1"/>
    <col min="9" max="9" width="4.8984375" style="1" bestFit="1" customWidth="1"/>
    <col min="10" max="10" width="20.69921875" style="1" customWidth="1"/>
    <col min="11" max="11" width="11" style="1" customWidth="1"/>
    <col min="12" max="12" width="2.69921875" style="1" customWidth="1"/>
    <col min="13" max="13" width="13.19921875" style="1" customWidth="1"/>
    <col min="14" max="14" width="2.69921875" style="1" customWidth="1"/>
    <col min="15" max="15" width="11.69921875" style="1" customWidth="1"/>
    <col min="16" max="18" width="2.69921875" style="1" customWidth="1"/>
    <col min="19" max="19" width="13.59765625" style="1" bestFit="1" customWidth="1"/>
    <col min="20" max="20" width="8.5" style="1" customWidth="1"/>
    <col min="21" max="21" width="16.59765625" style="1" customWidth="1"/>
    <col min="22" max="22" width="16.19921875" style="1" customWidth="1"/>
    <col min="23" max="23" width="16.59765625" style="1" customWidth="1"/>
    <col min="24" max="38" width="7.5" style="1" customWidth="1"/>
    <col min="39" max="16384" width="11" style="1" customWidth="1"/>
  </cols>
  <sheetData>
    <row r="1" spans="1:10" ht="11.25" customHeight="1">
      <c r="A1" s="24"/>
      <c r="C1" s="25"/>
      <c r="D1" s="25"/>
      <c r="E1" s="25"/>
      <c r="F1" s="25"/>
      <c r="G1" s="25"/>
      <c r="H1" s="25"/>
      <c r="I1" s="25"/>
      <c r="J1" s="25"/>
    </row>
    <row r="2" spans="1:13" ht="30" customHeight="1">
      <c r="A2" s="47" t="s">
        <v>771</v>
      </c>
      <c r="B2" s="4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4" customHeight="1">
      <c r="A4" s="77"/>
      <c r="B4" s="77" t="s">
        <v>772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9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24" customHeight="1">
      <c r="A6" s="77"/>
      <c r="B6" s="77" t="s">
        <v>6</v>
      </c>
      <c r="C6" s="77"/>
      <c r="D6" s="77"/>
      <c r="E6" s="77"/>
      <c r="F6" s="77"/>
      <c r="G6" s="77"/>
      <c r="H6" s="77" t="s">
        <v>1248</v>
      </c>
      <c r="I6" s="77"/>
      <c r="J6" s="77"/>
      <c r="K6" s="77"/>
      <c r="L6" s="77"/>
      <c r="M6" s="77"/>
    </row>
    <row r="7" spans="1:13" ht="24" customHeight="1">
      <c r="A7" s="77"/>
      <c r="B7" s="77" t="s">
        <v>773</v>
      </c>
      <c r="C7" s="77"/>
      <c r="D7" s="77"/>
      <c r="E7" s="77"/>
      <c r="F7" s="77"/>
      <c r="G7" s="77"/>
      <c r="H7" s="77" t="s">
        <v>1249</v>
      </c>
      <c r="I7" s="77"/>
      <c r="J7" s="77"/>
      <c r="K7" s="77"/>
      <c r="L7" s="77"/>
      <c r="M7" s="77"/>
    </row>
    <row r="8" spans="1:13" ht="36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ht="21" customHeight="1">
      <c r="A9" s="77"/>
      <c r="B9" s="77" t="s">
        <v>776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9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21" customHeight="1">
      <c r="A11" s="77"/>
      <c r="B11" s="77" t="s">
        <v>777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9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18" customHeight="1">
      <c r="A13" s="77"/>
      <c r="B13" s="77" t="s">
        <v>959</v>
      </c>
      <c r="C13" s="77"/>
      <c r="D13" s="77"/>
      <c r="E13" s="77"/>
      <c r="F13" s="77"/>
      <c r="G13" s="77"/>
      <c r="H13" s="42" t="s">
        <v>1253</v>
      </c>
      <c r="I13" s="77"/>
      <c r="J13" s="77"/>
      <c r="K13" s="77"/>
      <c r="L13" s="77"/>
      <c r="M13" s="77"/>
    </row>
    <row r="14" spans="1:13" ht="18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8" customHeight="1">
      <c r="A15" s="77"/>
      <c r="B15" s="77"/>
      <c r="C15" s="77"/>
      <c r="D15" s="1106" t="s">
        <v>960</v>
      </c>
      <c r="E15" s="1106"/>
      <c r="F15" s="1106"/>
      <c r="G15" s="1073" t="s">
        <v>961</v>
      </c>
      <c r="H15" s="1073" t="s">
        <v>1134</v>
      </c>
      <c r="I15" s="1073"/>
      <c r="J15" s="1073"/>
      <c r="K15" s="1074" t="s">
        <v>962</v>
      </c>
      <c r="L15" s="77"/>
      <c r="M15" s="77"/>
    </row>
    <row r="16" spans="1:13" ht="18" customHeight="1">
      <c r="A16" s="77"/>
      <c r="B16" s="77"/>
      <c r="C16" s="77"/>
      <c r="D16" s="1106"/>
      <c r="E16" s="1106"/>
      <c r="F16" s="1106"/>
      <c r="G16" s="1073"/>
      <c r="H16" s="1071" t="s">
        <v>778</v>
      </c>
      <c r="I16" s="1071"/>
      <c r="J16" s="1071"/>
      <c r="K16" s="1074"/>
      <c r="L16" s="77"/>
      <c r="M16" s="77"/>
    </row>
    <row r="17" spans="1:13" ht="9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8" customHeight="1">
      <c r="A18" s="77"/>
      <c r="B18" s="77"/>
      <c r="C18" s="77"/>
      <c r="D18" s="77"/>
      <c r="E18" s="77"/>
      <c r="F18" s="77"/>
      <c r="G18" s="81" t="s">
        <v>963</v>
      </c>
      <c r="H18" s="77" t="s">
        <v>1135</v>
      </c>
      <c r="I18" s="77"/>
      <c r="J18" s="77"/>
      <c r="K18" s="77"/>
      <c r="L18" s="77"/>
      <c r="M18" s="77"/>
    </row>
    <row r="19" spans="1:13" ht="21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24" customHeight="1">
      <c r="A20" s="77"/>
      <c r="B20" s="77"/>
      <c r="C20" s="77"/>
      <c r="D20" s="77" t="s">
        <v>780</v>
      </c>
      <c r="E20" s="77"/>
      <c r="F20" s="77"/>
      <c r="G20" s="77"/>
      <c r="H20" s="42" t="s">
        <v>1251</v>
      </c>
      <c r="I20" s="42"/>
      <c r="J20" s="42"/>
      <c r="K20" s="42"/>
      <c r="L20" s="77"/>
      <c r="M20" s="77"/>
    </row>
    <row r="21" spans="1:13" ht="24" customHeight="1">
      <c r="A21" s="77"/>
      <c r="B21" s="77"/>
      <c r="C21" s="77"/>
      <c r="D21" s="77" t="s">
        <v>1136</v>
      </c>
      <c r="E21" s="77"/>
      <c r="F21" s="77"/>
      <c r="G21" s="77"/>
      <c r="H21" s="42" t="s">
        <v>1252</v>
      </c>
      <c r="I21" s="42"/>
      <c r="J21" s="42"/>
      <c r="K21" s="42"/>
      <c r="L21" s="77"/>
      <c r="M21" s="77"/>
    </row>
    <row r="22" spans="1:13" ht="27" customHeight="1">
      <c r="A22" s="77"/>
      <c r="B22" s="77"/>
      <c r="C22" s="77"/>
      <c r="D22" s="77"/>
      <c r="E22" s="77"/>
      <c r="F22" s="77"/>
      <c r="G22" s="77"/>
      <c r="H22" s="42"/>
      <c r="I22" s="42"/>
      <c r="J22" s="42"/>
      <c r="K22" s="42"/>
      <c r="L22" s="77"/>
      <c r="M22" s="77"/>
    </row>
    <row r="23" spans="1:13" ht="18" customHeight="1">
      <c r="A23" s="77"/>
      <c r="B23" s="77" t="s">
        <v>948</v>
      </c>
      <c r="C23" s="77"/>
      <c r="D23" s="77"/>
      <c r="E23" s="77"/>
      <c r="F23" s="77"/>
      <c r="G23" s="77"/>
      <c r="H23" s="42" t="s">
        <v>1250</v>
      </c>
      <c r="I23" s="42"/>
      <c r="J23" s="42"/>
      <c r="K23" s="42"/>
      <c r="L23" s="77"/>
      <c r="M23" s="77"/>
    </row>
    <row r="24" spans="1:13" ht="15" customHeight="1">
      <c r="A24" s="77"/>
      <c r="B24" s="77"/>
      <c r="C24" s="77"/>
      <c r="D24" s="77"/>
      <c r="E24" s="77"/>
      <c r="F24" s="77"/>
      <c r="G24" s="77"/>
      <c r="H24" s="42"/>
      <c r="I24" s="42"/>
      <c r="J24" s="42"/>
      <c r="K24" s="42"/>
      <c r="L24" s="77"/>
      <c r="M24" s="77"/>
    </row>
    <row r="25" spans="1:13" ht="18" customHeight="1">
      <c r="A25" s="77"/>
      <c r="B25" s="77"/>
      <c r="C25" s="77"/>
      <c r="D25" s="1106" t="s">
        <v>964</v>
      </c>
      <c r="E25" s="1106"/>
      <c r="F25" s="1106"/>
      <c r="G25" s="1073" t="s">
        <v>961</v>
      </c>
      <c r="H25" s="1072" t="s">
        <v>784</v>
      </c>
      <c r="I25" s="1072"/>
      <c r="J25" s="1072"/>
      <c r="K25" s="1072"/>
      <c r="L25" s="1074" t="s">
        <v>965</v>
      </c>
      <c r="M25" s="1074"/>
    </row>
    <row r="26" spans="1:13" ht="18" customHeight="1">
      <c r="A26" s="77"/>
      <c r="B26" s="77"/>
      <c r="C26" s="77"/>
      <c r="D26" s="1106"/>
      <c r="E26" s="1106"/>
      <c r="F26" s="1106"/>
      <c r="G26" s="1073"/>
      <c r="H26" s="1071" t="s">
        <v>785</v>
      </c>
      <c r="I26" s="1071"/>
      <c r="J26" s="1071"/>
      <c r="K26" s="1071"/>
      <c r="L26" s="1074"/>
      <c r="M26" s="1074"/>
    </row>
    <row r="27" spans="1:13" ht="18.75" customHeight="1">
      <c r="A27" s="77"/>
      <c r="B27" s="77"/>
      <c r="C27" s="77"/>
      <c r="D27" s="77"/>
      <c r="E27" s="77"/>
      <c r="F27" s="77"/>
      <c r="G27" s="81"/>
      <c r="H27" s="81"/>
      <c r="I27" s="81"/>
      <c r="J27" s="81"/>
      <c r="K27" s="81"/>
      <c r="L27" s="77"/>
      <c r="M27" s="77"/>
    </row>
    <row r="28" spans="1:13" ht="15">
      <c r="A28" s="55"/>
      <c r="B28" s="55" t="s">
        <v>367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5">
      <c r="A29" s="55"/>
      <c r="B29" s="55" t="s">
        <v>1261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36" customHeight="1">
      <c r="A30" s="77"/>
      <c r="B30" s="77"/>
      <c r="C30" s="77"/>
      <c r="D30" s="77"/>
      <c r="E30" s="77"/>
      <c r="F30" s="77"/>
      <c r="G30" s="81"/>
      <c r="H30" s="81"/>
      <c r="I30" s="81"/>
      <c r="J30" s="81"/>
      <c r="K30" s="81"/>
      <c r="L30" s="77"/>
      <c r="M30" s="77"/>
    </row>
    <row r="31" spans="1:13" ht="21" customHeight="1">
      <c r="A31" s="77"/>
      <c r="B31" s="77" t="s">
        <v>786</v>
      </c>
      <c r="C31" s="77"/>
      <c r="D31" s="77"/>
      <c r="E31" s="77"/>
      <c r="F31" s="77"/>
      <c r="G31" s="77"/>
      <c r="H31" s="42" t="s">
        <v>1254</v>
      </c>
      <c r="I31" s="77"/>
      <c r="J31" s="77"/>
      <c r="K31" s="77"/>
      <c r="L31" s="77"/>
      <c r="M31" s="77"/>
    </row>
    <row r="32" spans="1:13" ht="17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21" customHeight="1">
      <c r="A33" s="77"/>
      <c r="B33" s="77" t="s">
        <v>787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6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21" customHeight="1">
      <c r="A35" s="77"/>
      <c r="B35" s="77" t="s">
        <v>949</v>
      </c>
      <c r="C35" s="77"/>
      <c r="D35" s="77"/>
      <c r="E35" s="77"/>
      <c r="F35" s="77"/>
      <c r="G35" s="42" t="s">
        <v>1352</v>
      </c>
      <c r="H35" s="77"/>
      <c r="I35" s="77"/>
      <c r="J35" s="77"/>
      <c r="K35" s="77"/>
      <c r="L35" s="77"/>
      <c r="M35" s="77"/>
    </row>
    <row r="36" spans="1:13" ht="21.75" customHeight="1">
      <c r="A36" s="77"/>
      <c r="B36" s="77" t="s">
        <v>950</v>
      </c>
      <c r="C36" s="77"/>
      <c r="D36" s="77"/>
      <c r="E36" s="77"/>
      <c r="F36" s="77"/>
      <c r="G36" s="42" t="s">
        <v>690</v>
      </c>
      <c r="H36" s="77"/>
      <c r="I36" s="77"/>
      <c r="J36" s="77"/>
      <c r="K36" s="77"/>
      <c r="L36" s="77"/>
      <c r="M36" s="77"/>
    </row>
    <row r="37" spans="1:13" ht="42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20.25" customHeight="1">
      <c r="A38" s="77"/>
      <c r="B38" s="77" t="s">
        <v>788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9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21" customHeight="1">
      <c r="A40" s="77"/>
      <c r="B40" s="77" t="s">
        <v>789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6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21" customHeight="1">
      <c r="A42" s="77"/>
      <c r="B42" s="77" t="s">
        <v>951</v>
      </c>
      <c r="C42" s="77"/>
      <c r="D42" s="77"/>
      <c r="E42" s="77"/>
      <c r="F42" s="77"/>
      <c r="G42" s="77"/>
      <c r="H42" s="42" t="s">
        <v>682</v>
      </c>
      <c r="I42" s="77"/>
      <c r="J42" s="77"/>
      <c r="K42" s="77"/>
      <c r="L42" s="77"/>
      <c r="M42" s="77"/>
    </row>
    <row r="43" spans="1:13" ht="21" customHeight="1">
      <c r="A43" s="77"/>
      <c r="B43" s="77" t="s">
        <v>952</v>
      </c>
      <c r="C43" s="77"/>
      <c r="D43" s="77"/>
      <c r="E43" s="77"/>
      <c r="F43" s="77"/>
      <c r="G43" s="77"/>
      <c r="H43" s="42" t="s">
        <v>683</v>
      </c>
      <c r="I43" s="77"/>
      <c r="J43" s="77"/>
      <c r="K43" s="77"/>
      <c r="L43" s="77"/>
      <c r="M43" s="77"/>
    </row>
    <row r="44" spans="1:13" ht="21" customHeight="1">
      <c r="A44" s="77"/>
      <c r="B44" s="77" t="s">
        <v>953</v>
      </c>
      <c r="C44" s="77"/>
      <c r="D44" s="77"/>
      <c r="E44" s="77"/>
      <c r="F44" s="77"/>
      <c r="G44" s="77"/>
      <c r="H44" s="42" t="s">
        <v>684</v>
      </c>
      <c r="I44" s="77"/>
      <c r="J44" s="77"/>
      <c r="K44" s="77"/>
      <c r="L44" s="77"/>
      <c r="M44" s="77"/>
    </row>
    <row r="45" spans="1:13" ht="21" customHeight="1">
      <c r="A45" s="77"/>
      <c r="B45" s="77" t="s">
        <v>954</v>
      </c>
      <c r="C45" s="77"/>
      <c r="D45" s="77"/>
      <c r="E45" s="77"/>
      <c r="F45" s="77"/>
      <c r="G45" s="77"/>
      <c r="H45" s="42" t="s">
        <v>685</v>
      </c>
      <c r="I45" s="77"/>
      <c r="J45" s="77"/>
      <c r="K45" s="77"/>
      <c r="L45" s="77"/>
      <c r="M45" s="77"/>
    </row>
    <row r="46" spans="1:13" ht="15" customHeight="1">
      <c r="A46" s="77"/>
      <c r="B46" s="77"/>
      <c r="C46" s="77"/>
      <c r="D46" s="77"/>
      <c r="E46" s="77"/>
      <c r="F46" s="77"/>
      <c r="G46" s="77"/>
      <c r="H46" s="42"/>
      <c r="I46" s="77"/>
      <c r="J46" s="77"/>
      <c r="K46" s="77"/>
      <c r="L46" s="77"/>
      <c r="M46" s="77"/>
    </row>
    <row r="47" spans="1:13" ht="21" customHeight="1">
      <c r="A47" s="77"/>
      <c r="B47" s="77" t="s">
        <v>790</v>
      </c>
      <c r="C47" s="77"/>
      <c r="D47" s="77"/>
      <c r="E47" s="77"/>
      <c r="F47" s="77"/>
      <c r="G47" s="77"/>
      <c r="H47" s="42"/>
      <c r="I47" s="77"/>
      <c r="J47" s="77"/>
      <c r="K47" s="77"/>
      <c r="L47" s="77"/>
      <c r="M47" s="77"/>
    </row>
    <row r="48" spans="1:13" ht="6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21" customHeight="1">
      <c r="A49" s="77"/>
      <c r="B49" s="77" t="s">
        <v>955</v>
      </c>
      <c r="C49" s="77"/>
      <c r="D49" s="77"/>
      <c r="E49" s="77"/>
      <c r="F49" s="77"/>
      <c r="G49" s="77"/>
      <c r="H49" s="42" t="s">
        <v>686</v>
      </c>
      <c r="I49" s="77"/>
      <c r="J49" s="77"/>
      <c r="K49" s="77"/>
      <c r="L49" s="77"/>
      <c r="M49" s="77"/>
    </row>
    <row r="50" spans="1:13" ht="21" customHeight="1">
      <c r="A50" s="77"/>
      <c r="B50" s="77" t="s">
        <v>956</v>
      </c>
      <c r="C50" s="77"/>
      <c r="D50" s="77"/>
      <c r="E50" s="77"/>
      <c r="F50" s="77"/>
      <c r="G50" s="77"/>
      <c r="H50" s="42" t="s">
        <v>687</v>
      </c>
      <c r="I50" s="77"/>
      <c r="J50" s="77"/>
      <c r="K50" s="77"/>
      <c r="L50" s="77"/>
      <c r="M50" s="77"/>
    </row>
    <row r="51" spans="1:13" ht="21" customHeight="1">
      <c r="A51" s="77"/>
      <c r="B51" s="77" t="s">
        <v>957</v>
      </c>
      <c r="C51" s="77"/>
      <c r="D51" s="77"/>
      <c r="E51" s="77"/>
      <c r="F51" s="77"/>
      <c r="G51" s="77"/>
      <c r="H51" s="42" t="s">
        <v>688</v>
      </c>
      <c r="I51" s="77"/>
      <c r="J51" s="77"/>
      <c r="K51" s="77"/>
      <c r="L51" s="77"/>
      <c r="M51" s="77"/>
    </row>
    <row r="52" spans="1:13" ht="21" customHeight="1">
      <c r="A52" s="77"/>
      <c r="B52" s="77" t="s">
        <v>958</v>
      </c>
      <c r="C52" s="77"/>
      <c r="D52" s="77"/>
      <c r="E52" s="77"/>
      <c r="F52" s="77"/>
      <c r="G52" s="77"/>
      <c r="H52" s="42" t="s">
        <v>689</v>
      </c>
      <c r="I52" s="77"/>
      <c r="J52" s="77"/>
      <c r="K52" s="77"/>
      <c r="L52" s="77"/>
      <c r="M52" s="77"/>
    </row>
    <row r="53" spans="1:13" ht="18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5">
      <c r="A54" s="55"/>
      <c r="B54" s="55" t="s">
        <v>1005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5">
      <c r="A55" s="55"/>
      <c r="B55" s="55" t="s">
        <v>1004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</sheetData>
  <mergeCells count="10">
    <mergeCell ref="D25:F26"/>
    <mergeCell ref="G25:G26"/>
    <mergeCell ref="H25:K25"/>
    <mergeCell ref="L25:M26"/>
    <mergeCell ref="H26:K26"/>
    <mergeCell ref="D15:F16"/>
    <mergeCell ref="G15:G16"/>
    <mergeCell ref="H15:J15"/>
    <mergeCell ref="K15:K16"/>
    <mergeCell ref="H16:J16"/>
  </mergeCells>
  <printOptions horizontalCentered="1"/>
  <pageMargins left="0.71" right="0.36" top="0.76" bottom="0.73" header="0.5118110236220472" footer="0.5118110236220472"/>
  <pageSetup firstPageNumber="21" useFirstPageNumber="1" fitToHeight="1" fitToWidth="1" horizontalDpi="600" verticalDpi="600" orientation="portrait" pageOrder="overThenDown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3:AL79"/>
  <sheetViews>
    <sheetView view="pageBreakPreview" zoomScale="75" zoomScaleNormal="75" zoomScaleSheetLayoutView="75" workbookViewId="0" topLeftCell="A1">
      <selection activeCell="R18" sqref="R18"/>
    </sheetView>
  </sheetViews>
  <sheetFormatPr defaultColWidth="8.796875" defaultRowHeight="15"/>
  <cols>
    <col min="1" max="1" width="3" style="1" customWidth="1"/>
    <col min="2" max="16" width="7.59765625" style="1" customWidth="1"/>
    <col min="17" max="17" width="5.8984375" style="1" customWidth="1"/>
    <col min="18" max="18" width="47.09765625" style="1" customWidth="1"/>
    <col min="19" max="38" width="7.59765625" style="1" customWidth="1"/>
    <col min="39" max="16384" width="11" style="1" customWidth="1"/>
  </cols>
  <sheetData>
    <row r="1" ht="15"/>
    <row r="2" ht="15"/>
    <row r="3" ht="20.25">
      <c r="A3" s="45"/>
    </row>
    <row r="4" ht="15"/>
    <row r="5" ht="15">
      <c r="R5" s="1" t="s">
        <v>1258</v>
      </c>
    </row>
    <row r="6" spans="18:38" ht="15">
      <c r="R6" s="1" t="s">
        <v>774</v>
      </c>
      <c r="S6" s="23">
        <v>62</v>
      </c>
      <c r="T6" s="23">
        <v>63</v>
      </c>
      <c r="U6" s="23" t="s">
        <v>775</v>
      </c>
      <c r="V6" s="23">
        <v>2</v>
      </c>
      <c r="W6" s="23">
        <v>3</v>
      </c>
      <c r="X6" s="23">
        <v>4</v>
      </c>
      <c r="Y6" s="23">
        <v>5</v>
      </c>
      <c r="Z6" s="23">
        <v>6</v>
      </c>
      <c r="AA6" s="23">
        <v>7</v>
      </c>
      <c r="AB6" s="23">
        <v>8</v>
      </c>
      <c r="AC6" s="23">
        <v>9</v>
      </c>
      <c r="AD6" s="23">
        <v>10</v>
      </c>
      <c r="AE6" s="23">
        <v>11</v>
      </c>
      <c r="AF6" s="23">
        <v>12</v>
      </c>
      <c r="AG6" s="23">
        <v>13</v>
      </c>
      <c r="AH6" s="23">
        <v>14</v>
      </c>
      <c r="AI6" s="23">
        <v>15</v>
      </c>
      <c r="AJ6" s="23">
        <v>16</v>
      </c>
      <c r="AK6" s="23">
        <v>17</v>
      </c>
      <c r="AL6" s="23">
        <v>18</v>
      </c>
    </row>
    <row r="7" spans="18:38" s="37" customFormat="1" ht="15">
      <c r="R7" s="37" t="s">
        <v>5</v>
      </c>
      <c r="S7" s="37">
        <v>2251</v>
      </c>
      <c r="T7" s="37">
        <v>2324</v>
      </c>
      <c r="U7" s="37">
        <v>2445</v>
      </c>
      <c r="V7" s="37">
        <v>2475</v>
      </c>
      <c r="W7" s="37">
        <v>2503</v>
      </c>
      <c r="X7" s="37">
        <v>2694</v>
      </c>
      <c r="Y7" s="37">
        <v>2710</v>
      </c>
      <c r="Z7" s="37">
        <v>2796</v>
      </c>
      <c r="AA7" s="37">
        <v>2804</v>
      </c>
      <c r="AB7" s="37">
        <v>2848</v>
      </c>
      <c r="AC7" s="37">
        <v>2897</v>
      </c>
      <c r="AD7" s="37">
        <v>2974</v>
      </c>
      <c r="AE7" s="37">
        <v>2899</v>
      </c>
      <c r="AF7" s="37">
        <v>2927</v>
      </c>
      <c r="AG7" s="37">
        <v>2896</v>
      </c>
      <c r="AH7" s="37">
        <v>2929</v>
      </c>
      <c r="AI7" s="37">
        <v>2971</v>
      </c>
      <c r="AJ7" s="37">
        <v>2926</v>
      </c>
      <c r="AK7" s="37">
        <v>2925</v>
      </c>
      <c r="AL7" s="37">
        <v>2945</v>
      </c>
    </row>
    <row r="8" spans="18:38" ht="15">
      <c r="R8" s="1" t="s">
        <v>1257</v>
      </c>
      <c r="S8" s="37">
        <v>637</v>
      </c>
      <c r="T8" s="37">
        <v>631</v>
      </c>
      <c r="U8" s="37">
        <v>720</v>
      </c>
      <c r="V8" s="37">
        <v>711</v>
      </c>
      <c r="W8" s="37">
        <v>767</v>
      </c>
      <c r="X8" s="37">
        <v>750</v>
      </c>
      <c r="Y8" s="37">
        <v>723</v>
      </c>
      <c r="Z8" s="37">
        <v>713</v>
      </c>
      <c r="AA8" s="37">
        <v>661</v>
      </c>
      <c r="AB8" s="37">
        <v>646</v>
      </c>
      <c r="AC8" s="37">
        <v>612</v>
      </c>
      <c r="AD8" s="37">
        <v>612</v>
      </c>
      <c r="AE8" s="37">
        <v>550</v>
      </c>
      <c r="AF8" s="37">
        <v>490</v>
      </c>
      <c r="AG8" s="37">
        <v>438</v>
      </c>
      <c r="AH8" s="37">
        <v>409</v>
      </c>
      <c r="AI8" s="37">
        <v>392</v>
      </c>
      <c r="AJ8" s="1">
        <v>371</v>
      </c>
      <c r="AK8" s="1">
        <v>342</v>
      </c>
      <c r="AL8" s="1">
        <v>334</v>
      </c>
    </row>
    <row r="9" spans="18:38" s="37" customFormat="1" ht="15">
      <c r="R9" s="37" t="s">
        <v>1256</v>
      </c>
      <c r="S9" s="37">
        <v>949</v>
      </c>
      <c r="T9" s="37">
        <v>974</v>
      </c>
      <c r="U9" s="37">
        <v>1019</v>
      </c>
      <c r="V9" s="37">
        <v>1026</v>
      </c>
      <c r="W9" s="37">
        <v>1023</v>
      </c>
      <c r="X9" s="37">
        <v>1092</v>
      </c>
      <c r="Y9" s="37">
        <v>1093</v>
      </c>
      <c r="Z9" s="37">
        <v>1123</v>
      </c>
      <c r="AA9" s="37">
        <v>1120</v>
      </c>
      <c r="AB9" s="37">
        <v>1136</v>
      </c>
      <c r="AC9" s="37">
        <v>1150</v>
      </c>
      <c r="AD9" s="37">
        <v>1184</v>
      </c>
      <c r="AE9" s="37">
        <v>1148</v>
      </c>
      <c r="AF9" s="37">
        <v>1153</v>
      </c>
      <c r="AG9" s="37">
        <v>1124</v>
      </c>
      <c r="AH9" s="37">
        <v>1128</v>
      </c>
      <c r="AI9" s="37">
        <v>1142</v>
      </c>
      <c r="AJ9" s="37">
        <v>1117</v>
      </c>
      <c r="AK9" s="37">
        <v>1116</v>
      </c>
      <c r="AL9" s="37">
        <v>1115</v>
      </c>
    </row>
    <row r="10" spans="18:38" s="37" customFormat="1" ht="15">
      <c r="R10" s="1" t="s">
        <v>1255</v>
      </c>
      <c r="S10" s="37">
        <v>935</v>
      </c>
      <c r="T10" s="37">
        <v>957</v>
      </c>
      <c r="U10" s="37">
        <v>1004</v>
      </c>
      <c r="V10" s="37">
        <v>1010</v>
      </c>
      <c r="W10" s="37">
        <v>1002</v>
      </c>
      <c r="X10" s="37">
        <v>1006</v>
      </c>
      <c r="Y10" s="37">
        <v>1004</v>
      </c>
      <c r="Z10" s="37">
        <v>1024</v>
      </c>
      <c r="AA10" s="37">
        <v>1010</v>
      </c>
      <c r="AB10" s="37">
        <v>1023</v>
      </c>
      <c r="AC10" s="37">
        <v>1031</v>
      </c>
      <c r="AD10" s="37">
        <v>1060</v>
      </c>
      <c r="AE10" s="37">
        <v>1007</v>
      </c>
      <c r="AF10" s="37">
        <v>980</v>
      </c>
      <c r="AG10" s="37">
        <v>930</v>
      </c>
      <c r="AH10" s="37">
        <v>929</v>
      </c>
      <c r="AI10" s="37">
        <v>936</v>
      </c>
      <c r="AJ10" s="37">
        <v>913</v>
      </c>
      <c r="AK10" s="37">
        <v>909</v>
      </c>
      <c r="AL10" s="37">
        <v>895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42" ht="14.25">
      <c r="R42" s="1" t="s">
        <v>1259</v>
      </c>
    </row>
    <row r="43" spans="18:33" ht="14.25">
      <c r="R43" s="1" t="s">
        <v>774</v>
      </c>
      <c r="S43" s="23">
        <v>4</v>
      </c>
      <c r="T43" s="23">
        <v>5</v>
      </c>
      <c r="U43" s="23">
        <v>6</v>
      </c>
      <c r="V43" s="23">
        <v>7</v>
      </c>
      <c r="W43" s="23">
        <v>8</v>
      </c>
      <c r="X43" s="23">
        <v>9</v>
      </c>
      <c r="Y43" s="23">
        <v>10</v>
      </c>
      <c r="Z43" s="23">
        <v>11</v>
      </c>
      <c r="AA43" s="23">
        <v>12</v>
      </c>
      <c r="AB43" s="23">
        <v>13</v>
      </c>
      <c r="AC43" s="23">
        <v>14</v>
      </c>
      <c r="AD43" s="23">
        <v>15</v>
      </c>
      <c r="AE43" s="23">
        <v>16</v>
      </c>
      <c r="AF43" s="23">
        <v>17</v>
      </c>
      <c r="AG43" s="23">
        <v>18</v>
      </c>
    </row>
    <row r="44" spans="18:33" ht="14.25">
      <c r="R44" s="1" t="s">
        <v>881</v>
      </c>
      <c r="S44" s="1">
        <v>87</v>
      </c>
      <c r="T44" s="1">
        <v>98</v>
      </c>
      <c r="U44" s="1">
        <v>111</v>
      </c>
      <c r="V44" s="1">
        <v>119</v>
      </c>
      <c r="W44" s="1">
        <v>141</v>
      </c>
      <c r="X44" s="1">
        <v>162</v>
      </c>
      <c r="Y44" s="1">
        <v>185</v>
      </c>
      <c r="Z44" s="1">
        <v>214</v>
      </c>
      <c r="AA44" s="1">
        <v>283</v>
      </c>
      <c r="AB44" s="1">
        <v>303</v>
      </c>
      <c r="AC44" s="1">
        <v>315</v>
      </c>
      <c r="AD44" s="1">
        <v>344</v>
      </c>
      <c r="AE44" s="1">
        <v>369</v>
      </c>
      <c r="AF44" s="1">
        <v>396</v>
      </c>
      <c r="AG44" s="1">
        <v>394</v>
      </c>
    </row>
    <row r="45" spans="18:33" ht="14.25">
      <c r="R45" s="1" t="s">
        <v>779</v>
      </c>
      <c r="S45" s="1">
        <v>164</v>
      </c>
      <c r="T45" s="1">
        <v>162</v>
      </c>
      <c r="U45" s="1">
        <v>178</v>
      </c>
      <c r="V45" s="1">
        <v>201</v>
      </c>
      <c r="W45" s="1">
        <v>192</v>
      </c>
      <c r="X45" s="1">
        <v>192</v>
      </c>
      <c r="Y45" s="1">
        <v>185</v>
      </c>
      <c r="Z45" s="1">
        <v>195</v>
      </c>
      <c r="AA45" s="1">
        <v>222</v>
      </c>
      <c r="AB45" s="1">
        <v>251</v>
      </c>
      <c r="AC45" s="1">
        <v>250</v>
      </c>
      <c r="AD45" s="1">
        <v>255</v>
      </c>
      <c r="AE45" s="1">
        <v>248</v>
      </c>
      <c r="AF45" s="1">
        <v>247</v>
      </c>
      <c r="AG45" s="1">
        <v>255</v>
      </c>
    </row>
    <row r="46" spans="19:33" ht="14.25">
      <c r="S46" s="1">
        <v>251</v>
      </c>
      <c r="T46" s="1">
        <v>260</v>
      </c>
      <c r="U46" s="1">
        <v>289</v>
      </c>
      <c r="V46" s="1">
        <v>320</v>
      </c>
      <c r="W46" s="1">
        <v>333</v>
      </c>
      <c r="X46" s="1">
        <v>354</v>
      </c>
      <c r="Y46" s="1">
        <v>370</v>
      </c>
      <c r="Z46" s="1">
        <v>409</v>
      </c>
      <c r="AA46" s="1">
        <v>505</v>
      </c>
      <c r="AB46" s="1">
        <v>554</v>
      </c>
      <c r="AC46" s="1">
        <v>565</v>
      </c>
      <c r="AD46" s="1">
        <v>599</v>
      </c>
      <c r="AE46" s="1">
        <v>617</v>
      </c>
      <c r="AF46" s="1">
        <v>643</v>
      </c>
      <c r="AG46" s="1">
        <v>649</v>
      </c>
    </row>
    <row r="47" spans="18:33" ht="14.25">
      <c r="R47" s="1" t="s">
        <v>570</v>
      </c>
      <c r="S47" s="1">
        <v>9.4</v>
      </c>
      <c r="T47" s="1">
        <v>9.8</v>
      </c>
      <c r="U47" s="1">
        <v>10.5</v>
      </c>
      <c r="V47" s="1">
        <v>11.6</v>
      </c>
      <c r="W47" s="1">
        <v>11.9</v>
      </c>
      <c r="X47" s="1">
        <v>12.4</v>
      </c>
      <c r="Y47" s="1">
        <v>12.6</v>
      </c>
      <c r="Z47" s="1">
        <v>14.2</v>
      </c>
      <c r="AA47" s="1">
        <v>17.4</v>
      </c>
      <c r="AB47" s="1">
        <v>19.2</v>
      </c>
      <c r="AC47" s="1">
        <v>19.4</v>
      </c>
      <c r="AD47" s="1">
        <v>20.3</v>
      </c>
      <c r="AE47" s="1">
        <v>21.1</v>
      </c>
      <c r="AF47" s="193">
        <v>22</v>
      </c>
      <c r="AG47" s="193">
        <v>22.1</v>
      </c>
    </row>
    <row r="74" ht="15">
      <c r="C74" s="55" t="s">
        <v>1262</v>
      </c>
    </row>
    <row r="76" ht="14.25">
      <c r="R76" s="1" t="s">
        <v>781</v>
      </c>
    </row>
    <row r="77" spans="18:36" ht="14.25">
      <c r="R77" s="1" t="s">
        <v>774</v>
      </c>
      <c r="S77" s="23">
        <v>62</v>
      </c>
      <c r="T77" s="23">
        <v>63</v>
      </c>
      <c r="U77" s="23" t="s">
        <v>775</v>
      </c>
      <c r="V77" s="23">
        <v>2</v>
      </c>
      <c r="W77" s="23">
        <v>3</v>
      </c>
      <c r="X77" s="23">
        <v>4</v>
      </c>
      <c r="Y77" s="23">
        <v>5</v>
      </c>
      <c r="Z77" s="23">
        <v>6</v>
      </c>
      <c r="AA77" s="23">
        <v>7</v>
      </c>
      <c r="AB77" s="23">
        <v>8</v>
      </c>
      <c r="AC77" s="23">
        <v>9</v>
      </c>
      <c r="AD77" s="23">
        <v>10</v>
      </c>
      <c r="AE77" s="23">
        <v>11</v>
      </c>
      <c r="AF77" s="23">
        <v>12</v>
      </c>
      <c r="AG77" s="23">
        <v>13</v>
      </c>
      <c r="AH77" s="23">
        <v>14</v>
      </c>
      <c r="AI77" s="53">
        <v>15</v>
      </c>
      <c r="AJ77" s="1">
        <v>16</v>
      </c>
    </row>
    <row r="78" spans="18:36" ht="14.25">
      <c r="R78" s="1" t="s">
        <v>782</v>
      </c>
      <c r="S78" s="37">
        <v>5454</v>
      </c>
      <c r="T78" s="37">
        <v>6999</v>
      </c>
      <c r="U78" s="37">
        <v>7404</v>
      </c>
      <c r="V78" s="37">
        <v>7971</v>
      </c>
      <c r="W78" s="37">
        <v>8832</v>
      </c>
      <c r="X78" s="37">
        <v>9895</v>
      </c>
      <c r="Y78" s="37">
        <v>10205</v>
      </c>
      <c r="Z78" s="37">
        <v>10201</v>
      </c>
      <c r="AA78" s="37">
        <v>10420</v>
      </c>
      <c r="AB78" s="37">
        <v>10702</v>
      </c>
      <c r="AC78" s="37">
        <v>11460</v>
      </c>
      <c r="AD78" s="37">
        <v>11987</v>
      </c>
      <c r="AE78" s="37">
        <v>12055</v>
      </c>
      <c r="AF78" s="37">
        <v>12953</v>
      </c>
      <c r="AG78" s="37">
        <v>12590</v>
      </c>
      <c r="AH78" s="37">
        <v>12533</v>
      </c>
      <c r="AI78" s="54">
        <v>9981</v>
      </c>
      <c r="AJ78" s="54">
        <v>14654</v>
      </c>
    </row>
    <row r="79" spans="18:36" ht="14.25">
      <c r="R79" s="1" t="s">
        <v>783</v>
      </c>
      <c r="S79" s="37">
        <v>18630</v>
      </c>
      <c r="T79" s="37">
        <v>19688</v>
      </c>
      <c r="U79" s="37">
        <v>19913</v>
      </c>
      <c r="V79" s="37">
        <v>21293</v>
      </c>
      <c r="W79" s="37">
        <v>23656</v>
      </c>
      <c r="X79" s="37">
        <v>26792</v>
      </c>
      <c r="Y79" s="37">
        <v>27845</v>
      </c>
      <c r="Z79" s="37">
        <v>27134</v>
      </c>
      <c r="AA79" s="37">
        <v>27441</v>
      </c>
      <c r="AB79" s="37">
        <v>28135</v>
      </c>
      <c r="AC79" s="37">
        <v>29668</v>
      </c>
      <c r="AD79" s="37">
        <v>29916</v>
      </c>
      <c r="AE79" s="37">
        <v>30842</v>
      </c>
      <c r="AF79" s="37">
        <v>33297</v>
      </c>
      <c r="AG79" s="37">
        <v>33823</v>
      </c>
      <c r="AH79" s="37">
        <v>33274</v>
      </c>
      <c r="AI79" s="54">
        <v>26182</v>
      </c>
      <c r="AJ79" s="54">
        <v>39284</v>
      </c>
    </row>
  </sheetData>
  <printOptions horizontalCentered="1"/>
  <pageMargins left="0.62" right="0.38" top="0.98" bottom="0.73" header="0.5118110236220472" footer="0.51"/>
  <pageSetup firstPageNumber="22" useFirstPageNumber="1" fitToHeight="1" fitToWidth="1" horizontalDpi="600" verticalDpi="600" orientation="portrait" pageOrder="overThenDown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S983"/>
  <sheetViews>
    <sheetView view="pageBreakPreview" zoomScale="70" zoomScaleNormal="75" zoomScaleSheetLayoutView="70" workbookViewId="0" topLeftCell="A1">
      <pane xSplit="1" ySplit="5" topLeftCell="D3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41" sqref="P41"/>
    </sheetView>
  </sheetViews>
  <sheetFormatPr defaultColWidth="8.796875" defaultRowHeight="27.75" customHeight="1"/>
  <cols>
    <col min="1" max="1" width="12.59765625" style="10" customWidth="1"/>
    <col min="2" max="2" width="13.59765625" style="10" customWidth="1"/>
    <col min="3" max="3" width="9.59765625" style="10" customWidth="1"/>
    <col min="4" max="5" width="11.59765625" style="10" customWidth="1"/>
    <col min="6" max="10" width="9.59765625" style="2" customWidth="1"/>
    <col min="11" max="11" width="8.59765625" style="2" customWidth="1"/>
    <col min="12" max="12" width="9.59765625" style="2" customWidth="1"/>
    <col min="13" max="13" width="2.59765625" style="10" customWidth="1"/>
    <col min="14" max="15" width="13.59765625" style="2" customWidth="1"/>
    <col min="16" max="16" width="10.09765625" style="2" customWidth="1"/>
    <col min="17" max="17" width="10.69921875" style="12" customWidth="1"/>
    <col min="18" max="18" width="13.69921875" style="843" customWidth="1"/>
    <col min="19" max="19" width="12.19921875" style="843" bestFit="1" customWidth="1"/>
    <col min="20" max="16384" width="9" style="10" customWidth="1"/>
  </cols>
  <sheetData>
    <row r="1" spans="1:19" s="17" customFormat="1" ht="33" customHeight="1">
      <c r="A1" s="82" t="s">
        <v>75</v>
      </c>
      <c r="F1" s="15"/>
      <c r="G1" s="15"/>
      <c r="H1" s="15"/>
      <c r="I1" s="15"/>
      <c r="J1" s="15"/>
      <c r="K1" s="15"/>
      <c r="L1" s="15"/>
      <c r="N1" s="15"/>
      <c r="O1" s="15"/>
      <c r="P1" s="15"/>
      <c r="Q1" s="16"/>
      <c r="R1" s="842"/>
      <c r="S1" s="842"/>
    </row>
    <row r="2" spans="1:19" s="17" customFormat="1" ht="30" customHeight="1" thickBot="1">
      <c r="A2" s="82" t="s">
        <v>395</v>
      </c>
      <c r="F2" s="6"/>
      <c r="G2" s="6"/>
      <c r="H2" s="6"/>
      <c r="I2" s="83"/>
      <c r="K2" s="7"/>
      <c r="L2" s="44" t="s">
        <v>944</v>
      </c>
      <c r="N2" s="7"/>
      <c r="O2" s="7"/>
      <c r="P2" s="7"/>
      <c r="Q2" s="14"/>
      <c r="R2" s="842"/>
      <c r="S2" s="842"/>
    </row>
    <row r="3" spans="1:19" s="19" customFormat="1" ht="18.75" customHeight="1" thickBot="1">
      <c r="A3" s="1067" t="s">
        <v>559</v>
      </c>
      <c r="B3" s="851" t="s">
        <v>7</v>
      </c>
      <c r="C3" s="849"/>
      <c r="D3" s="833"/>
      <c r="E3" s="833"/>
      <c r="F3" s="833"/>
      <c r="G3" s="833"/>
      <c r="H3" s="833"/>
      <c r="I3" s="833"/>
      <c r="J3" s="833"/>
      <c r="K3" s="833"/>
      <c r="L3" s="834"/>
      <c r="N3" s="1065" t="s">
        <v>11</v>
      </c>
      <c r="O3" s="1065" t="s">
        <v>1130</v>
      </c>
      <c r="P3" s="1063" t="s">
        <v>946</v>
      </c>
      <c r="R3" s="1062" t="s">
        <v>1129</v>
      </c>
      <c r="S3" s="1062" t="s">
        <v>1132</v>
      </c>
    </row>
    <row r="4" spans="1:19" s="19" customFormat="1" ht="18.75" customHeight="1">
      <c r="A4" s="1068"/>
      <c r="B4" s="1069" t="s">
        <v>1117</v>
      </c>
      <c r="C4" s="1042" t="s">
        <v>397</v>
      </c>
      <c r="D4" s="851" t="s">
        <v>419</v>
      </c>
      <c r="E4" s="852"/>
      <c r="F4" s="852"/>
      <c r="G4" s="852"/>
      <c r="H4" s="852"/>
      <c r="I4" s="852"/>
      <c r="J4" s="1044" t="s">
        <v>398</v>
      </c>
      <c r="K4" s="1046" t="s">
        <v>399</v>
      </c>
      <c r="L4" s="1046" t="s">
        <v>400</v>
      </c>
      <c r="N4" s="1066"/>
      <c r="O4" s="1066"/>
      <c r="P4" s="1064"/>
      <c r="R4" s="1062"/>
      <c r="S4" s="1062"/>
    </row>
    <row r="5" spans="1:19" s="19" customFormat="1" ht="36" customHeight="1" thickBot="1">
      <c r="A5" s="1068"/>
      <c r="B5" s="1070"/>
      <c r="C5" s="1043"/>
      <c r="D5" s="844" t="s">
        <v>545</v>
      </c>
      <c r="E5" s="839" t="s">
        <v>1128</v>
      </c>
      <c r="F5" s="838" t="s">
        <v>1127</v>
      </c>
      <c r="G5" s="838" t="s">
        <v>1126</v>
      </c>
      <c r="H5" s="837" t="s">
        <v>1131</v>
      </c>
      <c r="I5" s="850" t="s">
        <v>1125</v>
      </c>
      <c r="J5" s="1045"/>
      <c r="K5" s="1047"/>
      <c r="L5" s="1047"/>
      <c r="N5" s="1066"/>
      <c r="O5" s="1066"/>
      <c r="P5" s="1064"/>
      <c r="R5" s="1062"/>
      <c r="S5" s="1062"/>
    </row>
    <row r="6" spans="1:19" ht="39.75" customHeight="1">
      <c r="A6" s="949" t="s">
        <v>251</v>
      </c>
      <c r="B6" s="94">
        <f>SUM(D6,J6,K6,L6)</f>
        <v>927034</v>
      </c>
      <c r="C6" s="821">
        <f>(B6*1000000)/(R6*365)</f>
        <v>1142.442688512952</v>
      </c>
      <c r="D6" s="94">
        <f>SUM(E6:I6)</f>
        <v>766780</v>
      </c>
      <c r="E6" s="202">
        <v>581735</v>
      </c>
      <c r="F6" s="202">
        <v>85982</v>
      </c>
      <c r="G6" s="202">
        <v>86401</v>
      </c>
      <c r="H6" s="202">
        <v>2100</v>
      </c>
      <c r="I6" s="828">
        <v>10562</v>
      </c>
      <c r="J6" s="95">
        <v>24650</v>
      </c>
      <c r="K6" s="195" t="s">
        <v>401</v>
      </c>
      <c r="L6" s="95">
        <v>135604</v>
      </c>
      <c r="M6" s="213"/>
      <c r="N6" s="94">
        <f>B6-G6-L6</f>
        <v>705029</v>
      </c>
      <c r="O6" s="94">
        <f>(N6*1000000)/(R6*365)</f>
        <v>868.8518719265937</v>
      </c>
      <c r="P6" s="96">
        <f>(S6/(D6+J6+L6))*100</f>
        <v>24.397271297492864</v>
      </c>
      <c r="Q6" s="10"/>
      <c r="R6" s="843">
        <v>2223148</v>
      </c>
      <c r="S6" s="843">
        <v>226171</v>
      </c>
    </row>
    <row r="7" spans="1:19" ht="39.75" customHeight="1">
      <c r="A7" s="950" t="s">
        <v>252</v>
      </c>
      <c r="B7" s="97">
        <f aca="true" t="shared" si="0" ref="B7:B40">SUM(D7,J7,K7,L7)</f>
        <v>157555</v>
      </c>
      <c r="C7" s="338">
        <f aca="true" t="shared" si="1" ref="C7:C40">(B7*1000000)/(R7*365)</f>
        <v>1190.506819808362</v>
      </c>
      <c r="D7" s="97">
        <f aca="true" t="shared" si="2" ref="D7:D40">SUM(E7:I7)</f>
        <v>126642</v>
      </c>
      <c r="E7" s="204">
        <v>106978</v>
      </c>
      <c r="F7" s="204">
        <v>1511</v>
      </c>
      <c r="G7" s="204">
        <v>13735</v>
      </c>
      <c r="H7" s="204">
        <v>4117</v>
      </c>
      <c r="I7" s="829">
        <v>301</v>
      </c>
      <c r="J7" s="93">
        <v>20209</v>
      </c>
      <c r="K7" s="98" t="s">
        <v>402</v>
      </c>
      <c r="L7" s="93">
        <v>10704</v>
      </c>
      <c r="M7" s="213"/>
      <c r="N7" s="97">
        <f aca="true" t="shared" si="3" ref="N7:N40">B7-G7-L7</f>
        <v>133116</v>
      </c>
      <c r="O7" s="97">
        <f aca="true" t="shared" si="4" ref="O7:O40">(N7*1000000)/(R7*365)</f>
        <v>1005.8424412148769</v>
      </c>
      <c r="P7" s="99">
        <f>(S7/(D7+J7+L7))*100</f>
        <v>16.524388308844532</v>
      </c>
      <c r="Q7" s="10"/>
      <c r="R7" s="843">
        <v>362583</v>
      </c>
      <c r="S7" s="843">
        <v>26035</v>
      </c>
    </row>
    <row r="8" spans="1:19" ht="39.75" customHeight="1">
      <c r="A8" s="950" t="s">
        <v>253</v>
      </c>
      <c r="B8" s="97">
        <f t="shared" si="0"/>
        <v>145478</v>
      </c>
      <c r="C8" s="338">
        <f t="shared" si="1"/>
        <v>1078.7348212312436</v>
      </c>
      <c r="D8" s="97">
        <f t="shared" si="2"/>
        <v>107628</v>
      </c>
      <c r="E8" s="204">
        <v>93477</v>
      </c>
      <c r="F8" s="204">
        <v>5255</v>
      </c>
      <c r="G8" s="204">
        <v>8393</v>
      </c>
      <c r="H8" s="204">
        <v>173</v>
      </c>
      <c r="I8" s="829">
        <v>330</v>
      </c>
      <c r="J8" s="93">
        <v>17863</v>
      </c>
      <c r="K8" s="98" t="s">
        <v>403</v>
      </c>
      <c r="L8" s="93">
        <v>19987</v>
      </c>
      <c r="M8" s="213"/>
      <c r="N8" s="97">
        <f t="shared" si="3"/>
        <v>117098</v>
      </c>
      <c r="O8" s="97">
        <f t="shared" si="4"/>
        <v>868.2941069889341</v>
      </c>
      <c r="P8" s="99">
        <f aca="true" t="shared" si="5" ref="P8:P27">(S8/(D8+J8+L8))*100</f>
        <v>20.820330221751743</v>
      </c>
      <c r="Q8" s="10"/>
      <c r="R8" s="843">
        <v>369479</v>
      </c>
      <c r="S8" s="843">
        <v>30289</v>
      </c>
    </row>
    <row r="9" spans="1:19" ht="39.75" customHeight="1">
      <c r="A9" s="950" t="s">
        <v>254</v>
      </c>
      <c r="B9" s="97">
        <f t="shared" si="0"/>
        <v>153177</v>
      </c>
      <c r="C9" s="338">
        <f t="shared" si="1"/>
        <v>1120.2604660251945</v>
      </c>
      <c r="D9" s="97">
        <f t="shared" si="2"/>
        <v>137011</v>
      </c>
      <c r="E9" s="204">
        <v>96714</v>
      </c>
      <c r="F9" s="204">
        <v>15172</v>
      </c>
      <c r="G9" s="204">
        <v>24606</v>
      </c>
      <c r="H9" s="204">
        <v>125</v>
      </c>
      <c r="I9" s="829">
        <v>394</v>
      </c>
      <c r="J9" s="93">
        <v>13499</v>
      </c>
      <c r="K9" s="98" t="s">
        <v>404</v>
      </c>
      <c r="L9" s="93">
        <v>2667</v>
      </c>
      <c r="M9" s="213"/>
      <c r="N9" s="97">
        <f t="shared" si="3"/>
        <v>125904</v>
      </c>
      <c r="O9" s="97">
        <f t="shared" si="4"/>
        <v>920.7992956803964</v>
      </c>
      <c r="P9" s="99">
        <f t="shared" si="5"/>
        <v>19.19935760590689</v>
      </c>
      <c r="Q9" s="10"/>
      <c r="R9" s="843">
        <v>374612</v>
      </c>
      <c r="S9" s="843">
        <v>29409</v>
      </c>
    </row>
    <row r="10" spans="1:19" ht="39.75" customHeight="1">
      <c r="A10" s="948" t="s">
        <v>255</v>
      </c>
      <c r="B10" s="101">
        <f t="shared" si="0"/>
        <v>51257</v>
      </c>
      <c r="C10" s="822">
        <f t="shared" si="1"/>
        <v>1090.6093907900668</v>
      </c>
      <c r="D10" s="101">
        <f t="shared" si="2"/>
        <v>45736</v>
      </c>
      <c r="E10" s="205">
        <v>36353</v>
      </c>
      <c r="F10" s="205">
        <v>1543</v>
      </c>
      <c r="G10" s="205">
        <v>6933</v>
      </c>
      <c r="H10" s="205">
        <v>12</v>
      </c>
      <c r="I10" s="830">
        <v>895</v>
      </c>
      <c r="J10" s="100">
        <v>3504</v>
      </c>
      <c r="K10" s="196" t="s">
        <v>405</v>
      </c>
      <c r="L10" s="100">
        <v>2017</v>
      </c>
      <c r="M10" s="213"/>
      <c r="N10" s="101">
        <f t="shared" si="3"/>
        <v>42307</v>
      </c>
      <c r="O10" s="101">
        <f t="shared" si="4"/>
        <v>900.1777610112835</v>
      </c>
      <c r="P10" s="102">
        <f t="shared" si="5"/>
        <v>19.6539009306046</v>
      </c>
      <c r="Q10" s="10"/>
      <c r="R10" s="843">
        <v>128763</v>
      </c>
      <c r="S10" s="843">
        <v>10074</v>
      </c>
    </row>
    <row r="11" spans="1:19" ht="39.75" customHeight="1">
      <c r="A11" s="947" t="s">
        <v>256</v>
      </c>
      <c r="B11" s="197">
        <f t="shared" si="0"/>
        <v>48161</v>
      </c>
      <c r="C11" s="823">
        <f t="shared" si="1"/>
        <v>1108.4895509306539</v>
      </c>
      <c r="D11" s="197">
        <f t="shared" si="2"/>
        <v>35295</v>
      </c>
      <c r="E11" s="206">
        <v>30580</v>
      </c>
      <c r="F11" s="206">
        <v>2772</v>
      </c>
      <c r="G11" s="206">
        <v>1902</v>
      </c>
      <c r="H11" s="206">
        <v>21</v>
      </c>
      <c r="I11" s="831">
        <v>20</v>
      </c>
      <c r="J11" s="104">
        <v>5801</v>
      </c>
      <c r="K11" s="199" t="s">
        <v>406</v>
      </c>
      <c r="L11" s="198">
        <v>7065</v>
      </c>
      <c r="M11" s="213"/>
      <c r="N11" s="197">
        <f t="shared" si="3"/>
        <v>39194</v>
      </c>
      <c r="O11" s="197">
        <f t="shared" si="4"/>
        <v>902.1021045903542</v>
      </c>
      <c r="P11" s="105">
        <f t="shared" si="5"/>
        <v>20.688939183156496</v>
      </c>
      <c r="Q11" s="10"/>
      <c r="R11" s="843">
        <v>119034</v>
      </c>
      <c r="S11" s="843">
        <v>9964</v>
      </c>
    </row>
    <row r="12" spans="1:19" ht="39.75" customHeight="1">
      <c r="A12" s="950" t="s">
        <v>257</v>
      </c>
      <c r="B12" s="97">
        <f t="shared" si="0"/>
        <v>143605</v>
      </c>
      <c r="C12" s="338">
        <f t="shared" si="1"/>
        <v>1328.4117207716583</v>
      </c>
      <c r="D12" s="97">
        <f t="shared" si="2"/>
        <v>132816</v>
      </c>
      <c r="E12" s="204">
        <v>103242</v>
      </c>
      <c r="F12" s="204">
        <v>16290</v>
      </c>
      <c r="G12" s="204">
        <v>12546</v>
      </c>
      <c r="H12" s="204">
        <v>278</v>
      </c>
      <c r="I12" s="829">
        <v>460</v>
      </c>
      <c r="J12" s="93">
        <v>6223</v>
      </c>
      <c r="K12" s="98" t="s">
        <v>407</v>
      </c>
      <c r="L12" s="93">
        <v>4566</v>
      </c>
      <c r="M12" s="213"/>
      <c r="N12" s="97">
        <f t="shared" si="3"/>
        <v>126493</v>
      </c>
      <c r="O12" s="97">
        <f t="shared" si="4"/>
        <v>1170.1179192616507</v>
      </c>
      <c r="P12" s="99">
        <f t="shared" si="5"/>
        <v>17.90397270290032</v>
      </c>
      <c r="Q12" s="10"/>
      <c r="R12" s="843">
        <v>296172</v>
      </c>
      <c r="S12" s="843">
        <v>25711</v>
      </c>
    </row>
    <row r="13" spans="1:19" ht="39.75" customHeight="1">
      <c r="A13" s="950" t="s">
        <v>258</v>
      </c>
      <c r="B13" s="97">
        <f t="shared" si="0"/>
        <v>62443</v>
      </c>
      <c r="C13" s="338">
        <f t="shared" si="1"/>
        <v>1264.0140111772012</v>
      </c>
      <c r="D13" s="97">
        <f t="shared" si="2"/>
        <v>53940</v>
      </c>
      <c r="E13" s="204">
        <v>42508</v>
      </c>
      <c r="F13" s="204">
        <v>1530</v>
      </c>
      <c r="G13" s="204">
        <v>9666</v>
      </c>
      <c r="H13" s="204">
        <v>223</v>
      </c>
      <c r="I13" s="829">
        <v>13</v>
      </c>
      <c r="J13" s="93">
        <v>6523</v>
      </c>
      <c r="K13" s="98" t="s">
        <v>402</v>
      </c>
      <c r="L13" s="93">
        <v>1980</v>
      </c>
      <c r="M13" s="213"/>
      <c r="N13" s="97">
        <f t="shared" si="3"/>
        <v>50797</v>
      </c>
      <c r="O13" s="97">
        <f t="shared" si="4"/>
        <v>1028.2676957508174</v>
      </c>
      <c r="P13" s="99">
        <f t="shared" si="5"/>
        <v>28.318626587447753</v>
      </c>
      <c r="Q13" s="10"/>
      <c r="R13" s="843">
        <v>135344</v>
      </c>
      <c r="S13" s="843">
        <v>17683</v>
      </c>
    </row>
    <row r="14" spans="1:19" ht="39.75" customHeight="1">
      <c r="A14" s="950" t="s">
        <v>259</v>
      </c>
      <c r="B14" s="97">
        <f t="shared" si="0"/>
        <v>26479</v>
      </c>
      <c r="C14" s="338">
        <f t="shared" si="1"/>
        <v>1100.4035658079067</v>
      </c>
      <c r="D14" s="97">
        <f t="shared" si="2"/>
        <v>24848</v>
      </c>
      <c r="E14" s="204">
        <v>19134</v>
      </c>
      <c r="F14" s="204">
        <v>717</v>
      </c>
      <c r="G14" s="204">
        <v>4107</v>
      </c>
      <c r="H14" s="203" t="s">
        <v>408</v>
      </c>
      <c r="I14" s="829">
        <v>890</v>
      </c>
      <c r="J14" s="93">
        <v>44</v>
      </c>
      <c r="K14" s="93">
        <v>46</v>
      </c>
      <c r="L14" s="93">
        <v>1541</v>
      </c>
      <c r="M14" s="213"/>
      <c r="N14" s="97">
        <f t="shared" si="3"/>
        <v>20831</v>
      </c>
      <c r="O14" s="97">
        <f t="shared" si="4"/>
        <v>865.686267583538</v>
      </c>
      <c r="P14" s="99">
        <f t="shared" si="5"/>
        <v>21.374796655695533</v>
      </c>
      <c r="Q14" s="10"/>
      <c r="R14" s="843">
        <v>65926</v>
      </c>
      <c r="S14" s="843">
        <v>5650</v>
      </c>
    </row>
    <row r="15" spans="1:19" ht="39.75" customHeight="1">
      <c r="A15" s="948" t="s">
        <v>260</v>
      </c>
      <c r="B15" s="101">
        <f t="shared" si="0"/>
        <v>32825</v>
      </c>
      <c r="C15" s="822">
        <f t="shared" si="1"/>
        <v>1226.026650252414</v>
      </c>
      <c r="D15" s="101">
        <f t="shared" si="2"/>
        <v>27360</v>
      </c>
      <c r="E15" s="205">
        <v>19713</v>
      </c>
      <c r="F15" s="205">
        <v>1646</v>
      </c>
      <c r="G15" s="205">
        <v>2876</v>
      </c>
      <c r="H15" s="205">
        <v>652</v>
      </c>
      <c r="I15" s="830">
        <v>2473</v>
      </c>
      <c r="J15" s="100">
        <v>4968</v>
      </c>
      <c r="K15" s="196" t="s">
        <v>409</v>
      </c>
      <c r="L15" s="100">
        <v>497</v>
      </c>
      <c r="M15" s="213"/>
      <c r="N15" s="101">
        <f t="shared" si="3"/>
        <v>29452</v>
      </c>
      <c r="O15" s="101">
        <f t="shared" si="4"/>
        <v>1100.043774660597</v>
      </c>
      <c r="P15" s="102">
        <f>(S15/(D15+J15+L15))*100</f>
        <v>5.492764661081493</v>
      </c>
      <c r="Q15" s="10"/>
      <c r="R15" s="843">
        <v>73352</v>
      </c>
      <c r="S15" s="843">
        <v>1803</v>
      </c>
    </row>
    <row r="16" spans="1:19" ht="39.75" customHeight="1">
      <c r="A16" s="947" t="s">
        <v>261</v>
      </c>
      <c r="B16" s="197">
        <f t="shared" si="0"/>
        <v>58829</v>
      </c>
      <c r="C16" s="823">
        <f t="shared" si="1"/>
        <v>1169.2675178699928</v>
      </c>
      <c r="D16" s="197">
        <f t="shared" si="2"/>
        <v>47730</v>
      </c>
      <c r="E16" s="206">
        <v>43093</v>
      </c>
      <c r="F16" s="206">
        <v>1127</v>
      </c>
      <c r="G16" s="206">
        <v>3355</v>
      </c>
      <c r="H16" s="206">
        <v>92</v>
      </c>
      <c r="I16" s="831">
        <v>63</v>
      </c>
      <c r="J16" s="104">
        <v>8513</v>
      </c>
      <c r="K16" s="199" t="s">
        <v>407</v>
      </c>
      <c r="L16" s="104">
        <v>2586</v>
      </c>
      <c r="M16" s="213"/>
      <c r="N16" s="197">
        <f t="shared" si="3"/>
        <v>52888</v>
      </c>
      <c r="O16" s="197">
        <f t="shared" si="4"/>
        <v>1051.1859879499598</v>
      </c>
      <c r="P16" s="105">
        <f t="shared" si="5"/>
        <v>13.629332472080097</v>
      </c>
      <c r="Q16" s="10"/>
      <c r="R16" s="843">
        <v>137843</v>
      </c>
      <c r="S16" s="843">
        <v>8018</v>
      </c>
    </row>
    <row r="17" spans="1:19" ht="39.75" customHeight="1">
      <c r="A17" s="950" t="s">
        <v>262</v>
      </c>
      <c r="B17" s="97">
        <f t="shared" si="0"/>
        <v>150370</v>
      </c>
      <c r="C17" s="338">
        <f t="shared" si="1"/>
        <v>1027.0557507472229</v>
      </c>
      <c r="D17" s="97">
        <f t="shared" si="2"/>
        <v>130279</v>
      </c>
      <c r="E17" s="204">
        <v>107392</v>
      </c>
      <c r="F17" s="204">
        <v>3081</v>
      </c>
      <c r="G17" s="204">
        <v>19155</v>
      </c>
      <c r="H17" s="204">
        <v>173</v>
      </c>
      <c r="I17" s="829">
        <v>478</v>
      </c>
      <c r="J17" s="93">
        <v>11778</v>
      </c>
      <c r="K17" s="98" t="s">
        <v>402</v>
      </c>
      <c r="L17" s="93">
        <v>8313</v>
      </c>
      <c r="M17" s="213"/>
      <c r="N17" s="97">
        <f t="shared" si="3"/>
        <v>122902</v>
      </c>
      <c r="O17" s="97">
        <f t="shared" si="4"/>
        <v>839.4440771319756</v>
      </c>
      <c r="P17" s="99">
        <f t="shared" si="5"/>
        <v>20.011970472833678</v>
      </c>
      <c r="Q17" s="10"/>
      <c r="R17" s="843">
        <v>401120</v>
      </c>
      <c r="S17" s="843">
        <v>30092</v>
      </c>
    </row>
    <row r="18" spans="1:19" ht="39.75" customHeight="1">
      <c r="A18" s="950" t="s">
        <v>263</v>
      </c>
      <c r="B18" s="97">
        <f t="shared" si="0"/>
        <v>70615</v>
      </c>
      <c r="C18" s="338">
        <f t="shared" si="1"/>
        <v>1145.0930052598226</v>
      </c>
      <c r="D18" s="97">
        <f t="shared" si="2"/>
        <v>52590</v>
      </c>
      <c r="E18" s="204">
        <v>47443</v>
      </c>
      <c r="F18" s="204">
        <v>1375</v>
      </c>
      <c r="G18" s="204">
        <v>3552</v>
      </c>
      <c r="H18" s="204">
        <v>55</v>
      </c>
      <c r="I18" s="829">
        <v>165</v>
      </c>
      <c r="J18" s="93">
        <v>12626</v>
      </c>
      <c r="K18" s="98" t="s">
        <v>410</v>
      </c>
      <c r="L18" s="93">
        <v>5399</v>
      </c>
      <c r="M18" s="213"/>
      <c r="N18" s="97">
        <f t="shared" si="3"/>
        <v>61664</v>
      </c>
      <c r="O18" s="97">
        <f t="shared" si="4"/>
        <v>999.9435683118558</v>
      </c>
      <c r="P18" s="99">
        <f t="shared" si="5"/>
        <v>25.042837923953837</v>
      </c>
      <c r="Q18" s="10"/>
      <c r="R18" s="843">
        <v>168952</v>
      </c>
      <c r="S18" s="843">
        <v>17684</v>
      </c>
    </row>
    <row r="19" spans="1:19" ht="39.75" customHeight="1">
      <c r="A19" s="950" t="s">
        <v>264</v>
      </c>
      <c r="B19" s="97">
        <f t="shared" si="0"/>
        <v>45521</v>
      </c>
      <c r="C19" s="338">
        <f t="shared" si="1"/>
        <v>1227.897255958084</v>
      </c>
      <c r="D19" s="97">
        <f t="shared" si="2"/>
        <v>36497</v>
      </c>
      <c r="E19" s="204">
        <v>30528</v>
      </c>
      <c r="F19" s="204">
        <v>1704</v>
      </c>
      <c r="G19" s="204">
        <v>3965</v>
      </c>
      <c r="H19" s="203" t="s">
        <v>411</v>
      </c>
      <c r="I19" s="829">
        <v>300</v>
      </c>
      <c r="J19" s="93">
        <v>4993</v>
      </c>
      <c r="K19" s="98" t="s">
        <v>411</v>
      </c>
      <c r="L19" s="93">
        <v>4031</v>
      </c>
      <c r="M19" s="213"/>
      <c r="N19" s="97">
        <f t="shared" si="3"/>
        <v>37525</v>
      </c>
      <c r="O19" s="97">
        <f t="shared" si="4"/>
        <v>1012.2107275724853</v>
      </c>
      <c r="P19" s="99">
        <f t="shared" si="5"/>
        <v>20.465279760989432</v>
      </c>
      <c r="Q19" s="10"/>
      <c r="R19" s="843">
        <v>101568</v>
      </c>
      <c r="S19" s="843">
        <v>9316</v>
      </c>
    </row>
    <row r="20" spans="1:19" ht="39.75" customHeight="1">
      <c r="A20" s="948" t="s">
        <v>265</v>
      </c>
      <c r="B20" s="101">
        <f t="shared" si="0"/>
        <v>37805</v>
      </c>
      <c r="C20" s="822">
        <f t="shared" si="1"/>
        <v>1269.0412838716618</v>
      </c>
      <c r="D20" s="101">
        <f t="shared" si="2"/>
        <v>30253</v>
      </c>
      <c r="E20" s="205">
        <v>24618</v>
      </c>
      <c r="F20" s="205">
        <v>792</v>
      </c>
      <c r="G20" s="205">
        <v>4770</v>
      </c>
      <c r="H20" s="824" t="s">
        <v>412</v>
      </c>
      <c r="I20" s="830">
        <v>73</v>
      </c>
      <c r="J20" s="100">
        <v>5838</v>
      </c>
      <c r="K20" s="196" t="s">
        <v>412</v>
      </c>
      <c r="L20" s="100">
        <v>1714</v>
      </c>
      <c r="M20" s="213"/>
      <c r="N20" s="101">
        <f t="shared" si="3"/>
        <v>31321</v>
      </c>
      <c r="O20" s="101">
        <f t="shared" si="4"/>
        <v>1051.385849812044</v>
      </c>
      <c r="P20" s="102">
        <f t="shared" si="5"/>
        <v>21.322576378785875</v>
      </c>
      <c r="Q20" s="10"/>
      <c r="R20" s="843">
        <v>81617</v>
      </c>
      <c r="S20" s="843">
        <v>8061</v>
      </c>
    </row>
    <row r="21" spans="1:19" ht="39.75" customHeight="1">
      <c r="A21" s="947" t="s">
        <v>266</v>
      </c>
      <c r="B21" s="197">
        <f t="shared" si="0"/>
        <v>27007</v>
      </c>
      <c r="C21" s="823">
        <f t="shared" si="1"/>
        <v>987.6764442624014</v>
      </c>
      <c r="D21" s="197">
        <f t="shared" si="2"/>
        <v>23985</v>
      </c>
      <c r="E21" s="206">
        <v>17989</v>
      </c>
      <c r="F21" s="206">
        <v>1112</v>
      </c>
      <c r="G21" s="206">
        <v>4777</v>
      </c>
      <c r="H21" s="206">
        <v>38</v>
      </c>
      <c r="I21" s="831">
        <v>69</v>
      </c>
      <c r="J21" s="104">
        <v>1242</v>
      </c>
      <c r="K21" s="199" t="s">
        <v>404</v>
      </c>
      <c r="L21" s="104">
        <v>1780</v>
      </c>
      <c r="M21" s="213"/>
      <c r="N21" s="197">
        <f t="shared" si="3"/>
        <v>20450</v>
      </c>
      <c r="O21" s="197">
        <f t="shared" si="4"/>
        <v>747.8795603053323</v>
      </c>
      <c r="P21" s="105">
        <f t="shared" si="5"/>
        <v>25.915503388010514</v>
      </c>
      <c r="Q21" s="10"/>
      <c r="R21" s="843">
        <v>74915</v>
      </c>
      <c r="S21" s="843">
        <v>6999</v>
      </c>
    </row>
    <row r="22" spans="1:19" ht="39.75" customHeight="1">
      <c r="A22" s="950" t="s">
        <v>267</v>
      </c>
      <c r="B22" s="97">
        <f t="shared" si="0"/>
        <v>24349</v>
      </c>
      <c r="C22" s="338">
        <f t="shared" si="1"/>
        <v>1287.6558967146505</v>
      </c>
      <c r="D22" s="97">
        <f t="shared" si="2"/>
        <v>20912</v>
      </c>
      <c r="E22" s="204">
        <v>16887</v>
      </c>
      <c r="F22" s="204">
        <v>787</v>
      </c>
      <c r="G22" s="204">
        <v>3238</v>
      </c>
      <c r="H22" s="203" t="s">
        <v>402</v>
      </c>
      <c r="I22" s="832" t="s">
        <v>402</v>
      </c>
      <c r="J22" s="93">
        <v>2337</v>
      </c>
      <c r="K22" s="98" t="s">
        <v>402</v>
      </c>
      <c r="L22" s="93">
        <v>1100</v>
      </c>
      <c r="M22" s="213"/>
      <c r="N22" s="97">
        <f t="shared" si="3"/>
        <v>20011</v>
      </c>
      <c r="O22" s="97">
        <f t="shared" si="4"/>
        <v>1058.2480655943516</v>
      </c>
      <c r="P22" s="99">
        <f t="shared" si="5"/>
        <v>19.58191301490821</v>
      </c>
      <c r="Q22" s="10"/>
      <c r="R22" s="843">
        <v>51807</v>
      </c>
      <c r="S22" s="843">
        <v>4768</v>
      </c>
    </row>
    <row r="23" spans="1:19" ht="39.75" customHeight="1">
      <c r="A23" s="950" t="s">
        <v>268</v>
      </c>
      <c r="B23" s="97">
        <f t="shared" si="0"/>
        <v>34797</v>
      </c>
      <c r="C23" s="338">
        <f t="shared" si="1"/>
        <v>956.4317402745113</v>
      </c>
      <c r="D23" s="97">
        <f t="shared" si="2"/>
        <v>30097</v>
      </c>
      <c r="E23" s="204">
        <v>21361</v>
      </c>
      <c r="F23" s="204">
        <v>1007</v>
      </c>
      <c r="G23" s="204">
        <v>6569</v>
      </c>
      <c r="H23" s="204">
        <v>46</v>
      </c>
      <c r="I23" s="829">
        <v>1114</v>
      </c>
      <c r="J23" s="93">
        <v>503</v>
      </c>
      <c r="K23" s="93">
        <v>597</v>
      </c>
      <c r="L23" s="93">
        <v>3600</v>
      </c>
      <c r="M23" s="213"/>
      <c r="N23" s="97">
        <f t="shared" si="3"/>
        <v>24628</v>
      </c>
      <c r="O23" s="97">
        <f t="shared" si="4"/>
        <v>676.9261976457932</v>
      </c>
      <c r="P23" s="99">
        <f t="shared" si="5"/>
        <v>33.62573099415205</v>
      </c>
      <c r="Q23" s="10"/>
      <c r="R23" s="843">
        <v>99677</v>
      </c>
      <c r="S23" s="843">
        <v>11500</v>
      </c>
    </row>
    <row r="24" spans="1:19" ht="39.75" customHeight="1">
      <c r="A24" s="950" t="s">
        <v>269</v>
      </c>
      <c r="B24" s="97">
        <f t="shared" si="0"/>
        <v>59623</v>
      </c>
      <c r="C24" s="338">
        <f t="shared" si="1"/>
        <v>1136.5739756718308</v>
      </c>
      <c r="D24" s="97">
        <f t="shared" si="2"/>
        <v>55617</v>
      </c>
      <c r="E24" s="204">
        <v>40497</v>
      </c>
      <c r="F24" s="204">
        <v>3037</v>
      </c>
      <c r="G24" s="204">
        <v>11685</v>
      </c>
      <c r="H24" s="204">
        <v>4</v>
      </c>
      <c r="I24" s="829">
        <v>394</v>
      </c>
      <c r="J24" s="93">
        <v>1529</v>
      </c>
      <c r="K24" s="98" t="s">
        <v>413</v>
      </c>
      <c r="L24" s="93">
        <v>2477</v>
      </c>
      <c r="M24" s="213"/>
      <c r="N24" s="97">
        <f t="shared" si="3"/>
        <v>45461</v>
      </c>
      <c r="O24" s="97">
        <f t="shared" si="4"/>
        <v>866.6083475842728</v>
      </c>
      <c r="P24" s="99">
        <f t="shared" si="5"/>
        <v>26.930882377605958</v>
      </c>
      <c r="Q24" s="10"/>
      <c r="R24" s="843">
        <v>143722</v>
      </c>
      <c r="S24" s="843">
        <v>16057</v>
      </c>
    </row>
    <row r="25" spans="1:19" ht="39.75" customHeight="1">
      <c r="A25" s="948" t="s">
        <v>270</v>
      </c>
      <c r="B25" s="101">
        <f t="shared" si="0"/>
        <v>49875</v>
      </c>
      <c r="C25" s="822">
        <f t="shared" si="1"/>
        <v>1008.7766093273659</v>
      </c>
      <c r="D25" s="101">
        <f t="shared" si="2"/>
        <v>45181</v>
      </c>
      <c r="E25" s="205">
        <v>31528</v>
      </c>
      <c r="F25" s="205">
        <v>4028</v>
      </c>
      <c r="G25" s="205">
        <v>7317</v>
      </c>
      <c r="H25" s="205">
        <v>2209</v>
      </c>
      <c r="I25" s="830">
        <v>99</v>
      </c>
      <c r="J25" s="100">
        <v>1750</v>
      </c>
      <c r="K25" s="196" t="s">
        <v>404</v>
      </c>
      <c r="L25" s="100">
        <v>2944</v>
      </c>
      <c r="M25" s="213"/>
      <c r="N25" s="101">
        <f t="shared" si="3"/>
        <v>39614</v>
      </c>
      <c r="O25" s="101">
        <f t="shared" si="4"/>
        <v>801.2366235968777</v>
      </c>
      <c r="P25" s="102">
        <f t="shared" si="5"/>
        <v>22.0390977443609</v>
      </c>
      <c r="Q25" s="10"/>
      <c r="R25" s="843">
        <v>135455</v>
      </c>
      <c r="S25" s="843">
        <v>10992</v>
      </c>
    </row>
    <row r="26" spans="1:19" ht="39.75" customHeight="1">
      <c r="A26" s="947" t="s">
        <v>271</v>
      </c>
      <c r="B26" s="197">
        <f t="shared" si="0"/>
        <v>16524</v>
      </c>
      <c r="C26" s="823">
        <f t="shared" si="1"/>
        <v>848.6181580353596</v>
      </c>
      <c r="D26" s="197">
        <f t="shared" si="2"/>
        <v>15650</v>
      </c>
      <c r="E26" s="206">
        <v>12015</v>
      </c>
      <c r="F26" s="206">
        <v>363</v>
      </c>
      <c r="G26" s="206">
        <v>3205</v>
      </c>
      <c r="H26" s="206">
        <v>30</v>
      </c>
      <c r="I26" s="831">
        <v>37</v>
      </c>
      <c r="J26" s="104">
        <v>832</v>
      </c>
      <c r="K26" s="199" t="s">
        <v>414</v>
      </c>
      <c r="L26" s="104">
        <v>42</v>
      </c>
      <c r="M26" s="213"/>
      <c r="N26" s="197">
        <f t="shared" si="3"/>
        <v>13277</v>
      </c>
      <c r="O26" s="197">
        <f t="shared" si="4"/>
        <v>681.8629438535143</v>
      </c>
      <c r="P26" s="105">
        <f t="shared" si="5"/>
        <v>20.18881626724764</v>
      </c>
      <c r="Q26" s="10"/>
      <c r="R26" s="843">
        <v>53347</v>
      </c>
      <c r="S26" s="843">
        <v>3336</v>
      </c>
    </row>
    <row r="27" spans="1:19" ht="39.75" customHeight="1">
      <c r="A27" s="950" t="s">
        <v>272</v>
      </c>
      <c r="B27" s="97">
        <f t="shared" si="0"/>
        <v>45067</v>
      </c>
      <c r="C27" s="338">
        <f t="shared" si="1"/>
        <v>1184.5581372365286</v>
      </c>
      <c r="D27" s="97">
        <f t="shared" si="2"/>
        <v>33761</v>
      </c>
      <c r="E27" s="204">
        <v>28062</v>
      </c>
      <c r="F27" s="204">
        <v>2052</v>
      </c>
      <c r="G27" s="204">
        <v>3065</v>
      </c>
      <c r="H27" s="203" t="s">
        <v>402</v>
      </c>
      <c r="I27" s="829">
        <v>582</v>
      </c>
      <c r="J27" s="93">
        <v>6327</v>
      </c>
      <c r="K27" s="98" t="s">
        <v>402</v>
      </c>
      <c r="L27" s="93">
        <v>4979</v>
      </c>
      <c r="M27" s="213"/>
      <c r="N27" s="97">
        <f t="shared" si="3"/>
        <v>37023</v>
      </c>
      <c r="O27" s="97">
        <f t="shared" si="4"/>
        <v>973.1265874122529</v>
      </c>
      <c r="P27" s="99">
        <f t="shared" si="5"/>
        <v>29.83779705771407</v>
      </c>
      <c r="Q27" s="10"/>
      <c r="R27" s="843">
        <v>104234</v>
      </c>
      <c r="S27" s="843">
        <v>13447</v>
      </c>
    </row>
    <row r="28" spans="1:19" ht="39.75" customHeight="1">
      <c r="A28" s="950" t="s">
        <v>273</v>
      </c>
      <c r="B28" s="97">
        <f t="shared" si="0"/>
        <v>32151</v>
      </c>
      <c r="C28" s="338">
        <f t="shared" si="1"/>
        <v>1097.1393705857722</v>
      </c>
      <c r="D28" s="97">
        <f t="shared" si="2"/>
        <v>29333</v>
      </c>
      <c r="E28" s="204">
        <v>20919</v>
      </c>
      <c r="F28" s="204">
        <v>1059</v>
      </c>
      <c r="G28" s="204">
        <v>7355</v>
      </c>
      <c r="H28" s="203" t="s">
        <v>403</v>
      </c>
      <c r="I28" s="832" t="s">
        <v>403</v>
      </c>
      <c r="J28" s="93">
        <v>2818</v>
      </c>
      <c r="K28" s="98" t="s">
        <v>403</v>
      </c>
      <c r="L28" s="98" t="s">
        <v>403</v>
      </c>
      <c r="M28" s="213"/>
      <c r="N28" s="97">
        <f>B28-G28</f>
        <v>24796</v>
      </c>
      <c r="O28" s="97">
        <f t="shared" si="4"/>
        <v>846.153084913216</v>
      </c>
      <c r="P28" s="99">
        <f>(S28/(D28+J28))*100</f>
        <v>24.344499393486984</v>
      </c>
      <c r="Q28" s="10"/>
      <c r="R28" s="843">
        <v>80286</v>
      </c>
      <c r="S28" s="843">
        <v>7827</v>
      </c>
    </row>
    <row r="29" spans="1:19" ht="39.75" customHeight="1">
      <c r="A29" s="950" t="s">
        <v>274</v>
      </c>
      <c r="B29" s="97">
        <f t="shared" si="0"/>
        <v>33358</v>
      </c>
      <c r="C29" s="338">
        <f t="shared" si="1"/>
        <v>1094.407491760284</v>
      </c>
      <c r="D29" s="97">
        <f t="shared" si="2"/>
        <v>26020</v>
      </c>
      <c r="E29" s="204">
        <v>20906</v>
      </c>
      <c r="F29" s="204">
        <v>1961</v>
      </c>
      <c r="G29" s="204">
        <v>3063</v>
      </c>
      <c r="H29" s="203" t="s">
        <v>415</v>
      </c>
      <c r="I29" s="829">
        <v>90</v>
      </c>
      <c r="J29" s="93">
        <v>6281</v>
      </c>
      <c r="K29" s="98" t="s">
        <v>415</v>
      </c>
      <c r="L29" s="93">
        <v>1057</v>
      </c>
      <c r="M29" s="213"/>
      <c r="N29" s="97">
        <f t="shared" si="3"/>
        <v>29238</v>
      </c>
      <c r="O29" s="97">
        <f t="shared" si="4"/>
        <v>959.2387506471367</v>
      </c>
      <c r="P29" s="99">
        <f aca="true" t="shared" si="6" ref="P29:P35">(S29/(D29+J29+L29))*100</f>
        <v>17.61796270759638</v>
      </c>
      <c r="Q29" s="10"/>
      <c r="R29" s="843">
        <v>83508</v>
      </c>
      <c r="S29" s="843">
        <v>5877</v>
      </c>
    </row>
    <row r="30" spans="1:19" ht="39.75" customHeight="1">
      <c r="A30" s="948" t="s">
        <v>275</v>
      </c>
      <c r="B30" s="101">
        <f t="shared" si="0"/>
        <v>24689</v>
      </c>
      <c r="C30" s="822">
        <f t="shared" si="1"/>
        <v>1055.0787067604267</v>
      </c>
      <c r="D30" s="101">
        <f t="shared" si="2"/>
        <v>20705</v>
      </c>
      <c r="E30" s="205">
        <v>18076</v>
      </c>
      <c r="F30" s="205">
        <v>418</v>
      </c>
      <c r="G30" s="205">
        <v>2121</v>
      </c>
      <c r="H30" s="824" t="s">
        <v>415</v>
      </c>
      <c r="I30" s="830">
        <v>90</v>
      </c>
      <c r="J30" s="100">
        <v>3210</v>
      </c>
      <c r="K30" s="196" t="s">
        <v>415</v>
      </c>
      <c r="L30" s="100">
        <v>774</v>
      </c>
      <c r="M30" s="213"/>
      <c r="N30" s="101">
        <f t="shared" si="3"/>
        <v>21794</v>
      </c>
      <c r="O30" s="101">
        <f t="shared" si="4"/>
        <v>931.3615511011682</v>
      </c>
      <c r="P30" s="102">
        <f t="shared" si="6"/>
        <v>14.548989428490422</v>
      </c>
      <c r="Q30" s="10"/>
      <c r="R30" s="843">
        <v>64110</v>
      </c>
      <c r="S30" s="843">
        <v>3592</v>
      </c>
    </row>
    <row r="31" spans="1:19" ht="39.75" customHeight="1">
      <c r="A31" s="947" t="s">
        <v>276</v>
      </c>
      <c r="B31" s="197">
        <f t="shared" si="0"/>
        <v>31129</v>
      </c>
      <c r="C31" s="823">
        <f t="shared" si="1"/>
        <v>1069.1354081340016</v>
      </c>
      <c r="D31" s="197">
        <f t="shared" si="2"/>
        <v>26145</v>
      </c>
      <c r="E31" s="206">
        <v>21351</v>
      </c>
      <c r="F31" s="206">
        <v>937</v>
      </c>
      <c r="G31" s="206">
        <v>3430</v>
      </c>
      <c r="H31" s="206">
        <v>15</v>
      </c>
      <c r="I31" s="831">
        <v>412</v>
      </c>
      <c r="J31" s="104">
        <v>1462</v>
      </c>
      <c r="K31" s="199" t="s">
        <v>403</v>
      </c>
      <c r="L31" s="104">
        <v>3522</v>
      </c>
      <c r="M31" s="213"/>
      <c r="N31" s="197">
        <f t="shared" si="3"/>
        <v>24177</v>
      </c>
      <c r="O31" s="197">
        <f t="shared" si="4"/>
        <v>830.3667564796735</v>
      </c>
      <c r="P31" s="105">
        <f t="shared" si="6"/>
        <v>24.372771370747532</v>
      </c>
      <c r="Q31" s="10"/>
      <c r="R31" s="843">
        <v>79770</v>
      </c>
      <c r="S31" s="843">
        <v>7587</v>
      </c>
    </row>
    <row r="32" spans="1:19" ht="39.75" customHeight="1">
      <c r="A32" s="950" t="s">
        <v>277</v>
      </c>
      <c r="B32" s="97">
        <f t="shared" si="0"/>
        <v>16667</v>
      </c>
      <c r="C32" s="338">
        <f t="shared" si="1"/>
        <v>1122.8794004482895</v>
      </c>
      <c r="D32" s="97">
        <f t="shared" si="2"/>
        <v>14152</v>
      </c>
      <c r="E32" s="204">
        <v>11213</v>
      </c>
      <c r="F32" s="204">
        <v>893</v>
      </c>
      <c r="G32" s="204">
        <v>1974</v>
      </c>
      <c r="H32" s="204">
        <v>10</v>
      </c>
      <c r="I32" s="829">
        <v>62</v>
      </c>
      <c r="J32" s="93">
        <v>2281</v>
      </c>
      <c r="K32" s="98" t="s">
        <v>416</v>
      </c>
      <c r="L32" s="93">
        <v>234</v>
      </c>
      <c r="M32" s="213"/>
      <c r="N32" s="97">
        <f t="shared" si="3"/>
        <v>14459</v>
      </c>
      <c r="O32" s="97">
        <f t="shared" si="4"/>
        <v>974.123312598657</v>
      </c>
      <c r="P32" s="99">
        <f t="shared" si="6"/>
        <v>17.41165176696466</v>
      </c>
      <c r="Q32" s="10"/>
      <c r="R32" s="843">
        <v>40666</v>
      </c>
      <c r="S32" s="843">
        <v>2902</v>
      </c>
    </row>
    <row r="33" spans="1:19" ht="39.75" customHeight="1">
      <c r="A33" s="950" t="s">
        <v>278</v>
      </c>
      <c r="B33" s="97">
        <f t="shared" si="0"/>
        <v>15661</v>
      </c>
      <c r="C33" s="338">
        <f t="shared" si="1"/>
        <v>882.4756651460992</v>
      </c>
      <c r="D33" s="97">
        <f t="shared" si="2"/>
        <v>13291</v>
      </c>
      <c r="E33" s="204">
        <v>9604</v>
      </c>
      <c r="F33" s="204">
        <v>1005</v>
      </c>
      <c r="G33" s="204">
        <v>2527</v>
      </c>
      <c r="H33" s="204">
        <v>1</v>
      </c>
      <c r="I33" s="829">
        <v>154</v>
      </c>
      <c r="J33" s="93">
        <v>495</v>
      </c>
      <c r="K33" s="93">
        <v>38</v>
      </c>
      <c r="L33" s="103">
        <v>1837</v>
      </c>
      <c r="M33" s="213"/>
      <c r="N33" s="97">
        <f t="shared" si="3"/>
        <v>11297</v>
      </c>
      <c r="O33" s="97">
        <f t="shared" si="4"/>
        <v>636.570307716971</v>
      </c>
      <c r="P33" s="99">
        <f t="shared" si="6"/>
        <v>32.22172438072074</v>
      </c>
      <c r="Q33" s="10"/>
      <c r="R33" s="843">
        <v>48621</v>
      </c>
      <c r="S33" s="843">
        <v>5034</v>
      </c>
    </row>
    <row r="34" spans="1:19" ht="39.75" customHeight="1">
      <c r="A34" s="950" t="s">
        <v>279</v>
      </c>
      <c r="B34" s="97">
        <f t="shared" si="0"/>
        <v>25060</v>
      </c>
      <c r="C34" s="338">
        <f t="shared" si="1"/>
        <v>1038.0951079043114</v>
      </c>
      <c r="D34" s="97">
        <f t="shared" si="2"/>
        <v>22168</v>
      </c>
      <c r="E34" s="204">
        <v>15904</v>
      </c>
      <c r="F34" s="204">
        <v>652</v>
      </c>
      <c r="G34" s="204">
        <v>5514</v>
      </c>
      <c r="H34" s="203" t="s">
        <v>402</v>
      </c>
      <c r="I34" s="829">
        <v>98</v>
      </c>
      <c r="J34" s="93">
        <v>2096</v>
      </c>
      <c r="K34" s="98" t="s">
        <v>402</v>
      </c>
      <c r="L34" s="93">
        <v>796</v>
      </c>
      <c r="M34" s="213"/>
      <c r="N34" s="97">
        <f t="shared" si="3"/>
        <v>18750</v>
      </c>
      <c r="O34" s="97">
        <f t="shared" si="4"/>
        <v>776.7072335676711</v>
      </c>
      <c r="P34" s="99">
        <f t="shared" si="6"/>
        <v>26.54429369513168</v>
      </c>
      <c r="Q34" s="10"/>
      <c r="R34" s="843">
        <v>66138</v>
      </c>
      <c r="S34" s="843">
        <v>6652</v>
      </c>
    </row>
    <row r="35" spans="1:19" ht="39.75" customHeight="1">
      <c r="A35" s="957" t="s">
        <v>280</v>
      </c>
      <c r="B35" s="101">
        <f t="shared" si="0"/>
        <v>27792</v>
      </c>
      <c r="C35" s="822">
        <f t="shared" si="1"/>
        <v>979.4124969891136</v>
      </c>
      <c r="D35" s="101">
        <f t="shared" si="2"/>
        <v>23677</v>
      </c>
      <c r="E35" s="205">
        <v>16825</v>
      </c>
      <c r="F35" s="205">
        <v>1505</v>
      </c>
      <c r="G35" s="205">
        <v>5019</v>
      </c>
      <c r="H35" s="824" t="s">
        <v>411</v>
      </c>
      <c r="I35" s="830">
        <v>328</v>
      </c>
      <c r="J35" s="100">
        <v>2752</v>
      </c>
      <c r="K35" s="196" t="s">
        <v>411</v>
      </c>
      <c r="L35" s="100">
        <v>1363</v>
      </c>
      <c r="M35" s="213"/>
      <c r="N35" s="101">
        <f t="shared" si="3"/>
        <v>21410</v>
      </c>
      <c r="O35" s="101">
        <f t="shared" si="4"/>
        <v>754.5056692766595</v>
      </c>
      <c r="P35" s="102">
        <f t="shared" si="6"/>
        <v>25.69084628670121</v>
      </c>
      <c r="Q35" s="10"/>
      <c r="R35" s="843">
        <v>77743</v>
      </c>
      <c r="S35" s="843">
        <v>7140</v>
      </c>
    </row>
    <row r="36" spans="1:19" ht="39.75" customHeight="1">
      <c r="A36" s="950" t="s">
        <v>281</v>
      </c>
      <c r="B36" s="97">
        <f t="shared" si="0"/>
        <v>27461</v>
      </c>
      <c r="C36" s="338">
        <f t="shared" si="1"/>
        <v>1146.9718185586732</v>
      </c>
      <c r="D36" s="97">
        <f t="shared" si="2"/>
        <v>21001</v>
      </c>
      <c r="E36" s="204">
        <v>15987</v>
      </c>
      <c r="F36" s="204">
        <v>514</v>
      </c>
      <c r="G36" s="204">
        <v>4500</v>
      </c>
      <c r="H36" s="203" t="s">
        <v>416</v>
      </c>
      <c r="I36" s="832" t="s">
        <v>416</v>
      </c>
      <c r="J36" s="93">
        <v>6460</v>
      </c>
      <c r="K36" s="98" t="s">
        <v>416</v>
      </c>
      <c r="L36" s="98" t="s">
        <v>416</v>
      </c>
      <c r="M36" s="213"/>
      <c r="N36" s="97">
        <f>B36-G36</f>
        <v>22961</v>
      </c>
      <c r="O36" s="97">
        <f t="shared" si="4"/>
        <v>959.018969663366</v>
      </c>
      <c r="P36" s="99">
        <f>(S36/(D36+J36))*100</f>
        <v>30.989403153563234</v>
      </c>
      <c r="Q36" s="10"/>
      <c r="R36" s="843">
        <v>65595</v>
      </c>
      <c r="S36" s="843">
        <v>8510</v>
      </c>
    </row>
    <row r="37" spans="1:19" ht="39.75" customHeight="1">
      <c r="A37" s="950" t="s">
        <v>282</v>
      </c>
      <c r="B37" s="97">
        <f t="shared" si="0"/>
        <v>20733</v>
      </c>
      <c r="C37" s="338">
        <f t="shared" si="1"/>
        <v>846.9425020282011</v>
      </c>
      <c r="D37" s="97">
        <f t="shared" si="2"/>
        <v>18466</v>
      </c>
      <c r="E37" s="204">
        <v>12032</v>
      </c>
      <c r="F37" s="204">
        <v>890</v>
      </c>
      <c r="G37" s="204">
        <v>3254</v>
      </c>
      <c r="H37" s="204">
        <v>1683</v>
      </c>
      <c r="I37" s="829">
        <v>607</v>
      </c>
      <c r="J37" s="93">
        <v>721</v>
      </c>
      <c r="K37" s="98" t="s">
        <v>410</v>
      </c>
      <c r="L37" s="93">
        <v>1546</v>
      </c>
      <c r="M37" s="213"/>
      <c r="N37" s="97">
        <f t="shared" si="3"/>
        <v>15933</v>
      </c>
      <c r="O37" s="97">
        <f t="shared" si="4"/>
        <v>650.8626288918791</v>
      </c>
      <c r="P37" s="99">
        <f>(S37/(D37+J37+L37))*100</f>
        <v>25.201369796942075</v>
      </c>
      <c r="Q37" s="10"/>
      <c r="R37" s="843">
        <v>67068</v>
      </c>
      <c r="S37" s="843">
        <v>5225</v>
      </c>
    </row>
    <row r="38" spans="1:19" ht="39.75" customHeight="1">
      <c r="A38" s="950" t="s">
        <v>283</v>
      </c>
      <c r="B38" s="97">
        <f t="shared" si="0"/>
        <v>17359</v>
      </c>
      <c r="C38" s="338">
        <f t="shared" si="1"/>
        <v>848.4025921756255</v>
      </c>
      <c r="D38" s="97">
        <f t="shared" si="2"/>
        <v>16048</v>
      </c>
      <c r="E38" s="204">
        <v>12290</v>
      </c>
      <c r="F38" s="204">
        <v>1742</v>
      </c>
      <c r="G38" s="204">
        <v>1567</v>
      </c>
      <c r="H38" s="203" t="s">
        <v>417</v>
      </c>
      <c r="I38" s="829">
        <v>449</v>
      </c>
      <c r="J38" s="98" t="s">
        <v>417</v>
      </c>
      <c r="K38" s="98" t="s">
        <v>417</v>
      </c>
      <c r="L38" s="93">
        <v>1311</v>
      </c>
      <c r="M38" s="213"/>
      <c r="N38" s="97">
        <f t="shared" si="3"/>
        <v>14481</v>
      </c>
      <c r="O38" s="97">
        <f t="shared" si="4"/>
        <v>707.7434147874436</v>
      </c>
      <c r="P38" s="99">
        <f>(S38/(D38+L38))*100</f>
        <v>18.49184860879083</v>
      </c>
      <c r="Q38" s="10"/>
      <c r="R38" s="843">
        <v>56057</v>
      </c>
      <c r="S38" s="843">
        <v>3210</v>
      </c>
    </row>
    <row r="39" spans="1:19" ht="39.75" customHeight="1">
      <c r="A39" s="950" t="s">
        <v>284</v>
      </c>
      <c r="B39" s="97">
        <f t="shared" si="0"/>
        <v>31401</v>
      </c>
      <c r="C39" s="338">
        <f t="shared" si="1"/>
        <v>1079.3568406787701</v>
      </c>
      <c r="D39" s="97">
        <f t="shared" si="2"/>
        <v>29361</v>
      </c>
      <c r="E39" s="204">
        <v>23798</v>
      </c>
      <c r="F39" s="204">
        <v>1658</v>
      </c>
      <c r="G39" s="204">
        <v>3560</v>
      </c>
      <c r="H39" s="204">
        <v>11</v>
      </c>
      <c r="I39" s="829">
        <v>334</v>
      </c>
      <c r="J39" s="98" t="s">
        <v>417</v>
      </c>
      <c r="K39" s="98" t="s">
        <v>417</v>
      </c>
      <c r="L39" s="93">
        <v>2040</v>
      </c>
      <c r="M39" s="213"/>
      <c r="N39" s="97">
        <f t="shared" si="3"/>
        <v>25801</v>
      </c>
      <c r="O39" s="97">
        <f t="shared" si="4"/>
        <v>886.8662095587066</v>
      </c>
      <c r="P39" s="99">
        <f>(S39/(D39+L39))*100</f>
        <v>19.311486895321806</v>
      </c>
      <c r="Q39" s="10"/>
      <c r="R39" s="843">
        <v>79705</v>
      </c>
      <c r="S39" s="843">
        <v>6064</v>
      </c>
    </row>
    <row r="40" spans="1:19" ht="39.75" customHeight="1" thickBot="1">
      <c r="A40" s="955" t="s">
        <v>1124</v>
      </c>
      <c r="B40" s="106">
        <f t="shared" si="0"/>
        <v>14704</v>
      </c>
      <c r="C40" s="840">
        <f t="shared" si="1"/>
        <v>917.8403660625029</v>
      </c>
      <c r="D40" s="106">
        <f t="shared" si="2"/>
        <v>13077</v>
      </c>
      <c r="E40" s="211">
        <v>10744</v>
      </c>
      <c r="F40" s="211">
        <v>502</v>
      </c>
      <c r="G40" s="211">
        <v>1197</v>
      </c>
      <c r="H40" s="211">
        <v>87</v>
      </c>
      <c r="I40" s="332">
        <v>547</v>
      </c>
      <c r="J40" s="201">
        <v>272</v>
      </c>
      <c r="K40" s="200" t="s">
        <v>418</v>
      </c>
      <c r="L40" s="201">
        <v>1355</v>
      </c>
      <c r="M40" s="214"/>
      <c r="N40" s="106">
        <f t="shared" si="3"/>
        <v>12152</v>
      </c>
      <c r="O40" s="106">
        <f t="shared" si="4"/>
        <v>758.5416300592719</v>
      </c>
      <c r="P40" s="107">
        <f>(S40/(D40+J40+L40))*100</f>
        <v>19.817736670293797</v>
      </c>
      <c r="Q40" s="10"/>
      <c r="R40" s="843">
        <v>43891</v>
      </c>
      <c r="S40" s="843">
        <v>2914</v>
      </c>
    </row>
    <row r="41" spans="1:17" ht="33" customHeight="1">
      <c r="A41" s="82" t="s">
        <v>75</v>
      </c>
      <c r="B41" s="338"/>
      <c r="C41" s="338"/>
      <c r="D41" s="338"/>
      <c r="E41" s="338"/>
      <c r="F41" s="338"/>
      <c r="G41" s="338"/>
      <c r="H41" s="339"/>
      <c r="I41" s="338"/>
      <c r="J41" s="338"/>
      <c r="K41" s="339"/>
      <c r="L41" s="338"/>
      <c r="M41" s="340"/>
      <c r="N41" s="338"/>
      <c r="O41" s="338"/>
      <c r="P41" s="341"/>
      <c r="Q41" s="10"/>
    </row>
    <row r="42" spans="1:19" s="17" customFormat="1" ht="30" customHeight="1" thickBot="1">
      <c r="A42" s="82" t="s">
        <v>396</v>
      </c>
      <c r="F42" s="6"/>
      <c r="G42" s="6"/>
      <c r="H42" s="6"/>
      <c r="I42" s="83"/>
      <c r="K42" s="7"/>
      <c r="L42" s="44" t="s">
        <v>944</v>
      </c>
      <c r="N42" s="7"/>
      <c r="O42" s="7"/>
      <c r="P42" s="7"/>
      <c r="Q42" s="14"/>
      <c r="R42" s="842"/>
      <c r="S42" s="842"/>
    </row>
    <row r="43" spans="1:19" s="19" customFormat="1" ht="18.75" customHeight="1" thickBot="1">
      <c r="A43" s="1067" t="s">
        <v>559</v>
      </c>
      <c r="B43" s="851" t="s">
        <v>7</v>
      </c>
      <c r="C43" s="849"/>
      <c r="D43" s="833"/>
      <c r="E43" s="833"/>
      <c r="F43" s="833"/>
      <c r="G43" s="833"/>
      <c r="H43" s="833"/>
      <c r="I43" s="833"/>
      <c r="J43" s="833"/>
      <c r="K43" s="833"/>
      <c r="L43" s="834"/>
      <c r="N43" s="1065" t="s">
        <v>11</v>
      </c>
      <c r="O43" s="1065" t="s">
        <v>1130</v>
      </c>
      <c r="P43" s="1063" t="s">
        <v>946</v>
      </c>
      <c r="R43" s="1062" t="s">
        <v>1129</v>
      </c>
      <c r="S43" s="1062" t="s">
        <v>1132</v>
      </c>
    </row>
    <row r="44" spans="1:19" s="19" customFormat="1" ht="18.75" customHeight="1">
      <c r="A44" s="1068"/>
      <c r="B44" s="1069" t="s">
        <v>1117</v>
      </c>
      <c r="C44" s="1042" t="s">
        <v>397</v>
      </c>
      <c r="D44" s="851" t="s">
        <v>419</v>
      </c>
      <c r="E44" s="852"/>
      <c r="F44" s="852"/>
      <c r="G44" s="852"/>
      <c r="H44" s="852"/>
      <c r="I44" s="852"/>
      <c r="J44" s="1044" t="s">
        <v>398</v>
      </c>
      <c r="K44" s="1046" t="s">
        <v>399</v>
      </c>
      <c r="L44" s="1046" t="s">
        <v>400</v>
      </c>
      <c r="N44" s="1066"/>
      <c r="O44" s="1066"/>
      <c r="P44" s="1064"/>
      <c r="R44" s="1062"/>
      <c r="S44" s="1062"/>
    </row>
    <row r="45" spans="1:19" s="19" customFormat="1" ht="36" customHeight="1" thickBot="1">
      <c r="A45" s="1068"/>
      <c r="B45" s="1070"/>
      <c r="C45" s="1043"/>
      <c r="D45" s="844" t="s">
        <v>545</v>
      </c>
      <c r="E45" s="839" t="s">
        <v>1128</v>
      </c>
      <c r="F45" s="838" t="s">
        <v>1127</v>
      </c>
      <c r="G45" s="838" t="s">
        <v>1126</v>
      </c>
      <c r="H45" s="837" t="s">
        <v>1131</v>
      </c>
      <c r="I45" s="850" t="s">
        <v>1125</v>
      </c>
      <c r="J45" s="1045"/>
      <c r="K45" s="1047"/>
      <c r="L45" s="1047"/>
      <c r="N45" s="1066"/>
      <c r="O45" s="1066"/>
      <c r="P45" s="1064"/>
      <c r="R45" s="1062"/>
      <c r="S45" s="1062"/>
    </row>
    <row r="46" spans="1:19" ht="39.75" customHeight="1">
      <c r="A46" s="949" t="s">
        <v>285</v>
      </c>
      <c r="B46" s="94">
        <f aca="true" t="shared" si="7" ref="B46:B73">SUM(D46,J46,K46,L46)</f>
        <v>13560</v>
      </c>
      <c r="C46" s="821">
        <f aca="true" t="shared" si="8" ref="C46:C73">(B46*1000000)/(R46*365)</f>
        <v>941.3339312701274</v>
      </c>
      <c r="D46" s="94">
        <f aca="true" t="shared" si="9" ref="D46:D73">SUM(E46:I46)</f>
        <v>11162</v>
      </c>
      <c r="E46" s="202">
        <v>8873</v>
      </c>
      <c r="F46" s="202">
        <v>1105</v>
      </c>
      <c r="G46" s="202">
        <v>1086</v>
      </c>
      <c r="H46" s="826" t="s">
        <v>73</v>
      </c>
      <c r="I46" s="828">
        <v>98</v>
      </c>
      <c r="J46" s="95">
        <v>1636</v>
      </c>
      <c r="K46" s="195" t="s">
        <v>73</v>
      </c>
      <c r="L46" s="95">
        <v>762</v>
      </c>
      <c r="M46" s="213"/>
      <c r="N46" s="94">
        <f aca="true" t="shared" si="10" ref="N46:N72">B46-G46-L46</f>
        <v>11712</v>
      </c>
      <c r="O46" s="94">
        <f aca="true" t="shared" si="11" ref="O46:O76">(N46*1000000)/(R46*365)</f>
        <v>813.0459441766765</v>
      </c>
      <c r="P46" s="96">
        <f>(S46/(D46+J46+L46))*100</f>
        <v>17.146017699115042</v>
      </c>
      <c r="Q46" s="10"/>
      <c r="R46" s="843">
        <v>39466</v>
      </c>
      <c r="S46" s="843">
        <v>2325</v>
      </c>
    </row>
    <row r="47" spans="1:19" ht="39.75" customHeight="1">
      <c r="A47" s="950" t="s">
        <v>286</v>
      </c>
      <c r="B47" s="97">
        <f t="shared" si="7"/>
        <v>18544</v>
      </c>
      <c r="C47" s="338">
        <f t="shared" si="8"/>
        <v>1143.134719018423</v>
      </c>
      <c r="D47" s="97">
        <f t="shared" si="9"/>
        <v>16598</v>
      </c>
      <c r="E47" s="204">
        <v>13043</v>
      </c>
      <c r="F47" s="204">
        <v>758</v>
      </c>
      <c r="G47" s="204">
        <v>2612</v>
      </c>
      <c r="H47" s="203" t="s">
        <v>73</v>
      </c>
      <c r="I47" s="829">
        <v>185</v>
      </c>
      <c r="J47" s="93">
        <v>1194</v>
      </c>
      <c r="K47" s="98" t="s">
        <v>73</v>
      </c>
      <c r="L47" s="93">
        <v>752</v>
      </c>
      <c r="M47" s="213"/>
      <c r="N47" s="97">
        <f t="shared" si="10"/>
        <v>15180</v>
      </c>
      <c r="O47" s="97">
        <f t="shared" si="11"/>
        <v>935.762782285357</v>
      </c>
      <c r="P47" s="99">
        <f aca="true" t="shared" si="12" ref="P47:P72">(S47/(D47+J47+L47))*100</f>
        <v>20.416307161345987</v>
      </c>
      <c r="Q47" s="10"/>
      <c r="R47" s="843">
        <v>44444</v>
      </c>
      <c r="S47" s="843">
        <v>3786</v>
      </c>
    </row>
    <row r="48" spans="1:19" ht="39.75" customHeight="1">
      <c r="A48" s="950" t="s">
        <v>287</v>
      </c>
      <c r="B48" s="97">
        <f t="shared" si="7"/>
        <v>6593</v>
      </c>
      <c r="C48" s="338">
        <f t="shared" si="8"/>
        <v>1339.489336198008</v>
      </c>
      <c r="D48" s="97">
        <f t="shared" si="9"/>
        <v>6269</v>
      </c>
      <c r="E48" s="204">
        <v>4942</v>
      </c>
      <c r="F48" s="204">
        <v>355</v>
      </c>
      <c r="G48" s="204">
        <v>910</v>
      </c>
      <c r="H48" s="203" t="s">
        <v>73</v>
      </c>
      <c r="I48" s="829">
        <v>62</v>
      </c>
      <c r="J48" s="93">
        <v>159</v>
      </c>
      <c r="K48" s="98" t="s">
        <v>73</v>
      </c>
      <c r="L48" s="93">
        <v>165</v>
      </c>
      <c r="M48" s="213"/>
      <c r="N48" s="97">
        <f t="shared" si="10"/>
        <v>5518</v>
      </c>
      <c r="O48" s="97">
        <f t="shared" si="11"/>
        <v>1121.0832939694537</v>
      </c>
      <c r="P48" s="99">
        <f t="shared" si="12"/>
        <v>13.013802517821931</v>
      </c>
      <c r="Q48" s="10"/>
      <c r="R48" s="843">
        <v>13485</v>
      </c>
      <c r="S48" s="843">
        <v>858</v>
      </c>
    </row>
    <row r="49" spans="1:19" ht="39.75" customHeight="1">
      <c r="A49" s="950" t="s">
        <v>288</v>
      </c>
      <c r="B49" s="97">
        <f t="shared" si="7"/>
        <v>2361</v>
      </c>
      <c r="C49" s="338">
        <f t="shared" si="8"/>
        <v>832.9246910487936</v>
      </c>
      <c r="D49" s="97">
        <f t="shared" si="9"/>
        <v>1983</v>
      </c>
      <c r="E49" s="204">
        <v>1510</v>
      </c>
      <c r="F49" s="204">
        <v>311</v>
      </c>
      <c r="G49" s="204">
        <v>134</v>
      </c>
      <c r="H49" s="203" t="s">
        <v>73</v>
      </c>
      <c r="I49" s="829">
        <v>28</v>
      </c>
      <c r="J49" s="98" t="s">
        <v>73</v>
      </c>
      <c r="K49" s="98" t="s">
        <v>73</v>
      </c>
      <c r="L49" s="93">
        <v>378</v>
      </c>
      <c r="M49" s="213"/>
      <c r="N49" s="97">
        <f t="shared" si="10"/>
        <v>1849</v>
      </c>
      <c r="O49" s="97">
        <f t="shared" si="11"/>
        <v>652.2989215371535</v>
      </c>
      <c r="P49" s="99">
        <f>(S49/(D49+L49))*100</f>
        <v>23.88818297331639</v>
      </c>
      <c r="Q49" s="10"/>
      <c r="R49" s="843">
        <v>7766</v>
      </c>
      <c r="S49" s="843">
        <v>564</v>
      </c>
    </row>
    <row r="50" spans="1:19" ht="39.75" customHeight="1">
      <c r="A50" s="950" t="s">
        <v>289</v>
      </c>
      <c r="B50" s="97">
        <f t="shared" si="7"/>
        <v>8473</v>
      </c>
      <c r="C50" s="338">
        <f t="shared" si="8"/>
        <v>1054.8324910318074</v>
      </c>
      <c r="D50" s="97">
        <f t="shared" si="9"/>
        <v>7921</v>
      </c>
      <c r="E50" s="204">
        <v>6010</v>
      </c>
      <c r="F50" s="204">
        <v>55</v>
      </c>
      <c r="G50" s="204">
        <v>1509</v>
      </c>
      <c r="H50" s="204">
        <v>9</v>
      </c>
      <c r="I50" s="829">
        <v>338</v>
      </c>
      <c r="J50" s="93">
        <v>216</v>
      </c>
      <c r="K50" s="98" t="s">
        <v>73</v>
      </c>
      <c r="L50" s="93">
        <v>336</v>
      </c>
      <c r="M50" s="213"/>
      <c r="N50" s="97">
        <f t="shared" si="10"/>
        <v>6628</v>
      </c>
      <c r="O50" s="97">
        <f t="shared" si="11"/>
        <v>825.1421870127251</v>
      </c>
      <c r="P50" s="99">
        <f t="shared" si="12"/>
        <v>28.242653133482825</v>
      </c>
      <c r="Q50" s="10"/>
      <c r="R50" s="843">
        <v>22007</v>
      </c>
      <c r="S50" s="843">
        <v>2393</v>
      </c>
    </row>
    <row r="51" spans="1:19" ht="39.75" customHeight="1">
      <c r="A51" s="947" t="s">
        <v>290</v>
      </c>
      <c r="B51" s="197">
        <f t="shared" si="7"/>
        <v>11504</v>
      </c>
      <c r="C51" s="823">
        <f t="shared" si="8"/>
        <v>949.2743876627336</v>
      </c>
      <c r="D51" s="197">
        <f t="shared" si="9"/>
        <v>9361</v>
      </c>
      <c r="E51" s="206">
        <v>8044</v>
      </c>
      <c r="F51" s="827" t="s">
        <v>73</v>
      </c>
      <c r="G51" s="206">
        <v>1139</v>
      </c>
      <c r="H51" s="206">
        <v>83</v>
      </c>
      <c r="I51" s="831">
        <v>95</v>
      </c>
      <c r="J51" s="104">
        <v>349</v>
      </c>
      <c r="K51" s="199" t="s">
        <v>73</v>
      </c>
      <c r="L51" s="104">
        <v>1794</v>
      </c>
      <c r="M51" s="213"/>
      <c r="N51" s="197">
        <f t="shared" si="10"/>
        <v>8571</v>
      </c>
      <c r="O51" s="197">
        <f t="shared" si="11"/>
        <v>707.2523275953833</v>
      </c>
      <c r="P51" s="105">
        <f t="shared" si="12"/>
        <v>28.62482614742698</v>
      </c>
      <c r="Q51" s="10"/>
      <c r="R51" s="843">
        <v>33202</v>
      </c>
      <c r="S51" s="843">
        <v>3293</v>
      </c>
    </row>
    <row r="52" spans="1:19" ht="39.75" customHeight="1">
      <c r="A52" s="950" t="s">
        <v>291</v>
      </c>
      <c r="B52" s="97">
        <f t="shared" si="7"/>
        <v>7487</v>
      </c>
      <c r="C52" s="338">
        <f t="shared" si="8"/>
        <v>895.2266733785749</v>
      </c>
      <c r="D52" s="97">
        <f t="shared" si="9"/>
        <v>6458</v>
      </c>
      <c r="E52" s="204">
        <v>4190</v>
      </c>
      <c r="F52" s="204">
        <v>255</v>
      </c>
      <c r="G52" s="204">
        <v>423</v>
      </c>
      <c r="H52" s="204">
        <v>825</v>
      </c>
      <c r="I52" s="829">
        <v>765</v>
      </c>
      <c r="J52" s="93">
        <v>55</v>
      </c>
      <c r="K52" s="98" t="s">
        <v>73</v>
      </c>
      <c r="L52" s="93">
        <v>974</v>
      </c>
      <c r="M52" s="213"/>
      <c r="N52" s="97">
        <f t="shared" si="10"/>
        <v>6090</v>
      </c>
      <c r="O52" s="97">
        <f t="shared" si="11"/>
        <v>728.1862482804222</v>
      </c>
      <c r="P52" s="99">
        <f t="shared" si="12"/>
        <v>21.43715774008281</v>
      </c>
      <c r="Q52" s="10"/>
      <c r="R52" s="843">
        <v>22913</v>
      </c>
      <c r="S52" s="843">
        <v>1605</v>
      </c>
    </row>
    <row r="53" spans="1:19" ht="39.75" customHeight="1">
      <c r="A53" s="950" t="s">
        <v>292</v>
      </c>
      <c r="B53" s="97">
        <f t="shared" si="7"/>
        <v>7170</v>
      </c>
      <c r="C53" s="338">
        <f t="shared" si="8"/>
        <v>819.6201283614284</v>
      </c>
      <c r="D53" s="97">
        <f t="shared" si="9"/>
        <v>6647</v>
      </c>
      <c r="E53" s="204">
        <v>4148</v>
      </c>
      <c r="F53" s="204">
        <v>468</v>
      </c>
      <c r="G53" s="204">
        <v>1105</v>
      </c>
      <c r="H53" s="204">
        <v>720</v>
      </c>
      <c r="I53" s="829">
        <v>206</v>
      </c>
      <c r="J53" s="93">
        <v>156</v>
      </c>
      <c r="K53" s="93">
        <v>367</v>
      </c>
      <c r="L53" s="98" t="s">
        <v>73</v>
      </c>
      <c r="M53" s="213"/>
      <c r="N53" s="97">
        <f>B53-G53</f>
        <v>6065</v>
      </c>
      <c r="O53" s="97">
        <f t="shared" si="11"/>
        <v>693.3048924005668</v>
      </c>
      <c r="P53" s="99">
        <f>(S53/(D53+J53))*100</f>
        <v>16.492723798324267</v>
      </c>
      <c r="Q53" s="10"/>
      <c r="R53" s="843">
        <v>23967</v>
      </c>
      <c r="S53" s="843">
        <v>1122</v>
      </c>
    </row>
    <row r="54" spans="1:19" ht="39.75" customHeight="1">
      <c r="A54" s="950" t="s">
        <v>293</v>
      </c>
      <c r="B54" s="97">
        <f t="shared" si="7"/>
        <v>14555</v>
      </c>
      <c r="C54" s="338">
        <f t="shared" si="8"/>
        <v>1028.784405169297</v>
      </c>
      <c r="D54" s="97">
        <f t="shared" si="9"/>
        <v>14115</v>
      </c>
      <c r="E54" s="204">
        <v>10972</v>
      </c>
      <c r="F54" s="204">
        <v>1343</v>
      </c>
      <c r="G54" s="204">
        <v>1250</v>
      </c>
      <c r="H54" s="203" t="s">
        <v>73</v>
      </c>
      <c r="I54" s="829">
        <v>550</v>
      </c>
      <c r="J54" s="98" t="s">
        <v>73</v>
      </c>
      <c r="K54" s="98" t="s">
        <v>73</v>
      </c>
      <c r="L54" s="93">
        <v>440</v>
      </c>
      <c r="M54" s="213"/>
      <c r="N54" s="97">
        <f t="shared" si="10"/>
        <v>12865</v>
      </c>
      <c r="O54" s="97">
        <f t="shared" si="11"/>
        <v>909.3309084509108</v>
      </c>
      <c r="P54" s="99">
        <f>(S54/(D54+L54))*100</f>
        <v>11.611130195809</v>
      </c>
      <c r="Q54" s="10"/>
      <c r="R54" s="843">
        <v>38761</v>
      </c>
      <c r="S54" s="843">
        <v>1690</v>
      </c>
    </row>
    <row r="55" spans="1:19" ht="39.75" customHeight="1">
      <c r="A55" s="948" t="s">
        <v>294</v>
      </c>
      <c r="B55" s="101">
        <f t="shared" si="7"/>
        <v>8541</v>
      </c>
      <c r="C55" s="822">
        <f t="shared" si="8"/>
        <v>816.8679745863296</v>
      </c>
      <c r="D55" s="101">
        <f t="shared" si="9"/>
        <v>7669</v>
      </c>
      <c r="E55" s="205">
        <v>5934</v>
      </c>
      <c r="F55" s="205">
        <v>386</v>
      </c>
      <c r="G55" s="205">
        <v>421</v>
      </c>
      <c r="H55" s="205">
        <v>721</v>
      </c>
      <c r="I55" s="830">
        <v>207</v>
      </c>
      <c r="J55" s="100">
        <v>121</v>
      </c>
      <c r="K55" s="196" t="s">
        <v>73</v>
      </c>
      <c r="L55" s="100">
        <v>751</v>
      </c>
      <c r="M55" s="213"/>
      <c r="N55" s="101">
        <f t="shared" si="10"/>
        <v>7369</v>
      </c>
      <c r="O55" s="101">
        <f t="shared" si="11"/>
        <v>704.7769704632553</v>
      </c>
      <c r="P55" s="102">
        <f t="shared" si="12"/>
        <v>13.722046598758928</v>
      </c>
      <c r="Q55" s="10"/>
      <c r="R55" s="843">
        <v>28646</v>
      </c>
      <c r="S55" s="843">
        <v>1172</v>
      </c>
    </row>
    <row r="56" spans="1:19" ht="39.75" customHeight="1">
      <c r="A56" s="947" t="s">
        <v>295</v>
      </c>
      <c r="B56" s="197">
        <f t="shared" si="7"/>
        <v>13730</v>
      </c>
      <c r="C56" s="823">
        <f t="shared" si="8"/>
        <v>1026.6775391294627</v>
      </c>
      <c r="D56" s="197">
        <f t="shared" si="9"/>
        <v>13605</v>
      </c>
      <c r="E56" s="207">
        <v>10618</v>
      </c>
      <c r="F56" s="207">
        <v>590</v>
      </c>
      <c r="G56" s="207">
        <v>1923</v>
      </c>
      <c r="H56" s="827" t="s">
        <v>73</v>
      </c>
      <c r="I56" s="331">
        <v>474</v>
      </c>
      <c r="J56" s="87">
        <v>125</v>
      </c>
      <c r="K56" s="199" t="s">
        <v>73</v>
      </c>
      <c r="L56" s="199" t="s">
        <v>73</v>
      </c>
      <c r="M56" s="214"/>
      <c r="N56" s="197">
        <f>B56-G56</f>
        <v>11807</v>
      </c>
      <c r="O56" s="197">
        <f t="shared" si="11"/>
        <v>882.882862673093</v>
      </c>
      <c r="P56" s="105">
        <f>(S56/(D56+J56))*100</f>
        <v>15.680990531682449</v>
      </c>
      <c r="Q56" s="10"/>
      <c r="R56" s="843">
        <v>36639</v>
      </c>
      <c r="S56" s="843">
        <v>2153</v>
      </c>
    </row>
    <row r="57" spans="1:19" ht="39.75" customHeight="1">
      <c r="A57" s="950" t="s">
        <v>296</v>
      </c>
      <c r="B57" s="97">
        <f t="shared" si="7"/>
        <v>2144</v>
      </c>
      <c r="C57" s="338">
        <f t="shared" si="8"/>
        <v>1312.9129644031573</v>
      </c>
      <c r="D57" s="97">
        <f t="shared" si="9"/>
        <v>1892</v>
      </c>
      <c r="E57" s="208">
        <v>1303</v>
      </c>
      <c r="F57" s="208">
        <v>140</v>
      </c>
      <c r="G57" s="208">
        <v>32</v>
      </c>
      <c r="H57" s="208">
        <v>202</v>
      </c>
      <c r="I57" s="329">
        <v>215</v>
      </c>
      <c r="J57" s="85">
        <v>252</v>
      </c>
      <c r="K57" s="98" t="s">
        <v>73</v>
      </c>
      <c r="L57" s="98" t="s">
        <v>73</v>
      </c>
      <c r="M57" s="214"/>
      <c r="N57" s="97">
        <f>B57-G57</f>
        <v>2112</v>
      </c>
      <c r="O57" s="97">
        <f t="shared" si="11"/>
        <v>1293.317248516543</v>
      </c>
      <c r="P57" s="99">
        <f>(S57/(D57+J57))*100</f>
        <v>22.667910447761194</v>
      </c>
      <c r="Q57" s="10"/>
      <c r="R57" s="843">
        <v>4474</v>
      </c>
      <c r="S57" s="843">
        <v>486</v>
      </c>
    </row>
    <row r="58" spans="1:19" ht="39.75" customHeight="1">
      <c r="A58" s="950" t="s">
        <v>297</v>
      </c>
      <c r="B58" s="97">
        <f t="shared" si="7"/>
        <v>9517</v>
      </c>
      <c r="C58" s="338">
        <f t="shared" si="8"/>
        <v>1049.4233519576483</v>
      </c>
      <c r="D58" s="97">
        <f t="shared" si="9"/>
        <v>9048</v>
      </c>
      <c r="E58" s="208">
        <v>6419</v>
      </c>
      <c r="F58" s="208">
        <v>231</v>
      </c>
      <c r="G58" s="208">
        <v>2209</v>
      </c>
      <c r="H58" s="204">
        <v>2</v>
      </c>
      <c r="I58" s="329">
        <v>187</v>
      </c>
      <c r="J58" s="85">
        <v>469</v>
      </c>
      <c r="K58" s="98" t="s">
        <v>73</v>
      </c>
      <c r="L58" s="98" t="s">
        <v>73</v>
      </c>
      <c r="M58" s="214"/>
      <c r="N58" s="97">
        <f>B58-G58</f>
        <v>7308</v>
      </c>
      <c r="O58" s="97">
        <f t="shared" si="11"/>
        <v>805.8406909852362</v>
      </c>
      <c r="P58" s="99">
        <f>(S58/(D58+J58))*100</f>
        <v>25.711883997057893</v>
      </c>
      <c r="Q58" s="10"/>
      <c r="R58" s="843">
        <v>24846</v>
      </c>
      <c r="S58" s="843">
        <v>2447</v>
      </c>
    </row>
    <row r="59" spans="1:19" ht="39.75" customHeight="1">
      <c r="A59" s="950" t="s">
        <v>298</v>
      </c>
      <c r="B59" s="97">
        <f t="shared" si="7"/>
        <v>17312</v>
      </c>
      <c r="C59" s="338">
        <f t="shared" si="8"/>
        <v>995.8874771406662</v>
      </c>
      <c r="D59" s="97">
        <f t="shared" si="9"/>
        <v>16185</v>
      </c>
      <c r="E59" s="208">
        <v>11853</v>
      </c>
      <c r="F59" s="208">
        <v>402</v>
      </c>
      <c r="G59" s="208">
        <v>3911</v>
      </c>
      <c r="H59" s="203" t="s">
        <v>73</v>
      </c>
      <c r="I59" s="329">
        <v>19</v>
      </c>
      <c r="J59" s="85">
        <v>1006</v>
      </c>
      <c r="K59" s="85">
        <v>121</v>
      </c>
      <c r="L59" s="98" t="s">
        <v>73</v>
      </c>
      <c r="M59" s="214"/>
      <c r="N59" s="97">
        <f>B59-G59</f>
        <v>13401</v>
      </c>
      <c r="O59" s="97">
        <f t="shared" si="11"/>
        <v>770.9038863887516</v>
      </c>
      <c r="P59" s="99">
        <f>(S59/(D59+J59))*100</f>
        <v>23.98347972776453</v>
      </c>
      <c r="Q59" s="10"/>
      <c r="R59" s="843">
        <v>47626</v>
      </c>
      <c r="S59" s="843">
        <v>4123</v>
      </c>
    </row>
    <row r="60" spans="1:19" ht="39.75" customHeight="1">
      <c r="A60" s="957" t="s">
        <v>299</v>
      </c>
      <c r="B60" s="101">
        <f t="shared" si="7"/>
        <v>13091</v>
      </c>
      <c r="C60" s="822">
        <f t="shared" si="8"/>
        <v>1632.1904716782349</v>
      </c>
      <c r="D60" s="101">
        <f t="shared" si="9"/>
        <v>9562</v>
      </c>
      <c r="E60" s="209">
        <v>8523</v>
      </c>
      <c r="F60" s="209">
        <v>223</v>
      </c>
      <c r="G60" s="209">
        <v>661</v>
      </c>
      <c r="H60" s="824" t="s">
        <v>73</v>
      </c>
      <c r="I60" s="330">
        <v>155</v>
      </c>
      <c r="J60" s="86">
        <v>2829</v>
      </c>
      <c r="K60" s="196" t="s">
        <v>73</v>
      </c>
      <c r="L60" s="86">
        <v>700</v>
      </c>
      <c r="M60" s="214"/>
      <c r="N60" s="101">
        <f t="shared" si="10"/>
        <v>11730</v>
      </c>
      <c r="O60" s="101">
        <f t="shared" si="11"/>
        <v>1462.5005143064468</v>
      </c>
      <c r="P60" s="102">
        <f t="shared" si="12"/>
        <v>14.918646398288901</v>
      </c>
      <c r="Q60" s="10"/>
      <c r="R60" s="843">
        <v>21974</v>
      </c>
      <c r="S60" s="843">
        <v>1953</v>
      </c>
    </row>
    <row r="61" spans="1:19" ht="39.75" customHeight="1">
      <c r="A61" s="950" t="s">
        <v>300</v>
      </c>
      <c r="B61" s="97">
        <f t="shared" si="7"/>
        <v>11851</v>
      </c>
      <c r="C61" s="338">
        <f t="shared" si="8"/>
        <v>1316.7529057784463</v>
      </c>
      <c r="D61" s="97">
        <f t="shared" si="9"/>
        <v>8384</v>
      </c>
      <c r="E61" s="208">
        <v>7454</v>
      </c>
      <c r="F61" s="208">
        <v>184</v>
      </c>
      <c r="G61" s="208">
        <v>696</v>
      </c>
      <c r="H61" s="203" t="s">
        <v>73</v>
      </c>
      <c r="I61" s="329">
        <v>50</v>
      </c>
      <c r="J61" s="85">
        <v>2857</v>
      </c>
      <c r="K61" s="98" t="s">
        <v>73</v>
      </c>
      <c r="L61" s="85">
        <v>610</v>
      </c>
      <c r="M61" s="214"/>
      <c r="N61" s="97">
        <f t="shared" si="10"/>
        <v>10545</v>
      </c>
      <c r="O61" s="97">
        <f t="shared" si="11"/>
        <v>1171.6445356032164</v>
      </c>
      <c r="P61" s="99">
        <f t="shared" si="12"/>
        <v>15.230782212471523</v>
      </c>
      <c r="Q61" s="10"/>
      <c r="R61" s="843">
        <v>24658</v>
      </c>
      <c r="S61" s="843">
        <v>1805</v>
      </c>
    </row>
    <row r="62" spans="1:19" ht="39.75" customHeight="1">
      <c r="A62" s="950" t="s">
        <v>301</v>
      </c>
      <c r="B62" s="97">
        <f t="shared" si="7"/>
        <v>16863</v>
      </c>
      <c r="C62" s="338">
        <f t="shared" si="8"/>
        <v>1103.4680424190312</v>
      </c>
      <c r="D62" s="97">
        <f t="shared" si="9"/>
        <v>14283</v>
      </c>
      <c r="E62" s="208">
        <v>10530</v>
      </c>
      <c r="F62" s="208">
        <v>572</v>
      </c>
      <c r="G62" s="208">
        <v>3047</v>
      </c>
      <c r="H62" s="208">
        <v>13</v>
      </c>
      <c r="I62" s="329">
        <v>121</v>
      </c>
      <c r="J62" s="85">
        <v>1796</v>
      </c>
      <c r="K62" s="98" t="s">
        <v>73</v>
      </c>
      <c r="L62" s="85">
        <v>784</v>
      </c>
      <c r="M62" s="214"/>
      <c r="N62" s="97">
        <f t="shared" si="10"/>
        <v>13032</v>
      </c>
      <c r="O62" s="97">
        <f t="shared" si="11"/>
        <v>852.7780068080896</v>
      </c>
      <c r="P62" s="99">
        <f t="shared" si="12"/>
        <v>24.14161181284469</v>
      </c>
      <c r="Q62" s="10"/>
      <c r="R62" s="843">
        <v>41868</v>
      </c>
      <c r="S62" s="843">
        <v>4071</v>
      </c>
    </row>
    <row r="63" spans="1:19" ht="39.75" customHeight="1">
      <c r="A63" s="214" t="s">
        <v>302</v>
      </c>
      <c r="B63" s="97">
        <f t="shared" si="7"/>
        <v>10934</v>
      </c>
      <c r="C63" s="338">
        <f t="shared" si="8"/>
        <v>1236.0193259432929</v>
      </c>
      <c r="D63" s="97">
        <f t="shared" si="9"/>
        <v>8646</v>
      </c>
      <c r="E63" s="208">
        <v>7032</v>
      </c>
      <c r="F63" s="208">
        <v>77</v>
      </c>
      <c r="G63" s="208">
        <v>1380</v>
      </c>
      <c r="H63" s="203" t="s">
        <v>73</v>
      </c>
      <c r="I63" s="329">
        <v>157</v>
      </c>
      <c r="J63" s="85">
        <v>1390</v>
      </c>
      <c r="K63" s="98" t="s">
        <v>73</v>
      </c>
      <c r="L63" s="85">
        <v>898</v>
      </c>
      <c r="M63" s="214"/>
      <c r="N63" s="97">
        <f t="shared" si="10"/>
        <v>8656</v>
      </c>
      <c r="O63" s="97">
        <f t="shared" si="11"/>
        <v>978.5058794005068</v>
      </c>
      <c r="P63" s="99">
        <f t="shared" si="12"/>
        <v>23.138832997987926</v>
      </c>
      <c r="Q63" s="10"/>
      <c r="R63" s="843">
        <v>24236</v>
      </c>
      <c r="S63" s="843">
        <v>2530</v>
      </c>
    </row>
    <row r="64" spans="1:19" ht="39.75" customHeight="1">
      <c r="A64" s="950" t="s">
        <v>303</v>
      </c>
      <c r="B64" s="97">
        <f t="shared" si="7"/>
        <v>9816</v>
      </c>
      <c r="C64" s="338">
        <f t="shared" si="8"/>
        <v>1190.7000214704467</v>
      </c>
      <c r="D64" s="97">
        <f t="shared" si="9"/>
        <v>6546</v>
      </c>
      <c r="E64" s="208">
        <v>5841</v>
      </c>
      <c r="F64" s="208">
        <v>246</v>
      </c>
      <c r="G64" s="208">
        <v>459</v>
      </c>
      <c r="H64" s="203" t="s">
        <v>73</v>
      </c>
      <c r="I64" s="832" t="s">
        <v>73</v>
      </c>
      <c r="J64" s="85">
        <v>1741</v>
      </c>
      <c r="K64" s="85">
        <v>82</v>
      </c>
      <c r="L64" s="85">
        <v>1447</v>
      </c>
      <c r="M64" s="214"/>
      <c r="N64" s="97">
        <f t="shared" si="10"/>
        <v>7910</v>
      </c>
      <c r="O64" s="97">
        <f t="shared" si="11"/>
        <v>959.4984891841109</v>
      </c>
      <c r="P64" s="99">
        <f t="shared" si="12"/>
        <v>19.580850626669406</v>
      </c>
      <c r="Q64" s="10"/>
      <c r="R64" s="843">
        <v>22586</v>
      </c>
      <c r="S64" s="843">
        <v>1906</v>
      </c>
    </row>
    <row r="65" spans="1:19" ht="39.75" customHeight="1">
      <c r="A65" s="957" t="s">
        <v>304</v>
      </c>
      <c r="B65" s="101">
        <f t="shared" si="7"/>
        <v>4913</v>
      </c>
      <c r="C65" s="822">
        <f t="shared" si="8"/>
        <v>1032.6255445034706</v>
      </c>
      <c r="D65" s="101">
        <f t="shared" si="9"/>
        <v>4220</v>
      </c>
      <c r="E65" s="209">
        <v>3144</v>
      </c>
      <c r="F65" s="209">
        <v>79</v>
      </c>
      <c r="G65" s="209">
        <v>942</v>
      </c>
      <c r="H65" s="824" t="s">
        <v>73</v>
      </c>
      <c r="I65" s="330">
        <v>55</v>
      </c>
      <c r="J65" s="86">
        <v>693</v>
      </c>
      <c r="K65" s="196" t="s">
        <v>73</v>
      </c>
      <c r="L65" s="196" t="s">
        <v>73</v>
      </c>
      <c r="M65" s="214"/>
      <c r="N65" s="101">
        <f>B65-G65</f>
        <v>3971</v>
      </c>
      <c r="O65" s="101">
        <f t="shared" si="11"/>
        <v>834.6338361944396</v>
      </c>
      <c r="P65" s="102">
        <f>(S65/(D65+J65))*100</f>
        <v>20.781599837166702</v>
      </c>
      <c r="Q65" s="10"/>
      <c r="R65" s="843">
        <v>13035</v>
      </c>
      <c r="S65" s="843">
        <v>1021</v>
      </c>
    </row>
    <row r="66" spans="1:19" ht="39.75" customHeight="1">
      <c r="A66" s="950" t="s">
        <v>305</v>
      </c>
      <c r="B66" s="97">
        <f t="shared" si="7"/>
        <v>10451</v>
      </c>
      <c r="C66" s="338">
        <f t="shared" si="8"/>
        <v>817.965339589452</v>
      </c>
      <c r="D66" s="97">
        <f t="shared" si="9"/>
        <v>8372</v>
      </c>
      <c r="E66" s="208">
        <v>6309</v>
      </c>
      <c r="F66" s="208">
        <v>106</v>
      </c>
      <c r="G66" s="208">
        <v>1451</v>
      </c>
      <c r="H66" s="204">
        <v>3</v>
      </c>
      <c r="I66" s="329">
        <v>503</v>
      </c>
      <c r="J66" s="85">
        <v>1</v>
      </c>
      <c r="K66" s="98" t="s">
        <v>73</v>
      </c>
      <c r="L66" s="85">
        <v>2078</v>
      </c>
      <c r="M66" s="214"/>
      <c r="N66" s="97">
        <f t="shared" si="10"/>
        <v>6922</v>
      </c>
      <c r="O66" s="97">
        <f t="shared" si="11"/>
        <v>541.7621357418608</v>
      </c>
      <c r="P66" s="99">
        <f t="shared" si="12"/>
        <v>30.877427997320833</v>
      </c>
      <c r="Q66" s="10"/>
      <c r="R66" s="843">
        <v>35005</v>
      </c>
      <c r="S66" s="843">
        <v>3227</v>
      </c>
    </row>
    <row r="67" spans="1:19" ht="39.75" customHeight="1">
      <c r="A67" s="950" t="s">
        <v>306</v>
      </c>
      <c r="B67" s="97">
        <f t="shared" si="7"/>
        <v>18541</v>
      </c>
      <c r="C67" s="338">
        <f t="shared" si="8"/>
        <v>951.9726438150788</v>
      </c>
      <c r="D67" s="97">
        <f t="shared" si="9"/>
        <v>13954</v>
      </c>
      <c r="E67" s="208">
        <v>10405</v>
      </c>
      <c r="F67" s="208">
        <v>1045</v>
      </c>
      <c r="G67" s="208">
        <v>2411</v>
      </c>
      <c r="H67" s="208">
        <v>19</v>
      </c>
      <c r="I67" s="329">
        <v>74</v>
      </c>
      <c r="J67" s="85">
        <v>3962</v>
      </c>
      <c r="K67" s="98" t="s">
        <v>73</v>
      </c>
      <c r="L67" s="85">
        <v>625</v>
      </c>
      <c r="M67" s="214"/>
      <c r="N67" s="97">
        <f t="shared" si="10"/>
        <v>15505</v>
      </c>
      <c r="O67" s="97">
        <f t="shared" si="11"/>
        <v>796.0916801873036</v>
      </c>
      <c r="P67" s="99">
        <f t="shared" si="12"/>
        <v>19.092821314923683</v>
      </c>
      <c r="Q67" s="10"/>
      <c r="R67" s="843">
        <v>53360</v>
      </c>
      <c r="S67" s="843">
        <v>3540</v>
      </c>
    </row>
    <row r="68" spans="1:19" ht="39.75" customHeight="1">
      <c r="A68" s="950" t="s">
        <v>307</v>
      </c>
      <c r="B68" s="97">
        <f t="shared" si="7"/>
        <v>1595</v>
      </c>
      <c r="C68" s="338">
        <f t="shared" si="8"/>
        <v>664.5168816451688</v>
      </c>
      <c r="D68" s="97">
        <f t="shared" si="9"/>
        <v>1268</v>
      </c>
      <c r="E68" s="208">
        <v>1136</v>
      </c>
      <c r="F68" s="208">
        <v>8</v>
      </c>
      <c r="G68" s="208">
        <v>124</v>
      </c>
      <c r="H68" s="203" t="s">
        <v>73</v>
      </c>
      <c r="I68" s="832" t="s">
        <v>73</v>
      </c>
      <c r="J68" s="85">
        <v>327</v>
      </c>
      <c r="K68" s="98" t="s">
        <v>73</v>
      </c>
      <c r="L68" s="98" t="s">
        <v>73</v>
      </c>
      <c r="M68" s="214"/>
      <c r="N68" s="97">
        <f>B68-G68</f>
        <v>1471</v>
      </c>
      <c r="O68" s="97">
        <f t="shared" si="11"/>
        <v>612.8553811285539</v>
      </c>
      <c r="P68" s="99">
        <f>(S68/(D68+J68))*100</f>
        <v>13.166144200626958</v>
      </c>
      <c r="Q68" s="10"/>
      <c r="R68" s="843">
        <v>6576</v>
      </c>
      <c r="S68" s="843">
        <v>210</v>
      </c>
    </row>
    <row r="69" spans="1:19" ht="39.75" customHeight="1">
      <c r="A69" s="950" t="s">
        <v>308</v>
      </c>
      <c r="B69" s="97">
        <f t="shared" si="7"/>
        <v>2489</v>
      </c>
      <c r="C69" s="338">
        <f t="shared" si="8"/>
        <v>1527.2515301661324</v>
      </c>
      <c r="D69" s="97">
        <f t="shared" si="9"/>
        <v>1124</v>
      </c>
      <c r="E69" s="208">
        <v>943</v>
      </c>
      <c r="F69" s="208">
        <v>7</v>
      </c>
      <c r="G69" s="208">
        <v>174</v>
      </c>
      <c r="H69" s="203" t="s">
        <v>73</v>
      </c>
      <c r="I69" s="832" t="s">
        <v>73</v>
      </c>
      <c r="J69" s="85">
        <v>121</v>
      </c>
      <c r="K69" s="93">
        <v>1244</v>
      </c>
      <c r="L69" s="98" t="s">
        <v>73</v>
      </c>
      <c r="M69" s="214"/>
      <c r="N69" s="97">
        <f>B69-G69</f>
        <v>2315</v>
      </c>
      <c r="O69" s="97">
        <f t="shared" si="11"/>
        <v>1420.485051158938</v>
      </c>
      <c r="P69" s="99">
        <f>(S69/(D69+J69))*100</f>
        <v>13.574297188755018</v>
      </c>
      <c r="Q69" s="10"/>
      <c r="R69" s="843">
        <v>4465</v>
      </c>
      <c r="S69" s="843">
        <v>169</v>
      </c>
    </row>
    <row r="70" spans="1:19" ht="39.75" customHeight="1">
      <c r="A70" s="957" t="s">
        <v>309</v>
      </c>
      <c r="B70" s="101">
        <f t="shared" si="7"/>
        <v>414</v>
      </c>
      <c r="C70" s="822">
        <f t="shared" si="8"/>
        <v>752.65200752652</v>
      </c>
      <c r="D70" s="101">
        <f t="shared" si="9"/>
        <v>301</v>
      </c>
      <c r="E70" s="209">
        <v>237</v>
      </c>
      <c r="F70" s="209">
        <v>3</v>
      </c>
      <c r="G70" s="209">
        <v>61</v>
      </c>
      <c r="H70" s="824" t="s">
        <v>73</v>
      </c>
      <c r="I70" s="835" t="s">
        <v>73</v>
      </c>
      <c r="J70" s="86">
        <v>113</v>
      </c>
      <c r="K70" s="196" t="s">
        <v>73</v>
      </c>
      <c r="L70" s="196" t="s">
        <v>73</v>
      </c>
      <c r="M70" s="214"/>
      <c r="N70" s="100">
        <f>B70-G70</f>
        <v>353</v>
      </c>
      <c r="O70" s="101">
        <f t="shared" si="11"/>
        <v>641.75400641754</v>
      </c>
      <c r="P70" s="102">
        <f>(S70/(D70+J70))*100</f>
        <v>14.734299516908212</v>
      </c>
      <c r="Q70" s="10"/>
      <c r="R70" s="843">
        <v>1507</v>
      </c>
      <c r="S70" s="843">
        <v>61</v>
      </c>
    </row>
    <row r="71" spans="1:19" ht="39.75" customHeight="1">
      <c r="A71" s="950" t="s">
        <v>310</v>
      </c>
      <c r="B71" s="97">
        <f t="shared" si="7"/>
        <v>3147</v>
      </c>
      <c r="C71" s="338">
        <f t="shared" si="8"/>
        <v>963.9890214914108</v>
      </c>
      <c r="D71" s="97">
        <f t="shared" si="9"/>
        <v>2671</v>
      </c>
      <c r="E71" s="208">
        <v>2157</v>
      </c>
      <c r="F71" s="208">
        <v>80</v>
      </c>
      <c r="G71" s="208">
        <v>422</v>
      </c>
      <c r="H71" s="208">
        <v>11</v>
      </c>
      <c r="I71" s="329">
        <v>1</v>
      </c>
      <c r="J71" s="85">
        <v>256</v>
      </c>
      <c r="K71" s="98" t="s">
        <v>73</v>
      </c>
      <c r="L71" s="85">
        <v>220</v>
      </c>
      <c r="M71" s="214"/>
      <c r="N71" s="97">
        <f t="shared" si="10"/>
        <v>2505</v>
      </c>
      <c r="O71" s="97">
        <f t="shared" si="11"/>
        <v>767.3315852672335</v>
      </c>
      <c r="P71" s="99">
        <f t="shared" si="12"/>
        <v>30.092151255163646</v>
      </c>
      <c r="Q71" s="10"/>
      <c r="R71" s="843">
        <v>8944</v>
      </c>
      <c r="S71" s="843">
        <v>947</v>
      </c>
    </row>
    <row r="72" spans="1:19" ht="39.75" customHeight="1">
      <c r="A72" s="950" t="s">
        <v>311</v>
      </c>
      <c r="B72" s="97">
        <f t="shared" si="7"/>
        <v>7972</v>
      </c>
      <c r="C72" s="338">
        <f t="shared" si="8"/>
        <v>978.7191203804875</v>
      </c>
      <c r="D72" s="97">
        <f t="shared" si="9"/>
        <v>7175</v>
      </c>
      <c r="E72" s="208">
        <v>5100</v>
      </c>
      <c r="F72" s="208">
        <v>167</v>
      </c>
      <c r="G72" s="208">
        <v>1893</v>
      </c>
      <c r="H72" s="208">
        <v>11</v>
      </c>
      <c r="I72" s="329">
        <v>4</v>
      </c>
      <c r="J72" s="85">
        <v>486</v>
      </c>
      <c r="K72" s="85">
        <v>296</v>
      </c>
      <c r="L72" s="85">
        <v>15</v>
      </c>
      <c r="M72" s="214"/>
      <c r="N72" s="97">
        <f t="shared" si="10"/>
        <v>6064</v>
      </c>
      <c r="O72" s="97">
        <f t="shared" si="11"/>
        <v>744.4747548905264</v>
      </c>
      <c r="P72" s="99">
        <f t="shared" si="12"/>
        <v>34.2235539343408</v>
      </c>
      <c r="Q72" s="10"/>
      <c r="R72" s="843">
        <v>22316</v>
      </c>
      <c r="S72" s="843">
        <v>2627</v>
      </c>
    </row>
    <row r="73" spans="1:19" ht="39.75" customHeight="1" thickBot="1">
      <c r="A73" s="955" t="s">
        <v>312</v>
      </c>
      <c r="B73" s="106">
        <f t="shared" si="7"/>
        <v>5236</v>
      </c>
      <c r="C73" s="840">
        <f t="shared" si="8"/>
        <v>1056.5813861274255</v>
      </c>
      <c r="D73" s="106">
        <f t="shared" si="9"/>
        <v>4725</v>
      </c>
      <c r="E73" s="211">
        <v>3373</v>
      </c>
      <c r="F73" s="211">
        <v>125</v>
      </c>
      <c r="G73" s="211">
        <v>1206</v>
      </c>
      <c r="H73" s="211">
        <v>20</v>
      </c>
      <c r="I73" s="332">
        <v>1</v>
      </c>
      <c r="J73" s="201">
        <v>511</v>
      </c>
      <c r="K73" s="200" t="s">
        <v>73</v>
      </c>
      <c r="L73" s="200" t="s">
        <v>73</v>
      </c>
      <c r="M73" s="214"/>
      <c r="N73" s="106">
        <f>B73-G73</f>
        <v>4030</v>
      </c>
      <c r="O73" s="106">
        <f t="shared" si="11"/>
        <v>813.2205855793592</v>
      </c>
      <c r="P73" s="107">
        <f>(S73/(D73+J73))*100</f>
        <v>32.62032085561498</v>
      </c>
      <c r="Q73" s="10"/>
      <c r="R73" s="843">
        <v>13577</v>
      </c>
      <c r="S73" s="843">
        <v>1708</v>
      </c>
    </row>
    <row r="74" spans="1:19" s="84" customFormat="1" ht="49.5" customHeight="1">
      <c r="A74" s="881" t="s">
        <v>562</v>
      </c>
      <c r="B74" s="90">
        <f>SUM(B6:B40)</f>
        <v>2686561</v>
      </c>
      <c r="C74" s="338">
        <f>(B74*1000000)/(R74*365)</f>
        <v>1122.7324902194523</v>
      </c>
      <c r="D74" s="88">
        <f aca="true" t="shared" si="13" ref="D74:L74">SUM(D6:D40)</f>
        <v>2254052</v>
      </c>
      <c r="E74" s="215">
        <f t="shared" si="13"/>
        <v>1761496</v>
      </c>
      <c r="F74" s="215">
        <f t="shared" si="13"/>
        <v>166619</v>
      </c>
      <c r="G74" s="215">
        <f t="shared" si="13"/>
        <v>290899</v>
      </c>
      <c r="H74" s="215">
        <f t="shared" si="13"/>
        <v>12155</v>
      </c>
      <c r="I74" s="825">
        <f t="shared" si="13"/>
        <v>22883</v>
      </c>
      <c r="J74" s="89">
        <f t="shared" si="13"/>
        <v>190400</v>
      </c>
      <c r="K74" s="89">
        <f t="shared" si="13"/>
        <v>681</v>
      </c>
      <c r="L74" s="89">
        <f t="shared" si="13"/>
        <v>241428</v>
      </c>
      <c r="M74" s="213"/>
      <c r="N74" s="90">
        <f>SUM(N6:N40)</f>
        <v>2154234</v>
      </c>
      <c r="O74" s="97">
        <f t="shared" si="11"/>
        <v>900.2693418595042</v>
      </c>
      <c r="P74" s="99">
        <f>(S74/(D74+J74+L74))*100</f>
        <v>22.174966863746707</v>
      </c>
      <c r="R74" s="841">
        <f>SUM(R6:R40)</f>
        <v>6555828</v>
      </c>
      <c r="S74" s="841">
        <f>SUM(S6:S40)</f>
        <v>595593</v>
      </c>
    </row>
    <row r="75" spans="1:19" s="84" customFormat="1" ht="49.5" customHeight="1">
      <c r="A75" s="881" t="s">
        <v>561</v>
      </c>
      <c r="B75" s="90">
        <f>SUM(B46:B73)</f>
        <v>258804</v>
      </c>
      <c r="C75" s="338">
        <f>(B75*1000000)/(R75*365)</f>
        <v>1039.134013231529</v>
      </c>
      <c r="D75" s="90">
        <f aca="true" t="shared" si="14" ref="D75:L75">SUM(D46:D73)</f>
        <v>220144</v>
      </c>
      <c r="E75" s="216">
        <f t="shared" si="14"/>
        <v>170043</v>
      </c>
      <c r="F75" s="216">
        <f t="shared" si="14"/>
        <v>9321</v>
      </c>
      <c r="G75" s="216">
        <f t="shared" si="14"/>
        <v>33591</v>
      </c>
      <c r="H75" s="216">
        <f t="shared" si="14"/>
        <v>2639</v>
      </c>
      <c r="I75" s="825">
        <f t="shared" si="14"/>
        <v>4550</v>
      </c>
      <c r="J75" s="89">
        <f t="shared" si="14"/>
        <v>22821</v>
      </c>
      <c r="K75" s="89">
        <f t="shared" si="14"/>
        <v>2110</v>
      </c>
      <c r="L75" s="89">
        <f t="shared" si="14"/>
        <v>13729</v>
      </c>
      <c r="M75" s="213"/>
      <c r="N75" s="90">
        <f>SUM(N46:N73)</f>
        <v>211484</v>
      </c>
      <c r="O75" s="97">
        <f t="shared" si="11"/>
        <v>849.1376395042452</v>
      </c>
      <c r="P75" s="99">
        <f>(S75/(D75+J75+L75))*100</f>
        <v>20.95569043296688</v>
      </c>
      <c r="R75" s="841">
        <f>SUM(R46:R73)</f>
        <v>682349</v>
      </c>
      <c r="S75" s="841">
        <f>SUM(S46:S73)</f>
        <v>53792</v>
      </c>
    </row>
    <row r="76" spans="1:19" s="84" customFormat="1" ht="49.5" customHeight="1" thickBot="1">
      <c r="A76" s="882" t="s">
        <v>574</v>
      </c>
      <c r="B76" s="92">
        <f>SUM(B74:B75)</f>
        <v>2945365</v>
      </c>
      <c r="C76" s="840">
        <f>(B76*1000000)/(R76*365)</f>
        <v>1114.851591869739</v>
      </c>
      <c r="D76" s="92">
        <f aca="true" t="shared" si="15" ref="D76:N76">SUM(D74:D75)</f>
        <v>2474196</v>
      </c>
      <c r="E76" s="217">
        <f t="shared" si="15"/>
        <v>1931539</v>
      </c>
      <c r="F76" s="217">
        <f t="shared" si="15"/>
        <v>175940</v>
      </c>
      <c r="G76" s="217">
        <f t="shared" si="15"/>
        <v>324490</v>
      </c>
      <c r="H76" s="217">
        <f t="shared" si="15"/>
        <v>14794</v>
      </c>
      <c r="I76" s="836">
        <f t="shared" si="15"/>
        <v>27433</v>
      </c>
      <c r="J76" s="91">
        <f t="shared" si="15"/>
        <v>213221</v>
      </c>
      <c r="K76" s="91">
        <f t="shared" si="15"/>
        <v>2791</v>
      </c>
      <c r="L76" s="91">
        <f t="shared" si="15"/>
        <v>255157</v>
      </c>
      <c r="M76" s="213"/>
      <c r="N76" s="92">
        <f t="shared" si="15"/>
        <v>2365718</v>
      </c>
      <c r="O76" s="106">
        <f t="shared" si="11"/>
        <v>895.449113510514</v>
      </c>
      <c r="P76" s="107">
        <f>(S76/(D76+J76+L76))*100</f>
        <v>22.068603882179342</v>
      </c>
      <c r="R76" s="841">
        <f>SUM(R74:R75)</f>
        <v>7238177</v>
      </c>
      <c r="S76" s="841">
        <f>SUM(S74:S75)</f>
        <v>649385</v>
      </c>
    </row>
    <row r="77" ht="30" customHeight="1">
      <c r="A77" s="620" t="s">
        <v>8</v>
      </c>
    </row>
    <row r="78" ht="30" customHeight="1">
      <c r="A78" s="620" t="s">
        <v>10</v>
      </c>
    </row>
    <row r="79" ht="30" customHeight="1">
      <c r="A79" s="620" t="s">
        <v>9</v>
      </c>
    </row>
    <row r="564" spans="6:17" ht="27.75" customHeight="1">
      <c r="F564" s="3"/>
      <c r="G564" s="3"/>
      <c r="H564" s="3"/>
      <c r="I564" s="3"/>
      <c r="J564" s="3"/>
      <c r="K564" s="3"/>
      <c r="L564" s="3"/>
      <c r="N564" s="3"/>
      <c r="O564" s="3"/>
      <c r="P564" s="3"/>
      <c r="Q564" s="13"/>
    </row>
    <row r="565" spans="6:17" ht="27.75" customHeight="1">
      <c r="F565" s="3"/>
      <c r="G565" s="3"/>
      <c r="H565" s="3"/>
      <c r="I565" s="3"/>
      <c r="J565" s="3"/>
      <c r="K565" s="3"/>
      <c r="L565" s="3"/>
      <c r="N565" s="3"/>
      <c r="O565" s="3"/>
      <c r="P565" s="3"/>
      <c r="Q565" s="13"/>
    </row>
    <row r="566" spans="6:17" ht="27.75" customHeight="1">
      <c r="F566" s="3"/>
      <c r="G566" s="3"/>
      <c r="H566" s="3"/>
      <c r="I566" s="3"/>
      <c r="J566" s="3"/>
      <c r="K566" s="3"/>
      <c r="L566" s="3"/>
      <c r="N566" s="3"/>
      <c r="O566" s="3"/>
      <c r="P566" s="3"/>
      <c r="Q566" s="13"/>
    </row>
    <row r="567" spans="6:17" ht="27.75" customHeight="1">
      <c r="F567" s="3"/>
      <c r="G567" s="3"/>
      <c r="H567" s="3"/>
      <c r="I567" s="3"/>
      <c r="J567" s="3"/>
      <c r="K567" s="3"/>
      <c r="L567" s="3"/>
      <c r="N567" s="3"/>
      <c r="O567" s="3"/>
      <c r="P567" s="3"/>
      <c r="Q567" s="13"/>
    </row>
    <row r="568" spans="6:17" ht="27.75" customHeight="1">
      <c r="F568" s="3"/>
      <c r="G568" s="3"/>
      <c r="H568" s="3"/>
      <c r="I568" s="3"/>
      <c r="J568" s="3"/>
      <c r="K568" s="3"/>
      <c r="L568" s="3"/>
      <c r="N568" s="3"/>
      <c r="O568" s="3"/>
      <c r="P568" s="3"/>
      <c r="Q568" s="13"/>
    </row>
    <row r="569" spans="6:17" ht="27.75" customHeight="1">
      <c r="F569" s="3"/>
      <c r="G569" s="3"/>
      <c r="H569" s="3"/>
      <c r="I569" s="3"/>
      <c r="J569" s="3"/>
      <c r="K569" s="3"/>
      <c r="L569" s="3"/>
      <c r="N569" s="3"/>
      <c r="O569" s="3"/>
      <c r="P569" s="3"/>
      <c r="Q569" s="13"/>
    </row>
    <row r="570" spans="6:17" ht="27.75" customHeight="1">
      <c r="F570" s="3"/>
      <c r="G570" s="3"/>
      <c r="H570" s="3"/>
      <c r="I570" s="3"/>
      <c r="J570" s="3"/>
      <c r="K570" s="3"/>
      <c r="L570" s="3"/>
      <c r="N570" s="3"/>
      <c r="O570" s="3"/>
      <c r="P570" s="3"/>
      <c r="Q570" s="13"/>
    </row>
    <row r="571" spans="6:17" ht="27.75" customHeight="1">
      <c r="F571" s="3"/>
      <c r="G571" s="3"/>
      <c r="H571" s="3"/>
      <c r="I571" s="3"/>
      <c r="J571" s="3"/>
      <c r="K571" s="3"/>
      <c r="L571" s="3"/>
      <c r="N571" s="3"/>
      <c r="O571" s="3"/>
      <c r="P571" s="3"/>
      <c r="Q571" s="13"/>
    </row>
    <row r="572" spans="6:17" ht="27.75" customHeight="1">
      <c r="F572" s="3"/>
      <c r="G572" s="3"/>
      <c r="H572" s="3"/>
      <c r="I572" s="3"/>
      <c r="J572" s="3"/>
      <c r="K572" s="3"/>
      <c r="L572" s="3"/>
      <c r="N572" s="3"/>
      <c r="O572" s="3"/>
      <c r="P572" s="3"/>
      <c r="Q572" s="13"/>
    </row>
    <row r="573" spans="6:17" ht="27.75" customHeight="1">
      <c r="F573" s="3"/>
      <c r="G573" s="3"/>
      <c r="H573" s="3"/>
      <c r="I573" s="3"/>
      <c r="J573" s="3"/>
      <c r="K573" s="3"/>
      <c r="L573" s="3"/>
      <c r="N573" s="3"/>
      <c r="O573" s="3"/>
      <c r="P573" s="3"/>
      <c r="Q573" s="13"/>
    </row>
    <row r="574" spans="6:17" ht="27.75" customHeight="1">
      <c r="F574" s="3"/>
      <c r="G574" s="3"/>
      <c r="H574" s="3"/>
      <c r="I574" s="3"/>
      <c r="J574" s="3"/>
      <c r="K574" s="3"/>
      <c r="L574" s="3"/>
      <c r="N574" s="3"/>
      <c r="O574" s="3"/>
      <c r="P574" s="3"/>
      <c r="Q574" s="13"/>
    </row>
    <row r="575" spans="6:17" ht="27.75" customHeight="1">
      <c r="F575" s="3"/>
      <c r="G575" s="3"/>
      <c r="H575" s="3"/>
      <c r="I575" s="3"/>
      <c r="J575" s="3"/>
      <c r="K575" s="3"/>
      <c r="L575" s="3"/>
      <c r="N575" s="3"/>
      <c r="O575" s="3"/>
      <c r="P575" s="3"/>
      <c r="Q575" s="13"/>
    </row>
    <row r="576" spans="6:17" ht="27.75" customHeight="1">
      <c r="F576" s="3"/>
      <c r="G576" s="3"/>
      <c r="H576" s="3"/>
      <c r="I576" s="3"/>
      <c r="J576" s="3"/>
      <c r="K576" s="3"/>
      <c r="L576" s="3"/>
      <c r="N576" s="3"/>
      <c r="O576" s="3"/>
      <c r="P576" s="3"/>
      <c r="Q576" s="13"/>
    </row>
    <row r="577" spans="6:17" ht="27.75" customHeight="1">
      <c r="F577" s="3"/>
      <c r="G577" s="3"/>
      <c r="H577" s="3"/>
      <c r="I577" s="3"/>
      <c r="J577" s="3"/>
      <c r="K577" s="3"/>
      <c r="L577" s="3"/>
      <c r="N577" s="3"/>
      <c r="O577" s="3"/>
      <c r="P577" s="3"/>
      <c r="Q577" s="13"/>
    </row>
    <row r="578" spans="6:17" ht="27.75" customHeight="1">
      <c r="F578" s="3"/>
      <c r="G578" s="3"/>
      <c r="H578" s="3"/>
      <c r="I578" s="3"/>
      <c r="J578" s="3"/>
      <c r="K578" s="3"/>
      <c r="L578" s="3"/>
      <c r="N578" s="3"/>
      <c r="O578" s="3"/>
      <c r="P578" s="3"/>
      <c r="Q578" s="13"/>
    </row>
    <row r="579" spans="6:17" ht="27.75" customHeight="1">
      <c r="F579" s="3"/>
      <c r="G579" s="3"/>
      <c r="H579" s="3"/>
      <c r="I579" s="3"/>
      <c r="J579" s="3"/>
      <c r="K579" s="3"/>
      <c r="L579" s="3"/>
      <c r="N579" s="3"/>
      <c r="O579" s="3"/>
      <c r="P579" s="3"/>
      <c r="Q579" s="13"/>
    </row>
    <row r="580" spans="6:17" ht="27.75" customHeight="1">
      <c r="F580" s="3"/>
      <c r="G580" s="3"/>
      <c r="H580" s="3"/>
      <c r="I580" s="3"/>
      <c r="J580" s="3"/>
      <c r="K580" s="3"/>
      <c r="L580" s="3"/>
      <c r="N580" s="3"/>
      <c r="O580" s="3"/>
      <c r="P580" s="3"/>
      <c r="Q580" s="13"/>
    </row>
    <row r="581" spans="6:17" ht="27.75" customHeight="1">
      <c r="F581" s="3"/>
      <c r="G581" s="3"/>
      <c r="H581" s="3"/>
      <c r="I581" s="3"/>
      <c r="J581" s="3"/>
      <c r="K581" s="3"/>
      <c r="L581" s="3"/>
      <c r="N581" s="3"/>
      <c r="O581" s="3"/>
      <c r="P581" s="3"/>
      <c r="Q581" s="13"/>
    </row>
    <row r="582" spans="6:17" ht="27.75" customHeight="1">
      <c r="F582" s="3"/>
      <c r="G582" s="3"/>
      <c r="H582" s="3"/>
      <c r="I582" s="3"/>
      <c r="J582" s="3"/>
      <c r="K582" s="3"/>
      <c r="L582" s="3"/>
      <c r="N582" s="3"/>
      <c r="O582" s="3"/>
      <c r="P582" s="3"/>
      <c r="Q582" s="13"/>
    </row>
    <row r="583" spans="6:17" ht="27.75" customHeight="1">
      <c r="F583" s="3"/>
      <c r="G583" s="3"/>
      <c r="H583" s="3"/>
      <c r="I583" s="3"/>
      <c r="J583" s="3"/>
      <c r="K583" s="3"/>
      <c r="L583" s="3"/>
      <c r="N583" s="3"/>
      <c r="O583" s="3"/>
      <c r="P583" s="3"/>
      <c r="Q583" s="13"/>
    </row>
    <row r="584" spans="6:17" ht="27.75" customHeight="1">
      <c r="F584" s="3"/>
      <c r="G584" s="3"/>
      <c r="H584" s="3"/>
      <c r="I584" s="3"/>
      <c r="J584" s="3"/>
      <c r="K584" s="3"/>
      <c r="L584" s="3"/>
      <c r="N584" s="3"/>
      <c r="O584" s="3"/>
      <c r="P584" s="3"/>
      <c r="Q584" s="13"/>
    </row>
    <row r="585" spans="6:17" ht="27.75" customHeight="1">
      <c r="F585" s="3"/>
      <c r="G585" s="3"/>
      <c r="H585" s="3"/>
      <c r="I585" s="3"/>
      <c r="J585" s="3"/>
      <c r="K585" s="3"/>
      <c r="L585" s="3"/>
      <c r="N585" s="3"/>
      <c r="O585" s="3"/>
      <c r="P585" s="3"/>
      <c r="Q585" s="13"/>
    </row>
    <row r="586" spans="6:17" ht="27.75" customHeight="1">
      <c r="F586" s="3"/>
      <c r="G586" s="3"/>
      <c r="H586" s="3"/>
      <c r="I586" s="3"/>
      <c r="J586" s="3"/>
      <c r="K586" s="3"/>
      <c r="L586" s="3"/>
      <c r="N586" s="3"/>
      <c r="O586" s="3"/>
      <c r="P586" s="3"/>
      <c r="Q586" s="13"/>
    </row>
    <row r="587" spans="6:17" ht="27.75" customHeight="1">
      <c r="F587" s="3"/>
      <c r="G587" s="3"/>
      <c r="H587" s="3"/>
      <c r="I587" s="3"/>
      <c r="J587" s="3"/>
      <c r="K587" s="3"/>
      <c r="L587" s="3"/>
      <c r="N587" s="3"/>
      <c r="O587" s="3"/>
      <c r="P587" s="3"/>
      <c r="Q587" s="13"/>
    </row>
    <row r="588" spans="6:17" ht="27.75" customHeight="1">
      <c r="F588" s="3"/>
      <c r="G588" s="3"/>
      <c r="H588" s="3"/>
      <c r="I588" s="3"/>
      <c r="J588" s="3"/>
      <c r="K588" s="3"/>
      <c r="L588" s="3"/>
      <c r="N588" s="3"/>
      <c r="O588" s="3"/>
      <c r="P588" s="3"/>
      <c r="Q588" s="13"/>
    </row>
    <row r="589" spans="6:17" ht="27.75" customHeight="1">
      <c r="F589" s="3"/>
      <c r="G589" s="3"/>
      <c r="H589" s="3"/>
      <c r="I589" s="3"/>
      <c r="J589" s="3"/>
      <c r="K589" s="3"/>
      <c r="L589" s="3"/>
      <c r="N589" s="3"/>
      <c r="O589" s="3"/>
      <c r="P589" s="3"/>
      <c r="Q589" s="13"/>
    </row>
    <row r="590" spans="6:17" ht="27.75" customHeight="1">
      <c r="F590" s="3"/>
      <c r="G590" s="3"/>
      <c r="H590" s="3"/>
      <c r="I590" s="3"/>
      <c r="J590" s="3"/>
      <c r="K590" s="3"/>
      <c r="L590" s="3"/>
      <c r="N590" s="3"/>
      <c r="O590" s="3"/>
      <c r="P590" s="3"/>
      <c r="Q590" s="13"/>
    </row>
    <row r="591" spans="6:17" ht="27.75" customHeight="1">
      <c r="F591" s="3"/>
      <c r="G591" s="3"/>
      <c r="H591" s="3"/>
      <c r="I591" s="3"/>
      <c r="J591" s="3"/>
      <c r="K591" s="3"/>
      <c r="L591" s="3"/>
      <c r="N591" s="3"/>
      <c r="O591" s="3"/>
      <c r="P591" s="3"/>
      <c r="Q591" s="13"/>
    </row>
    <row r="592" spans="6:17" ht="27.75" customHeight="1">
      <c r="F592" s="3"/>
      <c r="G592" s="3"/>
      <c r="H592" s="3"/>
      <c r="I592" s="3"/>
      <c r="J592" s="3"/>
      <c r="K592" s="3"/>
      <c r="L592" s="3"/>
      <c r="N592" s="3"/>
      <c r="O592" s="3"/>
      <c r="P592" s="3"/>
      <c r="Q592" s="13"/>
    </row>
    <row r="593" spans="6:17" ht="27.75" customHeight="1">
      <c r="F593" s="3"/>
      <c r="G593" s="3"/>
      <c r="H593" s="3"/>
      <c r="I593" s="3"/>
      <c r="J593" s="3"/>
      <c r="K593" s="3"/>
      <c r="L593" s="3"/>
      <c r="N593" s="3"/>
      <c r="O593" s="3"/>
      <c r="P593" s="3"/>
      <c r="Q593" s="13"/>
    </row>
    <row r="982" spans="6:16" ht="27.75" customHeight="1">
      <c r="F982" s="4"/>
      <c r="G982" s="4"/>
      <c r="H982" s="4"/>
      <c r="I982" s="4"/>
      <c r="J982" s="4"/>
      <c r="K982" s="4"/>
      <c r="L982" s="4"/>
      <c r="N982" s="4"/>
      <c r="O982" s="4"/>
      <c r="P982" s="4"/>
    </row>
    <row r="983" spans="6:16" ht="27.75" customHeight="1">
      <c r="F983" s="4"/>
      <c r="G983" s="4"/>
      <c r="H983" s="4"/>
      <c r="I983" s="4"/>
      <c r="J983" s="4"/>
      <c r="K983" s="4"/>
      <c r="L983" s="4"/>
      <c r="N983" s="4"/>
      <c r="O983" s="4"/>
      <c r="P983" s="4"/>
    </row>
  </sheetData>
  <mergeCells count="22">
    <mergeCell ref="B44:B45"/>
    <mergeCell ref="C44:C45"/>
    <mergeCell ref="O3:O5"/>
    <mergeCell ref="R3:R5"/>
    <mergeCell ref="J44:J45"/>
    <mergeCell ref="N43:N45"/>
    <mergeCell ref="A43:A45"/>
    <mergeCell ref="A3:A5"/>
    <mergeCell ref="B4:B5"/>
    <mergeCell ref="N3:N5"/>
    <mergeCell ref="C4:C5"/>
    <mergeCell ref="J4:J5"/>
    <mergeCell ref="L4:L5"/>
    <mergeCell ref="K4:K5"/>
    <mergeCell ref="K44:K45"/>
    <mergeCell ref="L44:L45"/>
    <mergeCell ref="S3:S5"/>
    <mergeCell ref="S43:S45"/>
    <mergeCell ref="P43:P45"/>
    <mergeCell ref="O43:O45"/>
    <mergeCell ref="R43:R45"/>
    <mergeCell ref="P3:P5"/>
  </mergeCells>
  <printOptions horizontalCentered="1"/>
  <pageMargins left="0.5118110236220472" right="0.5118110236220472" top="0.7480314960629921" bottom="0.6692913385826772" header="0.5118110236220472" footer="0.5118110236220472"/>
  <pageSetup fitToHeight="2" horizontalDpi="600" verticalDpi="600" orientation="portrait" pageOrder="overThenDown" paperSize="9" scale="51" r:id="rId2"/>
  <rowBreaks count="1" manualBreakCount="1">
    <brk id="40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B78"/>
  <sheetViews>
    <sheetView view="pageBreakPreview" zoomScale="75" zoomScaleNormal="60" zoomScaleSheetLayoutView="75" workbookViewId="0" topLeftCell="A1">
      <pane xSplit="1" ySplit="6" topLeftCell="B7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5" sqref="A75"/>
    </sheetView>
  </sheetViews>
  <sheetFormatPr defaultColWidth="8.796875" defaultRowHeight="27.75" customHeight="1"/>
  <cols>
    <col min="1" max="3" width="16.59765625" style="10" customWidth="1"/>
    <col min="4" max="4" width="15.59765625" style="10" customWidth="1"/>
    <col min="5" max="7" width="11.59765625" style="10" customWidth="1"/>
    <col min="8" max="8" width="15.59765625" style="10" customWidth="1"/>
    <col min="9" max="11" width="10.59765625" style="10" customWidth="1"/>
    <col min="12" max="23" width="9.59765625" style="10" customWidth="1"/>
    <col min="24" max="24" width="12.59765625" style="2" customWidth="1"/>
    <col min="25" max="25" width="3" style="10" customWidth="1"/>
    <col min="26" max="26" width="11.59765625" style="2" customWidth="1"/>
    <col min="27" max="27" width="3" style="10" customWidth="1"/>
    <col min="28" max="28" width="11.59765625" style="2" customWidth="1"/>
    <col min="29" max="16384" width="11" style="10" customWidth="1"/>
  </cols>
  <sheetData>
    <row r="1" spans="1:28" s="8" customFormat="1" ht="33" customHeight="1">
      <c r="A1" s="82" t="s">
        <v>75</v>
      </c>
      <c r="B1" s="82"/>
      <c r="X1" s="5"/>
      <c r="Z1" s="5"/>
      <c r="AB1" s="5"/>
    </row>
    <row r="2" spans="1:28" s="8" customFormat="1" ht="36" customHeight="1" thickBot="1">
      <c r="A2" s="82" t="s">
        <v>377</v>
      </c>
      <c r="B2" s="82"/>
      <c r="Z2" s="7"/>
      <c r="AB2" s="113" t="s">
        <v>944</v>
      </c>
    </row>
    <row r="3" spans="1:28" s="84" customFormat="1" ht="24" customHeight="1" thickBot="1">
      <c r="A3" s="1023" t="s">
        <v>559</v>
      </c>
      <c r="B3" s="111" t="s">
        <v>212</v>
      </c>
      <c r="C3" s="110"/>
      <c r="D3" s="753"/>
      <c r="E3" s="753"/>
      <c r="F3" s="753"/>
      <c r="G3" s="753"/>
      <c r="H3" s="753"/>
      <c r="I3" s="753"/>
      <c r="J3" s="753"/>
      <c r="K3" s="753"/>
      <c r="L3" s="820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806"/>
      <c r="Y3" s="112"/>
      <c r="Z3" s="1048" t="s">
        <v>945</v>
      </c>
      <c r="AA3" s="112"/>
      <c r="AB3" s="1048" t="s">
        <v>1123</v>
      </c>
    </row>
    <row r="4" spans="1:28" s="84" customFormat="1" ht="24" customHeight="1">
      <c r="A4" s="1050"/>
      <c r="B4" s="1050" t="s">
        <v>1117</v>
      </c>
      <c r="C4" s="818" t="s">
        <v>1119</v>
      </c>
      <c r="D4" s="811"/>
      <c r="E4" s="811"/>
      <c r="F4" s="811"/>
      <c r="G4" s="811"/>
      <c r="H4" s="811"/>
      <c r="I4" s="811"/>
      <c r="J4" s="811"/>
      <c r="K4" s="811"/>
      <c r="L4" s="819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2"/>
      <c r="X4" s="1058" t="s">
        <v>1120</v>
      </c>
      <c r="Y4" s="112"/>
      <c r="Z4" s="1049"/>
      <c r="AA4" s="112"/>
      <c r="AB4" s="1049"/>
    </row>
    <row r="5" spans="1:28" s="84" customFormat="1" ht="16.5" customHeight="1">
      <c r="A5" s="1050"/>
      <c r="B5" s="1050"/>
      <c r="C5" s="1024" t="s">
        <v>1118</v>
      </c>
      <c r="D5" s="1051" t="s">
        <v>545</v>
      </c>
      <c r="E5" s="1055" t="s">
        <v>213</v>
      </c>
      <c r="F5" s="1055"/>
      <c r="G5" s="1056"/>
      <c r="H5" s="1053" t="s">
        <v>545</v>
      </c>
      <c r="I5" s="1055" t="s">
        <v>214</v>
      </c>
      <c r="J5" s="1055"/>
      <c r="K5" s="1056"/>
      <c r="L5" s="1053" t="s">
        <v>545</v>
      </c>
      <c r="M5" s="1055" t="s">
        <v>215</v>
      </c>
      <c r="N5" s="1055"/>
      <c r="O5" s="1056"/>
      <c r="P5" s="1053" t="s">
        <v>545</v>
      </c>
      <c r="Q5" s="1055" t="s">
        <v>216</v>
      </c>
      <c r="R5" s="1055"/>
      <c r="S5" s="1056"/>
      <c r="T5" s="1051" t="s">
        <v>545</v>
      </c>
      <c r="U5" s="1055" t="s">
        <v>217</v>
      </c>
      <c r="V5" s="1055"/>
      <c r="W5" s="1061"/>
      <c r="X5" s="1059"/>
      <c r="Y5" s="112"/>
      <c r="Z5" s="1050"/>
      <c r="AA5" s="112"/>
      <c r="AB5" s="1050"/>
    </row>
    <row r="6" spans="1:28" s="84" customFormat="1" ht="24" customHeight="1" thickBot="1">
      <c r="A6" s="1050"/>
      <c r="B6" s="1057"/>
      <c r="C6" s="1025"/>
      <c r="D6" s="1026"/>
      <c r="E6" s="807" t="s">
        <v>627</v>
      </c>
      <c r="F6" s="808" t="s">
        <v>628</v>
      </c>
      <c r="G6" s="809" t="s">
        <v>736</v>
      </c>
      <c r="H6" s="1054"/>
      <c r="I6" s="807" t="s">
        <v>627</v>
      </c>
      <c r="J6" s="808" t="s">
        <v>628</v>
      </c>
      <c r="K6" s="809" t="s">
        <v>736</v>
      </c>
      <c r="L6" s="1054"/>
      <c r="M6" s="807" t="s">
        <v>627</v>
      </c>
      <c r="N6" s="808" t="s">
        <v>628</v>
      </c>
      <c r="O6" s="809" t="s">
        <v>736</v>
      </c>
      <c r="P6" s="1054"/>
      <c r="Q6" s="807" t="s">
        <v>627</v>
      </c>
      <c r="R6" s="808" t="s">
        <v>628</v>
      </c>
      <c r="S6" s="809" t="s">
        <v>736</v>
      </c>
      <c r="T6" s="1052"/>
      <c r="U6" s="807" t="s">
        <v>627</v>
      </c>
      <c r="V6" s="808" t="s">
        <v>628</v>
      </c>
      <c r="W6" s="810" t="s">
        <v>736</v>
      </c>
      <c r="X6" s="1060"/>
      <c r="Y6" s="108"/>
      <c r="Z6" s="1050"/>
      <c r="AA6" s="112"/>
      <c r="AB6" s="1050"/>
    </row>
    <row r="7" spans="1:28" s="84" customFormat="1" ht="36" customHeight="1">
      <c r="A7" s="949" t="s">
        <v>251</v>
      </c>
      <c r="B7" s="951">
        <f>SUM(C7,X7)</f>
        <v>791430</v>
      </c>
      <c r="C7" s="296">
        <f>SUM(D7,H7,L7,P7,T7)</f>
        <v>766780</v>
      </c>
      <c r="D7" s="813">
        <f>SUM(E7:G7)</f>
        <v>581735</v>
      </c>
      <c r="E7" s="224">
        <v>385145</v>
      </c>
      <c r="F7" s="219" t="s">
        <v>401</v>
      </c>
      <c r="G7" s="222">
        <v>196590</v>
      </c>
      <c r="H7" s="223">
        <f>SUM(I7:K7)</f>
        <v>85982</v>
      </c>
      <c r="I7" s="224">
        <v>63725</v>
      </c>
      <c r="J7" s="219" t="s">
        <v>401</v>
      </c>
      <c r="K7" s="222">
        <v>22257</v>
      </c>
      <c r="L7" s="328">
        <f>SUM(M7:O7)</f>
        <v>86401</v>
      </c>
      <c r="M7" s="224">
        <v>896</v>
      </c>
      <c r="N7" s="225">
        <v>85505</v>
      </c>
      <c r="O7" s="273" t="s">
        <v>218</v>
      </c>
      <c r="P7" s="223">
        <f>SUM(Q7:S7)</f>
        <v>2100</v>
      </c>
      <c r="Q7" s="224">
        <v>2100</v>
      </c>
      <c r="R7" s="219" t="s">
        <v>218</v>
      </c>
      <c r="S7" s="273" t="s">
        <v>218</v>
      </c>
      <c r="T7" s="223">
        <f>SUM(U7:W7)</f>
        <v>10562</v>
      </c>
      <c r="U7" s="224">
        <v>10562</v>
      </c>
      <c r="V7" s="219" t="s">
        <v>218</v>
      </c>
      <c r="W7" s="220" t="s">
        <v>218</v>
      </c>
      <c r="X7" s="218">
        <v>24650</v>
      </c>
      <c r="Y7" s="214"/>
      <c r="Z7" s="226" t="s">
        <v>218</v>
      </c>
      <c r="AA7" s="214"/>
      <c r="AB7" s="218">
        <v>135604</v>
      </c>
    </row>
    <row r="8" spans="1:28" s="84" customFormat="1" ht="36" customHeight="1">
      <c r="A8" s="950" t="s">
        <v>252</v>
      </c>
      <c r="B8" s="952">
        <f aca="true" t="shared" si="0" ref="B8:B41">SUM(C8,X8)</f>
        <v>146851</v>
      </c>
      <c r="C8" s="297">
        <f aca="true" t="shared" si="1" ref="C8:C41">SUM(D8,H8,L8,P8,T8)</f>
        <v>126642</v>
      </c>
      <c r="D8" s="814">
        <f aca="true" t="shared" si="2" ref="D8:D75">SUM(E8:G8)</f>
        <v>106978</v>
      </c>
      <c r="E8" s="233">
        <v>77836</v>
      </c>
      <c r="F8" s="229" t="s">
        <v>402</v>
      </c>
      <c r="G8" s="231">
        <v>29142</v>
      </c>
      <c r="H8" s="232">
        <f aca="true" t="shared" si="3" ref="H8:H41">SUM(I8:K8)</f>
        <v>1511</v>
      </c>
      <c r="I8" s="233">
        <v>1511</v>
      </c>
      <c r="J8" s="229" t="s">
        <v>402</v>
      </c>
      <c r="K8" s="271" t="s">
        <v>402</v>
      </c>
      <c r="L8" s="329">
        <f aca="true" t="shared" si="4" ref="L8:L41">SUM(M8:O8)</f>
        <v>13735</v>
      </c>
      <c r="M8" s="233">
        <v>7416</v>
      </c>
      <c r="N8" s="234">
        <v>6319</v>
      </c>
      <c r="O8" s="271" t="s">
        <v>402</v>
      </c>
      <c r="P8" s="232">
        <f aca="true" t="shared" si="5" ref="P8:P41">SUM(Q8:S8)</f>
        <v>4117</v>
      </c>
      <c r="Q8" s="233">
        <v>4117</v>
      </c>
      <c r="R8" s="229" t="s">
        <v>402</v>
      </c>
      <c r="S8" s="271" t="s">
        <v>402</v>
      </c>
      <c r="T8" s="232">
        <f aca="true" t="shared" si="6" ref="T8:T41">SUM(U8:W8)</f>
        <v>301</v>
      </c>
      <c r="U8" s="233">
        <v>301</v>
      </c>
      <c r="V8" s="229" t="s">
        <v>402</v>
      </c>
      <c r="W8" s="230" t="s">
        <v>402</v>
      </c>
      <c r="X8" s="85">
        <v>20209</v>
      </c>
      <c r="Y8" s="214"/>
      <c r="Z8" s="235" t="s">
        <v>402</v>
      </c>
      <c r="AA8" s="214"/>
      <c r="AB8" s="85">
        <v>10704</v>
      </c>
    </row>
    <row r="9" spans="1:28" s="84" customFormat="1" ht="36" customHeight="1">
      <c r="A9" s="950" t="s">
        <v>253</v>
      </c>
      <c r="B9" s="952">
        <f t="shared" si="0"/>
        <v>125491</v>
      </c>
      <c r="C9" s="297">
        <f t="shared" si="1"/>
        <v>107628</v>
      </c>
      <c r="D9" s="814">
        <f t="shared" si="2"/>
        <v>93477</v>
      </c>
      <c r="E9" s="233">
        <v>65356</v>
      </c>
      <c r="F9" s="234">
        <v>898</v>
      </c>
      <c r="G9" s="231">
        <v>27223</v>
      </c>
      <c r="H9" s="232">
        <f t="shared" si="3"/>
        <v>5255</v>
      </c>
      <c r="I9" s="233">
        <v>4798</v>
      </c>
      <c r="J9" s="234">
        <v>105</v>
      </c>
      <c r="K9" s="231">
        <v>352</v>
      </c>
      <c r="L9" s="329">
        <f t="shared" si="4"/>
        <v>8393</v>
      </c>
      <c r="M9" s="233">
        <v>3610</v>
      </c>
      <c r="N9" s="234">
        <v>4700</v>
      </c>
      <c r="O9" s="231">
        <v>83</v>
      </c>
      <c r="P9" s="232">
        <f t="shared" si="5"/>
        <v>173</v>
      </c>
      <c r="Q9" s="233">
        <v>173</v>
      </c>
      <c r="R9" s="229" t="s">
        <v>403</v>
      </c>
      <c r="S9" s="271" t="s">
        <v>403</v>
      </c>
      <c r="T9" s="232">
        <f t="shared" si="6"/>
        <v>330</v>
      </c>
      <c r="U9" s="233">
        <v>330</v>
      </c>
      <c r="V9" s="229" t="s">
        <v>403</v>
      </c>
      <c r="W9" s="230" t="s">
        <v>403</v>
      </c>
      <c r="X9" s="85">
        <v>17863</v>
      </c>
      <c r="Y9" s="214"/>
      <c r="Z9" s="235" t="s">
        <v>403</v>
      </c>
      <c r="AA9" s="214"/>
      <c r="AB9" s="85">
        <v>19987</v>
      </c>
    </row>
    <row r="10" spans="1:28" s="84" customFormat="1" ht="36" customHeight="1">
      <c r="A10" s="950" t="s">
        <v>254</v>
      </c>
      <c r="B10" s="952">
        <f t="shared" si="0"/>
        <v>150510</v>
      </c>
      <c r="C10" s="297">
        <f t="shared" si="1"/>
        <v>137011</v>
      </c>
      <c r="D10" s="814">
        <f t="shared" si="2"/>
        <v>96714</v>
      </c>
      <c r="E10" s="233">
        <v>55318</v>
      </c>
      <c r="F10" s="234">
        <v>18840</v>
      </c>
      <c r="G10" s="231">
        <v>22556</v>
      </c>
      <c r="H10" s="232">
        <f t="shared" si="3"/>
        <v>15172</v>
      </c>
      <c r="I10" s="233">
        <v>854</v>
      </c>
      <c r="J10" s="234">
        <v>14318</v>
      </c>
      <c r="K10" s="271" t="s">
        <v>404</v>
      </c>
      <c r="L10" s="329">
        <f t="shared" si="4"/>
        <v>24606</v>
      </c>
      <c r="M10" s="228" t="s">
        <v>404</v>
      </c>
      <c r="N10" s="234">
        <v>24606</v>
      </c>
      <c r="O10" s="271" t="s">
        <v>404</v>
      </c>
      <c r="P10" s="232">
        <f t="shared" si="5"/>
        <v>125</v>
      </c>
      <c r="Q10" s="228" t="s">
        <v>404</v>
      </c>
      <c r="R10" s="234">
        <v>125</v>
      </c>
      <c r="S10" s="271" t="s">
        <v>404</v>
      </c>
      <c r="T10" s="232">
        <f t="shared" si="6"/>
        <v>394</v>
      </c>
      <c r="U10" s="228" t="s">
        <v>404</v>
      </c>
      <c r="V10" s="234">
        <v>394</v>
      </c>
      <c r="W10" s="230" t="s">
        <v>404</v>
      </c>
      <c r="X10" s="85">
        <v>13499</v>
      </c>
      <c r="Y10" s="214"/>
      <c r="Z10" s="235" t="s">
        <v>404</v>
      </c>
      <c r="AA10" s="214"/>
      <c r="AB10" s="85">
        <v>2667</v>
      </c>
    </row>
    <row r="11" spans="1:28" s="84" customFormat="1" ht="36" customHeight="1">
      <c r="A11" s="948" t="s">
        <v>255</v>
      </c>
      <c r="B11" s="952">
        <f t="shared" si="0"/>
        <v>49240</v>
      </c>
      <c r="C11" s="297">
        <f t="shared" si="1"/>
        <v>45736</v>
      </c>
      <c r="D11" s="815">
        <f t="shared" si="2"/>
        <v>36353</v>
      </c>
      <c r="E11" s="243">
        <v>19718</v>
      </c>
      <c r="F11" s="240">
        <v>8704</v>
      </c>
      <c r="G11" s="241">
        <v>7931</v>
      </c>
      <c r="H11" s="242">
        <f t="shared" si="3"/>
        <v>1543</v>
      </c>
      <c r="I11" s="243">
        <v>158</v>
      </c>
      <c r="J11" s="240">
        <v>1385</v>
      </c>
      <c r="K11" s="272" t="s">
        <v>405</v>
      </c>
      <c r="L11" s="330">
        <f t="shared" si="4"/>
        <v>6933</v>
      </c>
      <c r="M11" s="243">
        <v>1057</v>
      </c>
      <c r="N11" s="240">
        <v>5876</v>
      </c>
      <c r="O11" s="272" t="s">
        <v>405</v>
      </c>
      <c r="P11" s="242">
        <f t="shared" si="5"/>
        <v>12</v>
      </c>
      <c r="Q11" s="243">
        <v>12</v>
      </c>
      <c r="R11" s="238" t="s">
        <v>405</v>
      </c>
      <c r="S11" s="272" t="s">
        <v>405</v>
      </c>
      <c r="T11" s="242">
        <f t="shared" si="6"/>
        <v>895</v>
      </c>
      <c r="U11" s="243">
        <v>60</v>
      </c>
      <c r="V11" s="240">
        <v>835</v>
      </c>
      <c r="W11" s="239" t="s">
        <v>405</v>
      </c>
      <c r="X11" s="86">
        <v>3504</v>
      </c>
      <c r="Y11" s="214"/>
      <c r="Z11" s="244" t="s">
        <v>405</v>
      </c>
      <c r="AA11" s="214"/>
      <c r="AB11" s="86">
        <v>2017</v>
      </c>
    </row>
    <row r="12" spans="1:28" s="84" customFormat="1" ht="36" customHeight="1">
      <c r="A12" s="947" t="s">
        <v>256</v>
      </c>
      <c r="B12" s="953">
        <f t="shared" si="0"/>
        <v>41096</v>
      </c>
      <c r="C12" s="299">
        <f t="shared" si="1"/>
        <v>35295</v>
      </c>
      <c r="D12" s="816">
        <f>SUM(E12:G12)</f>
        <v>30580</v>
      </c>
      <c r="E12" s="252">
        <v>3650</v>
      </c>
      <c r="F12" s="249">
        <v>20248</v>
      </c>
      <c r="G12" s="250">
        <v>6682</v>
      </c>
      <c r="H12" s="251">
        <f t="shared" si="3"/>
        <v>2772</v>
      </c>
      <c r="I12" s="252">
        <v>408</v>
      </c>
      <c r="J12" s="249">
        <v>2355</v>
      </c>
      <c r="K12" s="250">
        <v>9</v>
      </c>
      <c r="L12" s="331">
        <f t="shared" si="4"/>
        <v>1902</v>
      </c>
      <c r="M12" s="252">
        <v>1628</v>
      </c>
      <c r="N12" s="249">
        <v>274</v>
      </c>
      <c r="O12" s="255" t="s">
        <v>406</v>
      </c>
      <c r="P12" s="251">
        <f t="shared" si="5"/>
        <v>21</v>
      </c>
      <c r="Q12" s="252">
        <v>21</v>
      </c>
      <c r="R12" s="247" t="s">
        <v>406</v>
      </c>
      <c r="S12" s="255" t="s">
        <v>406</v>
      </c>
      <c r="T12" s="251">
        <f t="shared" si="6"/>
        <v>20</v>
      </c>
      <c r="U12" s="252">
        <v>20</v>
      </c>
      <c r="V12" s="247" t="s">
        <v>406</v>
      </c>
      <c r="W12" s="248" t="s">
        <v>406</v>
      </c>
      <c r="X12" s="87">
        <v>5801</v>
      </c>
      <c r="Y12" s="214"/>
      <c r="Z12" s="253" t="s">
        <v>406</v>
      </c>
      <c r="AA12" s="214"/>
      <c r="AB12" s="87">
        <v>7065</v>
      </c>
    </row>
    <row r="13" spans="1:28" s="84" customFormat="1" ht="36" customHeight="1">
      <c r="A13" s="950" t="s">
        <v>257</v>
      </c>
      <c r="B13" s="952">
        <f t="shared" si="0"/>
        <v>139039</v>
      </c>
      <c r="C13" s="297">
        <f t="shared" si="1"/>
        <v>132816</v>
      </c>
      <c r="D13" s="814">
        <f t="shared" si="2"/>
        <v>103242</v>
      </c>
      <c r="E13" s="233">
        <v>61000</v>
      </c>
      <c r="F13" s="234">
        <v>619</v>
      </c>
      <c r="G13" s="231">
        <v>41623</v>
      </c>
      <c r="H13" s="232">
        <f t="shared" si="3"/>
        <v>16290</v>
      </c>
      <c r="I13" s="233">
        <v>206</v>
      </c>
      <c r="J13" s="234">
        <v>14760</v>
      </c>
      <c r="K13" s="231">
        <v>1324</v>
      </c>
      <c r="L13" s="329">
        <f t="shared" si="4"/>
        <v>12546</v>
      </c>
      <c r="M13" s="233">
        <v>199</v>
      </c>
      <c r="N13" s="234">
        <v>12347</v>
      </c>
      <c r="O13" s="271" t="s">
        <v>407</v>
      </c>
      <c r="P13" s="232">
        <f t="shared" si="5"/>
        <v>278</v>
      </c>
      <c r="Q13" s="233">
        <v>24</v>
      </c>
      <c r="R13" s="234">
        <v>250</v>
      </c>
      <c r="S13" s="231">
        <v>4</v>
      </c>
      <c r="T13" s="232">
        <f t="shared" si="6"/>
        <v>460</v>
      </c>
      <c r="U13" s="233">
        <v>58</v>
      </c>
      <c r="V13" s="234">
        <v>289</v>
      </c>
      <c r="W13" s="254">
        <v>113</v>
      </c>
      <c r="X13" s="85">
        <v>6223</v>
      </c>
      <c r="Y13" s="214"/>
      <c r="Z13" s="235" t="s">
        <v>407</v>
      </c>
      <c r="AA13" s="214"/>
      <c r="AB13" s="85">
        <v>4566</v>
      </c>
    </row>
    <row r="14" spans="1:28" s="84" customFormat="1" ht="36" customHeight="1">
      <c r="A14" s="950" t="s">
        <v>258</v>
      </c>
      <c r="B14" s="952">
        <f t="shared" si="0"/>
        <v>60463</v>
      </c>
      <c r="C14" s="297">
        <f t="shared" si="1"/>
        <v>53940</v>
      </c>
      <c r="D14" s="814">
        <f t="shared" si="2"/>
        <v>42508</v>
      </c>
      <c r="E14" s="233">
        <v>9393</v>
      </c>
      <c r="F14" s="234">
        <v>19980</v>
      </c>
      <c r="G14" s="231">
        <v>13135</v>
      </c>
      <c r="H14" s="232">
        <f t="shared" si="3"/>
        <v>1530</v>
      </c>
      <c r="I14" s="233">
        <v>361</v>
      </c>
      <c r="J14" s="234">
        <v>1169</v>
      </c>
      <c r="K14" s="271" t="s">
        <v>402</v>
      </c>
      <c r="L14" s="329">
        <f t="shared" si="4"/>
        <v>9666</v>
      </c>
      <c r="M14" s="228" t="s">
        <v>402</v>
      </c>
      <c r="N14" s="234">
        <v>9666</v>
      </c>
      <c r="O14" s="271" t="s">
        <v>402</v>
      </c>
      <c r="P14" s="232">
        <f t="shared" si="5"/>
        <v>223</v>
      </c>
      <c r="Q14" s="233">
        <v>220</v>
      </c>
      <c r="R14" s="234">
        <v>3</v>
      </c>
      <c r="S14" s="271" t="s">
        <v>402</v>
      </c>
      <c r="T14" s="232">
        <f t="shared" si="6"/>
        <v>13</v>
      </c>
      <c r="U14" s="228" t="s">
        <v>402</v>
      </c>
      <c r="V14" s="234">
        <v>13</v>
      </c>
      <c r="W14" s="230" t="s">
        <v>402</v>
      </c>
      <c r="X14" s="85">
        <v>6523</v>
      </c>
      <c r="Y14" s="214"/>
      <c r="Z14" s="235" t="s">
        <v>402</v>
      </c>
      <c r="AA14" s="214"/>
      <c r="AB14" s="85">
        <v>1980</v>
      </c>
    </row>
    <row r="15" spans="1:28" s="84" customFormat="1" ht="36" customHeight="1">
      <c r="A15" s="950" t="s">
        <v>259</v>
      </c>
      <c r="B15" s="952">
        <f t="shared" si="0"/>
        <v>24892</v>
      </c>
      <c r="C15" s="297">
        <f t="shared" si="1"/>
        <v>24848</v>
      </c>
      <c r="D15" s="814">
        <f t="shared" si="2"/>
        <v>19134</v>
      </c>
      <c r="E15" s="233">
        <v>3688</v>
      </c>
      <c r="F15" s="234">
        <v>8414</v>
      </c>
      <c r="G15" s="231">
        <v>7032</v>
      </c>
      <c r="H15" s="232">
        <f t="shared" si="3"/>
        <v>717</v>
      </c>
      <c r="I15" s="233">
        <v>236</v>
      </c>
      <c r="J15" s="234">
        <v>481</v>
      </c>
      <c r="K15" s="271" t="s">
        <v>408</v>
      </c>
      <c r="L15" s="329">
        <f t="shared" si="4"/>
        <v>4107</v>
      </c>
      <c r="M15" s="233">
        <v>820</v>
      </c>
      <c r="N15" s="234">
        <v>3287</v>
      </c>
      <c r="O15" s="271" t="s">
        <v>408</v>
      </c>
      <c r="P15" s="227" t="s">
        <v>408</v>
      </c>
      <c r="Q15" s="228" t="s">
        <v>408</v>
      </c>
      <c r="R15" s="229" t="s">
        <v>408</v>
      </c>
      <c r="S15" s="271" t="s">
        <v>408</v>
      </c>
      <c r="T15" s="232">
        <f t="shared" si="6"/>
        <v>890</v>
      </c>
      <c r="U15" s="233">
        <v>890</v>
      </c>
      <c r="V15" s="229" t="s">
        <v>408</v>
      </c>
      <c r="W15" s="230" t="s">
        <v>408</v>
      </c>
      <c r="X15" s="85">
        <v>44</v>
      </c>
      <c r="Y15" s="214"/>
      <c r="Z15" s="85">
        <v>46</v>
      </c>
      <c r="AA15" s="214"/>
      <c r="AB15" s="85">
        <v>1541</v>
      </c>
    </row>
    <row r="16" spans="1:28" s="84" customFormat="1" ht="36" customHeight="1">
      <c r="A16" s="948" t="s">
        <v>260</v>
      </c>
      <c r="B16" s="954">
        <f t="shared" si="0"/>
        <v>32328</v>
      </c>
      <c r="C16" s="298">
        <f t="shared" si="1"/>
        <v>27360</v>
      </c>
      <c r="D16" s="815">
        <f t="shared" si="2"/>
        <v>19713</v>
      </c>
      <c r="E16" s="237" t="s">
        <v>409</v>
      </c>
      <c r="F16" s="240">
        <v>13659</v>
      </c>
      <c r="G16" s="241">
        <v>6054</v>
      </c>
      <c r="H16" s="242">
        <f t="shared" si="3"/>
        <v>1646</v>
      </c>
      <c r="I16" s="237" t="s">
        <v>409</v>
      </c>
      <c r="J16" s="240">
        <v>504</v>
      </c>
      <c r="K16" s="241">
        <v>1142</v>
      </c>
      <c r="L16" s="330">
        <f t="shared" si="4"/>
        <v>2876</v>
      </c>
      <c r="M16" s="237" t="s">
        <v>409</v>
      </c>
      <c r="N16" s="240">
        <v>2876</v>
      </c>
      <c r="O16" s="272" t="s">
        <v>409</v>
      </c>
      <c r="P16" s="242">
        <f t="shared" si="5"/>
        <v>652</v>
      </c>
      <c r="Q16" s="237" t="s">
        <v>409</v>
      </c>
      <c r="R16" s="240">
        <v>652</v>
      </c>
      <c r="S16" s="272" t="s">
        <v>409</v>
      </c>
      <c r="T16" s="242">
        <f t="shared" si="6"/>
        <v>2473</v>
      </c>
      <c r="U16" s="237" t="s">
        <v>409</v>
      </c>
      <c r="V16" s="240">
        <v>278</v>
      </c>
      <c r="W16" s="281">
        <v>2195</v>
      </c>
      <c r="X16" s="86">
        <v>4968</v>
      </c>
      <c r="Y16" s="214"/>
      <c r="Z16" s="244" t="s">
        <v>409</v>
      </c>
      <c r="AA16" s="214"/>
      <c r="AB16" s="86">
        <v>497</v>
      </c>
    </row>
    <row r="17" spans="1:28" s="84" customFormat="1" ht="36" customHeight="1">
      <c r="A17" s="947" t="s">
        <v>261</v>
      </c>
      <c r="B17" s="952">
        <f t="shared" si="0"/>
        <v>56243</v>
      </c>
      <c r="C17" s="297">
        <f t="shared" si="1"/>
        <v>47730</v>
      </c>
      <c r="D17" s="816">
        <f t="shared" si="2"/>
        <v>43093</v>
      </c>
      <c r="E17" s="252">
        <v>8330</v>
      </c>
      <c r="F17" s="249">
        <v>23249</v>
      </c>
      <c r="G17" s="250">
        <v>11514</v>
      </c>
      <c r="H17" s="251">
        <f t="shared" si="3"/>
        <v>1127</v>
      </c>
      <c r="I17" s="252">
        <v>46</v>
      </c>
      <c r="J17" s="249">
        <v>1048</v>
      </c>
      <c r="K17" s="250">
        <v>33</v>
      </c>
      <c r="L17" s="331">
        <f t="shared" si="4"/>
        <v>3355</v>
      </c>
      <c r="M17" s="252">
        <v>117</v>
      </c>
      <c r="N17" s="249">
        <v>3238</v>
      </c>
      <c r="O17" s="255" t="s">
        <v>407</v>
      </c>
      <c r="P17" s="251">
        <f t="shared" si="5"/>
        <v>92</v>
      </c>
      <c r="Q17" s="252">
        <v>92</v>
      </c>
      <c r="R17" s="247" t="s">
        <v>407</v>
      </c>
      <c r="S17" s="255" t="s">
        <v>407</v>
      </c>
      <c r="T17" s="251">
        <f t="shared" si="6"/>
        <v>63</v>
      </c>
      <c r="U17" s="252">
        <v>62</v>
      </c>
      <c r="V17" s="247" t="s">
        <v>407</v>
      </c>
      <c r="W17" s="282">
        <v>1</v>
      </c>
      <c r="X17" s="87">
        <v>8513</v>
      </c>
      <c r="Y17" s="214"/>
      <c r="Z17" s="253" t="s">
        <v>407</v>
      </c>
      <c r="AA17" s="214"/>
      <c r="AB17" s="87">
        <v>2586</v>
      </c>
    </row>
    <row r="18" spans="1:28" s="84" customFormat="1" ht="36" customHeight="1">
      <c r="A18" s="950" t="s">
        <v>262</v>
      </c>
      <c r="B18" s="952">
        <f t="shared" si="0"/>
        <v>142057</v>
      </c>
      <c r="C18" s="297">
        <f t="shared" si="1"/>
        <v>130279</v>
      </c>
      <c r="D18" s="814">
        <f t="shared" si="2"/>
        <v>107392</v>
      </c>
      <c r="E18" s="233">
        <v>72188</v>
      </c>
      <c r="F18" s="229" t="s">
        <v>402</v>
      </c>
      <c r="G18" s="231">
        <v>35204</v>
      </c>
      <c r="H18" s="232">
        <f t="shared" si="3"/>
        <v>3081</v>
      </c>
      <c r="I18" s="233">
        <v>3037</v>
      </c>
      <c r="J18" s="229" t="s">
        <v>402</v>
      </c>
      <c r="K18" s="231">
        <v>44</v>
      </c>
      <c r="L18" s="329">
        <f t="shared" si="4"/>
        <v>19155</v>
      </c>
      <c r="M18" s="233">
        <v>995</v>
      </c>
      <c r="N18" s="234">
        <v>17697</v>
      </c>
      <c r="O18" s="231">
        <v>463</v>
      </c>
      <c r="P18" s="232">
        <f t="shared" si="5"/>
        <v>173</v>
      </c>
      <c r="Q18" s="228" t="s">
        <v>402</v>
      </c>
      <c r="R18" s="234">
        <v>173</v>
      </c>
      <c r="S18" s="271" t="s">
        <v>402</v>
      </c>
      <c r="T18" s="232">
        <f t="shared" si="6"/>
        <v>478</v>
      </c>
      <c r="U18" s="233">
        <v>478</v>
      </c>
      <c r="V18" s="229" t="s">
        <v>402</v>
      </c>
      <c r="W18" s="230" t="s">
        <v>402</v>
      </c>
      <c r="X18" s="85">
        <v>11778</v>
      </c>
      <c r="Y18" s="214"/>
      <c r="Z18" s="235" t="s">
        <v>402</v>
      </c>
      <c r="AA18" s="214"/>
      <c r="AB18" s="85">
        <v>8313</v>
      </c>
    </row>
    <row r="19" spans="1:28" s="84" customFormat="1" ht="36" customHeight="1">
      <c r="A19" s="950" t="s">
        <v>263</v>
      </c>
      <c r="B19" s="952">
        <f t="shared" si="0"/>
        <v>65216</v>
      </c>
      <c r="C19" s="297">
        <f t="shared" si="1"/>
        <v>52590</v>
      </c>
      <c r="D19" s="814">
        <f t="shared" si="2"/>
        <v>47443</v>
      </c>
      <c r="E19" s="228" t="s">
        <v>410</v>
      </c>
      <c r="F19" s="234">
        <v>32150</v>
      </c>
      <c r="G19" s="231">
        <v>15293</v>
      </c>
      <c r="H19" s="232">
        <f t="shared" si="3"/>
        <v>1375</v>
      </c>
      <c r="I19" s="228" t="s">
        <v>410</v>
      </c>
      <c r="J19" s="234">
        <v>1142</v>
      </c>
      <c r="K19" s="231">
        <v>233</v>
      </c>
      <c r="L19" s="329">
        <f t="shared" si="4"/>
        <v>3552</v>
      </c>
      <c r="M19" s="233">
        <v>2291</v>
      </c>
      <c r="N19" s="234">
        <v>1261</v>
      </c>
      <c r="O19" s="271" t="s">
        <v>410</v>
      </c>
      <c r="P19" s="232">
        <f t="shared" si="5"/>
        <v>55</v>
      </c>
      <c r="Q19" s="233">
        <v>55</v>
      </c>
      <c r="R19" s="229" t="s">
        <v>410</v>
      </c>
      <c r="S19" s="271" t="s">
        <v>410</v>
      </c>
      <c r="T19" s="232">
        <f t="shared" si="6"/>
        <v>165</v>
      </c>
      <c r="U19" s="233">
        <v>165</v>
      </c>
      <c r="V19" s="229" t="s">
        <v>410</v>
      </c>
      <c r="W19" s="230" t="s">
        <v>410</v>
      </c>
      <c r="X19" s="85">
        <v>12626</v>
      </c>
      <c r="Y19" s="214"/>
      <c r="Z19" s="235" t="s">
        <v>410</v>
      </c>
      <c r="AA19" s="214"/>
      <c r="AB19" s="85">
        <v>5399</v>
      </c>
    </row>
    <row r="20" spans="1:28" s="84" customFormat="1" ht="36" customHeight="1">
      <c r="A20" s="950" t="s">
        <v>264</v>
      </c>
      <c r="B20" s="952">
        <f t="shared" si="0"/>
        <v>41490</v>
      </c>
      <c r="C20" s="297">
        <f t="shared" si="1"/>
        <v>36497</v>
      </c>
      <c r="D20" s="814">
        <f t="shared" si="2"/>
        <v>30528</v>
      </c>
      <c r="E20" s="233">
        <v>10714</v>
      </c>
      <c r="F20" s="234">
        <v>10509</v>
      </c>
      <c r="G20" s="231">
        <v>9305</v>
      </c>
      <c r="H20" s="232">
        <f t="shared" si="3"/>
        <v>1704</v>
      </c>
      <c r="I20" s="233">
        <v>718</v>
      </c>
      <c r="J20" s="234">
        <v>713</v>
      </c>
      <c r="K20" s="231">
        <v>273</v>
      </c>
      <c r="L20" s="329">
        <f t="shared" si="4"/>
        <v>3965</v>
      </c>
      <c r="M20" s="233">
        <v>3136</v>
      </c>
      <c r="N20" s="234">
        <v>829</v>
      </c>
      <c r="O20" s="271" t="s">
        <v>411</v>
      </c>
      <c r="P20" s="227" t="s">
        <v>411</v>
      </c>
      <c r="Q20" s="228" t="s">
        <v>411</v>
      </c>
      <c r="R20" s="229" t="s">
        <v>411</v>
      </c>
      <c r="S20" s="271" t="s">
        <v>411</v>
      </c>
      <c r="T20" s="232">
        <f t="shared" si="6"/>
        <v>300</v>
      </c>
      <c r="U20" s="233">
        <v>74</v>
      </c>
      <c r="V20" s="229" t="s">
        <v>411</v>
      </c>
      <c r="W20" s="254">
        <v>226</v>
      </c>
      <c r="X20" s="85">
        <v>4993</v>
      </c>
      <c r="Y20" s="214"/>
      <c r="Z20" s="235" t="s">
        <v>411</v>
      </c>
      <c r="AA20" s="214"/>
      <c r="AB20" s="85">
        <v>4031</v>
      </c>
    </row>
    <row r="21" spans="1:28" s="84" customFormat="1" ht="36" customHeight="1">
      <c r="A21" s="948" t="s">
        <v>265</v>
      </c>
      <c r="B21" s="954">
        <f t="shared" si="0"/>
        <v>36091</v>
      </c>
      <c r="C21" s="298">
        <f t="shared" si="1"/>
        <v>30253</v>
      </c>
      <c r="D21" s="815">
        <f t="shared" si="2"/>
        <v>24618</v>
      </c>
      <c r="E21" s="243">
        <v>28</v>
      </c>
      <c r="F21" s="240">
        <v>17228</v>
      </c>
      <c r="G21" s="241">
        <v>7362</v>
      </c>
      <c r="H21" s="242">
        <f t="shared" si="3"/>
        <v>792</v>
      </c>
      <c r="I21" s="243">
        <v>3</v>
      </c>
      <c r="J21" s="240">
        <v>789</v>
      </c>
      <c r="K21" s="272" t="s">
        <v>412</v>
      </c>
      <c r="L21" s="330">
        <f t="shared" si="4"/>
        <v>4770</v>
      </c>
      <c r="M21" s="237" t="s">
        <v>412</v>
      </c>
      <c r="N21" s="240">
        <v>4770</v>
      </c>
      <c r="O21" s="272" t="s">
        <v>412</v>
      </c>
      <c r="P21" s="236" t="s">
        <v>412</v>
      </c>
      <c r="Q21" s="237" t="s">
        <v>412</v>
      </c>
      <c r="R21" s="238" t="s">
        <v>412</v>
      </c>
      <c r="S21" s="272" t="s">
        <v>412</v>
      </c>
      <c r="T21" s="242">
        <f t="shared" si="6"/>
        <v>73</v>
      </c>
      <c r="U21" s="243">
        <v>73</v>
      </c>
      <c r="V21" s="238" t="s">
        <v>412</v>
      </c>
      <c r="W21" s="239" t="s">
        <v>412</v>
      </c>
      <c r="X21" s="86">
        <v>5838</v>
      </c>
      <c r="Y21" s="214"/>
      <c r="Z21" s="244" t="s">
        <v>412</v>
      </c>
      <c r="AA21" s="214"/>
      <c r="AB21" s="86">
        <v>1714</v>
      </c>
    </row>
    <row r="22" spans="1:28" s="84" customFormat="1" ht="36" customHeight="1">
      <c r="A22" s="947" t="s">
        <v>266</v>
      </c>
      <c r="B22" s="953">
        <f t="shared" si="0"/>
        <v>25227</v>
      </c>
      <c r="C22" s="299">
        <f t="shared" si="1"/>
        <v>23985</v>
      </c>
      <c r="D22" s="816">
        <f t="shared" si="2"/>
        <v>17989</v>
      </c>
      <c r="E22" s="246" t="s">
        <v>404</v>
      </c>
      <c r="F22" s="249">
        <v>13114</v>
      </c>
      <c r="G22" s="250">
        <v>4875</v>
      </c>
      <c r="H22" s="251">
        <f t="shared" si="3"/>
        <v>1112</v>
      </c>
      <c r="I22" s="246" t="s">
        <v>404</v>
      </c>
      <c r="J22" s="249">
        <v>991</v>
      </c>
      <c r="K22" s="250">
        <v>121</v>
      </c>
      <c r="L22" s="331">
        <f t="shared" si="4"/>
        <v>4777</v>
      </c>
      <c r="M22" s="246" t="s">
        <v>404</v>
      </c>
      <c r="N22" s="249">
        <v>4777</v>
      </c>
      <c r="O22" s="255" t="s">
        <v>404</v>
      </c>
      <c r="P22" s="251">
        <f t="shared" si="5"/>
        <v>38</v>
      </c>
      <c r="Q22" s="246" t="s">
        <v>404</v>
      </c>
      <c r="R22" s="249">
        <v>38</v>
      </c>
      <c r="S22" s="255" t="s">
        <v>404</v>
      </c>
      <c r="T22" s="251">
        <f t="shared" si="6"/>
        <v>69</v>
      </c>
      <c r="U22" s="246" t="s">
        <v>404</v>
      </c>
      <c r="V22" s="249">
        <v>69</v>
      </c>
      <c r="W22" s="248" t="s">
        <v>404</v>
      </c>
      <c r="X22" s="87">
        <v>1242</v>
      </c>
      <c r="Y22" s="214"/>
      <c r="Z22" s="253" t="s">
        <v>404</v>
      </c>
      <c r="AA22" s="214"/>
      <c r="AB22" s="87">
        <v>1780</v>
      </c>
    </row>
    <row r="23" spans="1:28" s="84" customFormat="1" ht="36" customHeight="1">
      <c r="A23" s="950" t="s">
        <v>267</v>
      </c>
      <c r="B23" s="952">
        <f t="shared" si="0"/>
        <v>23249</v>
      </c>
      <c r="C23" s="297">
        <f t="shared" si="1"/>
        <v>20912</v>
      </c>
      <c r="D23" s="814">
        <f t="shared" si="2"/>
        <v>16887</v>
      </c>
      <c r="E23" s="228" t="s">
        <v>402</v>
      </c>
      <c r="F23" s="234">
        <v>10566</v>
      </c>
      <c r="G23" s="231">
        <v>6321</v>
      </c>
      <c r="H23" s="232">
        <f t="shared" si="3"/>
        <v>787</v>
      </c>
      <c r="I23" s="228" t="s">
        <v>402</v>
      </c>
      <c r="J23" s="234">
        <v>649</v>
      </c>
      <c r="K23" s="231">
        <v>138</v>
      </c>
      <c r="L23" s="329">
        <f t="shared" si="4"/>
        <v>3238</v>
      </c>
      <c r="M23" s="228" t="s">
        <v>402</v>
      </c>
      <c r="N23" s="234">
        <v>3238</v>
      </c>
      <c r="O23" s="271" t="s">
        <v>402</v>
      </c>
      <c r="P23" s="227" t="s">
        <v>402</v>
      </c>
      <c r="Q23" s="228" t="s">
        <v>402</v>
      </c>
      <c r="R23" s="229" t="s">
        <v>402</v>
      </c>
      <c r="S23" s="271" t="s">
        <v>402</v>
      </c>
      <c r="T23" s="227" t="s">
        <v>402</v>
      </c>
      <c r="U23" s="228" t="s">
        <v>402</v>
      </c>
      <c r="V23" s="229" t="s">
        <v>402</v>
      </c>
      <c r="W23" s="230" t="s">
        <v>402</v>
      </c>
      <c r="X23" s="85">
        <v>2337</v>
      </c>
      <c r="Y23" s="214"/>
      <c r="Z23" s="235" t="s">
        <v>402</v>
      </c>
      <c r="AA23" s="214"/>
      <c r="AB23" s="85">
        <v>1100</v>
      </c>
    </row>
    <row r="24" spans="1:28" s="84" customFormat="1" ht="36" customHeight="1">
      <c r="A24" s="950" t="s">
        <v>268</v>
      </c>
      <c r="B24" s="952">
        <f t="shared" si="0"/>
        <v>30600</v>
      </c>
      <c r="C24" s="297">
        <f t="shared" si="1"/>
        <v>30097</v>
      </c>
      <c r="D24" s="814">
        <f t="shared" si="2"/>
        <v>21361</v>
      </c>
      <c r="E24" s="233">
        <v>4650</v>
      </c>
      <c r="F24" s="234">
        <v>10855</v>
      </c>
      <c r="G24" s="231">
        <v>5856</v>
      </c>
      <c r="H24" s="232">
        <f t="shared" si="3"/>
        <v>1007</v>
      </c>
      <c r="I24" s="228" t="s">
        <v>413</v>
      </c>
      <c r="J24" s="234">
        <v>1007</v>
      </c>
      <c r="K24" s="271" t="s">
        <v>413</v>
      </c>
      <c r="L24" s="329">
        <f t="shared" si="4"/>
        <v>6569</v>
      </c>
      <c r="M24" s="228" t="s">
        <v>413</v>
      </c>
      <c r="N24" s="234">
        <v>6569</v>
      </c>
      <c r="O24" s="271" t="s">
        <v>413</v>
      </c>
      <c r="P24" s="232">
        <f t="shared" si="5"/>
        <v>46</v>
      </c>
      <c r="Q24" s="228" t="s">
        <v>413</v>
      </c>
      <c r="R24" s="234">
        <v>46</v>
      </c>
      <c r="S24" s="271" t="s">
        <v>413</v>
      </c>
      <c r="T24" s="232">
        <f t="shared" si="6"/>
        <v>1114</v>
      </c>
      <c r="U24" s="228" t="s">
        <v>413</v>
      </c>
      <c r="V24" s="234">
        <v>1114</v>
      </c>
      <c r="W24" s="230" t="s">
        <v>413</v>
      </c>
      <c r="X24" s="85">
        <v>503</v>
      </c>
      <c r="Y24" s="214"/>
      <c r="Z24" s="85">
        <v>597</v>
      </c>
      <c r="AA24" s="214"/>
      <c r="AB24" s="85">
        <v>3600</v>
      </c>
    </row>
    <row r="25" spans="1:28" s="84" customFormat="1" ht="36" customHeight="1">
      <c r="A25" s="950" t="s">
        <v>269</v>
      </c>
      <c r="B25" s="952">
        <f t="shared" si="0"/>
        <v>57146</v>
      </c>
      <c r="C25" s="297">
        <f t="shared" si="1"/>
        <v>55617</v>
      </c>
      <c r="D25" s="814">
        <f t="shared" si="2"/>
        <v>40497</v>
      </c>
      <c r="E25" s="228" t="s">
        <v>413</v>
      </c>
      <c r="F25" s="234">
        <v>24306</v>
      </c>
      <c r="G25" s="231">
        <v>16191</v>
      </c>
      <c r="H25" s="232">
        <f t="shared" si="3"/>
        <v>3037</v>
      </c>
      <c r="I25" s="233">
        <v>3035</v>
      </c>
      <c r="J25" s="229" t="s">
        <v>413</v>
      </c>
      <c r="K25" s="231">
        <v>2</v>
      </c>
      <c r="L25" s="329">
        <f t="shared" si="4"/>
        <v>11685</v>
      </c>
      <c r="M25" s="233">
        <v>1858</v>
      </c>
      <c r="N25" s="234">
        <v>9827</v>
      </c>
      <c r="O25" s="271" t="s">
        <v>413</v>
      </c>
      <c r="P25" s="232">
        <f t="shared" si="5"/>
        <v>4</v>
      </c>
      <c r="Q25" s="233">
        <v>4</v>
      </c>
      <c r="R25" s="229" t="s">
        <v>413</v>
      </c>
      <c r="S25" s="271" t="s">
        <v>413</v>
      </c>
      <c r="T25" s="232">
        <f t="shared" si="6"/>
        <v>394</v>
      </c>
      <c r="U25" s="233">
        <v>317</v>
      </c>
      <c r="V25" s="229" t="s">
        <v>413</v>
      </c>
      <c r="W25" s="254">
        <v>77</v>
      </c>
      <c r="X25" s="85">
        <v>1529</v>
      </c>
      <c r="Y25" s="214"/>
      <c r="Z25" s="235" t="s">
        <v>413</v>
      </c>
      <c r="AA25" s="214"/>
      <c r="AB25" s="85">
        <v>2477</v>
      </c>
    </row>
    <row r="26" spans="1:28" s="84" customFormat="1" ht="36" customHeight="1">
      <c r="A26" s="948" t="s">
        <v>270</v>
      </c>
      <c r="B26" s="954">
        <f t="shared" si="0"/>
        <v>46931</v>
      </c>
      <c r="C26" s="298">
        <f t="shared" si="1"/>
        <v>45181</v>
      </c>
      <c r="D26" s="815">
        <f t="shared" si="2"/>
        <v>31528</v>
      </c>
      <c r="E26" s="243">
        <v>5721</v>
      </c>
      <c r="F26" s="240">
        <v>17893</v>
      </c>
      <c r="G26" s="241">
        <v>7914</v>
      </c>
      <c r="H26" s="242">
        <f t="shared" si="3"/>
        <v>4028</v>
      </c>
      <c r="I26" s="243">
        <v>2023</v>
      </c>
      <c r="J26" s="240">
        <v>1422</v>
      </c>
      <c r="K26" s="241">
        <v>583</v>
      </c>
      <c r="L26" s="330">
        <f t="shared" si="4"/>
        <v>7317</v>
      </c>
      <c r="M26" s="237" t="s">
        <v>404</v>
      </c>
      <c r="N26" s="240">
        <v>7317</v>
      </c>
      <c r="O26" s="272" t="s">
        <v>404</v>
      </c>
      <c r="P26" s="242">
        <f t="shared" si="5"/>
        <v>2209</v>
      </c>
      <c r="Q26" s="243">
        <v>2179</v>
      </c>
      <c r="R26" s="240">
        <v>30</v>
      </c>
      <c r="S26" s="272" t="s">
        <v>404</v>
      </c>
      <c r="T26" s="242">
        <f t="shared" si="6"/>
        <v>99</v>
      </c>
      <c r="U26" s="243">
        <v>99</v>
      </c>
      <c r="V26" s="238" t="s">
        <v>404</v>
      </c>
      <c r="W26" s="239" t="s">
        <v>404</v>
      </c>
      <c r="X26" s="86">
        <v>1750</v>
      </c>
      <c r="Y26" s="214"/>
      <c r="Z26" s="244" t="s">
        <v>404</v>
      </c>
      <c r="AA26" s="214"/>
      <c r="AB26" s="86">
        <v>2944</v>
      </c>
    </row>
    <row r="27" spans="1:28" s="84" customFormat="1" ht="36" customHeight="1">
      <c r="A27" s="947" t="s">
        <v>271</v>
      </c>
      <c r="B27" s="953">
        <f t="shared" si="0"/>
        <v>16482</v>
      </c>
      <c r="C27" s="299">
        <f t="shared" si="1"/>
        <v>15650</v>
      </c>
      <c r="D27" s="816">
        <f t="shared" si="2"/>
        <v>12015</v>
      </c>
      <c r="E27" s="252">
        <v>5542</v>
      </c>
      <c r="F27" s="249">
        <v>4083</v>
      </c>
      <c r="G27" s="250">
        <v>2390</v>
      </c>
      <c r="H27" s="251">
        <f t="shared" si="3"/>
        <v>363</v>
      </c>
      <c r="I27" s="252">
        <v>193</v>
      </c>
      <c r="J27" s="249">
        <v>145</v>
      </c>
      <c r="K27" s="250">
        <v>25</v>
      </c>
      <c r="L27" s="331">
        <f t="shared" si="4"/>
        <v>3205</v>
      </c>
      <c r="M27" s="252">
        <v>387</v>
      </c>
      <c r="N27" s="249">
        <v>2818</v>
      </c>
      <c r="O27" s="255" t="s">
        <v>414</v>
      </c>
      <c r="P27" s="251">
        <f t="shared" si="5"/>
        <v>30</v>
      </c>
      <c r="Q27" s="252">
        <v>30</v>
      </c>
      <c r="R27" s="247" t="s">
        <v>414</v>
      </c>
      <c r="S27" s="255" t="s">
        <v>414</v>
      </c>
      <c r="T27" s="251">
        <f t="shared" si="6"/>
        <v>37</v>
      </c>
      <c r="U27" s="246" t="s">
        <v>414</v>
      </c>
      <c r="V27" s="249">
        <v>37</v>
      </c>
      <c r="W27" s="248" t="s">
        <v>414</v>
      </c>
      <c r="X27" s="87">
        <v>832</v>
      </c>
      <c r="Y27" s="214"/>
      <c r="Z27" s="253" t="s">
        <v>414</v>
      </c>
      <c r="AA27" s="214"/>
      <c r="AB27" s="87">
        <v>42</v>
      </c>
    </row>
    <row r="28" spans="1:28" s="84" customFormat="1" ht="36" customHeight="1">
      <c r="A28" s="950" t="s">
        <v>272</v>
      </c>
      <c r="B28" s="952">
        <f t="shared" si="0"/>
        <v>40088</v>
      </c>
      <c r="C28" s="297">
        <f t="shared" si="1"/>
        <v>33761</v>
      </c>
      <c r="D28" s="814">
        <f t="shared" si="2"/>
        <v>28062</v>
      </c>
      <c r="E28" s="228" t="s">
        <v>402</v>
      </c>
      <c r="F28" s="234">
        <v>19658</v>
      </c>
      <c r="G28" s="231">
        <v>8404</v>
      </c>
      <c r="H28" s="232">
        <f t="shared" si="3"/>
        <v>2052</v>
      </c>
      <c r="I28" s="228" t="s">
        <v>402</v>
      </c>
      <c r="J28" s="234">
        <v>1822</v>
      </c>
      <c r="K28" s="231">
        <v>230</v>
      </c>
      <c r="L28" s="329">
        <f t="shared" si="4"/>
        <v>3065</v>
      </c>
      <c r="M28" s="228" t="s">
        <v>402</v>
      </c>
      <c r="N28" s="234">
        <v>3065</v>
      </c>
      <c r="O28" s="271" t="s">
        <v>402</v>
      </c>
      <c r="P28" s="227" t="s">
        <v>402</v>
      </c>
      <c r="Q28" s="228" t="s">
        <v>402</v>
      </c>
      <c r="R28" s="229" t="s">
        <v>402</v>
      </c>
      <c r="S28" s="271" t="s">
        <v>402</v>
      </c>
      <c r="T28" s="232">
        <f t="shared" si="6"/>
        <v>582</v>
      </c>
      <c r="U28" s="233">
        <v>582</v>
      </c>
      <c r="V28" s="229" t="s">
        <v>402</v>
      </c>
      <c r="W28" s="230" t="s">
        <v>402</v>
      </c>
      <c r="X28" s="85">
        <v>6327</v>
      </c>
      <c r="Y28" s="214"/>
      <c r="Z28" s="235" t="s">
        <v>402</v>
      </c>
      <c r="AA28" s="214"/>
      <c r="AB28" s="85">
        <v>4979</v>
      </c>
    </row>
    <row r="29" spans="1:28" s="84" customFormat="1" ht="36" customHeight="1">
      <c r="A29" s="950" t="s">
        <v>273</v>
      </c>
      <c r="B29" s="952">
        <f t="shared" si="0"/>
        <v>32151</v>
      </c>
      <c r="C29" s="297">
        <f t="shared" si="1"/>
        <v>29333</v>
      </c>
      <c r="D29" s="814">
        <f t="shared" si="2"/>
        <v>20919</v>
      </c>
      <c r="E29" s="228" t="s">
        <v>403</v>
      </c>
      <c r="F29" s="234">
        <v>15642</v>
      </c>
      <c r="G29" s="231">
        <v>5277</v>
      </c>
      <c r="H29" s="232">
        <f t="shared" si="3"/>
        <v>1059</v>
      </c>
      <c r="I29" s="228" t="s">
        <v>403</v>
      </c>
      <c r="J29" s="234">
        <v>1023</v>
      </c>
      <c r="K29" s="231">
        <v>36</v>
      </c>
      <c r="L29" s="329">
        <f t="shared" si="4"/>
        <v>7355</v>
      </c>
      <c r="M29" s="228" t="s">
        <v>403</v>
      </c>
      <c r="N29" s="234">
        <v>5446</v>
      </c>
      <c r="O29" s="231">
        <v>1909</v>
      </c>
      <c r="P29" s="227" t="s">
        <v>403</v>
      </c>
      <c r="Q29" s="228" t="s">
        <v>403</v>
      </c>
      <c r="R29" s="229" t="s">
        <v>403</v>
      </c>
      <c r="S29" s="271" t="s">
        <v>403</v>
      </c>
      <c r="T29" s="227" t="s">
        <v>403</v>
      </c>
      <c r="U29" s="228" t="s">
        <v>403</v>
      </c>
      <c r="V29" s="229" t="s">
        <v>403</v>
      </c>
      <c r="W29" s="230" t="s">
        <v>403</v>
      </c>
      <c r="X29" s="85">
        <v>2818</v>
      </c>
      <c r="Y29" s="214"/>
      <c r="Z29" s="235" t="s">
        <v>403</v>
      </c>
      <c r="AA29" s="214"/>
      <c r="AB29" s="235" t="s">
        <v>403</v>
      </c>
    </row>
    <row r="30" spans="1:28" s="84" customFormat="1" ht="36" customHeight="1">
      <c r="A30" s="950" t="s">
        <v>274</v>
      </c>
      <c r="B30" s="952">
        <f t="shared" si="0"/>
        <v>32301</v>
      </c>
      <c r="C30" s="297">
        <f t="shared" si="1"/>
        <v>26020</v>
      </c>
      <c r="D30" s="814">
        <f t="shared" si="2"/>
        <v>20906</v>
      </c>
      <c r="E30" s="233">
        <v>7664</v>
      </c>
      <c r="F30" s="234">
        <v>9804</v>
      </c>
      <c r="G30" s="231">
        <v>3438</v>
      </c>
      <c r="H30" s="232">
        <f t="shared" si="3"/>
        <v>1961</v>
      </c>
      <c r="I30" s="233">
        <v>784</v>
      </c>
      <c r="J30" s="234">
        <v>1020</v>
      </c>
      <c r="K30" s="231">
        <v>157</v>
      </c>
      <c r="L30" s="329">
        <f t="shared" si="4"/>
        <v>3063</v>
      </c>
      <c r="M30" s="233">
        <v>2184</v>
      </c>
      <c r="N30" s="234">
        <v>879</v>
      </c>
      <c r="O30" s="271" t="s">
        <v>415</v>
      </c>
      <c r="P30" s="227" t="s">
        <v>415</v>
      </c>
      <c r="Q30" s="228" t="s">
        <v>415</v>
      </c>
      <c r="R30" s="229" t="s">
        <v>415</v>
      </c>
      <c r="S30" s="271" t="s">
        <v>415</v>
      </c>
      <c r="T30" s="232">
        <f t="shared" si="6"/>
        <v>90</v>
      </c>
      <c r="U30" s="233">
        <v>90</v>
      </c>
      <c r="V30" s="229" t="s">
        <v>415</v>
      </c>
      <c r="W30" s="230" t="s">
        <v>415</v>
      </c>
      <c r="X30" s="85">
        <v>6281</v>
      </c>
      <c r="Y30" s="214"/>
      <c r="Z30" s="235" t="s">
        <v>415</v>
      </c>
      <c r="AA30" s="214"/>
      <c r="AB30" s="85">
        <v>1057</v>
      </c>
    </row>
    <row r="31" spans="1:28" s="84" customFormat="1" ht="36" customHeight="1">
      <c r="A31" s="948" t="s">
        <v>275</v>
      </c>
      <c r="B31" s="954">
        <f t="shared" si="0"/>
        <v>23915</v>
      </c>
      <c r="C31" s="298">
        <f t="shared" si="1"/>
        <v>20705</v>
      </c>
      <c r="D31" s="815">
        <f t="shared" si="2"/>
        <v>18076</v>
      </c>
      <c r="E31" s="237" t="s">
        <v>415</v>
      </c>
      <c r="F31" s="240">
        <v>13052</v>
      </c>
      <c r="G31" s="241">
        <v>5024</v>
      </c>
      <c r="H31" s="242">
        <f t="shared" si="3"/>
        <v>418</v>
      </c>
      <c r="I31" s="237" t="s">
        <v>415</v>
      </c>
      <c r="J31" s="240">
        <v>418</v>
      </c>
      <c r="K31" s="272" t="s">
        <v>415</v>
      </c>
      <c r="L31" s="330">
        <f t="shared" si="4"/>
        <v>2121</v>
      </c>
      <c r="M31" s="237" t="s">
        <v>415</v>
      </c>
      <c r="N31" s="240">
        <v>2121</v>
      </c>
      <c r="O31" s="272" t="s">
        <v>415</v>
      </c>
      <c r="P31" s="236" t="s">
        <v>415</v>
      </c>
      <c r="Q31" s="237" t="s">
        <v>415</v>
      </c>
      <c r="R31" s="238" t="s">
        <v>415</v>
      </c>
      <c r="S31" s="272" t="s">
        <v>415</v>
      </c>
      <c r="T31" s="242">
        <f t="shared" si="6"/>
        <v>90</v>
      </c>
      <c r="U31" s="243">
        <v>29</v>
      </c>
      <c r="V31" s="240">
        <v>19</v>
      </c>
      <c r="W31" s="281">
        <v>42</v>
      </c>
      <c r="X31" s="86">
        <v>3210</v>
      </c>
      <c r="Y31" s="214"/>
      <c r="Z31" s="244" t="s">
        <v>415</v>
      </c>
      <c r="AA31" s="214"/>
      <c r="AB31" s="86">
        <v>774</v>
      </c>
    </row>
    <row r="32" spans="1:28" s="84" customFormat="1" ht="36" customHeight="1">
      <c r="A32" s="947" t="s">
        <v>276</v>
      </c>
      <c r="B32" s="953">
        <f t="shared" si="0"/>
        <v>27607</v>
      </c>
      <c r="C32" s="299">
        <f t="shared" si="1"/>
        <v>26145</v>
      </c>
      <c r="D32" s="816">
        <f t="shared" si="2"/>
        <v>21351</v>
      </c>
      <c r="E32" s="252">
        <v>5378</v>
      </c>
      <c r="F32" s="249">
        <v>10763</v>
      </c>
      <c r="G32" s="250">
        <v>5210</v>
      </c>
      <c r="H32" s="251">
        <f t="shared" si="3"/>
        <v>937</v>
      </c>
      <c r="I32" s="252">
        <v>22</v>
      </c>
      <c r="J32" s="249">
        <v>915</v>
      </c>
      <c r="K32" s="255" t="s">
        <v>403</v>
      </c>
      <c r="L32" s="331">
        <f t="shared" si="4"/>
        <v>3430</v>
      </c>
      <c r="M32" s="252">
        <v>3430</v>
      </c>
      <c r="N32" s="247" t="s">
        <v>403</v>
      </c>
      <c r="O32" s="255" t="s">
        <v>403</v>
      </c>
      <c r="P32" s="251">
        <f t="shared" si="5"/>
        <v>15</v>
      </c>
      <c r="Q32" s="252">
        <v>15</v>
      </c>
      <c r="R32" s="247" t="s">
        <v>403</v>
      </c>
      <c r="S32" s="255" t="s">
        <v>403</v>
      </c>
      <c r="T32" s="251">
        <f t="shared" si="6"/>
        <v>412</v>
      </c>
      <c r="U32" s="252">
        <v>407</v>
      </c>
      <c r="V32" s="247" t="s">
        <v>403</v>
      </c>
      <c r="W32" s="282">
        <v>5</v>
      </c>
      <c r="X32" s="87">
        <v>1462</v>
      </c>
      <c r="Y32" s="214"/>
      <c r="Z32" s="253" t="s">
        <v>403</v>
      </c>
      <c r="AA32" s="214"/>
      <c r="AB32" s="87">
        <v>3522</v>
      </c>
    </row>
    <row r="33" spans="1:28" s="84" customFormat="1" ht="36" customHeight="1">
      <c r="A33" s="950" t="s">
        <v>277</v>
      </c>
      <c r="B33" s="952">
        <f t="shared" si="0"/>
        <v>16433</v>
      </c>
      <c r="C33" s="297">
        <f t="shared" si="1"/>
        <v>14152</v>
      </c>
      <c r="D33" s="814">
        <f t="shared" si="2"/>
        <v>11213</v>
      </c>
      <c r="E33" s="228" t="s">
        <v>416</v>
      </c>
      <c r="F33" s="234">
        <v>8015</v>
      </c>
      <c r="G33" s="231">
        <v>3198</v>
      </c>
      <c r="H33" s="232">
        <f t="shared" si="3"/>
        <v>893</v>
      </c>
      <c r="I33" s="228" t="s">
        <v>416</v>
      </c>
      <c r="J33" s="234">
        <v>271</v>
      </c>
      <c r="K33" s="231">
        <v>622</v>
      </c>
      <c r="L33" s="329">
        <f t="shared" si="4"/>
        <v>1974</v>
      </c>
      <c r="M33" s="228" t="s">
        <v>416</v>
      </c>
      <c r="N33" s="234">
        <v>1974</v>
      </c>
      <c r="O33" s="271" t="s">
        <v>416</v>
      </c>
      <c r="P33" s="232">
        <f t="shared" si="5"/>
        <v>10</v>
      </c>
      <c r="Q33" s="228" t="s">
        <v>416</v>
      </c>
      <c r="R33" s="234">
        <v>10</v>
      </c>
      <c r="S33" s="271" t="s">
        <v>416</v>
      </c>
      <c r="T33" s="232">
        <f t="shared" si="6"/>
        <v>62</v>
      </c>
      <c r="U33" s="228" t="s">
        <v>416</v>
      </c>
      <c r="V33" s="234">
        <v>62</v>
      </c>
      <c r="W33" s="230" t="s">
        <v>416</v>
      </c>
      <c r="X33" s="85">
        <v>2281</v>
      </c>
      <c r="Y33" s="214"/>
      <c r="Z33" s="235" t="s">
        <v>416</v>
      </c>
      <c r="AA33" s="214"/>
      <c r="AB33" s="85">
        <v>234</v>
      </c>
    </row>
    <row r="34" spans="1:28" s="84" customFormat="1" ht="36" customHeight="1">
      <c r="A34" s="950" t="s">
        <v>278</v>
      </c>
      <c r="B34" s="952">
        <f t="shared" si="0"/>
        <v>13786</v>
      </c>
      <c r="C34" s="297">
        <f t="shared" si="1"/>
        <v>13291</v>
      </c>
      <c r="D34" s="814">
        <f t="shared" si="2"/>
        <v>9604</v>
      </c>
      <c r="E34" s="233">
        <v>8322</v>
      </c>
      <c r="F34" s="229" t="s">
        <v>404</v>
      </c>
      <c r="G34" s="231">
        <v>1282</v>
      </c>
      <c r="H34" s="232">
        <f t="shared" si="3"/>
        <v>1005</v>
      </c>
      <c r="I34" s="233">
        <v>1005</v>
      </c>
      <c r="J34" s="229" t="s">
        <v>404</v>
      </c>
      <c r="K34" s="271" t="s">
        <v>404</v>
      </c>
      <c r="L34" s="329">
        <f t="shared" si="4"/>
        <v>2527</v>
      </c>
      <c r="M34" s="233">
        <v>2527</v>
      </c>
      <c r="N34" s="229" t="s">
        <v>404</v>
      </c>
      <c r="O34" s="271" t="s">
        <v>404</v>
      </c>
      <c r="P34" s="232">
        <f t="shared" si="5"/>
        <v>1</v>
      </c>
      <c r="Q34" s="233">
        <v>1</v>
      </c>
      <c r="R34" s="229" t="s">
        <v>404</v>
      </c>
      <c r="S34" s="271" t="s">
        <v>404</v>
      </c>
      <c r="T34" s="232">
        <f t="shared" si="6"/>
        <v>154</v>
      </c>
      <c r="U34" s="228" t="s">
        <v>404</v>
      </c>
      <c r="V34" s="234">
        <v>55</v>
      </c>
      <c r="W34" s="254">
        <v>99</v>
      </c>
      <c r="X34" s="85">
        <v>495</v>
      </c>
      <c r="Y34" s="214"/>
      <c r="Z34" s="85">
        <v>38</v>
      </c>
      <c r="AA34" s="214"/>
      <c r="AB34" s="85">
        <v>1837</v>
      </c>
    </row>
    <row r="35" spans="1:28" s="84" customFormat="1" ht="36" customHeight="1">
      <c r="A35" s="950" t="s">
        <v>279</v>
      </c>
      <c r="B35" s="952">
        <f t="shared" si="0"/>
        <v>24264</v>
      </c>
      <c r="C35" s="297">
        <f t="shared" si="1"/>
        <v>22168</v>
      </c>
      <c r="D35" s="814">
        <f t="shared" si="2"/>
        <v>15904</v>
      </c>
      <c r="E35" s="233">
        <v>4837</v>
      </c>
      <c r="F35" s="234">
        <v>7488</v>
      </c>
      <c r="G35" s="231">
        <v>3579</v>
      </c>
      <c r="H35" s="232">
        <f t="shared" si="3"/>
        <v>652</v>
      </c>
      <c r="I35" s="233">
        <v>253</v>
      </c>
      <c r="J35" s="234">
        <v>385</v>
      </c>
      <c r="K35" s="231">
        <v>14</v>
      </c>
      <c r="L35" s="329">
        <f t="shared" si="4"/>
        <v>5514</v>
      </c>
      <c r="M35" s="233">
        <v>134</v>
      </c>
      <c r="N35" s="234">
        <v>5380</v>
      </c>
      <c r="O35" s="271" t="s">
        <v>402</v>
      </c>
      <c r="P35" s="227" t="s">
        <v>402</v>
      </c>
      <c r="Q35" s="228" t="s">
        <v>402</v>
      </c>
      <c r="R35" s="229" t="s">
        <v>402</v>
      </c>
      <c r="S35" s="271" t="s">
        <v>402</v>
      </c>
      <c r="T35" s="232">
        <f t="shared" si="6"/>
        <v>98</v>
      </c>
      <c r="U35" s="233">
        <v>98</v>
      </c>
      <c r="V35" s="229" t="s">
        <v>402</v>
      </c>
      <c r="W35" s="230" t="s">
        <v>402</v>
      </c>
      <c r="X35" s="85">
        <v>2096</v>
      </c>
      <c r="Y35" s="214"/>
      <c r="Z35" s="235" t="s">
        <v>402</v>
      </c>
      <c r="AA35" s="214"/>
      <c r="AB35" s="85">
        <v>796</v>
      </c>
    </row>
    <row r="36" spans="1:28" s="84" customFormat="1" ht="36" customHeight="1">
      <c r="A36" s="948" t="s">
        <v>280</v>
      </c>
      <c r="B36" s="954">
        <f t="shared" si="0"/>
        <v>26429</v>
      </c>
      <c r="C36" s="298">
        <f t="shared" si="1"/>
        <v>23677</v>
      </c>
      <c r="D36" s="815">
        <f t="shared" si="2"/>
        <v>16825</v>
      </c>
      <c r="E36" s="237" t="s">
        <v>411</v>
      </c>
      <c r="F36" s="240">
        <v>14416</v>
      </c>
      <c r="G36" s="241">
        <v>2409</v>
      </c>
      <c r="H36" s="242">
        <f t="shared" si="3"/>
        <v>1505</v>
      </c>
      <c r="I36" s="237" t="s">
        <v>411</v>
      </c>
      <c r="J36" s="240">
        <v>1505</v>
      </c>
      <c r="K36" s="272" t="s">
        <v>411</v>
      </c>
      <c r="L36" s="330">
        <f t="shared" si="4"/>
        <v>5019</v>
      </c>
      <c r="M36" s="237" t="s">
        <v>411</v>
      </c>
      <c r="N36" s="240">
        <v>5019</v>
      </c>
      <c r="O36" s="272" t="s">
        <v>411</v>
      </c>
      <c r="P36" s="236" t="s">
        <v>411</v>
      </c>
      <c r="Q36" s="237" t="s">
        <v>411</v>
      </c>
      <c r="R36" s="238" t="s">
        <v>411</v>
      </c>
      <c r="S36" s="272" t="s">
        <v>411</v>
      </c>
      <c r="T36" s="242">
        <f t="shared" si="6"/>
        <v>328</v>
      </c>
      <c r="U36" s="237" t="s">
        <v>411</v>
      </c>
      <c r="V36" s="240">
        <v>328</v>
      </c>
      <c r="W36" s="239" t="s">
        <v>411</v>
      </c>
      <c r="X36" s="86">
        <v>2752</v>
      </c>
      <c r="Y36" s="214"/>
      <c r="Z36" s="244" t="s">
        <v>411</v>
      </c>
      <c r="AA36" s="214"/>
      <c r="AB36" s="86">
        <v>1363</v>
      </c>
    </row>
    <row r="37" spans="1:28" s="84" customFormat="1" ht="36" customHeight="1">
      <c r="A37" s="947" t="s">
        <v>281</v>
      </c>
      <c r="B37" s="953">
        <f t="shared" si="0"/>
        <v>27461</v>
      </c>
      <c r="C37" s="299">
        <f t="shared" si="1"/>
        <v>21001</v>
      </c>
      <c r="D37" s="816">
        <f t="shared" si="2"/>
        <v>15987</v>
      </c>
      <c r="E37" s="246" t="s">
        <v>416</v>
      </c>
      <c r="F37" s="249">
        <v>10368</v>
      </c>
      <c r="G37" s="250">
        <v>5619</v>
      </c>
      <c r="H37" s="251">
        <f t="shared" si="3"/>
        <v>514</v>
      </c>
      <c r="I37" s="246" t="s">
        <v>416</v>
      </c>
      <c r="J37" s="249">
        <v>272</v>
      </c>
      <c r="K37" s="250">
        <v>242</v>
      </c>
      <c r="L37" s="331">
        <f t="shared" si="4"/>
        <v>4500</v>
      </c>
      <c r="M37" s="246" t="s">
        <v>416</v>
      </c>
      <c r="N37" s="249">
        <v>2355</v>
      </c>
      <c r="O37" s="250">
        <v>2145</v>
      </c>
      <c r="P37" s="245" t="s">
        <v>416</v>
      </c>
      <c r="Q37" s="246" t="s">
        <v>416</v>
      </c>
      <c r="R37" s="247" t="s">
        <v>416</v>
      </c>
      <c r="S37" s="255" t="s">
        <v>416</v>
      </c>
      <c r="T37" s="245" t="s">
        <v>416</v>
      </c>
      <c r="U37" s="246" t="s">
        <v>416</v>
      </c>
      <c r="V37" s="247" t="s">
        <v>416</v>
      </c>
      <c r="W37" s="248" t="s">
        <v>416</v>
      </c>
      <c r="X37" s="87">
        <v>6460</v>
      </c>
      <c r="Y37" s="214"/>
      <c r="Z37" s="253" t="s">
        <v>416</v>
      </c>
      <c r="AA37" s="214"/>
      <c r="AB37" s="253" t="s">
        <v>416</v>
      </c>
    </row>
    <row r="38" spans="1:28" s="84" customFormat="1" ht="36" customHeight="1">
      <c r="A38" s="950" t="s">
        <v>282</v>
      </c>
      <c r="B38" s="952">
        <f t="shared" si="0"/>
        <v>19187</v>
      </c>
      <c r="C38" s="297">
        <f t="shared" si="1"/>
        <v>18466</v>
      </c>
      <c r="D38" s="814">
        <f>SUM(E38:G38)</f>
        <v>12032</v>
      </c>
      <c r="E38" s="228" t="s">
        <v>410</v>
      </c>
      <c r="F38" s="234">
        <v>9810</v>
      </c>
      <c r="G38" s="231">
        <v>2222</v>
      </c>
      <c r="H38" s="232">
        <f t="shared" si="3"/>
        <v>890</v>
      </c>
      <c r="I38" s="228" t="s">
        <v>410</v>
      </c>
      <c r="J38" s="234">
        <v>890</v>
      </c>
      <c r="K38" s="271" t="s">
        <v>410</v>
      </c>
      <c r="L38" s="329">
        <f t="shared" si="4"/>
        <v>3254</v>
      </c>
      <c r="M38" s="228" t="s">
        <v>410</v>
      </c>
      <c r="N38" s="234">
        <v>3254</v>
      </c>
      <c r="O38" s="271" t="s">
        <v>410</v>
      </c>
      <c r="P38" s="232">
        <f t="shared" si="5"/>
        <v>1683</v>
      </c>
      <c r="Q38" s="228" t="s">
        <v>410</v>
      </c>
      <c r="R38" s="234">
        <v>1683</v>
      </c>
      <c r="S38" s="271" t="s">
        <v>410</v>
      </c>
      <c r="T38" s="232">
        <f t="shared" si="6"/>
        <v>607</v>
      </c>
      <c r="U38" s="228" t="s">
        <v>410</v>
      </c>
      <c r="V38" s="234">
        <v>607</v>
      </c>
      <c r="W38" s="230" t="s">
        <v>410</v>
      </c>
      <c r="X38" s="85">
        <v>721</v>
      </c>
      <c r="Y38" s="214"/>
      <c r="Z38" s="235" t="s">
        <v>410</v>
      </c>
      <c r="AA38" s="214"/>
      <c r="AB38" s="85">
        <v>1546</v>
      </c>
    </row>
    <row r="39" spans="1:28" s="84" customFormat="1" ht="36" customHeight="1">
      <c r="A39" s="950" t="s">
        <v>283</v>
      </c>
      <c r="B39" s="952">
        <f t="shared" si="0"/>
        <v>16048</v>
      </c>
      <c r="C39" s="297">
        <f t="shared" si="1"/>
        <v>16048</v>
      </c>
      <c r="D39" s="814">
        <f>SUM(E39:G39)</f>
        <v>12290</v>
      </c>
      <c r="E39" s="228" t="s">
        <v>417</v>
      </c>
      <c r="F39" s="234">
        <v>10901</v>
      </c>
      <c r="G39" s="231">
        <v>1389</v>
      </c>
      <c r="H39" s="232">
        <f t="shared" si="3"/>
        <v>1742</v>
      </c>
      <c r="I39" s="228" t="s">
        <v>417</v>
      </c>
      <c r="J39" s="234">
        <v>1742</v>
      </c>
      <c r="K39" s="271" t="s">
        <v>417</v>
      </c>
      <c r="L39" s="329">
        <f t="shared" si="4"/>
        <v>1567</v>
      </c>
      <c r="M39" s="228" t="s">
        <v>417</v>
      </c>
      <c r="N39" s="234">
        <v>1567</v>
      </c>
      <c r="O39" s="271" t="s">
        <v>417</v>
      </c>
      <c r="P39" s="227" t="s">
        <v>417</v>
      </c>
      <c r="Q39" s="228" t="s">
        <v>417</v>
      </c>
      <c r="R39" s="229" t="s">
        <v>417</v>
      </c>
      <c r="S39" s="271" t="s">
        <v>417</v>
      </c>
      <c r="T39" s="232">
        <f t="shared" si="6"/>
        <v>449</v>
      </c>
      <c r="U39" s="228" t="s">
        <v>417</v>
      </c>
      <c r="V39" s="234">
        <v>449</v>
      </c>
      <c r="W39" s="230" t="s">
        <v>417</v>
      </c>
      <c r="X39" s="235" t="s">
        <v>417</v>
      </c>
      <c r="Y39" s="214"/>
      <c r="Z39" s="235" t="s">
        <v>417</v>
      </c>
      <c r="AA39" s="214"/>
      <c r="AB39" s="85">
        <v>1311</v>
      </c>
    </row>
    <row r="40" spans="1:28" s="84" customFormat="1" ht="36" customHeight="1">
      <c r="A40" s="950" t="s">
        <v>284</v>
      </c>
      <c r="B40" s="952">
        <f t="shared" si="0"/>
        <v>29361</v>
      </c>
      <c r="C40" s="297">
        <f t="shared" si="1"/>
        <v>29361</v>
      </c>
      <c r="D40" s="814">
        <f>SUM(E40:G40)</f>
        <v>23798</v>
      </c>
      <c r="E40" s="233">
        <v>4902</v>
      </c>
      <c r="F40" s="234">
        <v>11958</v>
      </c>
      <c r="G40" s="231">
        <v>6938</v>
      </c>
      <c r="H40" s="232">
        <f t="shared" si="3"/>
        <v>1658</v>
      </c>
      <c r="I40" s="233">
        <v>761</v>
      </c>
      <c r="J40" s="234">
        <v>897</v>
      </c>
      <c r="K40" s="271" t="s">
        <v>417</v>
      </c>
      <c r="L40" s="329">
        <f t="shared" si="4"/>
        <v>3560</v>
      </c>
      <c r="M40" s="233">
        <v>115</v>
      </c>
      <c r="N40" s="234">
        <v>3445</v>
      </c>
      <c r="O40" s="271" t="s">
        <v>417</v>
      </c>
      <c r="P40" s="232">
        <f t="shared" si="5"/>
        <v>11</v>
      </c>
      <c r="Q40" s="233">
        <v>11</v>
      </c>
      <c r="R40" s="229" t="s">
        <v>417</v>
      </c>
      <c r="S40" s="271" t="s">
        <v>417</v>
      </c>
      <c r="T40" s="232">
        <f t="shared" si="6"/>
        <v>334</v>
      </c>
      <c r="U40" s="233">
        <v>334</v>
      </c>
      <c r="V40" s="229" t="s">
        <v>417</v>
      </c>
      <c r="W40" s="230" t="s">
        <v>417</v>
      </c>
      <c r="X40" s="235" t="s">
        <v>417</v>
      </c>
      <c r="Y40" s="214"/>
      <c r="Z40" s="235" t="s">
        <v>417</v>
      </c>
      <c r="AA40" s="214"/>
      <c r="AB40" s="85">
        <v>2040</v>
      </c>
    </row>
    <row r="41" spans="1:28" s="84" customFormat="1" ht="36" customHeight="1" thickBot="1">
      <c r="A41" s="955" t="s">
        <v>67</v>
      </c>
      <c r="B41" s="956">
        <f t="shared" si="0"/>
        <v>13349</v>
      </c>
      <c r="C41" s="300">
        <f t="shared" si="1"/>
        <v>13077</v>
      </c>
      <c r="D41" s="817">
        <f>SUM(E41:G41)</f>
        <v>10744</v>
      </c>
      <c r="E41" s="256" t="s">
        <v>418</v>
      </c>
      <c r="F41" s="258">
        <v>8715</v>
      </c>
      <c r="G41" s="259">
        <v>2029</v>
      </c>
      <c r="H41" s="260">
        <f t="shared" si="3"/>
        <v>502</v>
      </c>
      <c r="I41" s="256" t="s">
        <v>418</v>
      </c>
      <c r="J41" s="258">
        <v>502</v>
      </c>
      <c r="K41" s="280" t="s">
        <v>418</v>
      </c>
      <c r="L41" s="332">
        <f t="shared" si="4"/>
        <v>1197</v>
      </c>
      <c r="M41" s="256" t="s">
        <v>418</v>
      </c>
      <c r="N41" s="258">
        <v>1197</v>
      </c>
      <c r="O41" s="280" t="s">
        <v>418</v>
      </c>
      <c r="P41" s="260">
        <f t="shared" si="5"/>
        <v>87</v>
      </c>
      <c r="Q41" s="256" t="s">
        <v>418</v>
      </c>
      <c r="R41" s="258">
        <v>87</v>
      </c>
      <c r="S41" s="280" t="s">
        <v>418</v>
      </c>
      <c r="T41" s="260">
        <f t="shared" si="6"/>
        <v>547</v>
      </c>
      <c r="U41" s="256" t="s">
        <v>418</v>
      </c>
      <c r="V41" s="258">
        <v>547</v>
      </c>
      <c r="W41" s="257" t="s">
        <v>418</v>
      </c>
      <c r="X41" s="201">
        <v>272</v>
      </c>
      <c r="Y41" s="214"/>
      <c r="Z41" s="262" t="s">
        <v>418</v>
      </c>
      <c r="AA41" s="214"/>
      <c r="AB41" s="201">
        <v>1355</v>
      </c>
    </row>
    <row r="42" spans="1:28" s="84" customFormat="1" ht="33" customHeight="1">
      <c r="A42" s="82" t="s">
        <v>75</v>
      </c>
      <c r="B42" s="342"/>
      <c r="C42" s="232"/>
      <c r="D42" s="232"/>
      <c r="E42" s="232"/>
      <c r="F42" s="232"/>
      <c r="G42" s="232"/>
      <c r="H42" s="232"/>
      <c r="I42" s="232"/>
      <c r="J42" s="232"/>
      <c r="K42" s="227"/>
      <c r="L42" s="232"/>
      <c r="M42" s="232"/>
      <c r="N42" s="227"/>
      <c r="O42" s="227"/>
      <c r="P42" s="232"/>
      <c r="Q42" s="232"/>
      <c r="R42" s="227"/>
      <c r="S42" s="227"/>
      <c r="T42" s="232"/>
      <c r="U42" s="232"/>
      <c r="V42" s="227"/>
      <c r="W42" s="227"/>
      <c r="X42" s="227"/>
      <c r="Y42" s="342"/>
      <c r="Z42" s="227"/>
      <c r="AA42" s="342"/>
      <c r="AB42" s="232"/>
    </row>
    <row r="43" spans="1:28" s="8" customFormat="1" ht="36" customHeight="1" thickBot="1">
      <c r="A43" s="82" t="s">
        <v>378</v>
      </c>
      <c r="B43" s="82"/>
      <c r="Z43" s="7"/>
      <c r="AB43" s="113" t="s">
        <v>944</v>
      </c>
    </row>
    <row r="44" spans="1:28" s="84" customFormat="1" ht="24" customHeight="1" thickBot="1">
      <c r="A44" s="1023" t="s">
        <v>559</v>
      </c>
      <c r="B44" s="111" t="s">
        <v>212</v>
      </c>
      <c r="C44" s="110"/>
      <c r="D44" s="753"/>
      <c r="E44" s="753"/>
      <c r="F44" s="753"/>
      <c r="G44" s="753"/>
      <c r="H44" s="753"/>
      <c r="I44" s="753"/>
      <c r="J44" s="753"/>
      <c r="K44" s="753"/>
      <c r="L44" s="820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806"/>
      <c r="Y44" s="112"/>
      <c r="Z44" s="1048" t="s">
        <v>945</v>
      </c>
      <c r="AA44" s="112"/>
      <c r="AB44" s="1048" t="s">
        <v>1123</v>
      </c>
    </row>
    <row r="45" spans="1:28" s="84" customFormat="1" ht="24" customHeight="1">
      <c r="A45" s="1050"/>
      <c r="B45" s="1050" t="s">
        <v>1117</v>
      </c>
      <c r="C45" s="818" t="s">
        <v>1119</v>
      </c>
      <c r="D45" s="811"/>
      <c r="E45" s="811"/>
      <c r="F45" s="811"/>
      <c r="G45" s="811"/>
      <c r="H45" s="811"/>
      <c r="I45" s="811"/>
      <c r="J45" s="811"/>
      <c r="K45" s="811"/>
      <c r="L45" s="819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2"/>
      <c r="X45" s="1058" t="s">
        <v>1120</v>
      </c>
      <c r="Y45" s="112"/>
      <c r="Z45" s="1049"/>
      <c r="AA45" s="112"/>
      <c r="AB45" s="1049"/>
    </row>
    <row r="46" spans="1:28" s="84" customFormat="1" ht="16.5" customHeight="1">
      <c r="A46" s="1050"/>
      <c r="B46" s="1050"/>
      <c r="C46" s="1024" t="s">
        <v>1118</v>
      </c>
      <c r="D46" s="1051" t="s">
        <v>545</v>
      </c>
      <c r="E46" s="1055" t="s">
        <v>213</v>
      </c>
      <c r="F46" s="1055"/>
      <c r="G46" s="1056"/>
      <c r="H46" s="1053" t="s">
        <v>545</v>
      </c>
      <c r="I46" s="1055" t="s">
        <v>214</v>
      </c>
      <c r="J46" s="1055"/>
      <c r="K46" s="1056"/>
      <c r="L46" s="1053" t="s">
        <v>545</v>
      </c>
      <c r="M46" s="1055" t="s">
        <v>215</v>
      </c>
      <c r="N46" s="1055"/>
      <c r="O46" s="1056"/>
      <c r="P46" s="1053" t="s">
        <v>545</v>
      </c>
      <c r="Q46" s="1055" t="s">
        <v>216</v>
      </c>
      <c r="R46" s="1055"/>
      <c r="S46" s="1056"/>
      <c r="T46" s="1051" t="s">
        <v>545</v>
      </c>
      <c r="U46" s="1055" t="s">
        <v>217</v>
      </c>
      <c r="V46" s="1055"/>
      <c r="W46" s="1061"/>
      <c r="X46" s="1059"/>
      <c r="Y46" s="112"/>
      <c r="Z46" s="1050"/>
      <c r="AA46" s="112"/>
      <c r="AB46" s="1050"/>
    </row>
    <row r="47" spans="1:28" s="84" customFormat="1" ht="24" customHeight="1" thickBot="1">
      <c r="A47" s="1057"/>
      <c r="B47" s="1057"/>
      <c r="C47" s="1025"/>
      <c r="D47" s="1026"/>
      <c r="E47" s="807" t="s">
        <v>627</v>
      </c>
      <c r="F47" s="808" t="s">
        <v>628</v>
      </c>
      <c r="G47" s="809" t="s">
        <v>736</v>
      </c>
      <c r="H47" s="1054"/>
      <c r="I47" s="807" t="s">
        <v>627</v>
      </c>
      <c r="J47" s="808" t="s">
        <v>628</v>
      </c>
      <c r="K47" s="809" t="s">
        <v>736</v>
      </c>
      <c r="L47" s="1054"/>
      <c r="M47" s="807" t="s">
        <v>627</v>
      </c>
      <c r="N47" s="808" t="s">
        <v>628</v>
      </c>
      <c r="O47" s="809" t="s">
        <v>736</v>
      </c>
      <c r="P47" s="1054"/>
      <c r="Q47" s="807" t="s">
        <v>627</v>
      </c>
      <c r="R47" s="808" t="s">
        <v>628</v>
      </c>
      <c r="S47" s="809" t="s">
        <v>736</v>
      </c>
      <c r="T47" s="1052"/>
      <c r="U47" s="807" t="s">
        <v>627</v>
      </c>
      <c r="V47" s="808" t="s">
        <v>628</v>
      </c>
      <c r="W47" s="810" t="s">
        <v>736</v>
      </c>
      <c r="X47" s="1060"/>
      <c r="Y47" s="108"/>
      <c r="Z47" s="1057"/>
      <c r="AA47" s="112"/>
      <c r="AB47" s="1057"/>
    </row>
    <row r="48" spans="1:28" s="84" customFormat="1" ht="36" customHeight="1">
      <c r="A48" s="950" t="s">
        <v>285</v>
      </c>
      <c r="B48" s="952">
        <f aca="true" t="shared" si="7" ref="B48:B75">SUM(C48,X48)</f>
        <v>12798</v>
      </c>
      <c r="C48" s="85">
        <f aca="true" t="shared" si="8" ref="C48:C75">SUM(D48,H48,L48,P48,T48)</f>
        <v>11162</v>
      </c>
      <c r="D48" s="208">
        <f t="shared" si="2"/>
        <v>8873</v>
      </c>
      <c r="E48" s="228" t="s">
        <v>402</v>
      </c>
      <c r="F48" s="234">
        <v>8873</v>
      </c>
      <c r="G48" s="271" t="s">
        <v>402</v>
      </c>
      <c r="H48" s="232">
        <f aca="true" t="shared" si="9" ref="H48:H75">SUM(I48:K48)</f>
        <v>1105</v>
      </c>
      <c r="I48" s="228" t="s">
        <v>402</v>
      </c>
      <c r="J48" s="229">
        <v>1105</v>
      </c>
      <c r="K48" s="271" t="s">
        <v>402</v>
      </c>
      <c r="L48" s="329">
        <f aca="true" t="shared" si="10" ref="L48:L75">SUM(M48:O48)</f>
        <v>1086</v>
      </c>
      <c r="M48" s="228" t="s">
        <v>218</v>
      </c>
      <c r="N48" s="234">
        <v>1086</v>
      </c>
      <c r="O48" s="271" t="s">
        <v>218</v>
      </c>
      <c r="P48" s="227" t="s">
        <v>218</v>
      </c>
      <c r="Q48" s="228" t="s">
        <v>218</v>
      </c>
      <c r="R48" s="229" t="s">
        <v>218</v>
      </c>
      <c r="S48" s="271" t="s">
        <v>218</v>
      </c>
      <c r="T48" s="232">
        <f aca="true" t="shared" si="11" ref="T48:T75">SUM(U48:W48)</f>
        <v>98</v>
      </c>
      <c r="U48" s="228" t="s">
        <v>218</v>
      </c>
      <c r="V48" s="229">
        <v>98</v>
      </c>
      <c r="W48" s="230" t="s">
        <v>218</v>
      </c>
      <c r="X48" s="85">
        <v>1636</v>
      </c>
      <c r="Y48" s="214"/>
      <c r="Z48" s="235" t="s">
        <v>218</v>
      </c>
      <c r="AA48" s="214"/>
      <c r="AB48" s="85">
        <v>762</v>
      </c>
    </row>
    <row r="49" spans="1:28" s="84" customFormat="1" ht="36" customHeight="1">
      <c r="A49" s="950" t="s">
        <v>286</v>
      </c>
      <c r="B49" s="952">
        <f>SUM(C49,X49)</f>
        <v>17792</v>
      </c>
      <c r="C49" s="85">
        <f>SUM(D49,H49,L49,P49,T49)</f>
        <v>16598</v>
      </c>
      <c r="D49" s="208">
        <f>SUM(E49:G49)</f>
        <v>13043</v>
      </c>
      <c r="E49" s="233">
        <v>668</v>
      </c>
      <c r="F49" s="234">
        <v>7900</v>
      </c>
      <c r="G49" s="231">
        <v>4475</v>
      </c>
      <c r="H49" s="232">
        <f>SUM(I49:K49)</f>
        <v>758</v>
      </c>
      <c r="I49" s="233">
        <v>757</v>
      </c>
      <c r="J49" s="229" t="s">
        <v>401</v>
      </c>
      <c r="K49" s="231">
        <v>1</v>
      </c>
      <c r="L49" s="329">
        <f>SUM(M49:O49)</f>
        <v>2612</v>
      </c>
      <c r="M49" s="233">
        <v>1121</v>
      </c>
      <c r="N49" s="234">
        <v>1491</v>
      </c>
      <c r="O49" s="271" t="s">
        <v>401</v>
      </c>
      <c r="P49" s="227" t="s">
        <v>401</v>
      </c>
      <c r="Q49" s="228" t="s">
        <v>401</v>
      </c>
      <c r="R49" s="229" t="s">
        <v>401</v>
      </c>
      <c r="S49" s="271" t="s">
        <v>401</v>
      </c>
      <c r="T49" s="232">
        <f>SUM(U49:W49)</f>
        <v>185</v>
      </c>
      <c r="U49" s="233">
        <v>184</v>
      </c>
      <c r="V49" s="229" t="s">
        <v>401</v>
      </c>
      <c r="W49" s="254">
        <v>1</v>
      </c>
      <c r="X49" s="85">
        <v>1194</v>
      </c>
      <c r="Y49" s="214"/>
      <c r="Z49" s="235" t="s">
        <v>401</v>
      </c>
      <c r="AA49" s="214"/>
      <c r="AB49" s="85">
        <v>752</v>
      </c>
    </row>
    <row r="50" spans="1:28" s="84" customFormat="1" ht="36" customHeight="1">
      <c r="A50" s="950" t="s">
        <v>287</v>
      </c>
      <c r="B50" s="952">
        <f t="shared" si="7"/>
        <v>6428</v>
      </c>
      <c r="C50" s="85">
        <f t="shared" si="8"/>
        <v>6269</v>
      </c>
      <c r="D50" s="208">
        <f t="shared" si="2"/>
        <v>4942</v>
      </c>
      <c r="E50" s="228" t="s">
        <v>402</v>
      </c>
      <c r="F50" s="234">
        <v>2988</v>
      </c>
      <c r="G50" s="231">
        <v>1954</v>
      </c>
      <c r="H50" s="232">
        <f t="shared" si="9"/>
        <v>355</v>
      </c>
      <c r="I50" s="228" t="s">
        <v>402</v>
      </c>
      <c r="J50" s="234">
        <v>355</v>
      </c>
      <c r="K50" s="271" t="s">
        <v>402</v>
      </c>
      <c r="L50" s="329">
        <f t="shared" si="10"/>
        <v>910</v>
      </c>
      <c r="M50" s="233">
        <v>3</v>
      </c>
      <c r="N50" s="234">
        <v>586</v>
      </c>
      <c r="O50" s="231">
        <v>321</v>
      </c>
      <c r="P50" s="227" t="s">
        <v>402</v>
      </c>
      <c r="Q50" s="228" t="s">
        <v>402</v>
      </c>
      <c r="R50" s="229" t="s">
        <v>402</v>
      </c>
      <c r="S50" s="271" t="s">
        <v>402</v>
      </c>
      <c r="T50" s="232">
        <f t="shared" si="11"/>
        <v>62</v>
      </c>
      <c r="U50" s="228" t="s">
        <v>402</v>
      </c>
      <c r="V50" s="234">
        <v>62</v>
      </c>
      <c r="W50" s="230" t="s">
        <v>402</v>
      </c>
      <c r="X50" s="85">
        <v>159</v>
      </c>
      <c r="Y50" s="214"/>
      <c r="Z50" s="235" t="s">
        <v>402</v>
      </c>
      <c r="AA50" s="214"/>
      <c r="AB50" s="85">
        <v>165</v>
      </c>
    </row>
    <row r="51" spans="1:28" s="84" customFormat="1" ht="36" customHeight="1">
      <c r="A51" s="950" t="s">
        <v>288</v>
      </c>
      <c r="B51" s="952">
        <f t="shared" si="7"/>
        <v>1983</v>
      </c>
      <c r="C51" s="85">
        <f t="shared" si="8"/>
        <v>1983</v>
      </c>
      <c r="D51" s="208">
        <f t="shared" si="2"/>
        <v>1510</v>
      </c>
      <c r="E51" s="228" t="s">
        <v>406</v>
      </c>
      <c r="F51" s="234">
        <v>1215</v>
      </c>
      <c r="G51" s="231">
        <v>295</v>
      </c>
      <c r="H51" s="232">
        <f t="shared" si="9"/>
        <v>311</v>
      </c>
      <c r="I51" s="228" t="s">
        <v>406</v>
      </c>
      <c r="J51" s="234">
        <v>311</v>
      </c>
      <c r="K51" s="271" t="s">
        <v>406</v>
      </c>
      <c r="L51" s="329">
        <f t="shared" si="10"/>
        <v>134</v>
      </c>
      <c r="M51" s="228" t="s">
        <v>406</v>
      </c>
      <c r="N51" s="234">
        <v>134</v>
      </c>
      <c r="O51" s="271" t="s">
        <v>406</v>
      </c>
      <c r="P51" s="227" t="s">
        <v>406</v>
      </c>
      <c r="Q51" s="228" t="s">
        <v>406</v>
      </c>
      <c r="R51" s="229" t="s">
        <v>406</v>
      </c>
      <c r="S51" s="271" t="s">
        <v>406</v>
      </c>
      <c r="T51" s="232">
        <f t="shared" si="11"/>
        <v>28</v>
      </c>
      <c r="U51" s="228" t="s">
        <v>406</v>
      </c>
      <c r="V51" s="234">
        <v>28</v>
      </c>
      <c r="W51" s="230" t="s">
        <v>406</v>
      </c>
      <c r="X51" s="235" t="s">
        <v>406</v>
      </c>
      <c r="Y51" s="214"/>
      <c r="Z51" s="235" t="s">
        <v>406</v>
      </c>
      <c r="AA51" s="214"/>
      <c r="AB51" s="85">
        <v>378</v>
      </c>
    </row>
    <row r="52" spans="1:28" s="84" customFormat="1" ht="36" customHeight="1">
      <c r="A52" s="948" t="s">
        <v>289</v>
      </c>
      <c r="B52" s="952">
        <f t="shared" si="7"/>
        <v>8137</v>
      </c>
      <c r="C52" s="85">
        <f t="shared" si="8"/>
        <v>7921</v>
      </c>
      <c r="D52" s="209">
        <f t="shared" si="2"/>
        <v>6010</v>
      </c>
      <c r="E52" s="237" t="s">
        <v>403</v>
      </c>
      <c r="F52" s="240">
        <v>3746</v>
      </c>
      <c r="G52" s="241">
        <v>2264</v>
      </c>
      <c r="H52" s="242">
        <f t="shared" si="9"/>
        <v>55</v>
      </c>
      <c r="I52" s="237" t="s">
        <v>403</v>
      </c>
      <c r="J52" s="240">
        <v>55</v>
      </c>
      <c r="K52" s="272" t="s">
        <v>403</v>
      </c>
      <c r="L52" s="330">
        <f t="shared" si="10"/>
        <v>1509</v>
      </c>
      <c r="M52" s="237" t="s">
        <v>403</v>
      </c>
      <c r="N52" s="240">
        <v>1509</v>
      </c>
      <c r="O52" s="272" t="s">
        <v>403</v>
      </c>
      <c r="P52" s="242">
        <f>SUM(Q52:S52)</f>
        <v>9</v>
      </c>
      <c r="Q52" s="237" t="s">
        <v>403</v>
      </c>
      <c r="R52" s="240">
        <v>9</v>
      </c>
      <c r="S52" s="272" t="s">
        <v>403</v>
      </c>
      <c r="T52" s="242">
        <f t="shared" si="11"/>
        <v>338</v>
      </c>
      <c r="U52" s="237" t="s">
        <v>403</v>
      </c>
      <c r="V52" s="240">
        <v>338</v>
      </c>
      <c r="W52" s="239" t="s">
        <v>403</v>
      </c>
      <c r="X52" s="86">
        <v>216</v>
      </c>
      <c r="Y52" s="214"/>
      <c r="Z52" s="244" t="s">
        <v>403</v>
      </c>
      <c r="AA52" s="214"/>
      <c r="AB52" s="86">
        <v>336</v>
      </c>
    </row>
    <row r="53" spans="1:28" s="84" customFormat="1" ht="36" customHeight="1">
      <c r="A53" s="947" t="s">
        <v>290</v>
      </c>
      <c r="B53" s="953">
        <f t="shared" si="7"/>
        <v>9710</v>
      </c>
      <c r="C53" s="87">
        <f t="shared" si="8"/>
        <v>9361</v>
      </c>
      <c r="D53" s="207">
        <f t="shared" si="2"/>
        <v>8044</v>
      </c>
      <c r="E53" s="246" t="s">
        <v>219</v>
      </c>
      <c r="F53" s="249">
        <v>6015</v>
      </c>
      <c r="G53" s="250">
        <v>2029</v>
      </c>
      <c r="H53" s="245" t="s">
        <v>219</v>
      </c>
      <c r="I53" s="246" t="s">
        <v>219</v>
      </c>
      <c r="J53" s="247" t="s">
        <v>219</v>
      </c>
      <c r="K53" s="255" t="s">
        <v>219</v>
      </c>
      <c r="L53" s="331">
        <f t="shared" si="10"/>
        <v>1139</v>
      </c>
      <c r="M53" s="246" t="s">
        <v>219</v>
      </c>
      <c r="N53" s="249">
        <v>1139</v>
      </c>
      <c r="O53" s="255" t="s">
        <v>219</v>
      </c>
      <c r="P53" s="251">
        <f>SUM(Q53:S53)</f>
        <v>83</v>
      </c>
      <c r="Q53" s="246" t="s">
        <v>219</v>
      </c>
      <c r="R53" s="249">
        <v>83</v>
      </c>
      <c r="S53" s="255" t="s">
        <v>219</v>
      </c>
      <c r="T53" s="251">
        <f t="shared" si="11"/>
        <v>95</v>
      </c>
      <c r="U53" s="246" t="s">
        <v>219</v>
      </c>
      <c r="V53" s="249">
        <v>95</v>
      </c>
      <c r="W53" s="248" t="s">
        <v>219</v>
      </c>
      <c r="X53" s="87">
        <v>349</v>
      </c>
      <c r="Y53" s="214"/>
      <c r="Z53" s="253" t="s">
        <v>219</v>
      </c>
      <c r="AA53" s="214"/>
      <c r="AB53" s="87">
        <v>1794</v>
      </c>
    </row>
    <row r="54" spans="1:28" s="84" customFormat="1" ht="36" customHeight="1">
      <c r="A54" s="950" t="s">
        <v>291</v>
      </c>
      <c r="B54" s="952">
        <f t="shared" si="7"/>
        <v>6513</v>
      </c>
      <c r="C54" s="85">
        <f t="shared" si="8"/>
        <v>6458</v>
      </c>
      <c r="D54" s="208">
        <f t="shared" si="2"/>
        <v>4190</v>
      </c>
      <c r="E54" s="228" t="s">
        <v>414</v>
      </c>
      <c r="F54" s="234">
        <v>3689</v>
      </c>
      <c r="G54" s="231">
        <v>501</v>
      </c>
      <c r="H54" s="232">
        <f t="shared" si="9"/>
        <v>255</v>
      </c>
      <c r="I54" s="228" t="s">
        <v>414</v>
      </c>
      <c r="J54" s="234">
        <v>255</v>
      </c>
      <c r="K54" s="271" t="s">
        <v>414</v>
      </c>
      <c r="L54" s="329">
        <f t="shared" si="10"/>
        <v>423</v>
      </c>
      <c r="M54" s="228" t="s">
        <v>414</v>
      </c>
      <c r="N54" s="234">
        <v>423</v>
      </c>
      <c r="O54" s="271" t="s">
        <v>414</v>
      </c>
      <c r="P54" s="232">
        <f>SUM(Q54:S54)</f>
        <v>825</v>
      </c>
      <c r="Q54" s="228" t="s">
        <v>414</v>
      </c>
      <c r="R54" s="234">
        <v>825</v>
      </c>
      <c r="S54" s="271" t="s">
        <v>414</v>
      </c>
      <c r="T54" s="232">
        <f t="shared" si="11"/>
        <v>765</v>
      </c>
      <c r="U54" s="228" t="s">
        <v>414</v>
      </c>
      <c r="V54" s="234">
        <v>765</v>
      </c>
      <c r="W54" s="230" t="s">
        <v>414</v>
      </c>
      <c r="X54" s="85">
        <v>55</v>
      </c>
      <c r="Y54" s="214"/>
      <c r="Z54" s="235" t="s">
        <v>414</v>
      </c>
      <c r="AA54" s="214"/>
      <c r="AB54" s="85">
        <v>974</v>
      </c>
    </row>
    <row r="55" spans="1:28" s="84" customFormat="1" ht="36" customHeight="1">
      <c r="A55" s="950" t="s">
        <v>292</v>
      </c>
      <c r="B55" s="952">
        <f t="shared" si="7"/>
        <v>6803</v>
      </c>
      <c r="C55" s="85">
        <f t="shared" si="8"/>
        <v>6647</v>
      </c>
      <c r="D55" s="208">
        <f t="shared" si="2"/>
        <v>4148</v>
      </c>
      <c r="E55" s="228" t="s">
        <v>220</v>
      </c>
      <c r="F55" s="234">
        <v>3700</v>
      </c>
      <c r="G55" s="231">
        <v>448</v>
      </c>
      <c r="H55" s="232">
        <f t="shared" si="9"/>
        <v>468</v>
      </c>
      <c r="I55" s="228" t="s">
        <v>220</v>
      </c>
      <c r="J55" s="234">
        <v>468</v>
      </c>
      <c r="K55" s="271" t="s">
        <v>220</v>
      </c>
      <c r="L55" s="329">
        <f t="shared" si="10"/>
        <v>1105</v>
      </c>
      <c r="M55" s="228" t="s">
        <v>220</v>
      </c>
      <c r="N55" s="234">
        <v>1105</v>
      </c>
      <c r="O55" s="271" t="s">
        <v>220</v>
      </c>
      <c r="P55" s="232">
        <f>SUM(Q55:S55)</f>
        <v>720</v>
      </c>
      <c r="Q55" s="228" t="s">
        <v>220</v>
      </c>
      <c r="R55" s="234">
        <v>720</v>
      </c>
      <c r="S55" s="271" t="s">
        <v>220</v>
      </c>
      <c r="T55" s="232">
        <f t="shared" si="11"/>
        <v>206</v>
      </c>
      <c r="U55" s="228" t="s">
        <v>220</v>
      </c>
      <c r="V55" s="234">
        <v>206</v>
      </c>
      <c r="W55" s="230" t="s">
        <v>220</v>
      </c>
      <c r="X55" s="85">
        <v>156</v>
      </c>
      <c r="Y55" s="214"/>
      <c r="Z55" s="85">
        <v>367</v>
      </c>
      <c r="AA55" s="214"/>
      <c r="AB55" s="235" t="s">
        <v>220</v>
      </c>
    </row>
    <row r="56" spans="1:28" s="84" customFormat="1" ht="36" customHeight="1">
      <c r="A56" s="950" t="s">
        <v>293</v>
      </c>
      <c r="B56" s="952">
        <f t="shared" si="7"/>
        <v>14115</v>
      </c>
      <c r="C56" s="85">
        <f t="shared" si="8"/>
        <v>14115</v>
      </c>
      <c r="D56" s="208">
        <f t="shared" si="2"/>
        <v>10972</v>
      </c>
      <c r="E56" s="228" t="s">
        <v>221</v>
      </c>
      <c r="F56" s="234">
        <v>10672</v>
      </c>
      <c r="G56" s="231">
        <v>300</v>
      </c>
      <c r="H56" s="232">
        <f t="shared" si="9"/>
        <v>1343</v>
      </c>
      <c r="I56" s="228" t="s">
        <v>221</v>
      </c>
      <c r="J56" s="234">
        <v>1343</v>
      </c>
      <c r="K56" s="271" t="s">
        <v>221</v>
      </c>
      <c r="L56" s="329">
        <f t="shared" si="10"/>
        <v>1250</v>
      </c>
      <c r="M56" s="228" t="s">
        <v>221</v>
      </c>
      <c r="N56" s="234">
        <v>1250</v>
      </c>
      <c r="O56" s="271" t="s">
        <v>221</v>
      </c>
      <c r="P56" s="227" t="s">
        <v>221</v>
      </c>
      <c r="Q56" s="228" t="s">
        <v>221</v>
      </c>
      <c r="R56" s="229" t="s">
        <v>221</v>
      </c>
      <c r="S56" s="271" t="s">
        <v>221</v>
      </c>
      <c r="T56" s="232">
        <f t="shared" si="11"/>
        <v>550</v>
      </c>
      <c r="U56" s="228" t="s">
        <v>221</v>
      </c>
      <c r="V56" s="234">
        <v>550</v>
      </c>
      <c r="W56" s="230" t="s">
        <v>221</v>
      </c>
      <c r="X56" s="235" t="s">
        <v>221</v>
      </c>
      <c r="Y56" s="214"/>
      <c r="Z56" s="235" t="s">
        <v>221</v>
      </c>
      <c r="AA56" s="214"/>
      <c r="AB56" s="85">
        <v>440</v>
      </c>
    </row>
    <row r="57" spans="1:28" s="84" customFormat="1" ht="36" customHeight="1">
      <c r="A57" s="957" t="s">
        <v>294</v>
      </c>
      <c r="B57" s="958">
        <f t="shared" si="7"/>
        <v>7790</v>
      </c>
      <c r="C57" s="86">
        <f t="shared" si="8"/>
        <v>7669</v>
      </c>
      <c r="D57" s="209">
        <f t="shared" si="2"/>
        <v>5934</v>
      </c>
      <c r="E57" s="237" t="s">
        <v>403</v>
      </c>
      <c r="F57" s="240">
        <v>5006</v>
      </c>
      <c r="G57" s="241">
        <v>928</v>
      </c>
      <c r="H57" s="242">
        <f t="shared" si="9"/>
        <v>386</v>
      </c>
      <c r="I57" s="237" t="s">
        <v>403</v>
      </c>
      <c r="J57" s="240">
        <v>386</v>
      </c>
      <c r="K57" s="272" t="s">
        <v>403</v>
      </c>
      <c r="L57" s="330">
        <f t="shared" si="10"/>
        <v>421</v>
      </c>
      <c r="M57" s="237" t="s">
        <v>403</v>
      </c>
      <c r="N57" s="240">
        <v>421</v>
      </c>
      <c r="O57" s="272" t="s">
        <v>403</v>
      </c>
      <c r="P57" s="242">
        <f>SUM(Q57:S57)</f>
        <v>721</v>
      </c>
      <c r="Q57" s="237" t="s">
        <v>403</v>
      </c>
      <c r="R57" s="240">
        <v>721</v>
      </c>
      <c r="S57" s="272" t="s">
        <v>403</v>
      </c>
      <c r="T57" s="242">
        <f t="shared" si="11"/>
        <v>207</v>
      </c>
      <c r="U57" s="237" t="s">
        <v>403</v>
      </c>
      <c r="V57" s="240">
        <v>207</v>
      </c>
      <c r="W57" s="239" t="s">
        <v>403</v>
      </c>
      <c r="X57" s="86">
        <v>121</v>
      </c>
      <c r="Y57" s="214"/>
      <c r="Z57" s="244" t="s">
        <v>403</v>
      </c>
      <c r="AA57" s="214"/>
      <c r="AB57" s="86">
        <v>751</v>
      </c>
    </row>
    <row r="58" spans="1:28" s="84" customFormat="1" ht="36" customHeight="1">
      <c r="A58" s="950" t="s">
        <v>295</v>
      </c>
      <c r="B58" s="952">
        <f t="shared" si="7"/>
        <v>13730</v>
      </c>
      <c r="C58" s="85">
        <f t="shared" si="8"/>
        <v>13605</v>
      </c>
      <c r="D58" s="207">
        <f t="shared" si="2"/>
        <v>10618</v>
      </c>
      <c r="E58" s="246" t="s">
        <v>407</v>
      </c>
      <c r="F58" s="249">
        <v>8156</v>
      </c>
      <c r="G58" s="250">
        <v>2462</v>
      </c>
      <c r="H58" s="251">
        <f t="shared" si="9"/>
        <v>590</v>
      </c>
      <c r="I58" s="246" t="s">
        <v>407</v>
      </c>
      <c r="J58" s="249">
        <v>590</v>
      </c>
      <c r="K58" s="255" t="s">
        <v>407</v>
      </c>
      <c r="L58" s="331">
        <f t="shared" si="10"/>
        <v>1923</v>
      </c>
      <c r="M58" s="246" t="s">
        <v>407</v>
      </c>
      <c r="N58" s="249">
        <v>1923</v>
      </c>
      <c r="O58" s="255" t="s">
        <v>407</v>
      </c>
      <c r="P58" s="245" t="s">
        <v>407</v>
      </c>
      <c r="Q58" s="246" t="s">
        <v>407</v>
      </c>
      <c r="R58" s="247" t="s">
        <v>407</v>
      </c>
      <c r="S58" s="255" t="s">
        <v>407</v>
      </c>
      <c r="T58" s="251">
        <f t="shared" si="11"/>
        <v>474</v>
      </c>
      <c r="U58" s="246" t="s">
        <v>407</v>
      </c>
      <c r="V58" s="249">
        <v>474</v>
      </c>
      <c r="W58" s="248" t="s">
        <v>407</v>
      </c>
      <c r="X58" s="87">
        <v>125</v>
      </c>
      <c r="Y58" s="214"/>
      <c r="Z58" s="253" t="s">
        <v>407</v>
      </c>
      <c r="AA58" s="214"/>
      <c r="AB58" s="253" t="s">
        <v>407</v>
      </c>
    </row>
    <row r="59" spans="1:28" s="84" customFormat="1" ht="36" customHeight="1">
      <c r="A59" s="950" t="s">
        <v>296</v>
      </c>
      <c r="B59" s="952">
        <f t="shared" si="7"/>
        <v>2144</v>
      </c>
      <c r="C59" s="85">
        <f t="shared" si="8"/>
        <v>1892</v>
      </c>
      <c r="D59" s="208">
        <f t="shared" si="2"/>
        <v>1303</v>
      </c>
      <c r="E59" s="228" t="s">
        <v>402</v>
      </c>
      <c r="F59" s="234">
        <v>879</v>
      </c>
      <c r="G59" s="231">
        <v>424</v>
      </c>
      <c r="H59" s="232">
        <f t="shared" si="9"/>
        <v>140</v>
      </c>
      <c r="I59" s="228" t="s">
        <v>402</v>
      </c>
      <c r="J59" s="234">
        <v>140</v>
      </c>
      <c r="K59" s="271" t="s">
        <v>402</v>
      </c>
      <c r="L59" s="329">
        <f t="shared" si="10"/>
        <v>32</v>
      </c>
      <c r="M59" s="228" t="s">
        <v>402</v>
      </c>
      <c r="N59" s="234">
        <v>32</v>
      </c>
      <c r="O59" s="271" t="s">
        <v>402</v>
      </c>
      <c r="P59" s="232">
        <f>SUM(Q59:S59)</f>
        <v>202</v>
      </c>
      <c r="Q59" s="228" t="s">
        <v>402</v>
      </c>
      <c r="R59" s="234">
        <v>202</v>
      </c>
      <c r="S59" s="271" t="s">
        <v>402</v>
      </c>
      <c r="T59" s="232">
        <f t="shared" si="11"/>
        <v>215</v>
      </c>
      <c r="U59" s="228" t="s">
        <v>402</v>
      </c>
      <c r="V59" s="234">
        <v>215</v>
      </c>
      <c r="W59" s="230" t="s">
        <v>402</v>
      </c>
      <c r="X59" s="85">
        <v>252</v>
      </c>
      <c r="Y59" s="214"/>
      <c r="Z59" s="235" t="s">
        <v>402</v>
      </c>
      <c r="AA59" s="214"/>
      <c r="AB59" s="235" t="s">
        <v>402</v>
      </c>
    </row>
    <row r="60" spans="1:28" s="84" customFormat="1" ht="36" customHeight="1">
      <c r="A60" s="214" t="s">
        <v>297</v>
      </c>
      <c r="B60" s="263">
        <f t="shared" si="7"/>
        <v>9517</v>
      </c>
      <c r="C60" s="85">
        <f t="shared" si="8"/>
        <v>9048</v>
      </c>
      <c r="D60" s="297">
        <f t="shared" si="2"/>
        <v>6419</v>
      </c>
      <c r="E60" s="228" t="s">
        <v>410</v>
      </c>
      <c r="F60" s="234">
        <v>4846</v>
      </c>
      <c r="G60" s="231">
        <v>1573</v>
      </c>
      <c r="H60" s="232">
        <f t="shared" si="9"/>
        <v>231</v>
      </c>
      <c r="I60" s="228" t="s">
        <v>410</v>
      </c>
      <c r="J60" s="234">
        <v>230</v>
      </c>
      <c r="K60" s="231">
        <v>1</v>
      </c>
      <c r="L60" s="329">
        <f t="shared" si="10"/>
        <v>2209</v>
      </c>
      <c r="M60" s="228" t="s">
        <v>410</v>
      </c>
      <c r="N60" s="234">
        <v>2168</v>
      </c>
      <c r="O60" s="231">
        <v>41</v>
      </c>
      <c r="P60" s="232">
        <f>SUM(Q60:S60)</f>
        <v>2</v>
      </c>
      <c r="Q60" s="228" t="s">
        <v>410</v>
      </c>
      <c r="R60" s="229" t="s">
        <v>410</v>
      </c>
      <c r="S60" s="231">
        <v>2</v>
      </c>
      <c r="T60" s="232">
        <f t="shared" si="11"/>
        <v>187</v>
      </c>
      <c r="U60" s="228" t="s">
        <v>410</v>
      </c>
      <c r="V60" s="234">
        <v>187</v>
      </c>
      <c r="W60" s="802" t="s">
        <v>410</v>
      </c>
      <c r="X60" s="85">
        <v>469</v>
      </c>
      <c r="Y60" s="214"/>
      <c r="Z60" s="235" t="s">
        <v>410</v>
      </c>
      <c r="AA60" s="214"/>
      <c r="AB60" s="235" t="s">
        <v>410</v>
      </c>
    </row>
    <row r="61" spans="1:28" s="84" customFormat="1" ht="36" customHeight="1">
      <c r="A61" s="950" t="s">
        <v>298</v>
      </c>
      <c r="B61" s="952">
        <f t="shared" si="7"/>
        <v>17191</v>
      </c>
      <c r="C61" s="85">
        <f t="shared" si="8"/>
        <v>16185</v>
      </c>
      <c r="D61" s="208">
        <f t="shared" si="2"/>
        <v>11853</v>
      </c>
      <c r="E61" s="228" t="s">
        <v>222</v>
      </c>
      <c r="F61" s="234">
        <v>9149</v>
      </c>
      <c r="G61" s="231">
        <v>2704</v>
      </c>
      <c r="H61" s="232">
        <f t="shared" si="9"/>
        <v>402</v>
      </c>
      <c r="I61" s="228" t="s">
        <v>222</v>
      </c>
      <c r="J61" s="234">
        <v>399</v>
      </c>
      <c r="K61" s="231">
        <v>3</v>
      </c>
      <c r="L61" s="329">
        <f t="shared" si="10"/>
        <v>3911</v>
      </c>
      <c r="M61" s="228" t="s">
        <v>222</v>
      </c>
      <c r="N61" s="234">
        <v>3911</v>
      </c>
      <c r="O61" s="271" t="s">
        <v>222</v>
      </c>
      <c r="P61" s="227" t="s">
        <v>222</v>
      </c>
      <c r="Q61" s="228" t="s">
        <v>222</v>
      </c>
      <c r="R61" s="229" t="s">
        <v>222</v>
      </c>
      <c r="S61" s="271" t="s">
        <v>222</v>
      </c>
      <c r="T61" s="232">
        <f t="shared" si="11"/>
        <v>19</v>
      </c>
      <c r="U61" s="228" t="s">
        <v>222</v>
      </c>
      <c r="V61" s="234">
        <v>19</v>
      </c>
      <c r="W61" s="230" t="s">
        <v>222</v>
      </c>
      <c r="X61" s="85">
        <v>1006</v>
      </c>
      <c r="Y61" s="214"/>
      <c r="Z61" s="85">
        <v>121</v>
      </c>
      <c r="AA61" s="214"/>
      <c r="AB61" s="235" t="s">
        <v>222</v>
      </c>
    </row>
    <row r="62" spans="1:28" s="84" customFormat="1" ht="36" customHeight="1">
      <c r="A62" s="948" t="s">
        <v>299</v>
      </c>
      <c r="B62" s="954">
        <f t="shared" si="7"/>
        <v>12391</v>
      </c>
      <c r="C62" s="86">
        <f t="shared" si="8"/>
        <v>9562</v>
      </c>
      <c r="D62" s="209">
        <f t="shared" si="2"/>
        <v>8523</v>
      </c>
      <c r="E62" s="237" t="s">
        <v>220</v>
      </c>
      <c r="F62" s="240">
        <v>5020</v>
      </c>
      <c r="G62" s="241">
        <v>3503</v>
      </c>
      <c r="H62" s="242">
        <f t="shared" si="9"/>
        <v>223</v>
      </c>
      <c r="I62" s="237" t="s">
        <v>220</v>
      </c>
      <c r="J62" s="240">
        <v>223</v>
      </c>
      <c r="K62" s="272" t="s">
        <v>220</v>
      </c>
      <c r="L62" s="330">
        <f t="shared" si="10"/>
        <v>661</v>
      </c>
      <c r="M62" s="237" t="s">
        <v>220</v>
      </c>
      <c r="N62" s="240">
        <v>661</v>
      </c>
      <c r="O62" s="272" t="s">
        <v>220</v>
      </c>
      <c r="P62" s="236" t="s">
        <v>220</v>
      </c>
      <c r="Q62" s="237" t="s">
        <v>220</v>
      </c>
      <c r="R62" s="238" t="s">
        <v>220</v>
      </c>
      <c r="S62" s="272" t="s">
        <v>220</v>
      </c>
      <c r="T62" s="242">
        <f t="shared" si="11"/>
        <v>155</v>
      </c>
      <c r="U62" s="237" t="s">
        <v>220</v>
      </c>
      <c r="V62" s="240">
        <v>155</v>
      </c>
      <c r="W62" s="804" t="s">
        <v>220</v>
      </c>
      <c r="X62" s="86">
        <v>2829</v>
      </c>
      <c r="Y62" s="214"/>
      <c r="Z62" s="244" t="s">
        <v>220</v>
      </c>
      <c r="AA62" s="214"/>
      <c r="AB62" s="86">
        <v>700</v>
      </c>
    </row>
    <row r="63" spans="1:28" s="84" customFormat="1" ht="36" customHeight="1">
      <c r="A63" s="950" t="s">
        <v>300</v>
      </c>
      <c r="B63" s="952">
        <f t="shared" si="7"/>
        <v>11241</v>
      </c>
      <c r="C63" s="85">
        <f t="shared" si="8"/>
        <v>8384</v>
      </c>
      <c r="D63" s="208">
        <f t="shared" si="2"/>
        <v>7454</v>
      </c>
      <c r="E63" s="228" t="s">
        <v>220</v>
      </c>
      <c r="F63" s="229" t="s">
        <v>220</v>
      </c>
      <c r="G63" s="231">
        <v>7454</v>
      </c>
      <c r="H63" s="232">
        <f t="shared" si="9"/>
        <v>184</v>
      </c>
      <c r="I63" s="228" t="s">
        <v>220</v>
      </c>
      <c r="J63" s="229" t="s">
        <v>220</v>
      </c>
      <c r="K63" s="231">
        <v>184</v>
      </c>
      <c r="L63" s="329">
        <f t="shared" si="10"/>
        <v>696</v>
      </c>
      <c r="M63" s="228" t="s">
        <v>220</v>
      </c>
      <c r="N63" s="229" t="s">
        <v>220</v>
      </c>
      <c r="O63" s="231">
        <v>696</v>
      </c>
      <c r="P63" s="227" t="s">
        <v>220</v>
      </c>
      <c r="Q63" s="228" t="s">
        <v>220</v>
      </c>
      <c r="R63" s="229" t="s">
        <v>220</v>
      </c>
      <c r="S63" s="271" t="s">
        <v>220</v>
      </c>
      <c r="T63" s="232">
        <f t="shared" si="11"/>
        <v>50</v>
      </c>
      <c r="U63" s="228" t="s">
        <v>220</v>
      </c>
      <c r="V63" s="229" t="s">
        <v>220</v>
      </c>
      <c r="W63" s="254">
        <v>50</v>
      </c>
      <c r="X63" s="85">
        <v>2857</v>
      </c>
      <c r="Y63" s="214"/>
      <c r="Z63" s="235" t="s">
        <v>220</v>
      </c>
      <c r="AA63" s="214"/>
      <c r="AB63" s="85">
        <v>610</v>
      </c>
    </row>
    <row r="64" spans="1:28" s="84" customFormat="1" ht="36" customHeight="1">
      <c r="A64" s="950" t="s">
        <v>301</v>
      </c>
      <c r="B64" s="952">
        <f t="shared" si="7"/>
        <v>16079</v>
      </c>
      <c r="C64" s="85">
        <f t="shared" si="8"/>
        <v>14283</v>
      </c>
      <c r="D64" s="208">
        <f t="shared" si="2"/>
        <v>10530</v>
      </c>
      <c r="E64" s="228" t="s">
        <v>416</v>
      </c>
      <c r="F64" s="234">
        <v>7417</v>
      </c>
      <c r="G64" s="231">
        <v>3113</v>
      </c>
      <c r="H64" s="232">
        <f t="shared" si="9"/>
        <v>572</v>
      </c>
      <c r="I64" s="228" t="s">
        <v>416</v>
      </c>
      <c r="J64" s="234">
        <v>418</v>
      </c>
      <c r="K64" s="231">
        <v>154</v>
      </c>
      <c r="L64" s="329">
        <f t="shared" si="10"/>
        <v>3047</v>
      </c>
      <c r="M64" s="228" t="s">
        <v>416</v>
      </c>
      <c r="N64" s="234">
        <v>3047</v>
      </c>
      <c r="O64" s="271" t="s">
        <v>416</v>
      </c>
      <c r="P64" s="232">
        <f>SUM(Q64:S64)</f>
        <v>13</v>
      </c>
      <c r="Q64" s="228" t="s">
        <v>416</v>
      </c>
      <c r="R64" s="234">
        <v>13</v>
      </c>
      <c r="S64" s="271" t="s">
        <v>416</v>
      </c>
      <c r="T64" s="232">
        <f t="shared" si="11"/>
        <v>121</v>
      </c>
      <c r="U64" s="228" t="s">
        <v>416</v>
      </c>
      <c r="V64" s="234">
        <v>121</v>
      </c>
      <c r="W64" s="230" t="s">
        <v>416</v>
      </c>
      <c r="X64" s="85">
        <v>1796</v>
      </c>
      <c r="Y64" s="214"/>
      <c r="Z64" s="235" t="s">
        <v>416</v>
      </c>
      <c r="AA64" s="214"/>
      <c r="AB64" s="85">
        <v>784</v>
      </c>
    </row>
    <row r="65" spans="1:28" s="84" customFormat="1" ht="36" customHeight="1">
      <c r="A65" s="214" t="s">
        <v>302</v>
      </c>
      <c r="B65" s="263">
        <f t="shared" si="7"/>
        <v>10036</v>
      </c>
      <c r="C65" s="85">
        <f t="shared" si="8"/>
        <v>8646</v>
      </c>
      <c r="D65" s="297">
        <f t="shared" si="2"/>
        <v>7032</v>
      </c>
      <c r="E65" s="228" t="s">
        <v>404</v>
      </c>
      <c r="F65" s="234">
        <v>4242</v>
      </c>
      <c r="G65" s="231">
        <v>2790</v>
      </c>
      <c r="H65" s="232">
        <f t="shared" si="9"/>
        <v>77</v>
      </c>
      <c r="I65" s="228" t="s">
        <v>404</v>
      </c>
      <c r="J65" s="234">
        <v>59</v>
      </c>
      <c r="K65" s="231">
        <v>18</v>
      </c>
      <c r="L65" s="329">
        <f t="shared" si="10"/>
        <v>1380</v>
      </c>
      <c r="M65" s="233">
        <v>11</v>
      </c>
      <c r="N65" s="234">
        <v>1369</v>
      </c>
      <c r="O65" s="271" t="s">
        <v>404</v>
      </c>
      <c r="P65" s="227" t="s">
        <v>404</v>
      </c>
      <c r="Q65" s="228" t="s">
        <v>404</v>
      </c>
      <c r="R65" s="229" t="s">
        <v>404</v>
      </c>
      <c r="S65" s="271" t="s">
        <v>404</v>
      </c>
      <c r="T65" s="232">
        <f t="shared" si="11"/>
        <v>157</v>
      </c>
      <c r="U65" s="233">
        <v>5</v>
      </c>
      <c r="V65" s="229" t="s">
        <v>404</v>
      </c>
      <c r="W65" s="803">
        <v>152</v>
      </c>
      <c r="X65" s="85">
        <v>1390</v>
      </c>
      <c r="Y65" s="214"/>
      <c r="Z65" s="235" t="s">
        <v>404</v>
      </c>
      <c r="AA65" s="214"/>
      <c r="AB65" s="85">
        <v>898</v>
      </c>
    </row>
    <row r="66" spans="1:28" s="84" customFormat="1" ht="36" customHeight="1">
      <c r="A66" s="950" t="s">
        <v>303</v>
      </c>
      <c r="B66" s="952">
        <f t="shared" si="7"/>
        <v>8287</v>
      </c>
      <c r="C66" s="85">
        <f t="shared" si="8"/>
        <v>6546</v>
      </c>
      <c r="D66" s="208">
        <f t="shared" si="2"/>
        <v>5841</v>
      </c>
      <c r="E66" s="228" t="s">
        <v>417</v>
      </c>
      <c r="F66" s="234">
        <v>4022</v>
      </c>
      <c r="G66" s="231">
        <v>1819</v>
      </c>
      <c r="H66" s="232">
        <f t="shared" si="9"/>
        <v>246</v>
      </c>
      <c r="I66" s="233">
        <v>233</v>
      </c>
      <c r="J66" s="229" t="s">
        <v>417</v>
      </c>
      <c r="K66" s="231">
        <v>13</v>
      </c>
      <c r="L66" s="329">
        <f t="shared" si="10"/>
        <v>459</v>
      </c>
      <c r="M66" s="233">
        <v>306</v>
      </c>
      <c r="N66" s="234">
        <v>153</v>
      </c>
      <c r="O66" s="271" t="s">
        <v>417</v>
      </c>
      <c r="P66" s="227" t="s">
        <v>417</v>
      </c>
      <c r="Q66" s="228" t="s">
        <v>417</v>
      </c>
      <c r="R66" s="229" t="s">
        <v>417</v>
      </c>
      <c r="S66" s="271" t="s">
        <v>417</v>
      </c>
      <c r="T66" s="227" t="s">
        <v>417</v>
      </c>
      <c r="U66" s="228" t="s">
        <v>417</v>
      </c>
      <c r="V66" s="229" t="s">
        <v>417</v>
      </c>
      <c r="W66" s="230" t="s">
        <v>417</v>
      </c>
      <c r="X66" s="85">
        <v>1741</v>
      </c>
      <c r="Y66" s="214"/>
      <c r="Z66" s="85">
        <v>82</v>
      </c>
      <c r="AA66" s="214"/>
      <c r="AB66" s="85">
        <v>1447</v>
      </c>
    </row>
    <row r="67" spans="1:28" s="84" customFormat="1" ht="36" customHeight="1">
      <c r="A67" s="948" t="s">
        <v>304</v>
      </c>
      <c r="B67" s="954">
        <f t="shared" si="7"/>
        <v>4913</v>
      </c>
      <c r="C67" s="86">
        <f t="shared" si="8"/>
        <v>4220</v>
      </c>
      <c r="D67" s="209">
        <f t="shared" si="2"/>
        <v>3144</v>
      </c>
      <c r="E67" s="237" t="s">
        <v>406</v>
      </c>
      <c r="F67" s="240">
        <v>2124</v>
      </c>
      <c r="G67" s="241">
        <v>1020</v>
      </c>
      <c r="H67" s="242">
        <f t="shared" si="9"/>
        <v>79</v>
      </c>
      <c r="I67" s="237" t="s">
        <v>406</v>
      </c>
      <c r="J67" s="240">
        <v>72</v>
      </c>
      <c r="K67" s="241">
        <v>7</v>
      </c>
      <c r="L67" s="330">
        <f t="shared" si="10"/>
        <v>942</v>
      </c>
      <c r="M67" s="237" t="s">
        <v>406</v>
      </c>
      <c r="N67" s="240">
        <v>942</v>
      </c>
      <c r="O67" s="272" t="s">
        <v>406</v>
      </c>
      <c r="P67" s="236" t="s">
        <v>406</v>
      </c>
      <c r="Q67" s="237" t="s">
        <v>406</v>
      </c>
      <c r="R67" s="238" t="s">
        <v>406</v>
      </c>
      <c r="S67" s="272" t="s">
        <v>406</v>
      </c>
      <c r="T67" s="242">
        <f t="shared" si="11"/>
        <v>55</v>
      </c>
      <c r="U67" s="237" t="s">
        <v>406</v>
      </c>
      <c r="V67" s="240">
        <v>1</v>
      </c>
      <c r="W67" s="805">
        <v>54</v>
      </c>
      <c r="X67" s="86">
        <v>693</v>
      </c>
      <c r="Y67" s="214"/>
      <c r="Z67" s="244" t="s">
        <v>406</v>
      </c>
      <c r="AA67" s="214"/>
      <c r="AB67" s="244" t="s">
        <v>406</v>
      </c>
    </row>
    <row r="68" spans="1:28" s="84" customFormat="1" ht="36" customHeight="1">
      <c r="A68" s="950" t="s">
        <v>305</v>
      </c>
      <c r="B68" s="952">
        <f t="shared" si="7"/>
        <v>8373</v>
      </c>
      <c r="C68" s="85">
        <f t="shared" si="8"/>
        <v>8372</v>
      </c>
      <c r="D68" s="208">
        <f t="shared" si="2"/>
        <v>6309</v>
      </c>
      <c r="E68" s="228" t="s">
        <v>413</v>
      </c>
      <c r="F68" s="234">
        <v>4638</v>
      </c>
      <c r="G68" s="231">
        <v>1671</v>
      </c>
      <c r="H68" s="232">
        <f t="shared" si="9"/>
        <v>106</v>
      </c>
      <c r="I68" s="228" t="s">
        <v>413</v>
      </c>
      <c r="J68" s="234">
        <v>77</v>
      </c>
      <c r="K68" s="231">
        <v>29</v>
      </c>
      <c r="L68" s="329">
        <f t="shared" si="10"/>
        <v>1451</v>
      </c>
      <c r="M68" s="228" t="s">
        <v>413</v>
      </c>
      <c r="N68" s="234">
        <v>1415</v>
      </c>
      <c r="O68" s="231">
        <v>36</v>
      </c>
      <c r="P68" s="232">
        <f>SUM(Q68:S68)</f>
        <v>3</v>
      </c>
      <c r="Q68" s="228" t="s">
        <v>413</v>
      </c>
      <c r="R68" s="234">
        <v>3</v>
      </c>
      <c r="S68" s="271" t="s">
        <v>413</v>
      </c>
      <c r="T68" s="232">
        <f t="shared" si="11"/>
        <v>503</v>
      </c>
      <c r="U68" s="228" t="s">
        <v>413</v>
      </c>
      <c r="V68" s="234">
        <v>503</v>
      </c>
      <c r="W68" s="230" t="s">
        <v>413</v>
      </c>
      <c r="X68" s="85">
        <v>1</v>
      </c>
      <c r="Y68" s="214"/>
      <c r="Z68" s="235" t="s">
        <v>413</v>
      </c>
      <c r="AA68" s="214"/>
      <c r="AB68" s="85">
        <v>2078</v>
      </c>
    </row>
    <row r="69" spans="1:28" s="84" customFormat="1" ht="36" customHeight="1">
      <c r="A69" s="950" t="s">
        <v>306</v>
      </c>
      <c r="B69" s="952">
        <f t="shared" si="7"/>
        <v>17916</v>
      </c>
      <c r="C69" s="85">
        <f t="shared" si="8"/>
        <v>13954</v>
      </c>
      <c r="D69" s="208">
        <f t="shared" si="2"/>
        <v>10405</v>
      </c>
      <c r="E69" s="228" t="s">
        <v>220</v>
      </c>
      <c r="F69" s="234">
        <v>10405</v>
      </c>
      <c r="G69" s="271" t="s">
        <v>220</v>
      </c>
      <c r="H69" s="232">
        <f t="shared" si="9"/>
        <v>1045</v>
      </c>
      <c r="I69" s="228" t="s">
        <v>220</v>
      </c>
      <c r="J69" s="234">
        <v>1045</v>
      </c>
      <c r="K69" s="271" t="s">
        <v>220</v>
      </c>
      <c r="L69" s="329">
        <f t="shared" si="10"/>
        <v>2411</v>
      </c>
      <c r="M69" s="233">
        <v>6</v>
      </c>
      <c r="N69" s="234">
        <v>2405</v>
      </c>
      <c r="O69" s="271" t="s">
        <v>220</v>
      </c>
      <c r="P69" s="232">
        <f>SUM(Q69:S69)</f>
        <v>19</v>
      </c>
      <c r="Q69" s="233">
        <v>19</v>
      </c>
      <c r="R69" s="229" t="s">
        <v>220</v>
      </c>
      <c r="S69" s="271" t="s">
        <v>220</v>
      </c>
      <c r="T69" s="232">
        <f t="shared" si="11"/>
        <v>74</v>
      </c>
      <c r="U69" s="228" t="s">
        <v>220</v>
      </c>
      <c r="V69" s="234">
        <v>74</v>
      </c>
      <c r="W69" s="230" t="s">
        <v>220</v>
      </c>
      <c r="X69" s="85">
        <v>3962</v>
      </c>
      <c r="Y69" s="214"/>
      <c r="Z69" s="235" t="s">
        <v>220</v>
      </c>
      <c r="AA69" s="214"/>
      <c r="AB69" s="85">
        <v>625</v>
      </c>
    </row>
    <row r="70" spans="1:28" s="84" customFormat="1" ht="36" customHeight="1">
      <c r="A70" s="214" t="s">
        <v>307</v>
      </c>
      <c r="B70" s="263">
        <f t="shared" si="7"/>
        <v>1595</v>
      </c>
      <c r="C70" s="85">
        <f t="shared" si="8"/>
        <v>1268</v>
      </c>
      <c r="D70" s="297">
        <f t="shared" si="2"/>
        <v>1136</v>
      </c>
      <c r="E70" s="228" t="s">
        <v>414</v>
      </c>
      <c r="F70" s="234">
        <v>1136</v>
      </c>
      <c r="G70" s="271" t="s">
        <v>414</v>
      </c>
      <c r="H70" s="232">
        <f t="shared" si="9"/>
        <v>8</v>
      </c>
      <c r="I70" s="228" t="s">
        <v>414</v>
      </c>
      <c r="J70" s="234">
        <v>8</v>
      </c>
      <c r="K70" s="271" t="s">
        <v>414</v>
      </c>
      <c r="L70" s="329">
        <f t="shared" si="10"/>
        <v>124</v>
      </c>
      <c r="M70" s="228" t="s">
        <v>414</v>
      </c>
      <c r="N70" s="234">
        <v>124</v>
      </c>
      <c r="O70" s="271" t="s">
        <v>414</v>
      </c>
      <c r="P70" s="227" t="s">
        <v>414</v>
      </c>
      <c r="Q70" s="228" t="s">
        <v>414</v>
      </c>
      <c r="R70" s="229" t="s">
        <v>414</v>
      </c>
      <c r="S70" s="271" t="s">
        <v>414</v>
      </c>
      <c r="T70" s="227" t="s">
        <v>414</v>
      </c>
      <c r="U70" s="228" t="s">
        <v>414</v>
      </c>
      <c r="V70" s="229" t="s">
        <v>414</v>
      </c>
      <c r="W70" s="802" t="s">
        <v>414</v>
      </c>
      <c r="X70" s="85">
        <v>327</v>
      </c>
      <c r="Y70" s="214"/>
      <c r="Z70" s="235" t="s">
        <v>414</v>
      </c>
      <c r="AA70" s="214"/>
      <c r="AB70" s="235" t="s">
        <v>414</v>
      </c>
    </row>
    <row r="71" spans="1:28" s="84" customFormat="1" ht="36" customHeight="1">
      <c r="A71" s="950" t="s">
        <v>308</v>
      </c>
      <c r="B71" s="952">
        <f t="shared" si="7"/>
        <v>1245</v>
      </c>
      <c r="C71" s="85">
        <f t="shared" si="8"/>
        <v>1124</v>
      </c>
      <c r="D71" s="208">
        <f t="shared" si="2"/>
        <v>943</v>
      </c>
      <c r="E71" s="228" t="s">
        <v>402</v>
      </c>
      <c r="F71" s="234">
        <v>943</v>
      </c>
      <c r="G71" s="271" t="s">
        <v>402</v>
      </c>
      <c r="H71" s="232">
        <f t="shared" si="9"/>
        <v>7</v>
      </c>
      <c r="I71" s="228" t="s">
        <v>402</v>
      </c>
      <c r="J71" s="234">
        <v>7</v>
      </c>
      <c r="K71" s="271" t="s">
        <v>402</v>
      </c>
      <c r="L71" s="329">
        <f t="shared" si="10"/>
        <v>174</v>
      </c>
      <c r="M71" s="228" t="s">
        <v>402</v>
      </c>
      <c r="N71" s="234">
        <v>174</v>
      </c>
      <c r="O71" s="271" t="s">
        <v>402</v>
      </c>
      <c r="P71" s="227" t="s">
        <v>402</v>
      </c>
      <c r="Q71" s="228" t="s">
        <v>402</v>
      </c>
      <c r="R71" s="229" t="s">
        <v>402</v>
      </c>
      <c r="S71" s="271" t="s">
        <v>402</v>
      </c>
      <c r="T71" s="227" t="s">
        <v>402</v>
      </c>
      <c r="U71" s="228" t="s">
        <v>402</v>
      </c>
      <c r="V71" s="229" t="s">
        <v>402</v>
      </c>
      <c r="W71" s="230" t="s">
        <v>402</v>
      </c>
      <c r="X71" s="85">
        <v>121</v>
      </c>
      <c r="Y71" s="214"/>
      <c r="Z71" s="85">
        <v>1244</v>
      </c>
      <c r="AA71" s="214"/>
      <c r="AB71" s="235" t="s">
        <v>402</v>
      </c>
    </row>
    <row r="72" spans="1:28" s="84" customFormat="1" ht="36" customHeight="1">
      <c r="A72" s="948" t="s">
        <v>309</v>
      </c>
      <c r="B72" s="954">
        <f t="shared" si="7"/>
        <v>414</v>
      </c>
      <c r="C72" s="86">
        <f t="shared" si="8"/>
        <v>301</v>
      </c>
      <c r="D72" s="209">
        <f t="shared" si="2"/>
        <v>237</v>
      </c>
      <c r="E72" s="237" t="s">
        <v>402</v>
      </c>
      <c r="F72" s="240">
        <v>237</v>
      </c>
      <c r="G72" s="272" t="s">
        <v>402</v>
      </c>
      <c r="H72" s="242">
        <f t="shared" si="9"/>
        <v>3</v>
      </c>
      <c r="I72" s="237" t="s">
        <v>402</v>
      </c>
      <c r="J72" s="240">
        <v>3</v>
      </c>
      <c r="K72" s="272" t="s">
        <v>402</v>
      </c>
      <c r="L72" s="330">
        <f t="shared" si="10"/>
        <v>61</v>
      </c>
      <c r="M72" s="237" t="s">
        <v>402</v>
      </c>
      <c r="N72" s="240">
        <v>61</v>
      </c>
      <c r="O72" s="272" t="s">
        <v>402</v>
      </c>
      <c r="P72" s="236" t="s">
        <v>402</v>
      </c>
      <c r="Q72" s="237" t="s">
        <v>402</v>
      </c>
      <c r="R72" s="238" t="s">
        <v>402</v>
      </c>
      <c r="S72" s="272" t="s">
        <v>402</v>
      </c>
      <c r="T72" s="236" t="s">
        <v>402</v>
      </c>
      <c r="U72" s="237" t="s">
        <v>402</v>
      </c>
      <c r="V72" s="238" t="s">
        <v>402</v>
      </c>
      <c r="W72" s="804" t="s">
        <v>402</v>
      </c>
      <c r="X72" s="86">
        <v>113</v>
      </c>
      <c r="Y72" s="214"/>
      <c r="Z72" s="244" t="s">
        <v>402</v>
      </c>
      <c r="AA72" s="214"/>
      <c r="AB72" s="244" t="s">
        <v>402</v>
      </c>
    </row>
    <row r="73" spans="1:28" s="84" customFormat="1" ht="36" customHeight="1">
      <c r="A73" s="950" t="s">
        <v>310</v>
      </c>
      <c r="B73" s="952">
        <f t="shared" si="7"/>
        <v>2927</v>
      </c>
      <c r="C73" s="85">
        <f t="shared" si="8"/>
        <v>2671</v>
      </c>
      <c r="D73" s="208">
        <f t="shared" si="2"/>
        <v>2157</v>
      </c>
      <c r="E73" s="228" t="s">
        <v>403</v>
      </c>
      <c r="F73" s="234">
        <v>1814</v>
      </c>
      <c r="G73" s="231">
        <v>343</v>
      </c>
      <c r="H73" s="232">
        <f t="shared" si="9"/>
        <v>80</v>
      </c>
      <c r="I73" s="228" t="s">
        <v>403</v>
      </c>
      <c r="J73" s="234">
        <v>80</v>
      </c>
      <c r="K73" s="271" t="s">
        <v>403</v>
      </c>
      <c r="L73" s="329">
        <f t="shared" si="10"/>
        <v>422</v>
      </c>
      <c r="M73" s="228" t="s">
        <v>403</v>
      </c>
      <c r="N73" s="234">
        <v>422</v>
      </c>
      <c r="O73" s="271" t="s">
        <v>403</v>
      </c>
      <c r="P73" s="232">
        <f>SUM(Q73:S73)</f>
        <v>11</v>
      </c>
      <c r="Q73" s="233">
        <v>5</v>
      </c>
      <c r="R73" s="234">
        <v>6</v>
      </c>
      <c r="S73" s="271" t="s">
        <v>403</v>
      </c>
      <c r="T73" s="232">
        <f t="shared" si="11"/>
        <v>1</v>
      </c>
      <c r="U73" s="228" t="s">
        <v>403</v>
      </c>
      <c r="V73" s="234">
        <v>1</v>
      </c>
      <c r="W73" s="230" t="s">
        <v>403</v>
      </c>
      <c r="X73" s="85">
        <v>256</v>
      </c>
      <c r="Y73" s="214"/>
      <c r="Z73" s="235" t="s">
        <v>403</v>
      </c>
      <c r="AA73" s="214"/>
      <c r="AB73" s="85">
        <v>220</v>
      </c>
    </row>
    <row r="74" spans="1:28" s="84" customFormat="1" ht="36" customHeight="1">
      <c r="A74" s="950" t="s">
        <v>311</v>
      </c>
      <c r="B74" s="952">
        <f t="shared" si="7"/>
        <v>7661</v>
      </c>
      <c r="C74" s="85">
        <f t="shared" si="8"/>
        <v>7175</v>
      </c>
      <c r="D74" s="208">
        <f t="shared" si="2"/>
        <v>5100</v>
      </c>
      <c r="E74" s="228" t="s">
        <v>413</v>
      </c>
      <c r="F74" s="234">
        <v>4302</v>
      </c>
      <c r="G74" s="231">
        <v>798</v>
      </c>
      <c r="H74" s="232">
        <f t="shared" si="9"/>
        <v>167</v>
      </c>
      <c r="I74" s="228" t="s">
        <v>413</v>
      </c>
      <c r="J74" s="234">
        <v>167</v>
      </c>
      <c r="K74" s="271" t="s">
        <v>413</v>
      </c>
      <c r="L74" s="329">
        <f t="shared" si="10"/>
        <v>1893</v>
      </c>
      <c r="M74" s="228" t="s">
        <v>413</v>
      </c>
      <c r="N74" s="234">
        <v>1893</v>
      </c>
      <c r="O74" s="271" t="s">
        <v>413</v>
      </c>
      <c r="P74" s="232">
        <f>SUM(Q74:S74)</f>
        <v>11</v>
      </c>
      <c r="Q74" s="228" t="s">
        <v>413</v>
      </c>
      <c r="R74" s="234">
        <v>11</v>
      </c>
      <c r="S74" s="271" t="s">
        <v>413</v>
      </c>
      <c r="T74" s="232">
        <f t="shared" si="11"/>
        <v>4</v>
      </c>
      <c r="U74" s="228" t="s">
        <v>413</v>
      </c>
      <c r="V74" s="234">
        <v>4</v>
      </c>
      <c r="W74" s="230" t="s">
        <v>413</v>
      </c>
      <c r="X74" s="85">
        <v>486</v>
      </c>
      <c r="Y74" s="214"/>
      <c r="Z74" s="85">
        <v>296</v>
      </c>
      <c r="AA74" s="214"/>
      <c r="AB74" s="85">
        <v>15</v>
      </c>
    </row>
    <row r="75" spans="1:28" s="84" customFormat="1" ht="36" customHeight="1" thickBot="1">
      <c r="A75" s="955" t="s">
        <v>312</v>
      </c>
      <c r="B75" s="956">
        <f t="shared" si="7"/>
        <v>5236</v>
      </c>
      <c r="C75" s="201">
        <f t="shared" si="8"/>
        <v>4725</v>
      </c>
      <c r="D75" s="211">
        <f t="shared" si="2"/>
        <v>3373</v>
      </c>
      <c r="E75" s="256" t="s">
        <v>220</v>
      </c>
      <c r="F75" s="258">
        <v>2893</v>
      </c>
      <c r="G75" s="259">
        <v>480</v>
      </c>
      <c r="H75" s="260">
        <f t="shared" si="9"/>
        <v>125</v>
      </c>
      <c r="I75" s="256" t="s">
        <v>220</v>
      </c>
      <c r="J75" s="258">
        <v>125</v>
      </c>
      <c r="K75" s="280" t="s">
        <v>220</v>
      </c>
      <c r="L75" s="332">
        <f t="shared" si="10"/>
        <v>1206</v>
      </c>
      <c r="M75" s="256" t="s">
        <v>220</v>
      </c>
      <c r="N75" s="258">
        <v>1206</v>
      </c>
      <c r="O75" s="280" t="s">
        <v>220</v>
      </c>
      <c r="P75" s="260">
        <f>SUM(Q75:S75)</f>
        <v>20</v>
      </c>
      <c r="Q75" s="261">
        <v>9</v>
      </c>
      <c r="R75" s="258">
        <v>11</v>
      </c>
      <c r="S75" s="280" t="s">
        <v>220</v>
      </c>
      <c r="T75" s="260">
        <f t="shared" si="11"/>
        <v>1</v>
      </c>
      <c r="U75" s="256" t="s">
        <v>220</v>
      </c>
      <c r="V75" s="258">
        <v>1</v>
      </c>
      <c r="W75" s="257" t="s">
        <v>220</v>
      </c>
      <c r="X75" s="201">
        <v>511</v>
      </c>
      <c r="Y75" s="214"/>
      <c r="Z75" s="262" t="s">
        <v>220</v>
      </c>
      <c r="AA75" s="214"/>
      <c r="AB75" s="262" t="s">
        <v>220</v>
      </c>
    </row>
    <row r="76" spans="1:28" s="84" customFormat="1" ht="49.5" customHeight="1">
      <c r="A76" s="883" t="s">
        <v>562</v>
      </c>
      <c r="B76" s="263">
        <f>SUM(B7:B41)</f>
        <v>2444452</v>
      </c>
      <c r="C76" s="263">
        <f>SUM(C7:C41)</f>
        <v>2254052</v>
      </c>
      <c r="D76" s="264">
        <f aca="true" t="shared" si="12" ref="D76:AB76">SUM(D7:D41)</f>
        <v>1761496</v>
      </c>
      <c r="E76" s="274">
        <f t="shared" si="12"/>
        <v>819380</v>
      </c>
      <c r="F76" s="265">
        <f t="shared" si="12"/>
        <v>405905</v>
      </c>
      <c r="G76" s="275">
        <f t="shared" si="12"/>
        <v>536211</v>
      </c>
      <c r="H76" s="278">
        <f t="shared" si="12"/>
        <v>166619</v>
      </c>
      <c r="I76" s="274">
        <f t="shared" si="12"/>
        <v>84137</v>
      </c>
      <c r="J76" s="265">
        <f t="shared" si="12"/>
        <v>54645</v>
      </c>
      <c r="K76" s="275">
        <f t="shared" si="12"/>
        <v>27837</v>
      </c>
      <c r="L76" s="333">
        <f t="shared" si="12"/>
        <v>290899</v>
      </c>
      <c r="M76" s="274">
        <f t="shared" si="12"/>
        <v>32800</v>
      </c>
      <c r="N76" s="265">
        <f t="shared" si="12"/>
        <v>253499</v>
      </c>
      <c r="O76" s="275">
        <f t="shared" si="12"/>
        <v>4600</v>
      </c>
      <c r="P76" s="278">
        <f t="shared" si="12"/>
        <v>12155</v>
      </c>
      <c r="Q76" s="274">
        <f t="shared" si="12"/>
        <v>9054</v>
      </c>
      <c r="R76" s="265">
        <f t="shared" si="12"/>
        <v>3097</v>
      </c>
      <c r="S76" s="275">
        <f t="shared" si="12"/>
        <v>4</v>
      </c>
      <c r="T76" s="278">
        <f t="shared" si="12"/>
        <v>22883</v>
      </c>
      <c r="U76" s="274">
        <f t="shared" si="12"/>
        <v>15029</v>
      </c>
      <c r="V76" s="265">
        <f t="shared" si="12"/>
        <v>5096</v>
      </c>
      <c r="W76" s="266">
        <f t="shared" si="12"/>
        <v>2758</v>
      </c>
      <c r="X76" s="263">
        <f t="shared" si="12"/>
        <v>190400</v>
      </c>
      <c r="Y76" s="263"/>
      <c r="Z76" s="263">
        <f t="shared" si="12"/>
        <v>681</v>
      </c>
      <c r="AA76" s="263"/>
      <c r="AB76" s="263">
        <f t="shared" si="12"/>
        <v>241428</v>
      </c>
    </row>
    <row r="77" spans="1:28" s="84" customFormat="1" ht="49.5" customHeight="1">
      <c r="A77" s="883" t="s">
        <v>561</v>
      </c>
      <c r="B77" s="263">
        <f>SUM(B47:B75)</f>
        <v>242965</v>
      </c>
      <c r="C77" s="263">
        <f>SUM(C47:C75)</f>
        <v>220144</v>
      </c>
      <c r="D77" s="264">
        <f aca="true" t="shared" si="13" ref="D77:AB77">SUM(D47:D75)</f>
        <v>170043</v>
      </c>
      <c r="E77" s="274">
        <f t="shared" si="13"/>
        <v>668</v>
      </c>
      <c r="F77" s="265">
        <f t="shared" si="13"/>
        <v>126027</v>
      </c>
      <c r="G77" s="275">
        <f t="shared" si="13"/>
        <v>43348</v>
      </c>
      <c r="H77" s="278">
        <f t="shared" si="13"/>
        <v>9321</v>
      </c>
      <c r="I77" s="274">
        <f t="shared" si="13"/>
        <v>990</v>
      </c>
      <c r="J77" s="265">
        <f t="shared" si="13"/>
        <v>7921</v>
      </c>
      <c r="K77" s="275">
        <f t="shared" si="13"/>
        <v>410</v>
      </c>
      <c r="L77" s="333">
        <f t="shared" si="13"/>
        <v>33591</v>
      </c>
      <c r="M77" s="274">
        <f t="shared" si="13"/>
        <v>1447</v>
      </c>
      <c r="N77" s="265">
        <f t="shared" si="13"/>
        <v>31050</v>
      </c>
      <c r="O77" s="275">
        <f t="shared" si="13"/>
        <v>1094</v>
      </c>
      <c r="P77" s="278">
        <f t="shared" si="13"/>
        <v>2639</v>
      </c>
      <c r="Q77" s="274">
        <f t="shared" si="13"/>
        <v>33</v>
      </c>
      <c r="R77" s="265">
        <f t="shared" si="13"/>
        <v>2604</v>
      </c>
      <c r="S77" s="275">
        <f t="shared" si="13"/>
        <v>2</v>
      </c>
      <c r="T77" s="278">
        <f t="shared" si="13"/>
        <v>4550</v>
      </c>
      <c r="U77" s="274">
        <f t="shared" si="13"/>
        <v>189</v>
      </c>
      <c r="V77" s="265">
        <f t="shared" si="13"/>
        <v>4104</v>
      </c>
      <c r="W77" s="266">
        <f t="shared" si="13"/>
        <v>257</v>
      </c>
      <c r="X77" s="263">
        <f t="shared" si="13"/>
        <v>22821</v>
      </c>
      <c r="Y77" s="263"/>
      <c r="Z77" s="263">
        <f t="shared" si="13"/>
        <v>2110</v>
      </c>
      <c r="AA77" s="263"/>
      <c r="AB77" s="263">
        <f t="shared" si="13"/>
        <v>13729</v>
      </c>
    </row>
    <row r="78" spans="1:28" s="84" customFormat="1" ht="49.5" customHeight="1" thickBot="1">
      <c r="A78" s="884" t="s">
        <v>574</v>
      </c>
      <c r="B78" s="267">
        <f>SUM(B76:B77)</f>
        <v>2687417</v>
      </c>
      <c r="C78" s="267">
        <f>SUM(C76:C77)</f>
        <v>2474196</v>
      </c>
      <c r="D78" s="270">
        <f aca="true" t="shared" si="14" ref="D78:AB78">SUM(D76:D77)</f>
        <v>1931539</v>
      </c>
      <c r="E78" s="276">
        <f t="shared" si="14"/>
        <v>820048</v>
      </c>
      <c r="F78" s="268">
        <f t="shared" si="14"/>
        <v>531932</v>
      </c>
      <c r="G78" s="277">
        <f t="shared" si="14"/>
        <v>579559</v>
      </c>
      <c r="H78" s="279">
        <f t="shared" si="14"/>
        <v>175940</v>
      </c>
      <c r="I78" s="276">
        <f t="shared" si="14"/>
        <v>85127</v>
      </c>
      <c r="J78" s="268">
        <f t="shared" si="14"/>
        <v>62566</v>
      </c>
      <c r="K78" s="277">
        <f t="shared" si="14"/>
        <v>28247</v>
      </c>
      <c r="L78" s="334">
        <f t="shared" si="14"/>
        <v>324490</v>
      </c>
      <c r="M78" s="276">
        <f t="shared" si="14"/>
        <v>34247</v>
      </c>
      <c r="N78" s="268">
        <f t="shared" si="14"/>
        <v>284549</v>
      </c>
      <c r="O78" s="277">
        <f t="shared" si="14"/>
        <v>5694</v>
      </c>
      <c r="P78" s="279">
        <f t="shared" si="14"/>
        <v>14794</v>
      </c>
      <c r="Q78" s="276">
        <f t="shared" si="14"/>
        <v>9087</v>
      </c>
      <c r="R78" s="268">
        <f t="shared" si="14"/>
        <v>5701</v>
      </c>
      <c r="S78" s="277">
        <f t="shared" si="14"/>
        <v>6</v>
      </c>
      <c r="T78" s="279">
        <f t="shared" si="14"/>
        <v>27433</v>
      </c>
      <c r="U78" s="276">
        <f t="shared" si="14"/>
        <v>15218</v>
      </c>
      <c r="V78" s="268">
        <f t="shared" si="14"/>
        <v>9200</v>
      </c>
      <c r="W78" s="269">
        <f t="shared" si="14"/>
        <v>3015</v>
      </c>
      <c r="X78" s="267">
        <f t="shared" si="14"/>
        <v>213221</v>
      </c>
      <c r="Y78" s="263"/>
      <c r="Z78" s="267">
        <f t="shared" si="14"/>
        <v>2791</v>
      </c>
      <c r="AA78" s="263"/>
      <c r="AB78" s="267">
        <f t="shared" si="14"/>
        <v>255157</v>
      </c>
    </row>
  </sheetData>
  <mergeCells count="32">
    <mergeCell ref="X4:X6"/>
    <mergeCell ref="U5:W5"/>
    <mergeCell ref="C5:C6"/>
    <mergeCell ref="P5:P6"/>
    <mergeCell ref="L5:L6"/>
    <mergeCell ref="Q5:S5"/>
    <mergeCell ref="M5:O5"/>
    <mergeCell ref="I5:K5"/>
    <mergeCell ref="A3:A6"/>
    <mergeCell ref="H5:H6"/>
    <mergeCell ref="D5:D6"/>
    <mergeCell ref="E5:G5"/>
    <mergeCell ref="B4:B6"/>
    <mergeCell ref="U46:W46"/>
    <mergeCell ref="A44:A47"/>
    <mergeCell ref="P46:P47"/>
    <mergeCell ref="Q46:S46"/>
    <mergeCell ref="T46:T47"/>
    <mergeCell ref="B45:B47"/>
    <mergeCell ref="C46:C47"/>
    <mergeCell ref="D46:D47"/>
    <mergeCell ref="E46:G46"/>
    <mergeCell ref="AB3:AB6"/>
    <mergeCell ref="T5:T6"/>
    <mergeCell ref="Z3:Z6"/>
    <mergeCell ref="H46:H47"/>
    <mergeCell ref="I46:K46"/>
    <mergeCell ref="L46:L47"/>
    <mergeCell ref="M46:O46"/>
    <mergeCell ref="AB44:AB47"/>
    <mergeCell ref="X45:X47"/>
    <mergeCell ref="Z44:Z47"/>
  </mergeCells>
  <printOptions/>
  <pageMargins left="0.7" right="0.72" top="0.75" bottom="0.66" header="0.5118110236220472" footer="0.5118110236220472"/>
  <pageSetup fitToHeight="2" fitToWidth="2" horizontalDpi="600" verticalDpi="600" orientation="portrait" pageOrder="overThenDown" paperSize="9" scale="53" r:id="rId2"/>
  <rowBreaks count="1" manualBreakCount="1">
    <brk id="41" max="27" man="1"/>
  </rowBreaks>
  <colBreaks count="1" manualBreakCount="1">
    <brk id="11" max="7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52"/>
  <sheetViews>
    <sheetView view="pageBreakPreview" zoomScale="75" zoomScaleNormal="75" zoomScaleSheetLayoutView="75" workbookViewId="0" topLeftCell="A1">
      <pane ySplit="5" topLeftCell="BM30" activePane="bottomLeft" state="frozen"/>
      <selection pane="topLeft" activeCell="A2" sqref="A2"/>
      <selection pane="bottomLeft" activeCell="F38" sqref="F38"/>
    </sheetView>
  </sheetViews>
  <sheetFormatPr defaultColWidth="8.796875" defaultRowHeight="27.75" customHeight="1"/>
  <cols>
    <col min="1" max="4" width="13.59765625" style="10" customWidth="1"/>
    <col min="5" max="5" width="3.19921875" style="10" customWidth="1"/>
    <col min="6" max="9" width="13.59765625" style="10" customWidth="1"/>
    <col min="10" max="16384" width="11" style="10" customWidth="1"/>
  </cols>
  <sheetData>
    <row r="1" s="17" customFormat="1" ht="24" customHeight="1">
      <c r="A1" s="18" t="s">
        <v>75</v>
      </c>
    </row>
    <row r="2" spans="1:9" s="17" customFormat="1" ht="30" customHeight="1" thickBot="1">
      <c r="A2" s="18" t="s">
        <v>737</v>
      </c>
      <c r="E2" s="22"/>
      <c r="I2" s="289" t="s">
        <v>944</v>
      </c>
    </row>
    <row r="3" spans="1:9" s="42" customFormat="1" ht="21" customHeight="1">
      <c r="A3" s="1033" t="s">
        <v>559</v>
      </c>
      <c r="B3" s="1035" t="s">
        <v>12</v>
      </c>
      <c r="C3" s="1036"/>
      <c r="D3" s="1037"/>
      <c r="E3" s="41"/>
      <c r="F3" s="1033" t="s">
        <v>559</v>
      </c>
      <c r="G3" s="1035" t="s">
        <v>12</v>
      </c>
      <c r="H3" s="1036"/>
      <c r="I3" s="1037"/>
    </row>
    <row r="4" spans="1:9" s="42" customFormat="1" ht="21" customHeight="1">
      <c r="A4" s="1034"/>
      <c r="B4" s="1027" t="s">
        <v>739</v>
      </c>
      <c r="C4" s="1029" t="s">
        <v>1121</v>
      </c>
      <c r="D4" s="1031" t="s">
        <v>1122</v>
      </c>
      <c r="E4" s="41"/>
      <c r="F4" s="1034"/>
      <c r="G4" s="1027" t="s">
        <v>739</v>
      </c>
      <c r="H4" s="1029" t="s">
        <v>1121</v>
      </c>
      <c r="I4" s="1031" t="s">
        <v>1122</v>
      </c>
    </row>
    <row r="5" spans="1:9" s="42" customFormat="1" ht="15.75" thickBot="1">
      <c r="A5" s="1034"/>
      <c r="B5" s="1028"/>
      <c r="C5" s="1030"/>
      <c r="D5" s="1032"/>
      <c r="E5" s="41"/>
      <c r="F5" s="1034"/>
      <c r="G5" s="1028"/>
      <c r="H5" s="1030"/>
      <c r="I5" s="1032"/>
    </row>
    <row r="6" spans="1:9" s="43" customFormat="1" ht="28.5" customHeight="1">
      <c r="A6" s="291" t="s">
        <v>251</v>
      </c>
      <c r="B6" s="296">
        <f>SUM(C6,D6)</f>
        <v>791430</v>
      </c>
      <c r="C6" s="221">
        <v>547933</v>
      </c>
      <c r="D6" s="285">
        <v>243497</v>
      </c>
      <c r="E6" s="85"/>
      <c r="F6" s="291" t="s">
        <v>285</v>
      </c>
      <c r="G6" s="296">
        <f aca="true" t="shared" si="0" ref="G6:G33">SUM(H6,I6)</f>
        <v>12798</v>
      </c>
      <c r="H6" s="221">
        <v>11970</v>
      </c>
      <c r="I6" s="285">
        <v>828</v>
      </c>
    </row>
    <row r="7" spans="1:9" s="43" customFormat="1" ht="28.5" customHeight="1">
      <c r="A7" s="292" t="s">
        <v>252</v>
      </c>
      <c r="B7" s="297">
        <f aca="true" t="shared" si="1" ref="B7:B40">SUM(C7,D7)</f>
        <v>146851</v>
      </c>
      <c r="C7" s="208">
        <v>105191</v>
      </c>
      <c r="D7" s="210">
        <v>41660</v>
      </c>
      <c r="E7" s="85"/>
      <c r="F7" s="292" t="s">
        <v>286</v>
      </c>
      <c r="G7" s="297">
        <f t="shared" si="0"/>
        <v>17792</v>
      </c>
      <c r="H7" s="208">
        <v>12121</v>
      </c>
      <c r="I7" s="210">
        <v>5671</v>
      </c>
    </row>
    <row r="8" spans="1:9" s="43" customFormat="1" ht="28.5" customHeight="1">
      <c r="A8" s="292" t="s">
        <v>253</v>
      </c>
      <c r="B8" s="297">
        <f t="shared" si="1"/>
        <v>125491</v>
      </c>
      <c r="C8" s="208">
        <v>86715</v>
      </c>
      <c r="D8" s="210">
        <v>38776</v>
      </c>
      <c r="E8" s="85"/>
      <c r="F8" s="292" t="s">
        <v>287</v>
      </c>
      <c r="G8" s="297">
        <f t="shared" si="0"/>
        <v>6428</v>
      </c>
      <c r="H8" s="208">
        <v>3994</v>
      </c>
      <c r="I8" s="210">
        <v>2434</v>
      </c>
    </row>
    <row r="9" spans="1:9" s="43" customFormat="1" ht="28.5" customHeight="1">
      <c r="A9" s="292" t="s">
        <v>254</v>
      </c>
      <c r="B9" s="297">
        <f t="shared" si="1"/>
        <v>150510</v>
      </c>
      <c r="C9" s="208">
        <v>116888</v>
      </c>
      <c r="D9" s="210">
        <v>33622</v>
      </c>
      <c r="E9" s="85"/>
      <c r="F9" s="292" t="s">
        <v>288</v>
      </c>
      <c r="G9" s="297">
        <f t="shared" si="0"/>
        <v>1983</v>
      </c>
      <c r="H9" s="208">
        <v>1688</v>
      </c>
      <c r="I9" s="210">
        <v>295</v>
      </c>
    </row>
    <row r="10" spans="1:9" s="43" customFormat="1" ht="28.5" customHeight="1">
      <c r="A10" s="293" t="s">
        <v>255</v>
      </c>
      <c r="B10" s="298">
        <f t="shared" si="1"/>
        <v>49240</v>
      </c>
      <c r="C10" s="209">
        <v>37805</v>
      </c>
      <c r="D10" s="286">
        <v>11435</v>
      </c>
      <c r="E10" s="85"/>
      <c r="F10" s="293" t="s">
        <v>289</v>
      </c>
      <c r="G10" s="298">
        <f t="shared" si="0"/>
        <v>8137</v>
      </c>
      <c r="H10" s="209">
        <v>5657</v>
      </c>
      <c r="I10" s="286">
        <v>2480</v>
      </c>
    </row>
    <row r="11" spans="1:9" s="43" customFormat="1" ht="28.5" customHeight="1">
      <c r="A11" s="294" t="s">
        <v>256</v>
      </c>
      <c r="B11" s="299">
        <f t="shared" si="1"/>
        <v>41096</v>
      </c>
      <c r="C11" s="207">
        <v>30963</v>
      </c>
      <c r="D11" s="287">
        <v>10133</v>
      </c>
      <c r="E11" s="85"/>
      <c r="F11" s="294" t="s">
        <v>290</v>
      </c>
      <c r="G11" s="299">
        <f t="shared" si="0"/>
        <v>9710</v>
      </c>
      <c r="H11" s="207">
        <v>7332</v>
      </c>
      <c r="I11" s="287">
        <v>2378</v>
      </c>
    </row>
    <row r="12" spans="1:9" s="43" customFormat="1" ht="28.5" customHeight="1">
      <c r="A12" s="292" t="s">
        <v>257</v>
      </c>
      <c r="B12" s="297">
        <f t="shared" si="1"/>
        <v>139039</v>
      </c>
      <c r="C12" s="208">
        <v>90278</v>
      </c>
      <c r="D12" s="210">
        <v>48761</v>
      </c>
      <c r="E12" s="85"/>
      <c r="F12" s="292" t="s">
        <v>291</v>
      </c>
      <c r="G12" s="297">
        <f t="shared" si="0"/>
        <v>6513</v>
      </c>
      <c r="H12" s="208">
        <v>6012</v>
      </c>
      <c r="I12" s="210">
        <v>501</v>
      </c>
    </row>
    <row r="13" spans="1:9" s="43" customFormat="1" ht="28.5" customHeight="1">
      <c r="A13" s="292" t="s">
        <v>258</v>
      </c>
      <c r="B13" s="297">
        <f t="shared" si="1"/>
        <v>60463</v>
      </c>
      <c r="C13" s="208">
        <v>42244</v>
      </c>
      <c r="D13" s="210">
        <v>18219</v>
      </c>
      <c r="E13" s="85"/>
      <c r="F13" s="292" t="s">
        <v>292</v>
      </c>
      <c r="G13" s="297">
        <f t="shared" si="0"/>
        <v>6803</v>
      </c>
      <c r="H13" s="208">
        <v>6199</v>
      </c>
      <c r="I13" s="210">
        <v>604</v>
      </c>
    </row>
    <row r="14" spans="1:9" s="43" customFormat="1" ht="28.5" customHeight="1">
      <c r="A14" s="292" t="s">
        <v>259</v>
      </c>
      <c r="B14" s="297">
        <f t="shared" si="1"/>
        <v>24892</v>
      </c>
      <c r="C14" s="208">
        <v>17860</v>
      </c>
      <c r="D14" s="210">
        <v>7032</v>
      </c>
      <c r="E14" s="85"/>
      <c r="F14" s="292" t="s">
        <v>293</v>
      </c>
      <c r="G14" s="297">
        <f t="shared" si="0"/>
        <v>14115</v>
      </c>
      <c r="H14" s="208">
        <v>13815</v>
      </c>
      <c r="I14" s="210">
        <v>300</v>
      </c>
    </row>
    <row r="15" spans="1:9" s="43" customFormat="1" ht="28.5" customHeight="1">
      <c r="A15" s="293" t="s">
        <v>260</v>
      </c>
      <c r="B15" s="298">
        <f t="shared" si="1"/>
        <v>32328</v>
      </c>
      <c r="C15" s="209">
        <v>20529</v>
      </c>
      <c r="D15" s="286">
        <v>11799</v>
      </c>
      <c r="E15" s="85"/>
      <c r="F15" s="293" t="s">
        <v>294</v>
      </c>
      <c r="G15" s="298">
        <f t="shared" si="0"/>
        <v>7790</v>
      </c>
      <c r="H15" s="209">
        <v>6741</v>
      </c>
      <c r="I15" s="286">
        <v>1049</v>
      </c>
    </row>
    <row r="16" spans="1:9" s="43" customFormat="1" ht="28.5" customHeight="1">
      <c r="A16" s="294" t="s">
        <v>261</v>
      </c>
      <c r="B16" s="299">
        <f t="shared" si="1"/>
        <v>56243</v>
      </c>
      <c r="C16" s="207">
        <v>37324</v>
      </c>
      <c r="D16" s="287">
        <v>18919</v>
      </c>
      <c r="E16" s="85"/>
      <c r="F16" s="294" t="s">
        <v>295</v>
      </c>
      <c r="G16" s="299">
        <f t="shared" si="0"/>
        <v>13730</v>
      </c>
      <c r="H16" s="207">
        <v>11268</v>
      </c>
      <c r="I16" s="287">
        <v>2462</v>
      </c>
    </row>
    <row r="17" spans="1:9" s="43" customFormat="1" ht="28.5" customHeight="1">
      <c r="A17" s="292" t="s">
        <v>262</v>
      </c>
      <c r="B17" s="297">
        <f t="shared" si="1"/>
        <v>142057</v>
      </c>
      <c r="C17" s="208">
        <v>101669</v>
      </c>
      <c r="D17" s="210">
        <v>40388</v>
      </c>
      <c r="E17" s="85"/>
      <c r="F17" s="292" t="s">
        <v>296</v>
      </c>
      <c r="G17" s="297">
        <f t="shared" si="0"/>
        <v>2144</v>
      </c>
      <c r="H17" s="208">
        <v>1720</v>
      </c>
      <c r="I17" s="210">
        <v>424</v>
      </c>
    </row>
    <row r="18" spans="1:9" s="43" customFormat="1" ht="28.5" customHeight="1">
      <c r="A18" s="292" t="s">
        <v>263</v>
      </c>
      <c r="B18" s="297">
        <f t="shared" si="1"/>
        <v>65216</v>
      </c>
      <c r="C18" s="208">
        <v>43862</v>
      </c>
      <c r="D18" s="210">
        <v>21354</v>
      </c>
      <c r="E18" s="85"/>
      <c r="F18" s="292" t="s">
        <v>297</v>
      </c>
      <c r="G18" s="297">
        <f t="shared" si="0"/>
        <v>9517</v>
      </c>
      <c r="H18" s="208">
        <v>7523</v>
      </c>
      <c r="I18" s="210">
        <v>1994</v>
      </c>
    </row>
    <row r="19" spans="1:9" s="43" customFormat="1" ht="28.5" customHeight="1">
      <c r="A19" s="292" t="s">
        <v>264</v>
      </c>
      <c r="B19" s="297">
        <f t="shared" si="1"/>
        <v>41490</v>
      </c>
      <c r="C19" s="208">
        <v>29618</v>
      </c>
      <c r="D19" s="210">
        <v>11872</v>
      </c>
      <c r="E19" s="85"/>
      <c r="F19" s="292" t="s">
        <v>298</v>
      </c>
      <c r="G19" s="297">
        <f t="shared" si="0"/>
        <v>17191</v>
      </c>
      <c r="H19" s="208">
        <v>13893</v>
      </c>
      <c r="I19" s="210">
        <v>3298</v>
      </c>
    </row>
    <row r="20" spans="1:9" s="43" customFormat="1" ht="28.5" customHeight="1">
      <c r="A20" s="293" t="s">
        <v>265</v>
      </c>
      <c r="B20" s="298">
        <f t="shared" si="1"/>
        <v>36091</v>
      </c>
      <c r="C20" s="209">
        <v>24652</v>
      </c>
      <c r="D20" s="286">
        <v>11439</v>
      </c>
      <c r="E20" s="85"/>
      <c r="F20" s="293" t="s">
        <v>299</v>
      </c>
      <c r="G20" s="298">
        <f t="shared" si="0"/>
        <v>12391</v>
      </c>
      <c r="H20" s="209">
        <v>7475</v>
      </c>
      <c r="I20" s="286">
        <v>4916</v>
      </c>
    </row>
    <row r="21" spans="1:9" s="43" customFormat="1" ht="28.5" customHeight="1">
      <c r="A21" s="294" t="s">
        <v>266</v>
      </c>
      <c r="B21" s="299">
        <f t="shared" si="1"/>
        <v>25227</v>
      </c>
      <c r="C21" s="207">
        <v>18989</v>
      </c>
      <c r="D21" s="287">
        <v>6238</v>
      </c>
      <c r="E21" s="85"/>
      <c r="F21" s="294" t="s">
        <v>300</v>
      </c>
      <c r="G21" s="299">
        <f t="shared" si="0"/>
        <v>11241</v>
      </c>
      <c r="H21" s="207">
        <v>7402</v>
      </c>
      <c r="I21" s="287">
        <v>3839</v>
      </c>
    </row>
    <row r="22" spans="1:9" s="43" customFormat="1" ht="28.5" customHeight="1">
      <c r="A22" s="292" t="s">
        <v>267</v>
      </c>
      <c r="B22" s="297">
        <f t="shared" si="1"/>
        <v>23249</v>
      </c>
      <c r="C22" s="208">
        <v>16150</v>
      </c>
      <c r="D22" s="210">
        <v>7099</v>
      </c>
      <c r="E22" s="85"/>
      <c r="F22" s="292" t="s">
        <v>301</v>
      </c>
      <c r="G22" s="297">
        <f t="shared" si="0"/>
        <v>16079</v>
      </c>
      <c r="H22" s="208">
        <v>12234</v>
      </c>
      <c r="I22" s="210">
        <v>3845</v>
      </c>
    </row>
    <row r="23" spans="1:9" s="43" customFormat="1" ht="28.5" customHeight="1">
      <c r="A23" s="292" t="s">
        <v>268</v>
      </c>
      <c r="B23" s="297">
        <f t="shared" si="1"/>
        <v>30600</v>
      </c>
      <c r="C23" s="208">
        <v>24241</v>
      </c>
      <c r="D23" s="210">
        <v>6359</v>
      </c>
      <c r="E23" s="85"/>
      <c r="F23" s="292" t="s">
        <v>302</v>
      </c>
      <c r="G23" s="297">
        <f t="shared" si="0"/>
        <v>10036</v>
      </c>
      <c r="H23" s="208">
        <v>6456</v>
      </c>
      <c r="I23" s="210">
        <v>3580</v>
      </c>
    </row>
    <row r="24" spans="1:9" s="43" customFormat="1" ht="28.5" customHeight="1">
      <c r="A24" s="292" t="s">
        <v>269</v>
      </c>
      <c r="B24" s="297">
        <f t="shared" si="1"/>
        <v>57146</v>
      </c>
      <c r="C24" s="208">
        <v>39347</v>
      </c>
      <c r="D24" s="210">
        <v>17799</v>
      </c>
      <c r="E24" s="85"/>
      <c r="F24" s="292" t="s">
        <v>303</v>
      </c>
      <c r="G24" s="297">
        <f t="shared" si="0"/>
        <v>8287</v>
      </c>
      <c r="H24" s="208">
        <v>5885</v>
      </c>
      <c r="I24" s="210">
        <v>2402</v>
      </c>
    </row>
    <row r="25" spans="1:9" s="43" customFormat="1" ht="28.5" customHeight="1">
      <c r="A25" s="293" t="s">
        <v>270</v>
      </c>
      <c r="B25" s="298">
        <f t="shared" si="1"/>
        <v>46931</v>
      </c>
      <c r="C25" s="209">
        <v>38434</v>
      </c>
      <c r="D25" s="286">
        <v>8497</v>
      </c>
      <c r="E25" s="85"/>
      <c r="F25" s="293" t="s">
        <v>304</v>
      </c>
      <c r="G25" s="298">
        <f t="shared" si="0"/>
        <v>4913</v>
      </c>
      <c r="H25" s="209">
        <v>3548</v>
      </c>
      <c r="I25" s="286">
        <v>1365</v>
      </c>
    </row>
    <row r="26" spans="1:9" s="43" customFormat="1" ht="28.5" customHeight="1">
      <c r="A26" s="294" t="s">
        <v>271</v>
      </c>
      <c r="B26" s="299">
        <f t="shared" si="1"/>
        <v>16482</v>
      </c>
      <c r="C26" s="207">
        <v>13235</v>
      </c>
      <c r="D26" s="287">
        <v>3247</v>
      </c>
      <c r="E26" s="85"/>
      <c r="F26" s="294" t="s">
        <v>305</v>
      </c>
      <c r="G26" s="299">
        <f t="shared" si="0"/>
        <v>8373</v>
      </c>
      <c r="H26" s="207">
        <v>6523</v>
      </c>
      <c r="I26" s="287">
        <v>1850</v>
      </c>
    </row>
    <row r="27" spans="1:9" s="43" customFormat="1" ht="28.5" customHeight="1">
      <c r="A27" s="292" t="s">
        <v>272</v>
      </c>
      <c r="B27" s="297">
        <f t="shared" si="1"/>
        <v>40088</v>
      </c>
      <c r="C27" s="208">
        <v>27709</v>
      </c>
      <c r="D27" s="210">
        <v>12379</v>
      </c>
      <c r="E27" s="85"/>
      <c r="F27" s="292" t="s">
        <v>306</v>
      </c>
      <c r="G27" s="297">
        <f t="shared" si="0"/>
        <v>17916</v>
      </c>
      <c r="H27" s="208">
        <v>15948</v>
      </c>
      <c r="I27" s="210">
        <v>1968</v>
      </c>
    </row>
    <row r="28" spans="1:9" s="43" customFormat="1" ht="28.5" customHeight="1">
      <c r="A28" s="292" t="s">
        <v>273</v>
      </c>
      <c r="B28" s="297">
        <f t="shared" si="1"/>
        <v>32151</v>
      </c>
      <c r="C28" s="208">
        <v>24329</v>
      </c>
      <c r="D28" s="210">
        <v>7822</v>
      </c>
      <c r="E28" s="85"/>
      <c r="F28" s="292" t="s">
        <v>307</v>
      </c>
      <c r="G28" s="297">
        <f t="shared" si="0"/>
        <v>1595</v>
      </c>
      <c r="H28" s="208">
        <v>1595</v>
      </c>
      <c r="I28" s="290" t="s">
        <v>74</v>
      </c>
    </row>
    <row r="29" spans="1:9" s="43" customFormat="1" ht="28.5" customHeight="1">
      <c r="A29" s="292" t="s">
        <v>274</v>
      </c>
      <c r="B29" s="297">
        <f t="shared" si="1"/>
        <v>32301</v>
      </c>
      <c r="C29" s="208">
        <v>25221</v>
      </c>
      <c r="D29" s="210">
        <v>7080</v>
      </c>
      <c r="E29" s="85"/>
      <c r="F29" s="292" t="s">
        <v>308</v>
      </c>
      <c r="G29" s="297">
        <f t="shared" si="0"/>
        <v>1245</v>
      </c>
      <c r="H29" s="208">
        <v>1245</v>
      </c>
      <c r="I29" s="290" t="s">
        <v>74</v>
      </c>
    </row>
    <row r="30" spans="1:9" s="43" customFormat="1" ht="28.5" customHeight="1">
      <c r="A30" s="293" t="s">
        <v>275</v>
      </c>
      <c r="B30" s="298">
        <f t="shared" si="1"/>
        <v>23915</v>
      </c>
      <c r="C30" s="209">
        <v>17343</v>
      </c>
      <c r="D30" s="286">
        <v>6572</v>
      </c>
      <c r="E30" s="85"/>
      <c r="F30" s="293" t="s">
        <v>309</v>
      </c>
      <c r="G30" s="298">
        <f t="shared" si="0"/>
        <v>414</v>
      </c>
      <c r="H30" s="209">
        <v>414</v>
      </c>
      <c r="I30" s="290" t="s">
        <v>74</v>
      </c>
    </row>
    <row r="31" spans="1:9" s="43" customFormat="1" ht="28.5" customHeight="1">
      <c r="A31" s="294" t="s">
        <v>276</v>
      </c>
      <c r="B31" s="299">
        <f t="shared" si="1"/>
        <v>27607</v>
      </c>
      <c r="C31" s="207">
        <v>20931</v>
      </c>
      <c r="D31" s="287">
        <v>6676</v>
      </c>
      <c r="E31" s="85"/>
      <c r="F31" s="294" t="s">
        <v>310</v>
      </c>
      <c r="G31" s="299">
        <f t="shared" si="0"/>
        <v>2927</v>
      </c>
      <c r="H31" s="207">
        <v>2343</v>
      </c>
      <c r="I31" s="287">
        <v>584</v>
      </c>
    </row>
    <row r="32" spans="1:9" s="43" customFormat="1" ht="28.5" customHeight="1">
      <c r="A32" s="292" t="s">
        <v>277</v>
      </c>
      <c r="B32" s="297">
        <f t="shared" si="1"/>
        <v>16433</v>
      </c>
      <c r="C32" s="208">
        <v>10332</v>
      </c>
      <c r="D32" s="210">
        <v>6101</v>
      </c>
      <c r="E32" s="85"/>
      <c r="F32" s="292" t="s">
        <v>311</v>
      </c>
      <c r="G32" s="297">
        <f t="shared" si="0"/>
        <v>7661</v>
      </c>
      <c r="H32" s="208">
        <v>6635</v>
      </c>
      <c r="I32" s="210">
        <v>1026</v>
      </c>
    </row>
    <row r="33" spans="1:9" s="43" customFormat="1" ht="28.5" customHeight="1">
      <c r="A33" s="292" t="s">
        <v>278</v>
      </c>
      <c r="B33" s="297">
        <f t="shared" si="1"/>
        <v>13786</v>
      </c>
      <c r="C33" s="208">
        <v>11910</v>
      </c>
      <c r="D33" s="210">
        <v>1876</v>
      </c>
      <c r="E33" s="85"/>
      <c r="F33" s="292" t="s">
        <v>312</v>
      </c>
      <c r="G33" s="297">
        <f t="shared" si="0"/>
        <v>5236</v>
      </c>
      <c r="H33" s="208">
        <v>4406</v>
      </c>
      <c r="I33" s="210">
        <v>830</v>
      </c>
    </row>
    <row r="34" spans="1:9" s="43" customFormat="1" ht="28.5" customHeight="1">
      <c r="A34" s="292" t="s">
        <v>279</v>
      </c>
      <c r="B34" s="297">
        <f t="shared" si="1"/>
        <v>24264</v>
      </c>
      <c r="C34" s="208">
        <v>19153</v>
      </c>
      <c r="D34" s="210">
        <v>5111</v>
      </c>
      <c r="E34" s="85"/>
      <c r="F34" s="885" t="s">
        <v>562</v>
      </c>
      <c r="G34" s="299">
        <f>SUM(B6:B40)</f>
        <v>2444452</v>
      </c>
      <c r="H34" s="207">
        <f>SUM(C6:C40)</f>
        <v>1744950</v>
      </c>
      <c r="I34" s="287">
        <f>SUM(D6:D40)</f>
        <v>699502</v>
      </c>
    </row>
    <row r="35" spans="1:9" s="43" customFormat="1" ht="28.5" customHeight="1">
      <c r="A35" s="293" t="s">
        <v>280</v>
      </c>
      <c r="B35" s="298">
        <f t="shared" si="1"/>
        <v>26429</v>
      </c>
      <c r="C35" s="209">
        <v>22358</v>
      </c>
      <c r="D35" s="286">
        <v>4071</v>
      </c>
      <c r="E35" s="85"/>
      <c r="F35" s="881" t="s">
        <v>561</v>
      </c>
      <c r="G35" s="297">
        <f>SUM(G6:G33)</f>
        <v>242965</v>
      </c>
      <c r="H35" s="208">
        <f>SUM(H6:H33)</f>
        <v>192042</v>
      </c>
      <c r="I35" s="210">
        <f>SUM(I6:I33)</f>
        <v>50923</v>
      </c>
    </row>
    <row r="36" spans="1:9" s="43" customFormat="1" ht="27.75" customHeight="1" thickBot="1">
      <c r="A36" s="294" t="s">
        <v>281</v>
      </c>
      <c r="B36" s="299">
        <f t="shared" si="1"/>
        <v>27461</v>
      </c>
      <c r="C36" s="207">
        <v>17302</v>
      </c>
      <c r="D36" s="287">
        <v>10159</v>
      </c>
      <c r="E36" s="335"/>
      <c r="F36" s="882" t="s">
        <v>574</v>
      </c>
      <c r="G36" s="300">
        <f>SUM(G34:G35)</f>
        <v>2687417</v>
      </c>
      <c r="H36" s="211">
        <f>SUM(H34:H35)</f>
        <v>1936992</v>
      </c>
      <c r="I36" s="212">
        <f>SUM(I34:I35)</f>
        <v>750425</v>
      </c>
    </row>
    <row r="37" spans="1:9" ht="27.75" customHeight="1">
      <c r="A37" s="292" t="s">
        <v>282</v>
      </c>
      <c r="B37" s="297">
        <f t="shared" si="1"/>
        <v>19187</v>
      </c>
      <c r="C37" s="208">
        <v>16244</v>
      </c>
      <c r="D37" s="210">
        <v>2943</v>
      </c>
      <c r="E37" s="801"/>
      <c r="F37" s="11"/>
      <c r="G37" s="11"/>
      <c r="H37" s="11"/>
      <c r="I37" s="11"/>
    </row>
    <row r="38" spans="1:9" ht="27.75" customHeight="1">
      <c r="A38" s="292" t="s">
        <v>283</v>
      </c>
      <c r="B38" s="297">
        <f t="shared" si="1"/>
        <v>16048</v>
      </c>
      <c r="C38" s="208">
        <v>14659</v>
      </c>
      <c r="D38" s="210">
        <v>1389</v>
      </c>
      <c r="E38" s="801"/>
      <c r="F38" s="11"/>
      <c r="G38" s="11"/>
      <c r="H38" s="11"/>
      <c r="I38" s="11"/>
    </row>
    <row r="39" spans="1:9" ht="27.75" customHeight="1">
      <c r="A39" s="292" t="s">
        <v>284</v>
      </c>
      <c r="B39" s="297">
        <f t="shared" si="1"/>
        <v>29361</v>
      </c>
      <c r="C39" s="208">
        <v>22423</v>
      </c>
      <c r="D39" s="210">
        <v>6938</v>
      </c>
      <c r="E39" s="799"/>
      <c r="F39" s="800"/>
      <c r="G39" s="232"/>
      <c r="H39" s="232"/>
      <c r="I39" s="232"/>
    </row>
    <row r="40" spans="1:9" ht="27.75" customHeight="1" thickBot="1">
      <c r="A40" s="295" t="s">
        <v>67</v>
      </c>
      <c r="B40" s="300">
        <f t="shared" si="1"/>
        <v>13349</v>
      </c>
      <c r="C40" s="211">
        <v>11109</v>
      </c>
      <c r="D40" s="212">
        <v>2240</v>
      </c>
      <c r="E40" s="288"/>
      <c r="F40" s="84"/>
      <c r="G40" s="84"/>
      <c r="H40" s="84"/>
      <c r="I40" s="84"/>
    </row>
    <row r="41" ht="27.75" customHeight="1">
      <c r="E41" s="21"/>
    </row>
    <row r="42" ht="27.75" customHeight="1">
      <c r="E42" s="21"/>
    </row>
    <row r="43" ht="27.75" customHeight="1">
      <c r="E43" s="21"/>
    </row>
    <row r="44" ht="27.75" customHeight="1">
      <c r="E44" s="9"/>
    </row>
    <row r="45" spans="4:5" ht="27.75" customHeight="1">
      <c r="D45" s="11"/>
      <c r="E45" s="9"/>
    </row>
    <row r="46" ht="27.75" customHeight="1">
      <c r="E46" s="9"/>
    </row>
    <row r="47" ht="27.75" customHeight="1">
      <c r="E47" s="21"/>
    </row>
    <row r="48" ht="27.75" customHeight="1">
      <c r="E48" s="21"/>
    </row>
    <row r="49" ht="27.75" customHeight="1">
      <c r="E49" s="21"/>
    </row>
    <row r="50" ht="27.75" customHeight="1">
      <c r="E50" s="21"/>
    </row>
    <row r="51" ht="27.75" customHeight="1">
      <c r="E51" s="21"/>
    </row>
    <row r="52" ht="27.75" customHeight="1">
      <c r="E52" s="21"/>
    </row>
  </sheetData>
  <mergeCells count="10">
    <mergeCell ref="G4:G5"/>
    <mergeCell ref="H4:H5"/>
    <mergeCell ref="I4:I5"/>
    <mergeCell ref="A3:A5"/>
    <mergeCell ref="F3:F5"/>
    <mergeCell ref="D4:D5"/>
    <mergeCell ref="B4:B5"/>
    <mergeCell ref="B3:D3"/>
    <mergeCell ref="C4:C5"/>
    <mergeCell ref="G3:I3"/>
  </mergeCells>
  <printOptions/>
  <pageMargins left="0.78" right="0.79" top="0.7874015748031497" bottom="0.79" header="0.5118110236220472" footer="0.5118110236220472"/>
  <pageSetup fitToWidth="2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Q83"/>
  <sheetViews>
    <sheetView view="pageBreakPreview" zoomScale="75" zoomScaleNormal="75" zoomScaleSheetLayoutView="75" workbookViewId="0" topLeftCell="A1">
      <pane xSplit="1" ySplit="6" topLeftCell="B7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5" sqref="A75"/>
    </sheetView>
  </sheetViews>
  <sheetFormatPr defaultColWidth="8.796875" defaultRowHeight="27.75" customHeight="1"/>
  <cols>
    <col min="1" max="1" width="11.59765625" style="10" customWidth="1"/>
    <col min="2" max="3" width="12.59765625" style="10" customWidth="1"/>
    <col min="4" max="4" width="9.59765625" style="10" customWidth="1"/>
    <col min="5" max="5" width="10.59765625" style="10" customWidth="1"/>
    <col min="6" max="6" width="8.59765625" style="10" customWidth="1"/>
    <col min="7" max="7" width="7.59765625" style="10" customWidth="1"/>
    <col min="8" max="8" width="10.59765625" style="10" customWidth="1"/>
    <col min="9" max="9" width="8.59765625" style="10" customWidth="1"/>
    <col min="10" max="12" width="12.59765625" style="10" customWidth="1"/>
    <col min="13" max="14" width="11.59765625" style="10" customWidth="1"/>
    <col min="15" max="15" width="9.59765625" style="10" customWidth="1"/>
    <col min="16" max="16" width="11.59765625" style="10" customWidth="1"/>
    <col min="17" max="17" width="10.59765625" style="10" customWidth="1"/>
    <col min="18" max="18" width="4.09765625" style="10" customWidth="1"/>
    <col min="19" max="16384" width="11" style="10" customWidth="1"/>
  </cols>
  <sheetData>
    <row r="1" s="17" customFormat="1" ht="21" customHeight="1">
      <c r="A1" s="48" t="s">
        <v>740</v>
      </c>
    </row>
    <row r="2" spans="1:17" s="17" customFormat="1" ht="21" customHeight="1" thickBot="1">
      <c r="A2" s="48" t="s">
        <v>369</v>
      </c>
      <c r="Q2" s="40" t="s">
        <v>944</v>
      </c>
    </row>
    <row r="3" spans="1:17" s="19" customFormat="1" ht="18.75" customHeight="1">
      <c r="A3" s="1017" t="s">
        <v>559</v>
      </c>
      <c r="B3" s="845" t="s">
        <v>365</v>
      </c>
      <c r="C3" s="846"/>
      <c r="D3" s="846"/>
      <c r="E3" s="846"/>
      <c r="F3" s="846"/>
      <c r="G3" s="846"/>
      <c r="H3" s="846"/>
      <c r="I3" s="847"/>
      <c r="J3" s="845" t="s">
        <v>368</v>
      </c>
      <c r="K3" s="51"/>
      <c r="L3" s="51"/>
      <c r="M3" s="51"/>
      <c r="N3" s="51"/>
      <c r="O3" s="51"/>
      <c r="P3" s="51"/>
      <c r="Q3" s="52"/>
    </row>
    <row r="4" spans="1:17" s="19" customFormat="1" ht="18.75" customHeight="1">
      <c r="A4" s="1018"/>
      <c r="B4" s="1009" t="s">
        <v>366</v>
      </c>
      <c r="C4" s="1020" t="s">
        <v>364</v>
      </c>
      <c r="D4" s="1006" t="s">
        <v>375</v>
      </c>
      <c r="E4" s="1007"/>
      <c r="F4" s="1007"/>
      <c r="G4" s="1007"/>
      <c r="H4" s="1007"/>
      <c r="I4" s="1008"/>
      <c r="J4" s="1009" t="s">
        <v>366</v>
      </c>
      <c r="K4" s="1020" t="s">
        <v>364</v>
      </c>
      <c r="L4" s="1006" t="s">
        <v>376</v>
      </c>
      <c r="M4" s="1007"/>
      <c r="N4" s="1007"/>
      <c r="O4" s="1007"/>
      <c r="P4" s="1007"/>
      <c r="Q4" s="1008"/>
    </row>
    <row r="5" spans="1:17" s="19" customFormat="1" ht="18.75" customHeight="1">
      <c r="A5" s="1018"/>
      <c r="B5" s="1009"/>
      <c r="C5" s="1021"/>
      <c r="D5" s="1021" t="s">
        <v>1118</v>
      </c>
      <c r="E5" s="1040" t="s">
        <v>1358</v>
      </c>
      <c r="F5" s="1015" t="s">
        <v>1356</v>
      </c>
      <c r="G5" s="1015" t="s">
        <v>1357</v>
      </c>
      <c r="H5" s="1015" t="s">
        <v>1360</v>
      </c>
      <c r="I5" s="1038" t="s">
        <v>363</v>
      </c>
      <c r="J5" s="1009"/>
      <c r="K5" s="1021"/>
      <c r="L5" s="1021" t="s">
        <v>1118</v>
      </c>
      <c r="M5" s="1040" t="s">
        <v>1358</v>
      </c>
      <c r="N5" s="1015" t="s">
        <v>1356</v>
      </c>
      <c r="O5" s="1015" t="s">
        <v>1357</v>
      </c>
      <c r="P5" s="1015" t="s">
        <v>1360</v>
      </c>
      <c r="Q5" s="1038" t="s">
        <v>1359</v>
      </c>
    </row>
    <row r="6" spans="1:17" s="19" customFormat="1" ht="39" customHeight="1" thickBot="1">
      <c r="A6" s="1019"/>
      <c r="B6" s="1010"/>
      <c r="C6" s="1022"/>
      <c r="D6" s="1022"/>
      <c r="E6" s="1041"/>
      <c r="F6" s="1016"/>
      <c r="G6" s="1016"/>
      <c r="H6" s="1016"/>
      <c r="I6" s="1039"/>
      <c r="J6" s="1010"/>
      <c r="K6" s="1022"/>
      <c r="L6" s="1022"/>
      <c r="M6" s="1041"/>
      <c r="N6" s="1016"/>
      <c r="O6" s="1016"/>
      <c r="P6" s="1016"/>
      <c r="Q6" s="1039"/>
    </row>
    <row r="7" spans="1:17" ht="21.75" customHeight="1">
      <c r="A7" s="302" t="s">
        <v>251</v>
      </c>
      <c r="B7" s="346">
        <f>SUM(C7:D7)</f>
        <v>788069</v>
      </c>
      <c r="C7" s="347">
        <v>595587</v>
      </c>
      <c r="D7" s="357">
        <f>SUM(E7:I7)</f>
        <v>192482</v>
      </c>
      <c r="E7" s="355">
        <v>106176</v>
      </c>
      <c r="F7" s="356">
        <v>801</v>
      </c>
      <c r="G7" s="396" t="s">
        <v>73</v>
      </c>
      <c r="H7" s="356">
        <v>85505</v>
      </c>
      <c r="I7" s="397" t="s">
        <v>73</v>
      </c>
      <c r="J7" s="346">
        <f>SUM(K7,L7)</f>
        <v>678858</v>
      </c>
      <c r="K7" s="347">
        <v>595587</v>
      </c>
      <c r="L7" s="348">
        <f>SUM(M7:Q7)</f>
        <v>83271</v>
      </c>
      <c r="M7" s="349">
        <v>83212</v>
      </c>
      <c r="N7" s="351">
        <v>59</v>
      </c>
      <c r="O7" s="388" t="s">
        <v>73</v>
      </c>
      <c r="P7" s="388" t="s">
        <v>73</v>
      </c>
      <c r="Q7" s="389" t="s">
        <v>73</v>
      </c>
    </row>
    <row r="8" spans="1:17" ht="21.75" customHeight="1">
      <c r="A8" s="303" t="s">
        <v>252</v>
      </c>
      <c r="B8" s="352">
        <f aca="true" t="shared" si="0" ref="B8:B41">SUM(C8:D8)</f>
        <v>141194</v>
      </c>
      <c r="C8" s="353">
        <v>111600</v>
      </c>
      <c r="D8" s="357">
        <f aca="true" t="shared" si="1" ref="D8:D41">SUM(E8:I8)</f>
        <v>29594</v>
      </c>
      <c r="E8" s="355">
        <v>16917</v>
      </c>
      <c r="F8" s="396" t="s">
        <v>73</v>
      </c>
      <c r="G8" s="396" t="s">
        <v>73</v>
      </c>
      <c r="H8" s="356">
        <v>12677</v>
      </c>
      <c r="I8" s="397" t="s">
        <v>73</v>
      </c>
      <c r="J8" s="352">
        <f aca="true" t="shared" si="2" ref="J8:J41">SUM(K8,L8)</f>
        <v>129716</v>
      </c>
      <c r="K8" s="353">
        <v>111600</v>
      </c>
      <c r="L8" s="354">
        <f aca="true" t="shared" si="3" ref="L8:L40">SUM(M8:Q8)</f>
        <v>18116</v>
      </c>
      <c r="M8" s="355">
        <v>14686</v>
      </c>
      <c r="N8" s="396" t="s">
        <v>73</v>
      </c>
      <c r="O8" s="396" t="s">
        <v>73</v>
      </c>
      <c r="P8" s="356">
        <v>3430</v>
      </c>
      <c r="Q8" s="397" t="s">
        <v>73</v>
      </c>
    </row>
    <row r="9" spans="1:17" ht="21.75" customHeight="1">
      <c r="A9" s="303" t="s">
        <v>253</v>
      </c>
      <c r="B9" s="352">
        <f t="shared" si="0"/>
        <v>117937</v>
      </c>
      <c r="C9" s="353">
        <v>106685</v>
      </c>
      <c r="D9" s="357">
        <f t="shared" si="1"/>
        <v>11252</v>
      </c>
      <c r="E9" s="395" t="s">
        <v>73</v>
      </c>
      <c r="F9" s="396" t="s">
        <v>73</v>
      </c>
      <c r="G9" s="396" t="s">
        <v>73</v>
      </c>
      <c r="H9" s="356">
        <v>11079</v>
      </c>
      <c r="I9" s="358">
        <v>173</v>
      </c>
      <c r="J9" s="352">
        <f t="shared" si="2"/>
        <v>110168</v>
      </c>
      <c r="K9" s="353">
        <v>106685</v>
      </c>
      <c r="L9" s="354">
        <f t="shared" si="3"/>
        <v>3483</v>
      </c>
      <c r="M9" s="395" t="s">
        <v>73</v>
      </c>
      <c r="N9" s="396" t="s">
        <v>73</v>
      </c>
      <c r="O9" s="396" t="s">
        <v>73</v>
      </c>
      <c r="P9" s="356">
        <v>3483</v>
      </c>
      <c r="Q9" s="397" t="s">
        <v>73</v>
      </c>
    </row>
    <row r="10" spans="1:17" ht="21.75" customHeight="1">
      <c r="A10" s="303" t="s">
        <v>254</v>
      </c>
      <c r="B10" s="352">
        <f t="shared" si="0"/>
        <v>126841</v>
      </c>
      <c r="C10" s="353">
        <v>106672</v>
      </c>
      <c r="D10" s="357">
        <f t="shared" si="1"/>
        <v>20169</v>
      </c>
      <c r="E10" s="355">
        <v>19101</v>
      </c>
      <c r="F10" s="396" t="s">
        <v>73</v>
      </c>
      <c r="G10" s="396" t="s">
        <v>73</v>
      </c>
      <c r="H10" s="356">
        <v>1068</v>
      </c>
      <c r="I10" s="397" t="s">
        <v>73</v>
      </c>
      <c r="J10" s="352">
        <f t="shared" si="2"/>
        <v>120842</v>
      </c>
      <c r="K10" s="353">
        <v>106672</v>
      </c>
      <c r="L10" s="354">
        <f t="shared" si="3"/>
        <v>14170</v>
      </c>
      <c r="M10" s="355">
        <v>14170</v>
      </c>
      <c r="N10" s="396" t="s">
        <v>73</v>
      </c>
      <c r="O10" s="396" t="s">
        <v>73</v>
      </c>
      <c r="P10" s="396" t="s">
        <v>73</v>
      </c>
      <c r="Q10" s="397" t="s">
        <v>73</v>
      </c>
    </row>
    <row r="11" spans="1:17" ht="21.75" customHeight="1">
      <c r="A11" s="304" t="s">
        <v>255</v>
      </c>
      <c r="B11" s="359">
        <f t="shared" si="0"/>
        <v>42307</v>
      </c>
      <c r="C11" s="360">
        <v>39568</v>
      </c>
      <c r="D11" s="363">
        <f t="shared" si="1"/>
        <v>2739</v>
      </c>
      <c r="E11" s="362">
        <v>2727</v>
      </c>
      <c r="F11" s="406" t="s">
        <v>73</v>
      </c>
      <c r="G11" s="406" t="s">
        <v>73</v>
      </c>
      <c r="H11" s="370">
        <v>9</v>
      </c>
      <c r="I11" s="403">
        <v>3</v>
      </c>
      <c r="J11" s="359">
        <f t="shared" si="2"/>
        <v>39568</v>
      </c>
      <c r="K11" s="360">
        <v>39568</v>
      </c>
      <c r="L11" s="416" t="s">
        <v>73</v>
      </c>
      <c r="M11" s="400" t="s">
        <v>73</v>
      </c>
      <c r="N11" s="406" t="s">
        <v>73</v>
      </c>
      <c r="O11" s="406" t="s">
        <v>73</v>
      </c>
      <c r="P11" s="406" t="s">
        <v>73</v>
      </c>
      <c r="Q11" s="404" t="s">
        <v>73</v>
      </c>
    </row>
    <row r="12" spans="1:17" ht="21.75" customHeight="1">
      <c r="A12" s="305" t="s">
        <v>256</v>
      </c>
      <c r="B12" s="364">
        <f t="shared" si="0"/>
        <v>39158</v>
      </c>
      <c r="C12" s="365">
        <v>34191</v>
      </c>
      <c r="D12" s="368">
        <f t="shared" si="1"/>
        <v>4967</v>
      </c>
      <c r="E12" s="367">
        <v>4613</v>
      </c>
      <c r="F12" s="411" t="s">
        <v>73</v>
      </c>
      <c r="G12" s="411" t="s">
        <v>73</v>
      </c>
      <c r="H12" s="369">
        <v>333</v>
      </c>
      <c r="I12" s="371">
        <v>21</v>
      </c>
      <c r="J12" s="364">
        <f t="shared" si="2"/>
        <v>37740</v>
      </c>
      <c r="K12" s="365">
        <v>34191</v>
      </c>
      <c r="L12" s="366">
        <f t="shared" si="3"/>
        <v>3549</v>
      </c>
      <c r="M12" s="367">
        <v>3549</v>
      </c>
      <c r="N12" s="411" t="s">
        <v>73</v>
      </c>
      <c r="O12" s="411" t="s">
        <v>73</v>
      </c>
      <c r="P12" s="411" t="s">
        <v>73</v>
      </c>
      <c r="Q12" s="412" t="s">
        <v>73</v>
      </c>
    </row>
    <row r="13" spans="1:17" ht="21.75" customHeight="1">
      <c r="A13" s="303" t="s">
        <v>257</v>
      </c>
      <c r="B13" s="352">
        <f t="shared" si="0"/>
        <v>127830</v>
      </c>
      <c r="C13" s="353">
        <v>107188</v>
      </c>
      <c r="D13" s="357">
        <f t="shared" si="1"/>
        <v>20642</v>
      </c>
      <c r="E13" s="355">
        <v>18721</v>
      </c>
      <c r="F13" s="396" t="s">
        <v>73</v>
      </c>
      <c r="G13" s="396" t="s">
        <v>73</v>
      </c>
      <c r="H13" s="356">
        <v>1921</v>
      </c>
      <c r="I13" s="397" t="s">
        <v>73</v>
      </c>
      <c r="J13" s="352">
        <f t="shared" si="2"/>
        <v>122577</v>
      </c>
      <c r="K13" s="353">
        <v>107188</v>
      </c>
      <c r="L13" s="354">
        <f t="shared" si="3"/>
        <v>15389</v>
      </c>
      <c r="M13" s="355">
        <v>15162</v>
      </c>
      <c r="N13" s="396" t="s">
        <v>73</v>
      </c>
      <c r="O13" s="396" t="s">
        <v>73</v>
      </c>
      <c r="P13" s="356">
        <v>227</v>
      </c>
      <c r="Q13" s="397" t="s">
        <v>73</v>
      </c>
    </row>
    <row r="14" spans="1:17" ht="21.75" customHeight="1">
      <c r="A14" s="303" t="s">
        <v>258</v>
      </c>
      <c r="B14" s="352">
        <f t="shared" si="0"/>
        <v>50875</v>
      </c>
      <c r="C14" s="353">
        <v>46034</v>
      </c>
      <c r="D14" s="357">
        <f t="shared" si="1"/>
        <v>4841</v>
      </c>
      <c r="E14" s="355">
        <v>1122</v>
      </c>
      <c r="F14" s="396" t="s">
        <v>73</v>
      </c>
      <c r="G14" s="396" t="s">
        <v>73</v>
      </c>
      <c r="H14" s="356">
        <v>3719</v>
      </c>
      <c r="I14" s="397" t="s">
        <v>73</v>
      </c>
      <c r="J14" s="352">
        <f t="shared" si="2"/>
        <v>47575</v>
      </c>
      <c r="K14" s="353">
        <v>46034</v>
      </c>
      <c r="L14" s="354">
        <f t="shared" si="3"/>
        <v>1541</v>
      </c>
      <c r="M14" s="355">
        <v>1122</v>
      </c>
      <c r="N14" s="396" t="s">
        <v>73</v>
      </c>
      <c r="O14" s="396" t="s">
        <v>73</v>
      </c>
      <c r="P14" s="356">
        <v>419</v>
      </c>
      <c r="Q14" s="397" t="s">
        <v>73</v>
      </c>
    </row>
    <row r="15" spans="1:17" ht="21.75" customHeight="1">
      <c r="A15" s="303" t="s">
        <v>259</v>
      </c>
      <c r="B15" s="352">
        <f t="shared" si="0"/>
        <v>22657</v>
      </c>
      <c r="C15" s="353">
        <v>19134</v>
      </c>
      <c r="D15" s="357">
        <f t="shared" si="1"/>
        <v>3523</v>
      </c>
      <c r="E15" s="355">
        <v>1993</v>
      </c>
      <c r="F15" s="356">
        <v>10</v>
      </c>
      <c r="G15" s="396" t="s">
        <v>73</v>
      </c>
      <c r="H15" s="356">
        <v>1520</v>
      </c>
      <c r="I15" s="397" t="s">
        <v>73</v>
      </c>
      <c r="J15" s="352">
        <f t="shared" si="2"/>
        <v>20741</v>
      </c>
      <c r="K15" s="353">
        <v>19134</v>
      </c>
      <c r="L15" s="354">
        <f t="shared" si="3"/>
        <v>1607</v>
      </c>
      <c r="M15" s="355">
        <v>1534</v>
      </c>
      <c r="N15" s="396" t="s">
        <v>73</v>
      </c>
      <c r="O15" s="396" t="s">
        <v>73</v>
      </c>
      <c r="P15" s="356">
        <v>73</v>
      </c>
      <c r="Q15" s="397" t="s">
        <v>73</v>
      </c>
    </row>
    <row r="16" spans="1:17" ht="21.75" customHeight="1">
      <c r="A16" s="304" t="s">
        <v>260</v>
      </c>
      <c r="B16" s="359">
        <f t="shared" si="0"/>
        <v>31676</v>
      </c>
      <c r="C16" s="360">
        <v>22773</v>
      </c>
      <c r="D16" s="363">
        <f t="shared" si="1"/>
        <v>8903</v>
      </c>
      <c r="E16" s="362">
        <v>4381</v>
      </c>
      <c r="F16" s="406" t="s">
        <v>73</v>
      </c>
      <c r="G16" s="406" t="s">
        <v>73</v>
      </c>
      <c r="H16" s="370">
        <v>2876</v>
      </c>
      <c r="I16" s="403">
        <v>1646</v>
      </c>
      <c r="J16" s="359">
        <f t="shared" si="2"/>
        <v>22831</v>
      </c>
      <c r="K16" s="360">
        <v>22773</v>
      </c>
      <c r="L16" s="361">
        <f t="shared" si="3"/>
        <v>58</v>
      </c>
      <c r="M16" s="400" t="s">
        <v>73</v>
      </c>
      <c r="N16" s="406" t="s">
        <v>73</v>
      </c>
      <c r="O16" s="406" t="s">
        <v>73</v>
      </c>
      <c r="P16" s="370">
        <v>58</v>
      </c>
      <c r="Q16" s="404" t="s">
        <v>73</v>
      </c>
    </row>
    <row r="17" spans="1:17" ht="21.75" customHeight="1">
      <c r="A17" s="305" t="s">
        <v>261</v>
      </c>
      <c r="B17" s="364">
        <f t="shared" si="0"/>
        <v>50190</v>
      </c>
      <c r="C17" s="365">
        <v>48833</v>
      </c>
      <c r="D17" s="368">
        <f t="shared" si="1"/>
        <v>1357</v>
      </c>
      <c r="E17" s="367">
        <v>1357</v>
      </c>
      <c r="F17" s="411" t="s">
        <v>73</v>
      </c>
      <c r="G17" s="411" t="s">
        <v>73</v>
      </c>
      <c r="H17" s="411" t="s">
        <v>73</v>
      </c>
      <c r="I17" s="412" t="s">
        <v>73</v>
      </c>
      <c r="J17" s="364">
        <f t="shared" si="2"/>
        <v>49270</v>
      </c>
      <c r="K17" s="365">
        <v>48833</v>
      </c>
      <c r="L17" s="366">
        <f t="shared" si="3"/>
        <v>437</v>
      </c>
      <c r="M17" s="367">
        <v>437</v>
      </c>
      <c r="N17" s="411" t="s">
        <v>73</v>
      </c>
      <c r="O17" s="411" t="s">
        <v>73</v>
      </c>
      <c r="P17" s="411" t="s">
        <v>73</v>
      </c>
      <c r="Q17" s="412" t="s">
        <v>73</v>
      </c>
    </row>
    <row r="18" spans="1:17" ht="21.75" customHeight="1">
      <c r="A18" s="303" t="s">
        <v>262</v>
      </c>
      <c r="B18" s="352">
        <f t="shared" si="0"/>
        <v>138248</v>
      </c>
      <c r="C18" s="353">
        <v>113716</v>
      </c>
      <c r="D18" s="357">
        <f t="shared" si="1"/>
        <v>24532</v>
      </c>
      <c r="E18" s="355">
        <v>4690</v>
      </c>
      <c r="F18" s="356">
        <v>2589</v>
      </c>
      <c r="G18" s="396" t="s">
        <v>73</v>
      </c>
      <c r="H18" s="356">
        <v>15476</v>
      </c>
      <c r="I18" s="358">
        <v>1777</v>
      </c>
      <c r="J18" s="352">
        <f t="shared" si="2"/>
        <v>113716</v>
      </c>
      <c r="K18" s="353">
        <v>113716</v>
      </c>
      <c r="L18" s="415" t="s">
        <v>73</v>
      </c>
      <c r="M18" s="395" t="s">
        <v>73</v>
      </c>
      <c r="N18" s="396" t="s">
        <v>73</v>
      </c>
      <c r="O18" s="396" t="s">
        <v>73</v>
      </c>
      <c r="P18" s="396" t="s">
        <v>73</v>
      </c>
      <c r="Q18" s="397" t="s">
        <v>73</v>
      </c>
    </row>
    <row r="19" spans="1:17" ht="21.75" customHeight="1">
      <c r="A19" s="303" t="s">
        <v>263</v>
      </c>
      <c r="B19" s="352">
        <f t="shared" si="0"/>
        <v>62081</v>
      </c>
      <c r="C19" s="353">
        <v>53216</v>
      </c>
      <c r="D19" s="357">
        <f t="shared" si="1"/>
        <v>8865</v>
      </c>
      <c r="E19" s="395" t="s">
        <v>73</v>
      </c>
      <c r="F19" s="356">
        <v>1567</v>
      </c>
      <c r="G19" s="396" t="s">
        <v>73</v>
      </c>
      <c r="H19" s="356">
        <v>7298</v>
      </c>
      <c r="I19" s="397" t="s">
        <v>73</v>
      </c>
      <c r="J19" s="352">
        <f t="shared" si="2"/>
        <v>54948</v>
      </c>
      <c r="K19" s="353">
        <v>53216</v>
      </c>
      <c r="L19" s="354">
        <f t="shared" si="3"/>
        <v>1732</v>
      </c>
      <c r="M19" s="395" t="s">
        <v>73</v>
      </c>
      <c r="N19" s="396" t="s">
        <v>73</v>
      </c>
      <c r="O19" s="396" t="s">
        <v>73</v>
      </c>
      <c r="P19" s="356">
        <v>1732</v>
      </c>
      <c r="Q19" s="397" t="s">
        <v>73</v>
      </c>
    </row>
    <row r="20" spans="1:17" ht="21.75" customHeight="1">
      <c r="A20" s="303" t="s">
        <v>264</v>
      </c>
      <c r="B20" s="352">
        <f t="shared" si="0"/>
        <v>39018</v>
      </c>
      <c r="C20" s="353">
        <v>34771</v>
      </c>
      <c r="D20" s="357">
        <f t="shared" si="1"/>
        <v>4247</v>
      </c>
      <c r="E20" s="395" t="s">
        <v>73</v>
      </c>
      <c r="F20" s="396" t="s">
        <v>73</v>
      </c>
      <c r="G20" s="396" t="s">
        <v>73</v>
      </c>
      <c r="H20" s="356">
        <v>4247</v>
      </c>
      <c r="I20" s="397" t="s">
        <v>73</v>
      </c>
      <c r="J20" s="352">
        <f t="shared" si="2"/>
        <v>35267</v>
      </c>
      <c r="K20" s="353">
        <v>34771</v>
      </c>
      <c r="L20" s="354">
        <f t="shared" si="3"/>
        <v>496</v>
      </c>
      <c r="M20" s="395" t="s">
        <v>73</v>
      </c>
      <c r="N20" s="396" t="s">
        <v>73</v>
      </c>
      <c r="O20" s="396" t="s">
        <v>73</v>
      </c>
      <c r="P20" s="356">
        <v>496</v>
      </c>
      <c r="Q20" s="397" t="s">
        <v>73</v>
      </c>
    </row>
    <row r="21" spans="1:17" ht="21.75" customHeight="1">
      <c r="A21" s="304" t="s">
        <v>265</v>
      </c>
      <c r="B21" s="359">
        <f t="shared" si="0"/>
        <v>36023</v>
      </c>
      <c r="C21" s="360">
        <v>28490</v>
      </c>
      <c r="D21" s="363">
        <f t="shared" si="1"/>
        <v>7533</v>
      </c>
      <c r="E21" s="400" t="s">
        <v>73</v>
      </c>
      <c r="F21" s="406" t="s">
        <v>73</v>
      </c>
      <c r="G21" s="406" t="s">
        <v>73</v>
      </c>
      <c r="H21" s="370">
        <v>7533</v>
      </c>
      <c r="I21" s="404" t="s">
        <v>73</v>
      </c>
      <c r="J21" s="359">
        <f t="shared" si="2"/>
        <v>29346</v>
      </c>
      <c r="K21" s="360">
        <v>28490</v>
      </c>
      <c r="L21" s="361">
        <f t="shared" si="3"/>
        <v>856</v>
      </c>
      <c r="M21" s="400" t="s">
        <v>73</v>
      </c>
      <c r="N21" s="406" t="s">
        <v>73</v>
      </c>
      <c r="O21" s="406" t="s">
        <v>73</v>
      </c>
      <c r="P21" s="370">
        <v>856</v>
      </c>
      <c r="Q21" s="404" t="s">
        <v>73</v>
      </c>
    </row>
    <row r="22" spans="1:17" ht="21.75" customHeight="1">
      <c r="A22" s="305" t="s">
        <v>266</v>
      </c>
      <c r="B22" s="364">
        <f t="shared" si="0"/>
        <v>20450</v>
      </c>
      <c r="C22" s="365">
        <v>18681</v>
      </c>
      <c r="D22" s="368">
        <f t="shared" si="1"/>
        <v>1769</v>
      </c>
      <c r="E22" s="367">
        <v>1721</v>
      </c>
      <c r="F22" s="411" t="s">
        <v>73</v>
      </c>
      <c r="G22" s="411" t="s">
        <v>73</v>
      </c>
      <c r="H22" s="411" t="s">
        <v>73</v>
      </c>
      <c r="I22" s="371">
        <v>48</v>
      </c>
      <c r="J22" s="364">
        <f t="shared" si="2"/>
        <v>19808</v>
      </c>
      <c r="K22" s="365">
        <v>18681</v>
      </c>
      <c r="L22" s="366">
        <f t="shared" si="3"/>
        <v>1127</v>
      </c>
      <c r="M22" s="367">
        <v>1127</v>
      </c>
      <c r="N22" s="411" t="s">
        <v>73</v>
      </c>
      <c r="O22" s="411" t="s">
        <v>73</v>
      </c>
      <c r="P22" s="411" t="s">
        <v>73</v>
      </c>
      <c r="Q22" s="412" t="s">
        <v>73</v>
      </c>
    </row>
    <row r="23" spans="1:17" ht="21.75" customHeight="1">
      <c r="A23" s="303" t="s">
        <v>267</v>
      </c>
      <c r="B23" s="352">
        <f t="shared" si="0"/>
        <v>20755</v>
      </c>
      <c r="C23" s="353">
        <v>18477</v>
      </c>
      <c r="D23" s="357">
        <f t="shared" si="1"/>
        <v>2278</v>
      </c>
      <c r="E23" s="355">
        <v>1169</v>
      </c>
      <c r="F23" s="396" t="s">
        <v>73</v>
      </c>
      <c r="G23" s="396" t="s">
        <v>73</v>
      </c>
      <c r="H23" s="356">
        <v>1109</v>
      </c>
      <c r="I23" s="397" t="s">
        <v>73</v>
      </c>
      <c r="J23" s="352">
        <f t="shared" si="2"/>
        <v>18881</v>
      </c>
      <c r="K23" s="353">
        <v>18477</v>
      </c>
      <c r="L23" s="354">
        <f t="shared" si="3"/>
        <v>404</v>
      </c>
      <c r="M23" s="355">
        <v>404</v>
      </c>
      <c r="N23" s="396" t="s">
        <v>73</v>
      </c>
      <c r="O23" s="396" t="s">
        <v>73</v>
      </c>
      <c r="P23" s="396" t="s">
        <v>73</v>
      </c>
      <c r="Q23" s="397" t="s">
        <v>73</v>
      </c>
    </row>
    <row r="24" spans="1:17" ht="21.75" customHeight="1">
      <c r="A24" s="303" t="s">
        <v>268</v>
      </c>
      <c r="B24" s="352">
        <f t="shared" si="0"/>
        <v>24045</v>
      </c>
      <c r="C24" s="353">
        <v>21832</v>
      </c>
      <c r="D24" s="357">
        <f t="shared" si="1"/>
        <v>2213</v>
      </c>
      <c r="E24" s="355">
        <v>1241</v>
      </c>
      <c r="F24" s="396" t="s">
        <v>73</v>
      </c>
      <c r="G24" s="356">
        <v>101</v>
      </c>
      <c r="H24" s="356">
        <v>871</v>
      </c>
      <c r="I24" s="397" t="s">
        <v>73</v>
      </c>
      <c r="J24" s="352">
        <f t="shared" si="2"/>
        <v>22225</v>
      </c>
      <c r="K24" s="353">
        <v>21832</v>
      </c>
      <c r="L24" s="354">
        <f t="shared" si="3"/>
        <v>393</v>
      </c>
      <c r="M24" s="355">
        <v>393</v>
      </c>
      <c r="N24" s="396" t="s">
        <v>73</v>
      </c>
      <c r="O24" s="396" t="s">
        <v>73</v>
      </c>
      <c r="P24" s="396" t="s">
        <v>73</v>
      </c>
      <c r="Q24" s="397" t="s">
        <v>73</v>
      </c>
    </row>
    <row r="25" spans="1:17" ht="21.75" customHeight="1">
      <c r="A25" s="303" t="s">
        <v>269</v>
      </c>
      <c r="B25" s="352">
        <f t="shared" si="0"/>
        <v>49103</v>
      </c>
      <c r="C25" s="353">
        <v>41110</v>
      </c>
      <c r="D25" s="357">
        <f t="shared" si="1"/>
        <v>7993</v>
      </c>
      <c r="E25" s="355">
        <v>4120</v>
      </c>
      <c r="F25" s="396" t="s">
        <v>73</v>
      </c>
      <c r="G25" s="396" t="s">
        <v>73</v>
      </c>
      <c r="H25" s="356">
        <v>3869</v>
      </c>
      <c r="I25" s="358">
        <v>4</v>
      </c>
      <c r="J25" s="352">
        <f t="shared" si="2"/>
        <v>42405</v>
      </c>
      <c r="K25" s="353">
        <v>41110</v>
      </c>
      <c r="L25" s="354">
        <f t="shared" si="3"/>
        <v>1295</v>
      </c>
      <c r="M25" s="355">
        <v>1295</v>
      </c>
      <c r="N25" s="396" t="s">
        <v>73</v>
      </c>
      <c r="O25" s="396" t="s">
        <v>73</v>
      </c>
      <c r="P25" s="396" t="s">
        <v>73</v>
      </c>
      <c r="Q25" s="397" t="s">
        <v>73</v>
      </c>
    </row>
    <row r="26" spans="1:17" ht="21.75" customHeight="1">
      <c r="A26" s="304" t="s">
        <v>270</v>
      </c>
      <c r="B26" s="359">
        <f t="shared" si="0"/>
        <v>39614</v>
      </c>
      <c r="C26" s="360">
        <v>34593</v>
      </c>
      <c r="D26" s="363">
        <f t="shared" si="1"/>
        <v>5021</v>
      </c>
      <c r="E26" s="362">
        <v>4991</v>
      </c>
      <c r="F26" s="406" t="s">
        <v>73</v>
      </c>
      <c r="G26" s="406" t="s">
        <v>73</v>
      </c>
      <c r="H26" s="406" t="s">
        <v>73</v>
      </c>
      <c r="I26" s="403">
        <v>30</v>
      </c>
      <c r="J26" s="359">
        <f t="shared" si="2"/>
        <v>38218</v>
      </c>
      <c r="K26" s="360">
        <v>34593</v>
      </c>
      <c r="L26" s="361">
        <f t="shared" si="3"/>
        <v>3625</v>
      </c>
      <c r="M26" s="362">
        <v>3625</v>
      </c>
      <c r="N26" s="406" t="s">
        <v>73</v>
      </c>
      <c r="O26" s="406" t="s">
        <v>73</v>
      </c>
      <c r="P26" s="406" t="s">
        <v>73</v>
      </c>
      <c r="Q26" s="404" t="s">
        <v>73</v>
      </c>
    </row>
    <row r="27" spans="1:17" ht="21.75" customHeight="1">
      <c r="A27" s="305" t="s">
        <v>271</v>
      </c>
      <c r="B27" s="364">
        <f t="shared" si="0"/>
        <v>13041</v>
      </c>
      <c r="C27" s="365">
        <v>12441</v>
      </c>
      <c r="D27" s="368">
        <f t="shared" si="1"/>
        <v>600</v>
      </c>
      <c r="E27" s="413" t="s">
        <v>73</v>
      </c>
      <c r="F27" s="411" t="s">
        <v>73</v>
      </c>
      <c r="G27" s="411" t="s">
        <v>73</v>
      </c>
      <c r="H27" s="411" t="s">
        <v>73</v>
      </c>
      <c r="I27" s="371">
        <v>600</v>
      </c>
      <c r="J27" s="364">
        <f t="shared" si="2"/>
        <v>12634</v>
      </c>
      <c r="K27" s="365">
        <v>12441</v>
      </c>
      <c r="L27" s="366">
        <f t="shared" si="3"/>
        <v>193</v>
      </c>
      <c r="M27" s="413" t="s">
        <v>73</v>
      </c>
      <c r="N27" s="411" t="s">
        <v>73</v>
      </c>
      <c r="O27" s="411" t="s">
        <v>73</v>
      </c>
      <c r="P27" s="411" t="s">
        <v>73</v>
      </c>
      <c r="Q27" s="371">
        <v>193</v>
      </c>
    </row>
    <row r="28" spans="1:17" ht="21.75" customHeight="1">
      <c r="A28" s="303" t="s">
        <v>272</v>
      </c>
      <c r="B28" s="352">
        <f t="shared" si="0"/>
        <v>37523</v>
      </c>
      <c r="C28" s="353">
        <v>34500</v>
      </c>
      <c r="D28" s="357">
        <f t="shared" si="1"/>
        <v>3023</v>
      </c>
      <c r="E28" s="355">
        <v>2633</v>
      </c>
      <c r="F28" s="396" t="s">
        <v>73</v>
      </c>
      <c r="G28" s="396" t="s">
        <v>73</v>
      </c>
      <c r="H28" s="396" t="s">
        <v>73</v>
      </c>
      <c r="I28" s="358">
        <v>390</v>
      </c>
      <c r="J28" s="352">
        <f t="shared" si="2"/>
        <v>34500</v>
      </c>
      <c r="K28" s="353">
        <v>34500</v>
      </c>
      <c r="L28" s="415" t="s">
        <v>73</v>
      </c>
      <c r="M28" s="395" t="s">
        <v>73</v>
      </c>
      <c r="N28" s="396" t="s">
        <v>73</v>
      </c>
      <c r="O28" s="396" t="s">
        <v>73</v>
      </c>
      <c r="P28" s="396" t="s">
        <v>73</v>
      </c>
      <c r="Q28" s="397" t="s">
        <v>73</v>
      </c>
    </row>
    <row r="29" spans="1:17" ht="21.75" customHeight="1">
      <c r="A29" s="303" t="s">
        <v>273</v>
      </c>
      <c r="B29" s="352">
        <f t="shared" si="0"/>
        <v>24796</v>
      </c>
      <c r="C29" s="353">
        <v>23461</v>
      </c>
      <c r="D29" s="357">
        <f t="shared" si="1"/>
        <v>1335</v>
      </c>
      <c r="E29" s="355">
        <v>1335</v>
      </c>
      <c r="F29" s="396" t="s">
        <v>73</v>
      </c>
      <c r="G29" s="396" t="s">
        <v>73</v>
      </c>
      <c r="H29" s="396" t="s">
        <v>73</v>
      </c>
      <c r="I29" s="397" t="s">
        <v>73</v>
      </c>
      <c r="J29" s="352">
        <f t="shared" si="2"/>
        <v>23918</v>
      </c>
      <c r="K29" s="353">
        <v>23461</v>
      </c>
      <c r="L29" s="354">
        <f t="shared" si="3"/>
        <v>457</v>
      </c>
      <c r="M29" s="355">
        <v>457</v>
      </c>
      <c r="N29" s="396" t="s">
        <v>73</v>
      </c>
      <c r="O29" s="396" t="s">
        <v>73</v>
      </c>
      <c r="P29" s="396" t="s">
        <v>73</v>
      </c>
      <c r="Q29" s="397" t="s">
        <v>73</v>
      </c>
    </row>
    <row r="30" spans="1:17" ht="21.75" customHeight="1">
      <c r="A30" s="303" t="s">
        <v>274</v>
      </c>
      <c r="B30" s="352">
        <f t="shared" si="0"/>
        <v>32301</v>
      </c>
      <c r="C30" s="353">
        <v>24080</v>
      </c>
      <c r="D30" s="357">
        <f t="shared" si="1"/>
        <v>8221</v>
      </c>
      <c r="E30" s="355">
        <v>4381</v>
      </c>
      <c r="F30" s="396" t="s">
        <v>73</v>
      </c>
      <c r="G30" s="396" t="s">
        <v>73</v>
      </c>
      <c r="H30" s="356">
        <v>3840</v>
      </c>
      <c r="I30" s="397" t="s">
        <v>73</v>
      </c>
      <c r="J30" s="352">
        <f t="shared" si="2"/>
        <v>27637</v>
      </c>
      <c r="K30" s="353">
        <v>24080</v>
      </c>
      <c r="L30" s="354">
        <f t="shared" si="3"/>
        <v>3557</v>
      </c>
      <c r="M30" s="355">
        <v>3557</v>
      </c>
      <c r="N30" s="396" t="s">
        <v>73</v>
      </c>
      <c r="O30" s="396" t="s">
        <v>73</v>
      </c>
      <c r="P30" s="396" t="s">
        <v>73</v>
      </c>
      <c r="Q30" s="397" t="s">
        <v>73</v>
      </c>
    </row>
    <row r="31" spans="1:17" ht="21.75" customHeight="1">
      <c r="A31" s="304" t="s">
        <v>275</v>
      </c>
      <c r="B31" s="359">
        <f t="shared" si="0"/>
        <v>21823</v>
      </c>
      <c r="C31" s="360">
        <v>20254</v>
      </c>
      <c r="D31" s="363">
        <f t="shared" si="1"/>
        <v>1569</v>
      </c>
      <c r="E31" s="362">
        <v>906</v>
      </c>
      <c r="F31" s="406" t="s">
        <v>73</v>
      </c>
      <c r="G31" s="406" t="s">
        <v>73</v>
      </c>
      <c r="H31" s="370">
        <v>663</v>
      </c>
      <c r="I31" s="404" t="s">
        <v>73</v>
      </c>
      <c r="J31" s="359">
        <f t="shared" si="2"/>
        <v>20543</v>
      </c>
      <c r="K31" s="360">
        <v>20254</v>
      </c>
      <c r="L31" s="361">
        <f t="shared" si="3"/>
        <v>289</v>
      </c>
      <c r="M31" s="362">
        <v>289</v>
      </c>
      <c r="N31" s="406" t="s">
        <v>73</v>
      </c>
      <c r="O31" s="406" t="s">
        <v>73</v>
      </c>
      <c r="P31" s="406" t="s">
        <v>73</v>
      </c>
      <c r="Q31" s="404" t="s">
        <v>73</v>
      </c>
    </row>
    <row r="32" spans="1:17" ht="21.75" customHeight="1">
      <c r="A32" s="305" t="s">
        <v>276</v>
      </c>
      <c r="B32" s="364">
        <f t="shared" si="0"/>
        <v>24162</v>
      </c>
      <c r="C32" s="365">
        <v>22729</v>
      </c>
      <c r="D32" s="368">
        <f t="shared" si="1"/>
        <v>1433</v>
      </c>
      <c r="E32" s="367">
        <v>1433</v>
      </c>
      <c r="F32" s="411" t="s">
        <v>73</v>
      </c>
      <c r="G32" s="411" t="s">
        <v>73</v>
      </c>
      <c r="H32" s="411" t="s">
        <v>73</v>
      </c>
      <c r="I32" s="412" t="s">
        <v>73</v>
      </c>
      <c r="J32" s="364">
        <f t="shared" si="2"/>
        <v>23382</v>
      </c>
      <c r="K32" s="365">
        <v>22729</v>
      </c>
      <c r="L32" s="366">
        <f t="shared" si="3"/>
        <v>653</v>
      </c>
      <c r="M32" s="367">
        <v>653</v>
      </c>
      <c r="N32" s="411" t="s">
        <v>73</v>
      </c>
      <c r="O32" s="411" t="s">
        <v>73</v>
      </c>
      <c r="P32" s="411" t="s">
        <v>73</v>
      </c>
      <c r="Q32" s="412" t="s">
        <v>73</v>
      </c>
    </row>
    <row r="33" spans="1:17" ht="21.75" customHeight="1">
      <c r="A33" s="303" t="s">
        <v>277</v>
      </c>
      <c r="B33" s="352">
        <f t="shared" si="0"/>
        <v>14438</v>
      </c>
      <c r="C33" s="353">
        <v>13454</v>
      </c>
      <c r="D33" s="357">
        <f t="shared" si="1"/>
        <v>984</v>
      </c>
      <c r="E33" s="355">
        <v>955</v>
      </c>
      <c r="F33" s="396" t="s">
        <v>73</v>
      </c>
      <c r="G33" s="396" t="s">
        <v>73</v>
      </c>
      <c r="H33" s="356">
        <v>29</v>
      </c>
      <c r="I33" s="397" t="s">
        <v>73</v>
      </c>
      <c r="J33" s="352">
        <f t="shared" si="2"/>
        <v>15627</v>
      </c>
      <c r="K33" s="353">
        <v>13454</v>
      </c>
      <c r="L33" s="354">
        <f t="shared" si="3"/>
        <v>2173</v>
      </c>
      <c r="M33" s="355">
        <v>2173</v>
      </c>
      <c r="N33" s="396" t="s">
        <v>73</v>
      </c>
      <c r="O33" s="396" t="s">
        <v>73</v>
      </c>
      <c r="P33" s="396" t="s">
        <v>73</v>
      </c>
      <c r="Q33" s="397" t="s">
        <v>73</v>
      </c>
    </row>
    <row r="34" spans="1:17" ht="21.75" customHeight="1">
      <c r="A34" s="303" t="s">
        <v>278</v>
      </c>
      <c r="B34" s="352">
        <f t="shared" si="0"/>
        <v>11128</v>
      </c>
      <c r="C34" s="353">
        <v>9680</v>
      </c>
      <c r="D34" s="357">
        <f t="shared" si="1"/>
        <v>1448</v>
      </c>
      <c r="E34" s="355">
        <v>1448</v>
      </c>
      <c r="F34" s="396" t="s">
        <v>73</v>
      </c>
      <c r="G34" s="396" t="s">
        <v>73</v>
      </c>
      <c r="H34" s="396" t="s">
        <v>73</v>
      </c>
      <c r="I34" s="397" t="s">
        <v>73</v>
      </c>
      <c r="J34" s="352">
        <f t="shared" si="2"/>
        <v>10135</v>
      </c>
      <c r="K34" s="353">
        <v>9680</v>
      </c>
      <c r="L34" s="354">
        <f t="shared" si="3"/>
        <v>455</v>
      </c>
      <c r="M34" s="355">
        <v>455</v>
      </c>
      <c r="N34" s="396" t="s">
        <v>73</v>
      </c>
      <c r="O34" s="396" t="s">
        <v>73</v>
      </c>
      <c r="P34" s="396" t="s">
        <v>73</v>
      </c>
      <c r="Q34" s="397" t="s">
        <v>73</v>
      </c>
    </row>
    <row r="35" spans="1:17" ht="21.75" customHeight="1">
      <c r="A35" s="303" t="s">
        <v>279</v>
      </c>
      <c r="B35" s="352">
        <f t="shared" si="0"/>
        <v>24239</v>
      </c>
      <c r="C35" s="353">
        <v>17793</v>
      </c>
      <c r="D35" s="357">
        <f t="shared" si="1"/>
        <v>6446</v>
      </c>
      <c r="E35" s="355">
        <v>957</v>
      </c>
      <c r="F35" s="356">
        <v>83</v>
      </c>
      <c r="G35" s="396" t="s">
        <v>73</v>
      </c>
      <c r="H35" s="356">
        <v>5406</v>
      </c>
      <c r="I35" s="397" t="s">
        <v>73</v>
      </c>
      <c r="J35" s="352">
        <f t="shared" si="2"/>
        <v>18145</v>
      </c>
      <c r="K35" s="353">
        <v>17793</v>
      </c>
      <c r="L35" s="354">
        <f t="shared" si="3"/>
        <v>352</v>
      </c>
      <c r="M35" s="355">
        <v>352</v>
      </c>
      <c r="N35" s="396" t="s">
        <v>73</v>
      </c>
      <c r="O35" s="396" t="s">
        <v>73</v>
      </c>
      <c r="P35" s="396" t="s">
        <v>73</v>
      </c>
      <c r="Q35" s="397" t="s">
        <v>73</v>
      </c>
    </row>
    <row r="36" spans="1:17" ht="21.75" customHeight="1">
      <c r="A36" s="304" t="s">
        <v>280</v>
      </c>
      <c r="B36" s="359">
        <f t="shared" si="0"/>
        <v>25443</v>
      </c>
      <c r="C36" s="360">
        <v>18819</v>
      </c>
      <c r="D36" s="363">
        <f t="shared" si="1"/>
        <v>6624</v>
      </c>
      <c r="E36" s="362">
        <v>2591</v>
      </c>
      <c r="F36" s="406" t="s">
        <v>73</v>
      </c>
      <c r="G36" s="406" t="s">
        <v>73</v>
      </c>
      <c r="H36" s="370">
        <v>4033</v>
      </c>
      <c r="I36" s="404" t="s">
        <v>73</v>
      </c>
      <c r="J36" s="359">
        <f t="shared" si="2"/>
        <v>19946</v>
      </c>
      <c r="K36" s="360">
        <v>18819</v>
      </c>
      <c r="L36" s="361">
        <f t="shared" si="3"/>
        <v>1127</v>
      </c>
      <c r="M36" s="362">
        <v>1127</v>
      </c>
      <c r="N36" s="406" t="s">
        <v>73</v>
      </c>
      <c r="O36" s="406" t="s">
        <v>73</v>
      </c>
      <c r="P36" s="406" t="s">
        <v>73</v>
      </c>
      <c r="Q36" s="404" t="s">
        <v>73</v>
      </c>
    </row>
    <row r="37" spans="1:17" ht="21.75" customHeight="1">
      <c r="A37" s="305" t="s">
        <v>281</v>
      </c>
      <c r="B37" s="364">
        <f t="shared" si="0"/>
        <v>18738</v>
      </c>
      <c r="C37" s="365">
        <v>18738</v>
      </c>
      <c r="D37" s="414" t="s">
        <v>73</v>
      </c>
      <c r="E37" s="413" t="s">
        <v>73</v>
      </c>
      <c r="F37" s="411" t="s">
        <v>73</v>
      </c>
      <c r="G37" s="411" t="s">
        <v>73</v>
      </c>
      <c r="H37" s="411" t="s">
        <v>73</v>
      </c>
      <c r="I37" s="412" t="s">
        <v>73</v>
      </c>
      <c r="J37" s="364">
        <f t="shared" si="2"/>
        <v>18738</v>
      </c>
      <c r="K37" s="365">
        <v>18738</v>
      </c>
      <c r="L37" s="417" t="s">
        <v>73</v>
      </c>
      <c r="M37" s="413" t="s">
        <v>73</v>
      </c>
      <c r="N37" s="411" t="s">
        <v>73</v>
      </c>
      <c r="O37" s="411" t="s">
        <v>73</v>
      </c>
      <c r="P37" s="411" t="s">
        <v>73</v>
      </c>
      <c r="Q37" s="412" t="s">
        <v>73</v>
      </c>
    </row>
    <row r="38" spans="1:17" ht="21.75" customHeight="1">
      <c r="A38" s="303" t="s">
        <v>282</v>
      </c>
      <c r="B38" s="352">
        <f t="shared" si="0"/>
        <v>16106</v>
      </c>
      <c r="C38" s="353">
        <v>14408</v>
      </c>
      <c r="D38" s="357">
        <f t="shared" si="1"/>
        <v>1698</v>
      </c>
      <c r="E38" s="355">
        <v>1497</v>
      </c>
      <c r="F38" s="396" t="s">
        <v>73</v>
      </c>
      <c r="G38" s="396" t="s">
        <v>73</v>
      </c>
      <c r="H38" s="356">
        <v>201</v>
      </c>
      <c r="I38" s="397" t="s">
        <v>73</v>
      </c>
      <c r="J38" s="352">
        <f t="shared" si="2"/>
        <v>14408</v>
      </c>
      <c r="K38" s="353">
        <v>14408</v>
      </c>
      <c r="L38" s="415" t="s">
        <v>73</v>
      </c>
      <c r="M38" s="395" t="s">
        <v>73</v>
      </c>
      <c r="N38" s="396" t="s">
        <v>73</v>
      </c>
      <c r="O38" s="396" t="s">
        <v>73</v>
      </c>
      <c r="P38" s="396" t="s">
        <v>73</v>
      </c>
      <c r="Q38" s="397" t="s">
        <v>73</v>
      </c>
    </row>
    <row r="39" spans="1:17" ht="21.75" customHeight="1">
      <c r="A39" s="303" t="s">
        <v>283</v>
      </c>
      <c r="B39" s="352">
        <f t="shared" si="0"/>
        <v>14481</v>
      </c>
      <c r="C39" s="353">
        <v>12290</v>
      </c>
      <c r="D39" s="357">
        <f t="shared" si="1"/>
        <v>2191</v>
      </c>
      <c r="E39" s="395" t="s">
        <v>73</v>
      </c>
      <c r="F39" s="396" t="s">
        <v>73</v>
      </c>
      <c r="G39" s="396" t="s">
        <v>73</v>
      </c>
      <c r="H39" s="356">
        <v>332</v>
      </c>
      <c r="I39" s="358">
        <v>1859</v>
      </c>
      <c r="J39" s="352">
        <f t="shared" si="2"/>
        <v>13967</v>
      </c>
      <c r="K39" s="353">
        <v>12290</v>
      </c>
      <c r="L39" s="354">
        <f t="shared" si="3"/>
        <v>1677</v>
      </c>
      <c r="M39" s="395" t="s">
        <v>73</v>
      </c>
      <c r="N39" s="396" t="s">
        <v>73</v>
      </c>
      <c r="O39" s="396" t="s">
        <v>73</v>
      </c>
      <c r="P39" s="396" t="s">
        <v>73</v>
      </c>
      <c r="Q39" s="358">
        <v>1677</v>
      </c>
    </row>
    <row r="40" spans="1:17" ht="21.75" customHeight="1">
      <c r="A40" s="303" t="s">
        <v>284</v>
      </c>
      <c r="B40" s="352">
        <f t="shared" si="0"/>
        <v>25790</v>
      </c>
      <c r="C40" s="353">
        <v>23639</v>
      </c>
      <c r="D40" s="357">
        <f t="shared" si="1"/>
        <v>2151</v>
      </c>
      <c r="E40" s="355">
        <v>1992</v>
      </c>
      <c r="F40" s="356">
        <v>159</v>
      </c>
      <c r="G40" s="396" t="s">
        <v>73</v>
      </c>
      <c r="H40" s="396" t="s">
        <v>73</v>
      </c>
      <c r="I40" s="397" t="s">
        <v>73</v>
      </c>
      <c r="J40" s="352">
        <f t="shared" si="2"/>
        <v>25300</v>
      </c>
      <c r="K40" s="353">
        <v>23639</v>
      </c>
      <c r="L40" s="354">
        <f t="shared" si="3"/>
        <v>1661</v>
      </c>
      <c r="M40" s="355">
        <v>1661</v>
      </c>
      <c r="N40" s="396" t="s">
        <v>73</v>
      </c>
      <c r="O40" s="396" t="s">
        <v>73</v>
      </c>
      <c r="P40" s="396" t="s">
        <v>73</v>
      </c>
      <c r="Q40" s="397" t="s">
        <v>73</v>
      </c>
    </row>
    <row r="41" spans="1:17" ht="21.75" customHeight="1" thickBot="1">
      <c r="A41" s="306" t="s">
        <v>1124</v>
      </c>
      <c r="B41" s="372">
        <f t="shared" si="0"/>
        <v>13103</v>
      </c>
      <c r="C41" s="373">
        <v>12101</v>
      </c>
      <c r="D41" s="376">
        <f t="shared" si="1"/>
        <v>1002</v>
      </c>
      <c r="E41" s="421" t="s">
        <v>73</v>
      </c>
      <c r="F41" s="425" t="s">
        <v>73</v>
      </c>
      <c r="G41" s="377">
        <v>86</v>
      </c>
      <c r="H41" s="377">
        <v>916</v>
      </c>
      <c r="I41" s="426" t="s">
        <v>73</v>
      </c>
      <c r="J41" s="372">
        <f t="shared" si="2"/>
        <v>12101</v>
      </c>
      <c r="K41" s="373">
        <v>12101</v>
      </c>
      <c r="L41" s="848" t="s">
        <v>73</v>
      </c>
      <c r="M41" s="421" t="s">
        <v>73</v>
      </c>
      <c r="N41" s="425" t="s">
        <v>73</v>
      </c>
      <c r="O41" s="425" t="s">
        <v>73</v>
      </c>
      <c r="P41" s="425" t="s">
        <v>73</v>
      </c>
      <c r="Q41" s="426" t="s">
        <v>73</v>
      </c>
    </row>
    <row r="42" spans="1:17" ht="21" customHeight="1">
      <c r="A42" s="48" t="s">
        <v>740</v>
      </c>
      <c r="B42" s="301"/>
      <c r="C42" s="301"/>
      <c r="D42" s="301"/>
      <c r="E42" s="301"/>
      <c r="F42" s="109"/>
      <c r="G42" s="109"/>
      <c r="H42" s="109"/>
      <c r="I42" s="109"/>
      <c r="J42" s="21"/>
      <c r="K42" s="21"/>
      <c r="L42" s="301"/>
      <c r="M42" s="301"/>
      <c r="N42" s="109"/>
      <c r="O42" s="109"/>
      <c r="P42" s="109"/>
      <c r="Q42" s="109"/>
    </row>
    <row r="43" spans="1:17" s="17" customFormat="1" ht="21" customHeight="1" thickBot="1">
      <c r="A43" s="48" t="s">
        <v>374</v>
      </c>
      <c r="Q43" s="40" t="s">
        <v>944</v>
      </c>
    </row>
    <row r="44" spans="1:17" s="19" customFormat="1" ht="18.75" customHeight="1">
      <c r="A44" s="1017" t="s">
        <v>559</v>
      </c>
      <c r="B44" s="845" t="s">
        <v>365</v>
      </c>
      <c r="C44" s="846"/>
      <c r="D44" s="846"/>
      <c r="E44" s="846"/>
      <c r="F44" s="846"/>
      <c r="G44" s="846"/>
      <c r="H44" s="846"/>
      <c r="I44" s="847"/>
      <c r="J44" s="845" t="s">
        <v>368</v>
      </c>
      <c r="K44" s="51"/>
      <c r="L44" s="51"/>
      <c r="M44" s="51"/>
      <c r="N44" s="51"/>
      <c r="O44" s="51"/>
      <c r="P44" s="51"/>
      <c r="Q44" s="52"/>
    </row>
    <row r="45" spans="1:17" s="19" customFormat="1" ht="18.75" customHeight="1">
      <c r="A45" s="1018"/>
      <c r="B45" s="1009" t="s">
        <v>366</v>
      </c>
      <c r="C45" s="1020" t="s">
        <v>364</v>
      </c>
      <c r="D45" s="1006" t="s">
        <v>375</v>
      </c>
      <c r="E45" s="1007"/>
      <c r="F45" s="1007"/>
      <c r="G45" s="1007"/>
      <c r="H45" s="1007"/>
      <c r="I45" s="1008"/>
      <c r="J45" s="1009" t="s">
        <v>366</v>
      </c>
      <c r="K45" s="1020" t="s">
        <v>364</v>
      </c>
      <c r="L45" s="1006" t="s">
        <v>376</v>
      </c>
      <c r="M45" s="1007"/>
      <c r="N45" s="1007"/>
      <c r="O45" s="1007"/>
      <c r="P45" s="1007"/>
      <c r="Q45" s="1008"/>
    </row>
    <row r="46" spans="1:17" s="19" customFormat="1" ht="18.75" customHeight="1">
      <c r="A46" s="1018"/>
      <c r="B46" s="1009"/>
      <c r="C46" s="1021"/>
      <c r="D46" s="1021" t="s">
        <v>1118</v>
      </c>
      <c r="E46" s="1040" t="s">
        <v>1358</v>
      </c>
      <c r="F46" s="1015" t="s">
        <v>1356</v>
      </c>
      <c r="G46" s="1015" t="s">
        <v>1357</v>
      </c>
      <c r="H46" s="1015" t="s">
        <v>1360</v>
      </c>
      <c r="I46" s="1038" t="s">
        <v>363</v>
      </c>
      <c r="J46" s="1009"/>
      <c r="K46" s="1021"/>
      <c r="L46" s="1021" t="s">
        <v>1118</v>
      </c>
      <c r="M46" s="1040" t="s">
        <v>1358</v>
      </c>
      <c r="N46" s="1015" t="s">
        <v>1356</v>
      </c>
      <c r="O46" s="1015" t="s">
        <v>1357</v>
      </c>
      <c r="P46" s="1015" t="s">
        <v>1360</v>
      </c>
      <c r="Q46" s="1038" t="s">
        <v>1359</v>
      </c>
    </row>
    <row r="47" spans="1:17" s="19" customFormat="1" ht="39" customHeight="1" thickBot="1">
      <c r="A47" s="1019"/>
      <c r="B47" s="1010"/>
      <c r="C47" s="1022"/>
      <c r="D47" s="1022"/>
      <c r="E47" s="1041"/>
      <c r="F47" s="1016"/>
      <c r="G47" s="1016"/>
      <c r="H47" s="1016"/>
      <c r="I47" s="1039"/>
      <c r="J47" s="1010"/>
      <c r="K47" s="1022"/>
      <c r="L47" s="1022"/>
      <c r="M47" s="1041"/>
      <c r="N47" s="1016"/>
      <c r="O47" s="1016"/>
      <c r="P47" s="1016"/>
      <c r="Q47" s="1039"/>
    </row>
    <row r="48" spans="1:17" ht="21.75" customHeight="1">
      <c r="A48" s="302" t="s">
        <v>285</v>
      </c>
      <c r="B48" s="346">
        <f aca="true" t="shared" si="4" ref="B48:B75">SUM(C48:D48)</f>
        <v>11859</v>
      </c>
      <c r="C48" s="347">
        <v>9970</v>
      </c>
      <c r="D48" s="350">
        <f aca="true" t="shared" si="5" ref="D48:D75">SUM(E48:I48)</f>
        <v>1889</v>
      </c>
      <c r="E48" s="349">
        <v>1735</v>
      </c>
      <c r="F48" s="388" t="s">
        <v>73</v>
      </c>
      <c r="G48" s="388" t="s">
        <v>73</v>
      </c>
      <c r="H48" s="351">
        <v>154</v>
      </c>
      <c r="I48" s="389" t="s">
        <v>73</v>
      </c>
      <c r="J48" s="346">
        <f aca="true" t="shared" si="6" ref="J48:J75">SUM(K48,L48)</f>
        <v>10723</v>
      </c>
      <c r="K48" s="347">
        <v>9970</v>
      </c>
      <c r="L48" s="348">
        <f aca="true" t="shared" si="7" ref="L48:L75">SUM(M48:Q48)</f>
        <v>753</v>
      </c>
      <c r="M48" s="349">
        <v>753</v>
      </c>
      <c r="N48" s="388" t="s">
        <v>73</v>
      </c>
      <c r="O48" s="388" t="s">
        <v>73</v>
      </c>
      <c r="P48" s="388" t="s">
        <v>73</v>
      </c>
      <c r="Q48" s="389" t="s">
        <v>73</v>
      </c>
    </row>
    <row r="49" spans="1:17" ht="21.75" customHeight="1">
      <c r="A49" s="303" t="s">
        <v>286</v>
      </c>
      <c r="B49" s="352">
        <f t="shared" si="4"/>
        <v>15180</v>
      </c>
      <c r="C49" s="353">
        <v>14198</v>
      </c>
      <c r="D49" s="357">
        <f t="shared" si="5"/>
        <v>982</v>
      </c>
      <c r="E49" s="355">
        <v>982</v>
      </c>
      <c r="F49" s="396" t="s">
        <v>73</v>
      </c>
      <c r="G49" s="396" t="s">
        <v>73</v>
      </c>
      <c r="H49" s="396" t="s">
        <v>73</v>
      </c>
      <c r="I49" s="397" t="s">
        <v>73</v>
      </c>
      <c r="J49" s="352">
        <f t="shared" si="6"/>
        <v>14645</v>
      </c>
      <c r="K49" s="353">
        <v>14198</v>
      </c>
      <c r="L49" s="354">
        <f t="shared" si="7"/>
        <v>447</v>
      </c>
      <c r="M49" s="355">
        <v>447</v>
      </c>
      <c r="N49" s="396" t="s">
        <v>73</v>
      </c>
      <c r="O49" s="396" t="s">
        <v>73</v>
      </c>
      <c r="P49" s="396" t="s">
        <v>73</v>
      </c>
      <c r="Q49" s="397" t="s">
        <v>73</v>
      </c>
    </row>
    <row r="50" spans="1:17" ht="21.75" customHeight="1">
      <c r="A50" s="303" t="s">
        <v>287</v>
      </c>
      <c r="B50" s="352">
        <f t="shared" si="4"/>
        <v>5839</v>
      </c>
      <c r="C50" s="353">
        <v>5101</v>
      </c>
      <c r="D50" s="357">
        <f t="shared" si="5"/>
        <v>738</v>
      </c>
      <c r="E50" s="355">
        <v>417</v>
      </c>
      <c r="F50" s="396" t="s">
        <v>73</v>
      </c>
      <c r="G50" s="396" t="s">
        <v>73</v>
      </c>
      <c r="H50" s="356">
        <v>321</v>
      </c>
      <c r="I50" s="397" t="s">
        <v>73</v>
      </c>
      <c r="J50" s="352">
        <f t="shared" si="6"/>
        <v>5501</v>
      </c>
      <c r="K50" s="353">
        <v>5101</v>
      </c>
      <c r="L50" s="354">
        <f t="shared" si="7"/>
        <v>400</v>
      </c>
      <c r="M50" s="355">
        <v>347</v>
      </c>
      <c r="N50" s="396" t="s">
        <v>73</v>
      </c>
      <c r="O50" s="396" t="s">
        <v>73</v>
      </c>
      <c r="P50" s="356">
        <v>53</v>
      </c>
      <c r="Q50" s="397" t="s">
        <v>73</v>
      </c>
    </row>
    <row r="51" spans="1:17" ht="21.75" customHeight="1">
      <c r="A51" s="303" t="s">
        <v>288</v>
      </c>
      <c r="B51" s="352">
        <f t="shared" si="4"/>
        <v>1849</v>
      </c>
      <c r="C51" s="353">
        <v>1510</v>
      </c>
      <c r="D51" s="357">
        <f t="shared" si="5"/>
        <v>339</v>
      </c>
      <c r="E51" s="395" t="s">
        <v>73</v>
      </c>
      <c r="F51" s="396" t="s">
        <v>73</v>
      </c>
      <c r="G51" s="396" t="s">
        <v>73</v>
      </c>
      <c r="H51" s="356">
        <v>52</v>
      </c>
      <c r="I51" s="358">
        <v>287</v>
      </c>
      <c r="J51" s="352">
        <f t="shared" si="6"/>
        <v>1769</v>
      </c>
      <c r="K51" s="353">
        <v>1510</v>
      </c>
      <c r="L51" s="354">
        <f t="shared" si="7"/>
        <v>259</v>
      </c>
      <c r="M51" s="395" t="s">
        <v>73</v>
      </c>
      <c r="N51" s="396" t="s">
        <v>73</v>
      </c>
      <c r="O51" s="396" t="s">
        <v>73</v>
      </c>
      <c r="P51" s="396" t="s">
        <v>73</v>
      </c>
      <c r="Q51" s="358">
        <v>259</v>
      </c>
    </row>
    <row r="52" spans="1:17" ht="21.75" customHeight="1">
      <c r="A52" s="304" t="s">
        <v>289</v>
      </c>
      <c r="B52" s="359">
        <f t="shared" si="4"/>
        <v>6573</v>
      </c>
      <c r="C52" s="360">
        <v>6060</v>
      </c>
      <c r="D52" s="363">
        <f t="shared" si="5"/>
        <v>513</v>
      </c>
      <c r="E52" s="362">
        <v>141</v>
      </c>
      <c r="F52" s="406" t="s">
        <v>73</v>
      </c>
      <c r="G52" s="370">
        <v>28</v>
      </c>
      <c r="H52" s="370">
        <v>216</v>
      </c>
      <c r="I52" s="403">
        <v>128</v>
      </c>
      <c r="J52" s="359">
        <f t="shared" si="6"/>
        <v>6060</v>
      </c>
      <c r="K52" s="360">
        <v>6060</v>
      </c>
      <c r="L52" s="416" t="s">
        <v>73</v>
      </c>
      <c r="M52" s="400" t="s">
        <v>73</v>
      </c>
      <c r="N52" s="406" t="s">
        <v>73</v>
      </c>
      <c r="O52" s="406" t="s">
        <v>73</v>
      </c>
      <c r="P52" s="406" t="s">
        <v>73</v>
      </c>
      <c r="Q52" s="404" t="s">
        <v>73</v>
      </c>
    </row>
    <row r="53" spans="1:17" ht="21.75" customHeight="1">
      <c r="A53" s="305" t="s">
        <v>290</v>
      </c>
      <c r="B53" s="364">
        <f t="shared" si="4"/>
        <v>8938</v>
      </c>
      <c r="C53" s="365">
        <v>7825</v>
      </c>
      <c r="D53" s="368">
        <f t="shared" si="5"/>
        <v>1113</v>
      </c>
      <c r="E53" s="367">
        <v>417</v>
      </c>
      <c r="F53" s="369">
        <v>337</v>
      </c>
      <c r="G53" s="369">
        <v>27</v>
      </c>
      <c r="H53" s="369">
        <v>113</v>
      </c>
      <c r="I53" s="371">
        <v>219</v>
      </c>
      <c r="J53" s="364">
        <f t="shared" si="6"/>
        <v>7825</v>
      </c>
      <c r="K53" s="365">
        <v>7825</v>
      </c>
      <c r="L53" s="417" t="s">
        <v>73</v>
      </c>
      <c r="M53" s="413" t="s">
        <v>73</v>
      </c>
      <c r="N53" s="411" t="s">
        <v>73</v>
      </c>
      <c r="O53" s="411" t="s">
        <v>73</v>
      </c>
      <c r="P53" s="411" t="s">
        <v>73</v>
      </c>
      <c r="Q53" s="412" t="s">
        <v>73</v>
      </c>
    </row>
    <row r="54" spans="1:17" ht="21.75" customHeight="1">
      <c r="A54" s="303" t="s">
        <v>291</v>
      </c>
      <c r="B54" s="352">
        <f t="shared" si="4"/>
        <v>6320</v>
      </c>
      <c r="C54" s="353">
        <v>6028</v>
      </c>
      <c r="D54" s="357">
        <f t="shared" si="5"/>
        <v>292</v>
      </c>
      <c r="E54" s="395" t="s">
        <v>73</v>
      </c>
      <c r="F54" s="396" t="s">
        <v>73</v>
      </c>
      <c r="G54" s="396" t="s">
        <v>73</v>
      </c>
      <c r="H54" s="356">
        <v>292</v>
      </c>
      <c r="I54" s="397" t="s">
        <v>73</v>
      </c>
      <c r="J54" s="352">
        <f t="shared" si="6"/>
        <v>6028</v>
      </c>
      <c r="K54" s="353">
        <v>6028</v>
      </c>
      <c r="L54" s="415" t="s">
        <v>73</v>
      </c>
      <c r="M54" s="395" t="s">
        <v>73</v>
      </c>
      <c r="N54" s="396" t="s">
        <v>73</v>
      </c>
      <c r="O54" s="396" t="s">
        <v>73</v>
      </c>
      <c r="P54" s="396" t="s">
        <v>73</v>
      </c>
      <c r="Q54" s="397" t="s">
        <v>73</v>
      </c>
    </row>
    <row r="55" spans="1:17" ht="21.75" customHeight="1">
      <c r="A55" s="303" t="s">
        <v>292</v>
      </c>
      <c r="B55" s="352">
        <f t="shared" si="4"/>
        <v>5699</v>
      </c>
      <c r="C55" s="353">
        <v>5663</v>
      </c>
      <c r="D55" s="357">
        <f t="shared" si="5"/>
        <v>36</v>
      </c>
      <c r="E55" s="395" t="s">
        <v>73</v>
      </c>
      <c r="F55" s="396" t="s">
        <v>73</v>
      </c>
      <c r="G55" s="396" t="s">
        <v>73</v>
      </c>
      <c r="H55" s="356">
        <v>36</v>
      </c>
      <c r="I55" s="397" t="s">
        <v>73</v>
      </c>
      <c r="J55" s="352">
        <f t="shared" si="6"/>
        <v>5663</v>
      </c>
      <c r="K55" s="353">
        <v>5663</v>
      </c>
      <c r="L55" s="415" t="s">
        <v>73</v>
      </c>
      <c r="M55" s="395" t="s">
        <v>73</v>
      </c>
      <c r="N55" s="396" t="s">
        <v>73</v>
      </c>
      <c r="O55" s="396" t="s">
        <v>73</v>
      </c>
      <c r="P55" s="396" t="s">
        <v>73</v>
      </c>
      <c r="Q55" s="397" t="s">
        <v>73</v>
      </c>
    </row>
    <row r="56" spans="1:17" ht="21.75" customHeight="1">
      <c r="A56" s="303" t="s">
        <v>293</v>
      </c>
      <c r="B56" s="352">
        <f t="shared" si="4"/>
        <v>10972</v>
      </c>
      <c r="C56" s="353">
        <v>10972</v>
      </c>
      <c r="D56" s="398" t="s">
        <v>73</v>
      </c>
      <c r="E56" s="395" t="s">
        <v>73</v>
      </c>
      <c r="F56" s="396" t="s">
        <v>73</v>
      </c>
      <c r="G56" s="396" t="s">
        <v>73</v>
      </c>
      <c r="H56" s="396" t="s">
        <v>73</v>
      </c>
      <c r="I56" s="397" t="s">
        <v>73</v>
      </c>
      <c r="J56" s="352">
        <f t="shared" si="6"/>
        <v>10972</v>
      </c>
      <c r="K56" s="353">
        <v>10972</v>
      </c>
      <c r="L56" s="415" t="s">
        <v>73</v>
      </c>
      <c r="M56" s="395" t="s">
        <v>73</v>
      </c>
      <c r="N56" s="396" t="s">
        <v>73</v>
      </c>
      <c r="O56" s="396" t="s">
        <v>73</v>
      </c>
      <c r="P56" s="396" t="s">
        <v>73</v>
      </c>
      <c r="Q56" s="397" t="s">
        <v>73</v>
      </c>
    </row>
    <row r="57" spans="1:17" ht="21.75" customHeight="1">
      <c r="A57" s="304" t="s">
        <v>294</v>
      </c>
      <c r="B57" s="359">
        <f t="shared" si="4"/>
        <v>7367</v>
      </c>
      <c r="C57" s="360">
        <v>7366</v>
      </c>
      <c r="D57" s="363">
        <f t="shared" si="5"/>
        <v>1</v>
      </c>
      <c r="E57" s="400" t="s">
        <v>73</v>
      </c>
      <c r="F57" s="406" t="s">
        <v>73</v>
      </c>
      <c r="G57" s="406" t="s">
        <v>73</v>
      </c>
      <c r="H57" s="406" t="s">
        <v>73</v>
      </c>
      <c r="I57" s="403">
        <v>1</v>
      </c>
      <c r="J57" s="359">
        <f t="shared" si="6"/>
        <v>7366</v>
      </c>
      <c r="K57" s="360">
        <v>7366</v>
      </c>
      <c r="L57" s="416" t="s">
        <v>73</v>
      </c>
      <c r="M57" s="400" t="s">
        <v>73</v>
      </c>
      <c r="N57" s="406" t="s">
        <v>73</v>
      </c>
      <c r="O57" s="406" t="s">
        <v>73</v>
      </c>
      <c r="P57" s="406" t="s">
        <v>73</v>
      </c>
      <c r="Q57" s="404" t="s">
        <v>73</v>
      </c>
    </row>
    <row r="58" spans="1:17" ht="21.75" customHeight="1">
      <c r="A58" s="305" t="s">
        <v>295</v>
      </c>
      <c r="B58" s="364">
        <f t="shared" si="4"/>
        <v>11807</v>
      </c>
      <c r="C58" s="365">
        <v>11577</v>
      </c>
      <c r="D58" s="368">
        <f t="shared" si="5"/>
        <v>230</v>
      </c>
      <c r="E58" s="367">
        <v>230</v>
      </c>
      <c r="F58" s="411" t="s">
        <v>73</v>
      </c>
      <c r="G58" s="411" t="s">
        <v>73</v>
      </c>
      <c r="H58" s="411" t="s">
        <v>73</v>
      </c>
      <c r="I58" s="412" t="s">
        <v>73</v>
      </c>
      <c r="J58" s="364">
        <f t="shared" si="6"/>
        <v>11577</v>
      </c>
      <c r="K58" s="365">
        <v>11577</v>
      </c>
      <c r="L58" s="417" t="s">
        <v>73</v>
      </c>
      <c r="M58" s="413" t="s">
        <v>73</v>
      </c>
      <c r="N58" s="411" t="s">
        <v>73</v>
      </c>
      <c r="O58" s="411" t="s">
        <v>73</v>
      </c>
      <c r="P58" s="411" t="s">
        <v>73</v>
      </c>
      <c r="Q58" s="412" t="s">
        <v>73</v>
      </c>
    </row>
    <row r="59" spans="1:17" ht="21.75" customHeight="1">
      <c r="A59" s="303" t="s">
        <v>296</v>
      </c>
      <c r="B59" s="352">
        <f t="shared" si="4"/>
        <v>1892</v>
      </c>
      <c r="C59" s="353">
        <v>1443</v>
      </c>
      <c r="D59" s="357">
        <f t="shared" si="5"/>
        <v>449</v>
      </c>
      <c r="E59" s="395" t="s">
        <v>73</v>
      </c>
      <c r="F59" s="396" t="s">
        <v>73</v>
      </c>
      <c r="G59" s="396" t="s">
        <v>73</v>
      </c>
      <c r="H59" s="356">
        <v>234</v>
      </c>
      <c r="I59" s="358">
        <v>215</v>
      </c>
      <c r="J59" s="352">
        <f t="shared" si="6"/>
        <v>1443</v>
      </c>
      <c r="K59" s="353">
        <v>1443</v>
      </c>
      <c r="L59" s="415" t="s">
        <v>73</v>
      </c>
      <c r="M59" s="395" t="s">
        <v>73</v>
      </c>
      <c r="N59" s="396" t="s">
        <v>73</v>
      </c>
      <c r="O59" s="396" t="s">
        <v>73</v>
      </c>
      <c r="P59" s="396" t="s">
        <v>73</v>
      </c>
      <c r="Q59" s="397" t="s">
        <v>73</v>
      </c>
    </row>
    <row r="60" spans="1:17" ht="21.75" customHeight="1">
      <c r="A60" s="303" t="s">
        <v>297</v>
      </c>
      <c r="B60" s="352">
        <f t="shared" si="4"/>
        <v>7864</v>
      </c>
      <c r="C60" s="353">
        <v>6841</v>
      </c>
      <c r="D60" s="357">
        <f t="shared" si="5"/>
        <v>1023</v>
      </c>
      <c r="E60" s="355">
        <v>355</v>
      </c>
      <c r="F60" s="356">
        <v>151</v>
      </c>
      <c r="G60" s="396" t="s">
        <v>73</v>
      </c>
      <c r="H60" s="356">
        <v>517</v>
      </c>
      <c r="I60" s="397" t="s">
        <v>73</v>
      </c>
      <c r="J60" s="352">
        <f t="shared" si="6"/>
        <v>6963</v>
      </c>
      <c r="K60" s="353">
        <v>6841</v>
      </c>
      <c r="L60" s="354">
        <f t="shared" si="7"/>
        <v>122</v>
      </c>
      <c r="M60" s="355">
        <v>122</v>
      </c>
      <c r="N60" s="396" t="s">
        <v>73</v>
      </c>
      <c r="O60" s="396" t="s">
        <v>73</v>
      </c>
      <c r="P60" s="396" t="s">
        <v>73</v>
      </c>
      <c r="Q60" s="397" t="s">
        <v>73</v>
      </c>
    </row>
    <row r="61" spans="1:17" ht="21.75" customHeight="1">
      <c r="A61" s="303" t="s">
        <v>298</v>
      </c>
      <c r="B61" s="352">
        <f t="shared" si="4"/>
        <v>13280</v>
      </c>
      <c r="C61" s="353">
        <v>12680</v>
      </c>
      <c r="D61" s="357">
        <f t="shared" si="5"/>
        <v>600</v>
      </c>
      <c r="E61" s="355">
        <v>600</v>
      </c>
      <c r="F61" s="396" t="s">
        <v>73</v>
      </c>
      <c r="G61" s="396" t="s">
        <v>73</v>
      </c>
      <c r="H61" s="396" t="s">
        <v>73</v>
      </c>
      <c r="I61" s="397" t="s">
        <v>73</v>
      </c>
      <c r="J61" s="352">
        <f t="shared" si="6"/>
        <v>12885</v>
      </c>
      <c r="K61" s="353">
        <v>12680</v>
      </c>
      <c r="L61" s="354">
        <f t="shared" si="7"/>
        <v>205</v>
      </c>
      <c r="M61" s="355">
        <v>205</v>
      </c>
      <c r="N61" s="396" t="s">
        <v>73</v>
      </c>
      <c r="O61" s="396" t="s">
        <v>73</v>
      </c>
      <c r="P61" s="396" t="s">
        <v>73</v>
      </c>
      <c r="Q61" s="397" t="s">
        <v>73</v>
      </c>
    </row>
    <row r="62" spans="1:17" ht="21.75" customHeight="1">
      <c r="A62" s="304" t="s">
        <v>299</v>
      </c>
      <c r="B62" s="359">
        <f t="shared" si="4"/>
        <v>11466</v>
      </c>
      <c r="C62" s="360">
        <v>10063</v>
      </c>
      <c r="D62" s="363">
        <f t="shared" si="5"/>
        <v>1403</v>
      </c>
      <c r="E62" s="362">
        <v>871</v>
      </c>
      <c r="F62" s="406" t="s">
        <v>73</v>
      </c>
      <c r="G62" s="406" t="s">
        <v>73</v>
      </c>
      <c r="H62" s="370">
        <v>532</v>
      </c>
      <c r="I62" s="404" t="s">
        <v>73</v>
      </c>
      <c r="J62" s="359">
        <f t="shared" si="6"/>
        <v>10602</v>
      </c>
      <c r="K62" s="360">
        <v>10063</v>
      </c>
      <c r="L62" s="361">
        <f t="shared" si="7"/>
        <v>539</v>
      </c>
      <c r="M62" s="362">
        <v>430</v>
      </c>
      <c r="N62" s="406" t="s">
        <v>73</v>
      </c>
      <c r="O62" s="406" t="s">
        <v>73</v>
      </c>
      <c r="P62" s="370">
        <v>109</v>
      </c>
      <c r="Q62" s="404" t="s">
        <v>73</v>
      </c>
    </row>
    <row r="63" spans="1:17" ht="21.75" customHeight="1">
      <c r="A63" s="305" t="s">
        <v>300</v>
      </c>
      <c r="B63" s="364">
        <f t="shared" si="4"/>
        <v>10181</v>
      </c>
      <c r="C63" s="365">
        <v>8646</v>
      </c>
      <c r="D63" s="368">
        <f t="shared" si="5"/>
        <v>1535</v>
      </c>
      <c r="E63" s="367">
        <v>985</v>
      </c>
      <c r="F63" s="411" t="s">
        <v>73</v>
      </c>
      <c r="G63" s="411" t="s">
        <v>73</v>
      </c>
      <c r="H63" s="369">
        <v>550</v>
      </c>
      <c r="I63" s="412" t="s">
        <v>73</v>
      </c>
      <c r="J63" s="364">
        <f t="shared" si="6"/>
        <v>9508</v>
      </c>
      <c r="K63" s="365">
        <v>8646</v>
      </c>
      <c r="L63" s="366">
        <f t="shared" si="7"/>
        <v>862</v>
      </c>
      <c r="M63" s="367">
        <v>734</v>
      </c>
      <c r="N63" s="411" t="s">
        <v>73</v>
      </c>
      <c r="O63" s="411" t="s">
        <v>73</v>
      </c>
      <c r="P63" s="369">
        <v>128</v>
      </c>
      <c r="Q63" s="412" t="s">
        <v>73</v>
      </c>
    </row>
    <row r="64" spans="1:17" ht="21.75" customHeight="1">
      <c r="A64" s="303" t="s">
        <v>301</v>
      </c>
      <c r="B64" s="352">
        <f t="shared" si="4"/>
        <v>14322</v>
      </c>
      <c r="C64" s="353">
        <v>11938</v>
      </c>
      <c r="D64" s="357">
        <f t="shared" si="5"/>
        <v>2384</v>
      </c>
      <c r="E64" s="355">
        <v>845</v>
      </c>
      <c r="F64" s="356">
        <v>82</v>
      </c>
      <c r="G64" s="396" t="s">
        <v>73</v>
      </c>
      <c r="H64" s="356">
        <v>1457</v>
      </c>
      <c r="I64" s="397" t="s">
        <v>73</v>
      </c>
      <c r="J64" s="352">
        <f t="shared" si="6"/>
        <v>12230</v>
      </c>
      <c r="K64" s="353">
        <v>11938</v>
      </c>
      <c r="L64" s="354">
        <f t="shared" si="7"/>
        <v>292</v>
      </c>
      <c r="M64" s="355">
        <v>292</v>
      </c>
      <c r="N64" s="396" t="s">
        <v>73</v>
      </c>
      <c r="O64" s="396" t="s">
        <v>73</v>
      </c>
      <c r="P64" s="396" t="s">
        <v>73</v>
      </c>
      <c r="Q64" s="397" t="s">
        <v>73</v>
      </c>
    </row>
    <row r="65" spans="1:17" ht="21.75" customHeight="1">
      <c r="A65" s="303" t="s">
        <v>302</v>
      </c>
      <c r="B65" s="352">
        <f t="shared" si="4"/>
        <v>8365</v>
      </c>
      <c r="C65" s="353">
        <v>7782</v>
      </c>
      <c r="D65" s="357">
        <f t="shared" si="5"/>
        <v>583</v>
      </c>
      <c r="E65" s="395" t="s">
        <v>73</v>
      </c>
      <c r="F65" s="396" t="s">
        <v>73</v>
      </c>
      <c r="G65" s="356">
        <v>11</v>
      </c>
      <c r="H65" s="356">
        <v>427</v>
      </c>
      <c r="I65" s="358">
        <v>145</v>
      </c>
      <c r="J65" s="352">
        <f t="shared" si="6"/>
        <v>7822</v>
      </c>
      <c r="K65" s="353">
        <v>7782</v>
      </c>
      <c r="L65" s="354">
        <f t="shared" si="7"/>
        <v>40</v>
      </c>
      <c r="M65" s="395" t="s">
        <v>73</v>
      </c>
      <c r="N65" s="396" t="s">
        <v>73</v>
      </c>
      <c r="O65" s="396" t="s">
        <v>73</v>
      </c>
      <c r="P65" s="356">
        <v>40</v>
      </c>
      <c r="Q65" s="397" t="s">
        <v>73</v>
      </c>
    </row>
    <row r="66" spans="1:17" ht="21.75" customHeight="1">
      <c r="A66" s="303" t="s">
        <v>303</v>
      </c>
      <c r="B66" s="352">
        <f t="shared" si="4"/>
        <v>6546</v>
      </c>
      <c r="C66" s="353">
        <v>5841</v>
      </c>
      <c r="D66" s="357">
        <f t="shared" si="5"/>
        <v>705</v>
      </c>
      <c r="E66" s="395" t="s">
        <v>73</v>
      </c>
      <c r="F66" s="396" t="s">
        <v>73</v>
      </c>
      <c r="G66" s="396" t="s">
        <v>73</v>
      </c>
      <c r="H66" s="356">
        <v>705</v>
      </c>
      <c r="I66" s="397" t="s">
        <v>73</v>
      </c>
      <c r="J66" s="352">
        <f t="shared" si="6"/>
        <v>5913</v>
      </c>
      <c r="K66" s="353">
        <v>5841</v>
      </c>
      <c r="L66" s="354">
        <f t="shared" si="7"/>
        <v>72</v>
      </c>
      <c r="M66" s="395" t="s">
        <v>73</v>
      </c>
      <c r="N66" s="396" t="s">
        <v>73</v>
      </c>
      <c r="O66" s="396" t="s">
        <v>73</v>
      </c>
      <c r="P66" s="356">
        <v>72</v>
      </c>
      <c r="Q66" s="397" t="s">
        <v>73</v>
      </c>
    </row>
    <row r="67" spans="1:17" ht="21.75" customHeight="1">
      <c r="A67" s="304" t="s">
        <v>304</v>
      </c>
      <c r="B67" s="359">
        <f t="shared" si="4"/>
        <v>3953</v>
      </c>
      <c r="C67" s="360">
        <v>3715</v>
      </c>
      <c r="D67" s="363">
        <f t="shared" si="5"/>
        <v>238</v>
      </c>
      <c r="E67" s="400" t="s">
        <v>73</v>
      </c>
      <c r="F67" s="406" t="s">
        <v>73</v>
      </c>
      <c r="G67" s="406" t="s">
        <v>73</v>
      </c>
      <c r="H67" s="370">
        <v>238</v>
      </c>
      <c r="I67" s="404" t="s">
        <v>73</v>
      </c>
      <c r="J67" s="359">
        <f t="shared" si="6"/>
        <v>3737</v>
      </c>
      <c r="K67" s="360">
        <v>3715</v>
      </c>
      <c r="L67" s="361">
        <f t="shared" si="7"/>
        <v>22</v>
      </c>
      <c r="M67" s="400" t="s">
        <v>73</v>
      </c>
      <c r="N67" s="406" t="s">
        <v>73</v>
      </c>
      <c r="O67" s="406" t="s">
        <v>73</v>
      </c>
      <c r="P67" s="370">
        <v>22</v>
      </c>
      <c r="Q67" s="404" t="s">
        <v>73</v>
      </c>
    </row>
    <row r="68" spans="1:17" ht="21.75" customHeight="1">
      <c r="A68" s="305" t="s">
        <v>305</v>
      </c>
      <c r="B68" s="364">
        <f t="shared" si="4"/>
        <v>8205</v>
      </c>
      <c r="C68" s="365">
        <v>6570</v>
      </c>
      <c r="D68" s="368">
        <f t="shared" si="5"/>
        <v>1635</v>
      </c>
      <c r="E68" s="367">
        <v>162</v>
      </c>
      <c r="F68" s="411" t="s">
        <v>73</v>
      </c>
      <c r="G68" s="411" t="s">
        <v>73</v>
      </c>
      <c r="H68" s="369">
        <v>1473</v>
      </c>
      <c r="I68" s="412" t="s">
        <v>73</v>
      </c>
      <c r="J68" s="364">
        <f t="shared" si="6"/>
        <v>6702</v>
      </c>
      <c r="K68" s="365">
        <v>6570</v>
      </c>
      <c r="L68" s="366">
        <f t="shared" si="7"/>
        <v>132</v>
      </c>
      <c r="M68" s="413" t="s">
        <v>73</v>
      </c>
      <c r="N68" s="411" t="s">
        <v>73</v>
      </c>
      <c r="O68" s="411" t="s">
        <v>73</v>
      </c>
      <c r="P68" s="369">
        <v>132</v>
      </c>
      <c r="Q68" s="412" t="s">
        <v>73</v>
      </c>
    </row>
    <row r="69" spans="1:17" ht="21.75" customHeight="1">
      <c r="A69" s="303" t="s">
        <v>306</v>
      </c>
      <c r="B69" s="352">
        <f t="shared" si="4"/>
        <v>15458</v>
      </c>
      <c r="C69" s="353">
        <v>13436</v>
      </c>
      <c r="D69" s="357">
        <f t="shared" si="5"/>
        <v>2022</v>
      </c>
      <c r="E69" s="355">
        <v>1711</v>
      </c>
      <c r="F69" s="396" t="s">
        <v>73</v>
      </c>
      <c r="G69" s="396" t="s">
        <v>73</v>
      </c>
      <c r="H69" s="356">
        <v>311</v>
      </c>
      <c r="I69" s="397" t="s">
        <v>73</v>
      </c>
      <c r="J69" s="352">
        <f t="shared" si="6"/>
        <v>14379</v>
      </c>
      <c r="K69" s="353">
        <v>13436</v>
      </c>
      <c r="L69" s="354">
        <f t="shared" si="7"/>
        <v>943</v>
      </c>
      <c r="M69" s="355">
        <v>943</v>
      </c>
      <c r="N69" s="396" t="s">
        <v>73</v>
      </c>
      <c r="O69" s="396" t="s">
        <v>73</v>
      </c>
      <c r="P69" s="396" t="s">
        <v>73</v>
      </c>
      <c r="Q69" s="397" t="s">
        <v>73</v>
      </c>
    </row>
    <row r="70" spans="1:17" ht="21.75" customHeight="1">
      <c r="A70" s="303" t="s">
        <v>307</v>
      </c>
      <c r="B70" s="352">
        <f t="shared" si="4"/>
        <v>1590</v>
      </c>
      <c r="C70" s="353">
        <v>1377</v>
      </c>
      <c r="D70" s="357">
        <f t="shared" si="5"/>
        <v>213</v>
      </c>
      <c r="E70" s="395" t="s">
        <v>73</v>
      </c>
      <c r="F70" s="396" t="s">
        <v>73</v>
      </c>
      <c r="G70" s="396" t="s">
        <v>73</v>
      </c>
      <c r="H70" s="356">
        <v>210</v>
      </c>
      <c r="I70" s="358">
        <v>3</v>
      </c>
      <c r="J70" s="352">
        <f t="shared" si="6"/>
        <v>1377</v>
      </c>
      <c r="K70" s="353">
        <v>1377</v>
      </c>
      <c r="L70" s="415" t="s">
        <v>73</v>
      </c>
      <c r="M70" s="395" t="s">
        <v>73</v>
      </c>
      <c r="N70" s="396" t="s">
        <v>73</v>
      </c>
      <c r="O70" s="396" t="s">
        <v>73</v>
      </c>
      <c r="P70" s="396" t="s">
        <v>73</v>
      </c>
      <c r="Q70" s="397" t="s">
        <v>73</v>
      </c>
    </row>
    <row r="71" spans="1:17" ht="21.75" customHeight="1">
      <c r="A71" s="303" t="s">
        <v>308</v>
      </c>
      <c r="B71" s="352">
        <f t="shared" si="4"/>
        <v>1240</v>
      </c>
      <c r="C71" s="353">
        <v>943</v>
      </c>
      <c r="D71" s="357">
        <f t="shared" si="5"/>
        <v>297</v>
      </c>
      <c r="E71" s="355">
        <v>121</v>
      </c>
      <c r="F71" s="396" t="s">
        <v>73</v>
      </c>
      <c r="G71" s="396" t="s">
        <v>73</v>
      </c>
      <c r="H71" s="356">
        <v>174</v>
      </c>
      <c r="I71" s="358">
        <v>2</v>
      </c>
      <c r="J71" s="352">
        <f t="shared" si="6"/>
        <v>943</v>
      </c>
      <c r="K71" s="353">
        <v>943</v>
      </c>
      <c r="L71" s="415" t="s">
        <v>73</v>
      </c>
      <c r="M71" s="395" t="s">
        <v>73</v>
      </c>
      <c r="N71" s="396" t="s">
        <v>73</v>
      </c>
      <c r="O71" s="396" t="s">
        <v>73</v>
      </c>
      <c r="P71" s="396" t="s">
        <v>73</v>
      </c>
      <c r="Q71" s="397" t="s">
        <v>73</v>
      </c>
    </row>
    <row r="72" spans="1:17" ht="21.75" customHeight="1">
      <c r="A72" s="304" t="s">
        <v>309</v>
      </c>
      <c r="B72" s="359">
        <f t="shared" si="4"/>
        <v>412</v>
      </c>
      <c r="C72" s="360">
        <v>237</v>
      </c>
      <c r="D72" s="363">
        <f t="shared" si="5"/>
        <v>175</v>
      </c>
      <c r="E72" s="362">
        <v>113</v>
      </c>
      <c r="F72" s="406" t="s">
        <v>73</v>
      </c>
      <c r="G72" s="406" t="s">
        <v>73</v>
      </c>
      <c r="H72" s="370">
        <v>61</v>
      </c>
      <c r="I72" s="403">
        <v>1</v>
      </c>
      <c r="J72" s="359">
        <f t="shared" si="6"/>
        <v>237</v>
      </c>
      <c r="K72" s="360">
        <v>237</v>
      </c>
      <c r="L72" s="416" t="s">
        <v>73</v>
      </c>
      <c r="M72" s="400" t="s">
        <v>73</v>
      </c>
      <c r="N72" s="406" t="s">
        <v>73</v>
      </c>
      <c r="O72" s="406" t="s">
        <v>73</v>
      </c>
      <c r="P72" s="406" t="s">
        <v>73</v>
      </c>
      <c r="Q72" s="404" t="s">
        <v>73</v>
      </c>
    </row>
    <row r="73" spans="1:17" ht="21.75" customHeight="1">
      <c r="A73" s="305" t="s">
        <v>310</v>
      </c>
      <c r="B73" s="364">
        <f t="shared" si="4"/>
        <v>2484</v>
      </c>
      <c r="C73" s="365">
        <v>2331</v>
      </c>
      <c r="D73" s="368">
        <f t="shared" si="5"/>
        <v>153</v>
      </c>
      <c r="E73" s="367">
        <v>48</v>
      </c>
      <c r="F73" s="411" t="s">
        <v>73</v>
      </c>
      <c r="G73" s="411" t="s">
        <v>73</v>
      </c>
      <c r="H73" s="369">
        <v>105</v>
      </c>
      <c r="I73" s="412" t="s">
        <v>73</v>
      </c>
      <c r="J73" s="364">
        <f t="shared" si="6"/>
        <v>2379</v>
      </c>
      <c r="K73" s="365">
        <v>2331</v>
      </c>
      <c r="L73" s="366">
        <f t="shared" si="7"/>
        <v>48</v>
      </c>
      <c r="M73" s="367">
        <v>48</v>
      </c>
      <c r="N73" s="411" t="s">
        <v>73</v>
      </c>
      <c r="O73" s="411" t="s">
        <v>73</v>
      </c>
      <c r="P73" s="411" t="s">
        <v>73</v>
      </c>
      <c r="Q73" s="412" t="s">
        <v>73</v>
      </c>
    </row>
    <row r="74" spans="1:17" ht="21.75" customHeight="1">
      <c r="A74" s="303" t="s">
        <v>311</v>
      </c>
      <c r="B74" s="352">
        <f t="shared" si="4"/>
        <v>5741</v>
      </c>
      <c r="C74" s="353">
        <v>5370</v>
      </c>
      <c r="D74" s="357">
        <f t="shared" si="5"/>
        <v>371</v>
      </c>
      <c r="E74" s="355">
        <v>128</v>
      </c>
      <c r="F74" s="396" t="s">
        <v>73</v>
      </c>
      <c r="G74" s="396" t="s">
        <v>73</v>
      </c>
      <c r="H74" s="356">
        <v>243</v>
      </c>
      <c r="I74" s="397" t="s">
        <v>73</v>
      </c>
      <c r="J74" s="352">
        <f t="shared" si="6"/>
        <v>5498</v>
      </c>
      <c r="K74" s="353">
        <v>5370</v>
      </c>
      <c r="L74" s="354">
        <f t="shared" si="7"/>
        <v>128</v>
      </c>
      <c r="M74" s="355">
        <v>128</v>
      </c>
      <c r="N74" s="396" t="s">
        <v>73</v>
      </c>
      <c r="O74" s="396" t="s">
        <v>73</v>
      </c>
      <c r="P74" s="396" t="s">
        <v>73</v>
      </c>
      <c r="Q74" s="397" t="s">
        <v>73</v>
      </c>
    </row>
    <row r="75" spans="1:17" ht="21.75" customHeight="1" thickBot="1">
      <c r="A75" s="306" t="s">
        <v>312</v>
      </c>
      <c r="B75" s="372">
        <f t="shared" si="4"/>
        <v>4005</v>
      </c>
      <c r="C75" s="373">
        <v>3750</v>
      </c>
      <c r="D75" s="376">
        <f t="shared" si="5"/>
        <v>255</v>
      </c>
      <c r="E75" s="375">
        <v>78</v>
      </c>
      <c r="F75" s="425" t="s">
        <v>73</v>
      </c>
      <c r="G75" s="425" t="s">
        <v>73</v>
      </c>
      <c r="H75" s="377">
        <v>177</v>
      </c>
      <c r="I75" s="426" t="s">
        <v>73</v>
      </c>
      <c r="J75" s="372">
        <f t="shared" si="6"/>
        <v>3862</v>
      </c>
      <c r="K75" s="373">
        <v>3750</v>
      </c>
      <c r="L75" s="374">
        <f t="shared" si="7"/>
        <v>112</v>
      </c>
      <c r="M75" s="375">
        <v>78</v>
      </c>
      <c r="N75" s="425" t="s">
        <v>73</v>
      </c>
      <c r="O75" s="425" t="s">
        <v>73</v>
      </c>
      <c r="P75" s="377">
        <v>34</v>
      </c>
      <c r="Q75" s="426" t="s">
        <v>73</v>
      </c>
    </row>
    <row r="76" spans="1:17" ht="21.75" customHeight="1">
      <c r="A76" s="378" t="s">
        <v>562</v>
      </c>
      <c r="B76" s="352">
        <f aca="true" t="shared" si="8" ref="B76:J76">SUM(B7:B41)</f>
        <v>2285183</v>
      </c>
      <c r="C76" s="353">
        <f t="shared" si="8"/>
        <v>1881538</v>
      </c>
      <c r="D76" s="353">
        <f t="shared" si="8"/>
        <v>403645</v>
      </c>
      <c r="E76" s="355">
        <f t="shared" si="8"/>
        <v>215168</v>
      </c>
      <c r="F76" s="356">
        <f t="shared" si="8"/>
        <v>5209</v>
      </c>
      <c r="G76" s="356">
        <f t="shared" si="8"/>
        <v>187</v>
      </c>
      <c r="H76" s="356">
        <f t="shared" si="8"/>
        <v>176530</v>
      </c>
      <c r="I76" s="358">
        <f t="shared" si="8"/>
        <v>6551</v>
      </c>
      <c r="J76" s="352">
        <f t="shared" si="8"/>
        <v>2045681</v>
      </c>
      <c r="K76" s="353">
        <f aca="true" t="shared" si="9" ref="K76:Q76">SUM(K7:K41)</f>
        <v>1881538</v>
      </c>
      <c r="L76" s="354">
        <f t="shared" si="9"/>
        <v>164143</v>
      </c>
      <c r="M76" s="355">
        <f t="shared" si="9"/>
        <v>151440</v>
      </c>
      <c r="N76" s="356">
        <f t="shared" si="9"/>
        <v>59</v>
      </c>
      <c r="O76" s="356">
        <f>SUM(O7:O41)</f>
        <v>0</v>
      </c>
      <c r="P76" s="356">
        <f>SUM(P7:P41)</f>
        <v>10774</v>
      </c>
      <c r="Q76" s="358">
        <f t="shared" si="9"/>
        <v>1870</v>
      </c>
    </row>
    <row r="77" spans="1:17" ht="21.75" customHeight="1">
      <c r="A77" s="378" t="s">
        <v>561</v>
      </c>
      <c r="B77" s="352">
        <f aca="true" t="shared" si="10" ref="B77:Q77">SUM(B48:B75)</f>
        <v>209407</v>
      </c>
      <c r="C77" s="353">
        <f t="shared" si="10"/>
        <v>189233</v>
      </c>
      <c r="D77" s="353">
        <f t="shared" si="10"/>
        <v>20174</v>
      </c>
      <c r="E77" s="355">
        <f t="shared" si="10"/>
        <v>9939</v>
      </c>
      <c r="F77" s="356">
        <f t="shared" si="10"/>
        <v>570</v>
      </c>
      <c r="G77" s="356">
        <f t="shared" si="10"/>
        <v>66</v>
      </c>
      <c r="H77" s="356">
        <f t="shared" si="10"/>
        <v>8598</v>
      </c>
      <c r="I77" s="358">
        <f t="shared" si="10"/>
        <v>1001</v>
      </c>
      <c r="J77" s="352">
        <f t="shared" si="10"/>
        <v>194609</v>
      </c>
      <c r="K77" s="353">
        <f t="shared" si="10"/>
        <v>189233</v>
      </c>
      <c r="L77" s="354">
        <f t="shared" si="10"/>
        <v>5376</v>
      </c>
      <c r="M77" s="355">
        <f t="shared" si="10"/>
        <v>4527</v>
      </c>
      <c r="N77" s="356">
        <f t="shared" si="10"/>
        <v>0</v>
      </c>
      <c r="O77" s="356">
        <f t="shared" si="10"/>
        <v>0</v>
      </c>
      <c r="P77" s="356">
        <f t="shared" si="10"/>
        <v>590</v>
      </c>
      <c r="Q77" s="358">
        <f t="shared" si="10"/>
        <v>259</v>
      </c>
    </row>
    <row r="78" spans="1:17" ht="21.75" customHeight="1" thickBot="1">
      <c r="A78" s="379" t="s">
        <v>574</v>
      </c>
      <c r="B78" s="372">
        <f aca="true" t="shared" si="11" ref="B78:J78">SUM(B76:B77)</f>
        <v>2494590</v>
      </c>
      <c r="C78" s="373">
        <f t="shared" si="11"/>
        <v>2070771</v>
      </c>
      <c r="D78" s="373">
        <f t="shared" si="11"/>
        <v>423819</v>
      </c>
      <c r="E78" s="375">
        <f t="shared" si="11"/>
        <v>225107</v>
      </c>
      <c r="F78" s="377">
        <f t="shared" si="11"/>
        <v>5779</v>
      </c>
      <c r="G78" s="377">
        <f t="shared" si="11"/>
        <v>253</v>
      </c>
      <c r="H78" s="377">
        <f t="shared" si="11"/>
        <v>185128</v>
      </c>
      <c r="I78" s="380">
        <f t="shared" si="11"/>
        <v>7552</v>
      </c>
      <c r="J78" s="372">
        <f t="shared" si="11"/>
        <v>2240290</v>
      </c>
      <c r="K78" s="373">
        <f aca="true" t="shared" si="12" ref="K78:Q78">SUM(K76:K77)</f>
        <v>2070771</v>
      </c>
      <c r="L78" s="374">
        <f t="shared" si="12"/>
        <v>169519</v>
      </c>
      <c r="M78" s="375">
        <f t="shared" si="12"/>
        <v>155967</v>
      </c>
      <c r="N78" s="377">
        <f t="shared" si="12"/>
        <v>59</v>
      </c>
      <c r="O78" s="377">
        <f>SUM(O76:O77)</f>
        <v>0</v>
      </c>
      <c r="P78" s="377">
        <f>SUM(P76:P77)</f>
        <v>11364</v>
      </c>
      <c r="Q78" s="380">
        <f t="shared" si="12"/>
        <v>2129</v>
      </c>
    </row>
    <row r="79" ht="19.5" customHeight="1">
      <c r="A79" s="932" t="s">
        <v>1361</v>
      </c>
    </row>
    <row r="80" spans="1:12" ht="19.5" customHeight="1">
      <c r="A80" s="932" t="s">
        <v>1363</v>
      </c>
      <c r="J80" s="20"/>
      <c r="L80" s="20"/>
    </row>
    <row r="81" spans="1:12" ht="19.5" customHeight="1">
      <c r="A81" s="932" t="s">
        <v>1364</v>
      </c>
      <c r="J81" s="20"/>
      <c r="L81" s="20"/>
    </row>
    <row r="82" spans="1:12" ht="19.5" customHeight="1">
      <c r="A82" s="932" t="s">
        <v>1362</v>
      </c>
      <c r="J82" s="20"/>
      <c r="L82" s="20"/>
    </row>
    <row r="83" spans="10:12" ht="27.75" customHeight="1">
      <c r="J83" s="20"/>
      <c r="L83" s="20"/>
    </row>
  </sheetData>
  <mergeCells count="38">
    <mergeCell ref="I5:I6"/>
    <mergeCell ref="L4:Q4"/>
    <mergeCell ref="L5:L6"/>
    <mergeCell ref="J4:J6"/>
    <mergeCell ref="K4:K6"/>
    <mergeCell ref="Q5:Q6"/>
    <mergeCell ref="O5:O6"/>
    <mergeCell ref="P5:P6"/>
    <mergeCell ref="J45:J47"/>
    <mergeCell ref="B4:B6"/>
    <mergeCell ref="D4:I4"/>
    <mergeCell ref="D5:D6"/>
    <mergeCell ref="B45:B47"/>
    <mergeCell ref="C45:C47"/>
    <mergeCell ref="D45:I45"/>
    <mergeCell ref="D46:D47"/>
    <mergeCell ref="E46:E47"/>
    <mergeCell ref="F46:F47"/>
    <mergeCell ref="L45:Q45"/>
    <mergeCell ref="L46:L47"/>
    <mergeCell ref="A3:A6"/>
    <mergeCell ref="M5:M6"/>
    <mergeCell ref="N5:N6"/>
    <mergeCell ref="E5:E6"/>
    <mergeCell ref="F5:F6"/>
    <mergeCell ref="G5:G6"/>
    <mergeCell ref="H5:H6"/>
    <mergeCell ref="C4:C6"/>
    <mergeCell ref="Q46:Q47"/>
    <mergeCell ref="M46:M47"/>
    <mergeCell ref="N46:N47"/>
    <mergeCell ref="A44:A47"/>
    <mergeCell ref="O46:O47"/>
    <mergeCell ref="P46:P47"/>
    <mergeCell ref="G46:G47"/>
    <mergeCell ref="H46:H47"/>
    <mergeCell ref="I46:I47"/>
    <mergeCell ref="K45:K47"/>
  </mergeCells>
  <printOptions horizontalCentered="1"/>
  <pageMargins left="0.7086614173228347" right="0.7086614173228347" top="0.71" bottom="0.74" header="0.5118110236220472" footer="0.5118110236220472"/>
  <pageSetup fitToHeight="2" fitToWidth="2" horizontalDpi="600" verticalDpi="600" orientation="portrait" pageOrder="overThenDown" paperSize="9" scale="88" r:id="rId2"/>
  <rowBreaks count="1" manualBreakCount="1">
    <brk id="41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Q82"/>
  <sheetViews>
    <sheetView view="pageBreakPreview" zoomScale="75" zoomScaleSheetLayoutView="75" workbookViewId="0" topLeftCell="A1">
      <pane xSplit="1" ySplit="6" topLeftCell="B7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78" sqref="A78"/>
    </sheetView>
  </sheetViews>
  <sheetFormatPr defaultColWidth="8.796875" defaultRowHeight="15"/>
  <cols>
    <col min="1" max="1" width="11.59765625" style="10" customWidth="1"/>
    <col min="2" max="2" width="10.59765625" style="10" customWidth="1"/>
    <col min="3" max="5" width="9.59765625" style="10" customWidth="1"/>
    <col min="6" max="6" width="10.59765625" style="10" customWidth="1"/>
    <col min="7" max="9" width="9.59765625" style="10" customWidth="1"/>
    <col min="10" max="17" width="9.8984375" style="10" customWidth="1"/>
    <col min="18" max="18" width="2.5" style="10" customWidth="1"/>
    <col min="19" max="16384" width="11" style="10" customWidth="1"/>
  </cols>
  <sheetData>
    <row r="1" spans="1:3" s="19" customFormat="1" ht="18" customHeight="1">
      <c r="A1" s="48" t="s">
        <v>740</v>
      </c>
      <c r="C1" s="39"/>
    </row>
    <row r="2" spans="1:17" s="19" customFormat="1" ht="24" customHeight="1" thickBot="1">
      <c r="A2" s="48" t="s">
        <v>420</v>
      </c>
      <c r="Q2" s="40" t="s">
        <v>944</v>
      </c>
    </row>
    <row r="3" spans="1:17" s="19" customFormat="1" ht="19.5" customHeight="1" thickBot="1">
      <c r="A3" s="1067" t="s">
        <v>559</v>
      </c>
      <c r="B3" s="1001" t="s">
        <v>429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3"/>
    </row>
    <row r="4" spans="1:17" s="19" customFormat="1" ht="18.75" customHeight="1">
      <c r="A4" s="1068"/>
      <c r="B4" s="996" t="s">
        <v>366</v>
      </c>
      <c r="C4" s="998" t="s">
        <v>430</v>
      </c>
      <c r="D4" s="999"/>
      <c r="E4" s="1000"/>
      <c r="F4" s="845" t="s">
        <v>426</v>
      </c>
      <c r="G4" s="846"/>
      <c r="H4" s="846"/>
      <c r="I4" s="847"/>
      <c r="J4" s="845" t="s">
        <v>427</v>
      </c>
      <c r="K4" s="846"/>
      <c r="L4" s="846"/>
      <c r="M4" s="847"/>
      <c r="N4" s="845" t="s">
        <v>428</v>
      </c>
      <c r="O4" s="846"/>
      <c r="P4" s="846"/>
      <c r="Q4" s="847"/>
    </row>
    <row r="5" spans="1:17" s="19" customFormat="1" ht="15.75" customHeight="1">
      <c r="A5" s="1068"/>
      <c r="B5" s="996"/>
      <c r="C5" s="1014" t="s">
        <v>423</v>
      </c>
      <c r="D5" s="994" t="s">
        <v>424</v>
      </c>
      <c r="E5" s="1012" t="s">
        <v>425</v>
      </c>
      <c r="F5" s="996" t="s">
        <v>1118</v>
      </c>
      <c r="G5" s="1014" t="s">
        <v>423</v>
      </c>
      <c r="H5" s="994" t="s">
        <v>424</v>
      </c>
      <c r="I5" s="1012" t="s">
        <v>425</v>
      </c>
      <c r="J5" s="996" t="s">
        <v>1118</v>
      </c>
      <c r="K5" s="1014" t="s">
        <v>423</v>
      </c>
      <c r="L5" s="994" t="s">
        <v>424</v>
      </c>
      <c r="M5" s="1012" t="s">
        <v>425</v>
      </c>
      <c r="N5" s="996" t="s">
        <v>1118</v>
      </c>
      <c r="O5" s="1014" t="s">
        <v>423</v>
      </c>
      <c r="P5" s="994" t="s">
        <v>424</v>
      </c>
      <c r="Q5" s="1012" t="s">
        <v>425</v>
      </c>
    </row>
    <row r="6" spans="1:17" s="19" customFormat="1" ht="21.75" customHeight="1" thickBot="1">
      <c r="A6" s="1011"/>
      <c r="B6" s="997"/>
      <c r="C6" s="993"/>
      <c r="D6" s="995"/>
      <c r="E6" s="1013"/>
      <c r="F6" s="997"/>
      <c r="G6" s="993"/>
      <c r="H6" s="995"/>
      <c r="I6" s="1013"/>
      <c r="J6" s="997"/>
      <c r="K6" s="993"/>
      <c r="L6" s="995"/>
      <c r="M6" s="1013"/>
      <c r="N6" s="997"/>
      <c r="O6" s="993"/>
      <c r="P6" s="995"/>
      <c r="Q6" s="1013"/>
    </row>
    <row r="7" spans="1:17" ht="21.75" customHeight="1">
      <c r="A7" s="861" t="s">
        <v>251</v>
      </c>
      <c r="B7" s="381">
        <f>SUM(C7:E7)</f>
        <v>99673</v>
      </c>
      <c r="C7" s="382">
        <f>SUM(G7,K7,O7)</f>
        <v>3014</v>
      </c>
      <c r="D7" s="383">
        <f>SUM(H7,L7,P7)</f>
        <v>78611</v>
      </c>
      <c r="E7" s="384">
        <f>SUM(I7,M7,Q7)</f>
        <v>18048</v>
      </c>
      <c r="F7" s="350">
        <f>SUM(G7:I7)</f>
        <v>15558</v>
      </c>
      <c r="G7" s="385" t="s">
        <v>73</v>
      </c>
      <c r="H7" s="351">
        <v>8420</v>
      </c>
      <c r="I7" s="386">
        <v>7138</v>
      </c>
      <c r="J7" s="387" t="s">
        <v>73</v>
      </c>
      <c r="K7" s="385" t="s">
        <v>73</v>
      </c>
      <c r="L7" s="388" t="s">
        <v>73</v>
      </c>
      <c r="M7" s="389" t="s">
        <v>73</v>
      </c>
      <c r="N7" s="350">
        <f>SUM(O7:Q7)</f>
        <v>84115</v>
      </c>
      <c r="O7" s="349">
        <v>3014</v>
      </c>
      <c r="P7" s="351">
        <v>70191</v>
      </c>
      <c r="Q7" s="386">
        <v>10910</v>
      </c>
    </row>
    <row r="8" spans="1:17" ht="21.75" customHeight="1">
      <c r="A8" s="307" t="s">
        <v>252</v>
      </c>
      <c r="B8" s="390">
        <f aca="true" t="shared" si="0" ref="B8:B75">SUM(C8:E8)</f>
        <v>15724</v>
      </c>
      <c r="C8" s="391">
        <f aca="true" t="shared" si="1" ref="C8:C38">SUM(G8,K8,O8)</f>
        <v>3115</v>
      </c>
      <c r="D8" s="392">
        <f aca="true" t="shared" si="2" ref="D8:D41">SUM(H8,L8,P8)</f>
        <v>11050</v>
      </c>
      <c r="E8" s="393">
        <f aca="true" t="shared" si="3" ref="E8:E39">SUM(I8,M8,Q8)</f>
        <v>1559</v>
      </c>
      <c r="F8" s="357">
        <f aca="true" t="shared" si="4" ref="F8:F38">SUM(G8:I8)</f>
        <v>15724</v>
      </c>
      <c r="G8" s="355">
        <v>3115</v>
      </c>
      <c r="H8" s="356">
        <v>11050</v>
      </c>
      <c r="I8" s="358">
        <v>1559</v>
      </c>
      <c r="J8" s="394" t="s">
        <v>73</v>
      </c>
      <c r="K8" s="395" t="s">
        <v>73</v>
      </c>
      <c r="L8" s="396" t="s">
        <v>73</v>
      </c>
      <c r="M8" s="397" t="s">
        <v>73</v>
      </c>
      <c r="N8" s="398" t="s">
        <v>73</v>
      </c>
      <c r="O8" s="395" t="s">
        <v>73</v>
      </c>
      <c r="P8" s="396" t="s">
        <v>73</v>
      </c>
      <c r="Q8" s="397" t="s">
        <v>73</v>
      </c>
    </row>
    <row r="9" spans="1:17" ht="21.75" customHeight="1">
      <c r="A9" s="307" t="s">
        <v>253</v>
      </c>
      <c r="B9" s="390">
        <f t="shared" si="0"/>
        <v>23702</v>
      </c>
      <c r="C9" s="391">
        <f t="shared" si="1"/>
        <v>2025</v>
      </c>
      <c r="D9" s="392">
        <f t="shared" si="2"/>
        <v>19824</v>
      </c>
      <c r="E9" s="393">
        <f t="shared" si="3"/>
        <v>1853</v>
      </c>
      <c r="F9" s="357">
        <f t="shared" si="4"/>
        <v>23702</v>
      </c>
      <c r="G9" s="355">
        <v>2025</v>
      </c>
      <c r="H9" s="356">
        <v>19824</v>
      </c>
      <c r="I9" s="358">
        <v>1853</v>
      </c>
      <c r="J9" s="394" t="s">
        <v>73</v>
      </c>
      <c r="K9" s="395" t="s">
        <v>73</v>
      </c>
      <c r="L9" s="396" t="s">
        <v>73</v>
      </c>
      <c r="M9" s="397" t="s">
        <v>73</v>
      </c>
      <c r="N9" s="398" t="s">
        <v>73</v>
      </c>
      <c r="O9" s="395" t="s">
        <v>73</v>
      </c>
      <c r="P9" s="396" t="s">
        <v>73</v>
      </c>
      <c r="Q9" s="397" t="s">
        <v>73</v>
      </c>
    </row>
    <row r="10" spans="1:17" ht="21.75" customHeight="1">
      <c r="A10" s="307" t="s">
        <v>254</v>
      </c>
      <c r="B10" s="390">
        <f t="shared" si="0"/>
        <v>19403</v>
      </c>
      <c r="C10" s="391">
        <f t="shared" si="1"/>
        <v>6</v>
      </c>
      <c r="D10" s="392">
        <f t="shared" si="2"/>
        <v>17235</v>
      </c>
      <c r="E10" s="393">
        <f t="shared" si="3"/>
        <v>2162</v>
      </c>
      <c r="F10" s="357">
        <f t="shared" si="4"/>
        <v>10504</v>
      </c>
      <c r="G10" s="355">
        <v>6</v>
      </c>
      <c r="H10" s="356">
        <v>8336</v>
      </c>
      <c r="I10" s="358">
        <v>2162</v>
      </c>
      <c r="J10" s="390">
        <f aca="true" t="shared" si="5" ref="J10:J41">SUM(K10:M10)</f>
        <v>8899</v>
      </c>
      <c r="K10" s="395" t="s">
        <v>73</v>
      </c>
      <c r="L10" s="356">
        <v>8899</v>
      </c>
      <c r="M10" s="397" t="s">
        <v>73</v>
      </c>
      <c r="N10" s="398" t="s">
        <v>73</v>
      </c>
      <c r="O10" s="395" t="s">
        <v>73</v>
      </c>
      <c r="P10" s="396" t="s">
        <v>73</v>
      </c>
      <c r="Q10" s="397" t="s">
        <v>73</v>
      </c>
    </row>
    <row r="11" spans="1:17" ht="21.75" customHeight="1">
      <c r="A11" s="858" t="s">
        <v>255</v>
      </c>
      <c r="B11" s="399">
        <f t="shared" si="0"/>
        <v>5140</v>
      </c>
      <c r="C11" s="400" t="s">
        <v>73</v>
      </c>
      <c r="D11" s="401">
        <f t="shared" si="2"/>
        <v>5140</v>
      </c>
      <c r="E11" s="404" t="s">
        <v>73</v>
      </c>
      <c r="F11" s="363">
        <f t="shared" si="4"/>
        <v>2886</v>
      </c>
      <c r="G11" s="400" t="s">
        <v>73</v>
      </c>
      <c r="H11" s="370">
        <v>2886</v>
      </c>
      <c r="I11" s="404" t="s">
        <v>73</v>
      </c>
      <c r="J11" s="399">
        <f t="shared" si="5"/>
        <v>2254</v>
      </c>
      <c r="K11" s="400" t="s">
        <v>73</v>
      </c>
      <c r="L11" s="370">
        <v>2254</v>
      </c>
      <c r="M11" s="404" t="s">
        <v>73</v>
      </c>
      <c r="N11" s="405" t="s">
        <v>73</v>
      </c>
      <c r="O11" s="400" t="s">
        <v>73</v>
      </c>
      <c r="P11" s="406" t="s">
        <v>73</v>
      </c>
      <c r="Q11" s="404" t="s">
        <v>73</v>
      </c>
    </row>
    <row r="12" spans="1:17" ht="21.75" customHeight="1">
      <c r="A12" s="859" t="s">
        <v>256</v>
      </c>
      <c r="B12" s="407">
        <f t="shared" si="0"/>
        <v>9533</v>
      </c>
      <c r="C12" s="408">
        <f t="shared" si="1"/>
        <v>36</v>
      </c>
      <c r="D12" s="409">
        <f t="shared" si="2"/>
        <v>9097</v>
      </c>
      <c r="E12" s="410">
        <f t="shared" si="3"/>
        <v>400</v>
      </c>
      <c r="F12" s="368">
        <f t="shared" si="4"/>
        <v>1633</v>
      </c>
      <c r="G12" s="367">
        <v>36</v>
      </c>
      <c r="H12" s="369">
        <v>1597</v>
      </c>
      <c r="I12" s="412" t="s">
        <v>73</v>
      </c>
      <c r="J12" s="407">
        <f t="shared" si="5"/>
        <v>7900</v>
      </c>
      <c r="K12" s="413" t="s">
        <v>73</v>
      </c>
      <c r="L12" s="369">
        <v>7500</v>
      </c>
      <c r="M12" s="371">
        <v>400</v>
      </c>
      <c r="N12" s="414" t="s">
        <v>73</v>
      </c>
      <c r="O12" s="413" t="s">
        <v>73</v>
      </c>
      <c r="P12" s="411" t="s">
        <v>73</v>
      </c>
      <c r="Q12" s="412" t="s">
        <v>73</v>
      </c>
    </row>
    <row r="13" spans="1:17" ht="21.75" customHeight="1">
      <c r="A13" s="307" t="s">
        <v>257</v>
      </c>
      <c r="B13" s="390">
        <f t="shared" si="0"/>
        <v>13544</v>
      </c>
      <c r="C13" s="391">
        <f t="shared" si="1"/>
        <v>512</v>
      </c>
      <c r="D13" s="392">
        <f t="shared" si="2"/>
        <v>13032</v>
      </c>
      <c r="E13" s="397" t="s">
        <v>73</v>
      </c>
      <c r="F13" s="357">
        <f t="shared" si="4"/>
        <v>9551</v>
      </c>
      <c r="G13" s="355">
        <v>512</v>
      </c>
      <c r="H13" s="356">
        <v>9039</v>
      </c>
      <c r="I13" s="397" t="s">
        <v>73</v>
      </c>
      <c r="J13" s="390">
        <f t="shared" si="5"/>
        <v>3993</v>
      </c>
      <c r="K13" s="395" t="s">
        <v>73</v>
      </c>
      <c r="L13" s="356">
        <v>3993</v>
      </c>
      <c r="M13" s="397" t="s">
        <v>73</v>
      </c>
      <c r="N13" s="398" t="s">
        <v>73</v>
      </c>
      <c r="O13" s="395" t="s">
        <v>73</v>
      </c>
      <c r="P13" s="396" t="s">
        <v>73</v>
      </c>
      <c r="Q13" s="397" t="s">
        <v>73</v>
      </c>
    </row>
    <row r="14" spans="1:17" ht="21.75" customHeight="1">
      <c r="A14" s="307" t="s">
        <v>258</v>
      </c>
      <c r="B14" s="390">
        <f t="shared" si="0"/>
        <v>3474</v>
      </c>
      <c r="C14" s="391">
        <f t="shared" si="1"/>
        <v>1026</v>
      </c>
      <c r="D14" s="392">
        <f t="shared" si="2"/>
        <v>1695</v>
      </c>
      <c r="E14" s="393">
        <f t="shared" si="3"/>
        <v>753</v>
      </c>
      <c r="F14" s="357">
        <f t="shared" si="4"/>
        <v>3474</v>
      </c>
      <c r="G14" s="355">
        <v>1026</v>
      </c>
      <c r="H14" s="356">
        <v>1695</v>
      </c>
      <c r="I14" s="358">
        <v>753</v>
      </c>
      <c r="J14" s="394" t="s">
        <v>73</v>
      </c>
      <c r="K14" s="395" t="s">
        <v>73</v>
      </c>
      <c r="L14" s="396" t="s">
        <v>73</v>
      </c>
      <c r="M14" s="397" t="s">
        <v>73</v>
      </c>
      <c r="N14" s="398" t="s">
        <v>73</v>
      </c>
      <c r="O14" s="395" t="s">
        <v>73</v>
      </c>
      <c r="P14" s="396" t="s">
        <v>73</v>
      </c>
      <c r="Q14" s="397" t="s">
        <v>73</v>
      </c>
    </row>
    <row r="15" spans="1:17" ht="21.75" customHeight="1">
      <c r="A15" s="307" t="s">
        <v>259</v>
      </c>
      <c r="B15" s="390">
        <f t="shared" si="0"/>
        <v>1583</v>
      </c>
      <c r="C15" s="391">
        <f t="shared" si="1"/>
        <v>42</v>
      </c>
      <c r="D15" s="392">
        <f t="shared" si="2"/>
        <v>1541</v>
      </c>
      <c r="E15" s="397" t="s">
        <v>73</v>
      </c>
      <c r="F15" s="357">
        <f t="shared" si="4"/>
        <v>42</v>
      </c>
      <c r="G15" s="355">
        <v>42</v>
      </c>
      <c r="H15" s="396" t="s">
        <v>73</v>
      </c>
      <c r="I15" s="397" t="s">
        <v>73</v>
      </c>
      <c r="J15" s="390">
        <f t="shared" si="5"/>
        <v>664</v>
      </c>
      <c r="K15" s="395" t="s">
        <v>73</v>
      </c>
      <c r="L15" s="356">
        <v>664</v>
      </c>
      <c r="M15" s="397" t="s">
        <v>73</v>
      </c>
      <c r="N15" s="357">
        <f>SUM(O15:Q15)</f>
        <v>877</v>
      </c>
      <c r="O15" s="395" t="s">
        <v>73</v>
      </c>
      <c r="P15" s="356">
        <v>877</v>
      </c>
      <c r="Q15" s="397" t="s">
        <v>73</v>
      </c>
    </row>
    <row r="16" spans="1:17" ht="21.75" customHeight="1">
      <c r="A16" s="858" t="s">
        <v>260</v>
      </c>
      <c r="B16" s="399">
        <f t="shared" si="0"/>
        <v>5105</v>
      </c>
      <c r="C16" s="418">
        <f t="shared" si="1"/>
        <v>652</v>
      </c>
      <c r="D16" s="401">
        <f t="shared" si="2"/>
        <v>4299</v>
      </c>
      <c r="E16" s="402">
        <f t="shared" si="3"/>
        <v>154</v>
      </c>
      <c r="F16" s="363">
        <f t="shared" si="4"/>
        <v>5105</v>
      </c>
      <c r="G16" s="362">
        <v>652</v>
      </c>
      <c r="H16" s="370">
        <v>4299</v>
      </c>
      <c r="I16" s="403">
        <v>154</v>
      </c>
      <c r="J16" s="856" t="s">
        <v>73</v>
      </c>
      <c r="K16" s="400" t="s">
        <v>73</v>
      </c>
      <c r="L16" s="406" t="s">
        <v>73</v>
      </c>
      <c r="M16" s="404" t="s">
        <v>73</v>
      </c>
      <c r="N16" s="405" t="s">
        <v>73</v>
      </c>
      <c r="O16" s="400" t="s">
        <v>73</v>
      </c>
      <c r="P16" s="406" t="s">
        <v>73</v>
      </c>
      <c r="Q16" s="404" t="s">
        <v>73</v>
      </c>
    </row>
    <row r="17" spans="1:17" ht="21.75" customHeight="1">
      <c r="A17" s="859" t="s">
        <v>261</v>
      </c>
      <c r="B17" s="407">
        <f t="shared" si="0"/>
        <v>9461</v>
      </c>
      <c r="C17" s="408">
        <f t="shared" si="1"/>
        <v>1236</v>
      </c>
      <c r="D17" s="409">
        <f t="shared" si="2"/>
        <v>7906</v>
      </c>
      <c r="E17" s="410">
        <f t="shared" si="3"/>
        <v>319</v>
      </c>
      <c r="F17" s="368">
        <f t="shared" si="4"/>
        <v>9461</v>
      </c>
      <c r="G17" s="367">
        <v>1236</v>
      </c>
      <c r="H17" s="369">
        <v>7906</v>
      </c>
      <c r="I17" s="371">
        <v>319</v>
      </c>
      <c r="J17" s="419" t="s">
        <v>73</v>
      </c>
      <c r="K17" s="413" t="s">
        <v>73</v>
      </c>
      <c r="L17" s="411" t="s">
        <v>73</v>
      </c>
      <c r="M17" s="412" t="s">
        <v>73</v>
      </c>
      <c r="N17" s="414" t="s">
        <v>73</v>
      </c>
      <c r="O17" s="413" t="s">
        <v>73</v>
      </c>
      <c r="P17" s="411" t="s">
        <v>73</v>
      </c>
      <c r="Q17" s="412" t="s">
        <v>73</v>
      </c>
    </row>
    <row r="18" spans="1:17" ht="21.75" customHeight="1">
      <c r="A18" s="307" t="s">
        <v>262</v>
      </c>
      <c r="B18" s="390">
        <f t="shared" si="0"/>
        <v>18621</v>
      </c>
      <c r="C18" s="391">
        <f t="shared" si="1"/>
        <v>3809</v>
      </c>
      <c r="D18" s="392">
        <f t="shared" si="2"/>
        <v>13836</v>
      </c>
      <c r="E18" s="393">
        <f t="shared" si="3"/>
        <v>976</v>
      </c>
      <c r="F18" s="357">
        <f t="shared" si="4"/>
        <v>18621</v>
      </c>
      <c r="G18" s="355">
        <v>3809</v>
      </c>
      <c r="H18" s="356">
        <v>13836</v>
      </c>
      <c r="I18" s="358">
        <v>976</v>
      </c>
      <c r="J18" s="394" t="s">
        <v>73</v>
      </c>
      <c r="K18" s="395" t="s">
        <v>73</v>
      </c>
      <c r="L18" s="396" t="s">
        <v>73</v>
      </c>
      <c r="M18" s="397" t="s">
        <v>73</v>
      </c>
      <c r="N18" s="398" t="s">
        <v>73</v>
      </c>
      <c r="O18" s="395" t="s">
        <v>73</v>
      </c>
      <c r="P18" s="396" t="s">
        <v>73</v>
      </c>
      <c r="Q18" s="397" t="s">
        <v>73</v>
      </c>
    </row>
    <row r="19" spans="1:17" ht="21.75" customHeight="1">
      <c r="A19" s="307" t="s">
        <v>263</v>
      </c>
      <c r="B19" s="390">
        <f t="shared" si="0"/>
        <v>6813</v>
      </c>
      <c r="C19" s="395" t="s">
        <v>73</v>
      </c>
      <c r="D19" s="392">
        <f t="shared" si="2"/>
        <v>5751</v>
      </c>
      <c r="E19" s="393">
        <f t="shared" si="3"/>
        <v>1062</v>
      </c>
      <c r="F19" s="398" t="s">
        <v>73</v>
      </c>
      <c r="G19" s="395" t="s">
        <v>73</v>
      </c>
      <c r="H19" s="396" t="s">
        <v>73</v>
      </c>
      <c r="I19" s="397" t="s">
        <v>73</v>
      </c>
      <c r="J19" s="390">
        <f t="shared" si="5"/>
        <v>6813</v>
      </c>
      <c r="K19" s="395" t="s">
        <v>73</v>
      </c>
      <c r="L19" s="356">
        <v>5751</v>
      </c>
      <c r="M19" s="358">
        <v>1062</v>
      </c>
      <c r="N19" s="398" t="s">
        <v>73</v>
      </c>
      <c r="O19" s="395" t="s">
        <v>73</v>
      </c>
      <c r="P19" s="396" t="s">
        <v>73</v>
      </c>
      <c r="Q19" s="397" t="s">
        <v>73</v>
      </c>
    </row>
    <row r="20" spans="1:17" ht="21.75" customHeight="1">
      <c r="A20" s="307" t="s">
        <v>264</v>
      </c>
      <c r="B20" s="390">
        <f t="shared" si="0"/>
        <v>5038</v>
      </c>
      <c r="C20" s="391">
        <f t="shared" si="1"/>
        <v>418</v>
      </c>
      <c r="D20" s="392">
        <f t="shared" si="2"/>
        <v>3885</v>
      </c>
      <c r="E20" s="393">
        <f t="shared" si="3"/>
        <v>735</v>
      </c>
      <c r="F20" s="357">
        <f t="shared" si="4"/>
        <v>558</v>
      </c>
      <c r="G20" s="355">
        <v>418</v>
      </c>
      <c r="H20" s="396" t="s">
        <v>73</v>
      </c>
      <c r="I20" s="358">
        <v>140</v>
      </c>
      <c r="J20" s="390">
        <f t="shared" si="5"/>
        <v>4480</v>
      </c>
      <c r="K20" s="395" t="s">
        <v>73</v>
      </c>
      <c r="L20" s="356">
        <v>3885</v>
      </c>
      <c r="M20" s="358">
        <v>595</v>
      </c>
      <c r="N20" s="398" t="s">
        <v>73</v>
      </c>
      <c r="O20" s="395" t="s">
        <v>73</v>
      </c>
      <c r="P20" s="396" t="s">
        <v>73</v>
      </c>
      <c r="Q20" s="397" t="s">
        <v>73</v>
      </c>
    </row>
    <row r="21" spans="1:17" ht="21.75" customHeight="1">
      <c r="A21" s="858" t="s">
        <v>265</v>
      </c>
      <c r="B21" s="399">
        <f t="shared" si="0"/>
        <v>3999</v>
      </c>
      <c r="C21" s="418">
        <f t="shared" si="1"/>
        <v>68</v>
      </c>
      <c r="D21" s="401">
        <f t="shared" si="2"/>
        <v>3512</v>
      </c>
      <c r="E21" s="393">
        <f t="shared" si="3"/>
        <v>419</v>
      </c>
      <c r="F21" s="363">
        <f t="shared" si="4"/>
        <v>3999</v>
      </c>
      <c r="G21" s="362">
        <v>68</v>
      </c>
      <c r="H21" s="370">
        <v>3512</v>
      </c>
      <c r="I21" s="403">
        <v>419</v>
      </c>
      <c r="J21" s="856" t="s">
        <v>73</v>
      </c>
      <c r="K21" s="400" t="s">
        <v>73</v>
      </c>
      <c r="L21" s="406" t="s">
        <v>73</v>
      </c>
      <c r="M21" s="404" t="s">
        <v>73</v>
      </c>
      <c r="N21" s="405" t="s">
        <v>73</v>
      </c>
      <c r="O21" s="400" t="s">
        <v>73</v>
      </c>
      <c r="P21" s="406" t="s">
        <v>73</v>
      </c>
      <c r="Q21" s="404" t="s">
        <v>73</v>
      </c>
    </row>
    <row r="22" spans="1:17" ht="21.75" customHeight="1">
      <c r="A22" s="859" t="s">
        <v>266</v>
      </c>
      <c r="B22" s="407">
        <f t="shared" si="0"/>
        <v>2826</v>
      </c>
      <c r="C22" s="413" t="s">
        <v>73</v>
      </c>
      <c r="D22" s="409">
        <f t="shared" si="2"/>
        <v>2674</v>
      </c>
      <c r="E22" s="410">
        <f t="shared" si="3"/>
        <v>152</v>
      </c>
      <c r="F22" s="368">
        <f t="shared" si="4"/>
        <v>815</v>
      </c>
      <c r="G22" s="413" t="s">
        <v>73</v>
      </c>
      <c r="H22" s="369">
        <v>663</v>
      </c>
      <c r="I22" s="371">
        <v>152</v>
      </c>
      <c r="J22" s="407">
        <f t="shared" si="5"/>
        <v>1196</v>
      </c>
      <c r="K22" s="413" t="s">
        <v>73</v>
      </c>
      <c r="L22" s="369">
        <v>1196</v>
      </c>
      <c r="M22" s="412" t="s">
        <v>73</v>
      </c>
      <c r="N22" s="368">
        <f>SUM(O22:Q22)</f>
        <v>815</v>
      </c>
      <c r="O22" s="413" t="s">
        <v>73</v>
      </c>
      <c r="P22" s="369">
        <v>815</v>
      </c>
      <c r="Q22" s="412" t="s">
        <v>73</v>
      </c>
    </row>
    <row r="23" spans="1:17" ht="21.75" customHeight="1">
      <c r="A23" s="307" t="s">
        <v>267</v>
      </c>
      <c r="B23" s="390">
        <f t="shared" si="0"/>
        <v>3467</v>
      </c>
      <c r="C23" s="391">
        <f t="shared" si="1"/>
        <v>365</v>
      </c>
      <c r="D23" s="392">
        <f t="shared" si="2"/>
        <v>2767</v>
      </c>
      <c r="E23" s="393">
        <f t="shared" si="3"/>
        <v>335</v>
      </c>
      <c r="F23" s="357">
        <f t="shared" si="4"/>
        <v>365</v>
      </c>
      <c r="G23" s="355">
        <v>365</v>
      </c>
      <c r="H23" s="396" t="s">
        <v>73</v>
      </c>
      <c r="I23" s="397" t="s">
        <v>73</v>
      </c>
      <c r="J23" s="390">
        <f t="shared" si="5"/>
        <v>3102</v>
      </c>
      <c r="K23" s="395" t="s">
        <v>73</v>
      </c>
      <c r="L23" s="356">
        <v>2767</v>
      </c>
      <c r="M23" s="358">
        <v>335</v>
      </c>
      <c r="N23" s="398" t="s">
        <v>73</v>
      </c>
      <c r="O23" s="395" t="s">
        <v>73</v>
      </c>
      <c r="P23" s="396" t="s">
        <v>73</v>
      </c>
      <c r="Q23" s="397" t="s">
        <v>73</v>
      </c>
    </row>
    <row r="24" spans="1:17" ht="21.75" customHeight="1">
      <c r="A24" s="307" t="s">
        <v>268</v>
      </c>
      <c r="B24" s="390">
        <f t="shared" si="0"/>
        <v>2903</v>
      </c>
      <c r="C24" s="391">
        <f t="shared" si="1"/>
        <v>743</v>
      </c>
      <c r="D24" s="392">
        <f t="shared" si="2"/>
        <v>1531</v>
      </c>
      <c r="E24" s="393">
        <f t="shared" si="3"/>
        <v>629</v>
      </c>
      <c r="F24" s="357">
        <f t="shared" si="4"/>
        <v>1681</v>
      </c>
      <c r="G24" s="355">
        <v>743</v>
      </c>
      <c r="H24" s="356">
        <v>309</v>
      </c>
      <c r="I24" s="358">
        <v>629</v>
      </c>
      <c r="J24" s="390">
        <f t="shared" si="5"/>
        <v>1222</v>
      </c>
      <c r="K24" s="395" t="s">
        <v>73</v>
      </c>
      <c r="L24" s="356">
        <v>1222</v>
      </c>
      <c r="M24" s="397" t="s">
        <v>73</v>
      </c>
      <c r="N24" s="398" t="s">
        <v>73</v>
      </c>
      <c r="O24" s="395" t="s">
        <v>73</v>
      </c>
      <c r="P24" s="396" t="s">
        <v>73</v>
      </c>
      <c r="Q24" s="397" t="s">
        <v>73</v>
      </c>
    </row>
    <row r="25" spans="1:17" ht="21.75" customHeight="1">
      <c r="A25" s="307" t="s">
        <v>269</v>
      </c>
      <c r="B25" s="390">
        <f t="shared" si="0"/>
        <v>5352</v>
      </c>
      <c r="C25" s="391">
        <f t="shared" si="1"/>
        <v>227</v>
      </c>
      <c r="D25" s="392">
        <f t="shared" si="2"/>
        <v>4195</v>
      </c>
      <c r="E25" s="393">
        <f t="shared" si="3"/>
        <v>930</v>
      </c>
      <c r="F25" s="357">
        <f t="shared" si="4"/>
        <v>5352</v>
      </c>
      <c r="G25" s="355">
        <v>227</v>
      </c>
      <c r="H25" s="356">
        <v>4195</v>
      </c>
      <c r="I25" s="358">
        <v>930</v>
      </c>
      <c r="J25" s="394" t="s">
        <v>73</v>
      </c>
      <c r="K25" s="395" t="s">
        <v>73</v>
      </c>
      <c r="L25" s="396" t="s">
        <v>73</v>
      </c>
      <c r="M25" s="397" t="s">
        <v>73</v>
      </c>
      <c r="N25" s="398" t="s">
        <v>73</v>
      </c>
      <c r="O25" s="395" t="s">
        <v>73</v>
      </c>
      <c r="P25" s="396" t="s">
        <v>73</v>
      </c>
      <c r="Q25" s="397" t="s">
        <v>73</v>
      </c>
    </row>
    <row r="26" spans="1:17" ht="21.75" customHeight="1">
      <c r="A26" s="858" t="s">
        <v>270</v>
      </c>
      <c r="B26" s="399">
        <f t="shared" si="0"/>
        <v>5594</v>
      </c>
      <c r="C26" s="400" t="s">
        <v>73</v>
      </c>
      <c r="D26" s="401">
        <f t="shared" si="2"/>
        <v>4959</v>
      </c>
      <c r="E26" s="402">
        <f t="shared" si="3"/>
        <v>635</v>
      </c>
      <c r="F26" s="405" t="s">
        <v>73</v>
      </c>
      <c r="G26" s="400" t="s">
        <v>73</v>
      </c>
      <c r="H26" s="406" t="s">
        <v>73</v>
      </c>
      <c r="I26" s="404" t="s">
        <v>73</v>
      </c>
      <c r="J26" s="399">
        <f t="shared" si="5"/>
        <v>2909</v>
      </c>
      <c r="K26" s="400" t="s">
        <v>73</v>
      </c>
      <c r="L26" s="370">
        <v>2909</v>
      </c>
      <c r="M26" s="404" t="s">
        <v>73</v>
      </c>
      <c r="N26" s="363">
        <f>SUM(O26:Q26)</f>
        <v>2685</v>
      </c>
      <c r="O26" s="400" t="s">
        <v>73</v>
      </c>
      <c r="P26" s="370">
        <v>2050</v>
      </c>
      <c r="Q26" s="403">
        <v>635</v>
      </c>
    </row>
    <row r="27" spans="1:17" ht="21.75" customHeight="1">
      <c r="A27" s="859" t="s">
        <v>271</v>
      </c>
      <c r="B27" s="407">
        <f t="shared" si="0"/>
        <v>2037</v>
      </c>
      <c r="C27" s="408">
        <f t="shared" si="1"/>
        <v>147</v>
      </c>
      <c r="D27" s="409">
        <f t="shared" si="2"/>
        <v>1483</v>
      </c>
      <c r="E27" s="410">
        <f t="shared" si="3"/>
        <v>407</v>
      </c>
      <c r="F27" s="368">
        <f t="shared" si="4"/>
        <v>2007</v>
      </c>
      <c r="G27" s="367">
        <v>117</v>
      </c>
      <c r="H27" s="369">
        <v>1483</v>
      </c>
      <c r="I27" s="371">
        <v>407</v>
      </c>
      <c r="J27" s="419" t="s">
        <v>73</v>
      </c>
      <c r="K27" s="413" t="s">
        <v>73</v>
      </c>
      <c r="L27" s="411" t="s">
        <v>73</v>
      </c>
      <c r="M27" s="412" t="s">
        <v>73</v>
      </c>
      <c r="N27" s="368">
        <f>SUM(O27:Q27)</f>
        <v>30</v>
      </c>
      <c r="O27" s="367">
        <v>30</v>
      </c>
      <c r="P27" s="411" t="s">
        <v>73</v>
      </c>
      <c r="Q27" s="412" t="s">
        <v>73</v>
      </c>
    </row>
    <row r="28" spans="1:17" ht="21.75" customHeight="1">
      <c r="A28" s="307" t="s">
        <v>272</v>
      </c>
      <c r="B28" s="390">
        <f t="shared" si="0"/>
        <v>1938</v>
      </c>
      <c r="C28" s="395" t="s">
        <v>73</v>
      </c>
      <c r="D28" s="392">
        <f t="shared" si="2"/>
        <v>1938</v>
      </c>
      <c r="E28" s="397" t="s">
        <v>73</v>
      </c>
      <c r="F28" s="357">
        <f t="shared" si="4"/>
        <v>1938</v>
      </c>
      <c r="G28" s="355"/>
      <c r="H28" s="356">
        <v>1938</v>
      </c>
      <c r="I28" s="397" t="s">
        <v>73</v>
      </c>
      <c r="J28" s="394" t="s">
        <v>73</v>
      </c>
      <c r="K28" s="395" t="s">
        <v>73</v>
      </c>
      <c r="L28" s="396" t="s">
        <v>73</v>
      </c>
      <c r="M28" s="397" t="s">
        <v>73</v>
      </c>
      <c r="N28" s="398" t="s">
        <v>73</v>
      </c>
      <c r="O28" s="395" t="s">
        <v>73</v>
      </c>
      <c r="P28" s="396" t="s">
        <v>73</v>
      </c>
      <c r="Q28" s="397" t="s">
        <v>73</v>
      </c>
    </row>
    <row r="29" spans="1:17" ht="21.75" customHeight="1">
      <c r="A29" s="307" t="s">
        <v>273</v>
      </c>
      <c r="B29" s="390">
        <f t="shared" si="0"/>
        <v>3421</v>
      </c>
      <c r="C29" s="395" t="s">
        <v>73</v>
      </c>
      <c r="D29" s="392">
        <f t="shared" si="2"/>
        <v>3015</v>
      </c>
      <c r="E29" s="393">
        <f t="shared" si="3"/>
        <v>406</v>
      </c>
      <c r="F29" s="398" t="s">
        <v>73</v>
      </c>
      <c r="G29" s="395" t="s">
        <v>73</v>
      </c>
      <c r="H29" s="396" t="s">
        <v>73</v>
      </c>
      <c r="I29" s="397" t="s">
        <v>73</v>
      </c>
      <c r="J29" s="390">
        <f t="shared" si="5"/>
        <v>3421</v>
      </c>
      <c r="K29" s="395" t="s">
        <v>73</v>
      </c>
      <c r="L29" s="356">
        <v>3015</v>
      </c>
      <c r="M29" s="358">
        <v>406</v>
      </c>
      <c r="N29" s="398" t="s">
        <v>73</v>
      </c>
      <c r="O29" s="395" t="s">
        <v>73</v>
      </c>
      <c r="P29" s="396" t="s">
        <v>73</v>
      </c>
      <c r="Q29" s="397" t="s">
        <v>73</v>
      </c>
    </row>
    <row r="30" spans="1:17" ht="21.75" customHeight="1">
      <c r="A30" s="307" t="s">
        <v>274</v>
      </c>
      <c r="B30" s="390">
        <f t="shared" si="0"/>
        <v>3961</v>
      </c>
      <c r="C30" s="395" t="s">
        <v>73</v>
      </c>
      <c r="D30" s="392">
        <f t="shared" si="2"/>
        <v>3961</v>
      </c>
      <c r="E30" s="397" t="s">
        <v>73</v>
      </c>
      <c r="F30" s="357">
        <f t="shared" si="4"/>
        <v>3961</v>
      </c>
      <c r="G30" s="395" t="s">
        <v>73</v>
      </c>
      <c r="H30" s="356">
        <v>3961</v>
      </c>
      <c r="I30" s="397" t="s">
        <v>73</v>
      </c>
      <c r="J30" s="394" t="s">
        <v>73</v>
      </c>
      <c r="K30" s="395" t="s">
        <v>73</v>
      </c>
      <c r="L30" s="396" t="s">
        <v>73</v>
      </c>
      <c r="M30" s="397" t="s">
        <v>73</v>
      </c>
      <c r="N30" s="398" t="s">
        <v>73</v>
      </c>
      <c r="O30" s="395" t="s">
        <v>73</v>
      </c>
      <c r="P30" s="396" t="s">
        <v>73</v>
      </c>
      <c r="Q30" s="397" t="s">
        <v>73</v>
      </c>
    </row>
    <row r="31" spans="1:17" ht="21.75" customHeight="1">
      <c r="A31" s="858" t="s">
        <v>275</v>
      </c>
      <c r="B31" s="399">
        <f t="shared" si="0"/>
        <v>3871</v>
      </c>
      <c r="C31" s="418">
        <f t="shared" si="1"/>
        <v>322</v>
      </c>
      <c r="D31" s="401">
        <f t="shared" si="2"/>
        <v>3317</v>
      </c>
      <c r="E31" s="402">
        <f t="shared" si="3"/>
        <v>232</v>
      </c>
      <c r="F31" s="363">
        <f t="shared" si="4"/>
        <v>322</v>
      </c>
      <c r="G31" s="362">
        <v>322</v>
      </c>
      <c r="H31" s="406" t="s">
        <v>73</v>
      </c>
      <c r="I31" s="404" t="s">
        <v>73</v>
      </c>
      <c r="J31" s="399">
        <f t="shared" si="5"/>
        <v>3529</v>
      </c>
      <c r="K31" s="400" t="s">
        <v>73</v>
      </c>
      <c r="L31" s="370">
        <v>3317</v>
      </c>
      <c r="M31" s="403">
        <v>212</v>
      </c>
      <c r="N31" s="363">
        <f>SUM(O31:Q31)</f>
        <v>20</v>
      </c>
      <c r="O31" s="400" t="s">
        <v>73</v>
      </c>
      <c r="P31" s="406" t="s">
        <v>73</v>
      </c>
      <c r="Q31" s="403">
        <v>20</v>
      </c>
    </row>
    <row r="32" spans="1:17" ht="21.75" customHeight="1">
      <c r="A32" s="859" t="s">
        <v>276</v>
      </c>
      <c r="B32" s="407">
        <f t="shared" si="0"/>
        <v>3325</v>
      </c>
      <c r="C32" s="413" t="s">
        <v>73</v>
      </c>
      <c r="D32" s="409">
        <f t="shared" si="2"/>
        <v>3039</v>
      </c>
      <c r="E32" s="410">
        <f t="shared" si="3"/>
        <v>286</v>
      </c>
      <c r="F32" s="368">
        <f t="shared" si="4"/>
        <v>1992</v>
      </c>
      <c r="G32" s="413" t="s">
        <v>73</v>
      </c>
      <c r="H32" s="369">
        <v>1706</v>
      </c>
      <c r="I32" s="371">
        <v>286</v>
      </c>
      <c r="J32" s="407">
        <f t="shared" si="5"/>
        <v>1333</v>
      </c>
      <c r="K32" s="413" t="s">
        <v>73</v>
      </c>
      <c r="L32" s="369">
        <v>1333</v>
      </c>
      <c r="M32" s="412" t="s">
        <v>73</v>
      </c>
      <c r="N32" s="414" t="s">
        <v>73</v>
      </c>
      <c r="O32" s="413" t="s">
        <v>73</v>
      </c>
      <c r="P32" s="411" t="s">
        <v>73</v>
      </c>
      <c r="Q32" s="412" t="s">
        <v>73</v>
      </c>
    </row>
    <row r="33" spans="1:17" ht="21.75" customHeight="1">
      <c r="A33" s="307" t="s">
        <v>277</v>
      </c>
      <c r="B33" s="390">
        <f t="shared" si="0"/>
        <v>1910</v>
      </c>
      <c r="C33" s="391">
        <f t="shared" si="1"/>
        <v>40</v>
      </c>
      <c r="D33" s="392">
        <f t="shared" si="2"/>
        <v>1784</v>
      </c>
      <c r="E33" s="393">
        <f t="shared" si="3"/>
        <v>86</v>
      </c>
      <c r="F33" s="357">
        <f t="shared" si="4"/>
        <v>40</v>
      </c>
      <c r="G33" s="355">
        <v>40</v>
      </c>
      <c r="H33" s="396" t="s">
        <v>73</v>
      </c>
      <c r="I33" s="397" t="s">
        <v>73</v>
      </c>
      <c r="J33" s="390">
        <f t="shared" si="5"/>
        <v>1870</v>
      </c>
      <c r="K33" s="395" t="s">
        <v>73</v>
      </c>
      <c r="L33" s="356">
        <v>1784</v>
      </c>
      <c r="M33" s="358">
        <v>86</v>
      </c>
      <c r="N33" s="398" t="s">
        <v>73</v>
      </c>
      <c r="O33" s="395" t="s">
        <v>73</v>
      </c>
      <c r="P33" s="396" t="s">
        <v>73</v>
      </c>
      <c r="Q33" s="397" t="s">
        <v>73</v>
      </c>
    </row>
    <row r="34" spans="1:17" ht="21.75" customHeight="1">
      <c r="A34" s="307" t="s">
        <v>278</v>
      </c>
      <c r="B34" s="390">
        <f t="shared" si="0"/>
        <v>1443</v>
      </c>
      <c r="C34" s="391">
        <f t="shared" si="1"/>
        <v>130</v>
      </c>
      <c r="D34" s="392">
        <f t="shared" si="2"/>
        <v>986</v>
      </c>
      <c r="E34" s="393">
        <f t="shared" si="3"/>
        <v>327</v>
      </c>
      <c r="F34" s="357">
        <f t="shared" si="4"/>
        <v>1443</v>
      </c>
      <c r="G34" s="355">
        <v>130</v>
      </c>
      <c r="H34" s="356">
        <v>986</v>
      </c>
      <c r="I34" s="358">
        <v>327</v>
      </c>
      <c r="J34" s="394" t="s">
        <v>73</v>
      </c>
      <c r="K34" s="395" t="s">
        <v>73</v>
      </c>
      <c r="L34" s="396" t="s">
        <v>73</v>
      </c>
      <c r="M34" s="397" t="s">
        <v>73</v>
      </c>
      <c r="N34" s="398" t="s">
        <v>73</v>
      </c>
      <c r="O34" s="395" t="s">
        <v>73</v>
      </c>
      <c r="P34" s="396" t="s">
        <v>73</v>
      </c>
      <c r="Q34" s="397" t="s">
        <v>73</v>
      </c>
    </row>
    <row r="35" spans="1:17" ht="21.75" customHeight="1">
      <c r="A35" s="307" t="s">
        <v>279</v>
      </c>
      <c r="B35" s="390">
        <f t="shared" si="0"/>
        <v>2523</v>
      </c>
      <c r="C35" s="395" t="s">
        <v>73</v>
      </c>
      <c r="D35" s="392">
        <f t="shared" si="2"/>
        <v>2260</v>
      </c>
      <c r="E35" s="393">
        <f t="shared" si="3"/>
        <v>263</v>
      </c>
      <c r="F35" s="398" t="s">
        <v>73</v>
      </c>
      <c r="G35" s="395" t="s">
        <v>73</v>
      </c>
      <c r="H35" s="396" t="s">
        <v>73</v>
      </c>
      <c r="I35" s="397" t="s">
        <v>73</v>
      </c>
      <c r="J35" s="390">
        <f t="shared" si="5"/>
        <v>2523</v>
      </c>
      <c r="K35" s="395" t="s">
        <v>73</v>
      </c>
      <c r="L35" s="356">
        <v>2260</v>
      </c>
      <c r="M35" s="358">
        <v>263</v>
      </c>
      <c r="N35" s="398" t="s">
        <v>73</v>
      </c>
      <c r="O35" s="395" t="s">
        <v>73</v>
      </c>
      <c r="P35" s="396" t="s">
        <v>73</v>
      </c>
      <c r="Q35" s="397" t="s">
        <v>73</v>
      </c>
    </row>
    <row r="36" spans="1:17" ht="21.75" customHeight="1">
      <c r="A36" s="858" t="s">
        <v>280</v>
      </c>
      <c r="B36" s="399">
        <f t="shared" si="0"/>
        <v>3505</v>
      </c>
      <c r="C36" s="400" t="s">
        <v>73</v>
      </c>
      <c r="D36" s="401">
        <f t="shared" si="2"/>
        <v>2986</v>
      </c>
      <c r="E36" s="402">
        <f t="shared" si="3"/>
        <v>519</v>
      </c>
      <c r="F36" s="405" t="s">
        <v>73</v>
      </c>
      <c r="G36" s="400" t="s">
        <v>73</v>
      </c>
      <c r="H36" s="406" t="s">
        <v>73</v>
      </c>
      <c r="I36" s="404" t="s">
        <v>73</v>
      </c>
      <c r="J36" s="399">
        <f t="shared" si="5"/>
        <v>2918</v>
      </c>
      <c r="K36" s="400" t="s">
        <v>73</v>
      </c>
      <c r="L36" s="370">
        <v>2915</v>
      </c>
      <c r="M36" s="403">
        <v>3</v>
      </c>
      <c r="N36" s="363">
        <f>SUM(O36:Q36)</f>
        <v>587</v>
      </c>
      <c r="O36" s="400" t="s">
        <v>73</v>
      </c>
      <c r="P36" s="370">
        <v>71</v>
      </c>
      <c r="Q36" s="403">
        <v>516</v>
      </c>
    </row>
    <row r="37" spans="1:17" ht="21.75" customHeight="1">
      <c r="A37" s="859" t="s">
        <v>281</v>
      </c>
      <c r="B37" s="407">
        <f t="shared" si="0"/>
        <v>2658</v>
      </c>
      <c r="C37" s="408">
        <f t="shared" si="1"/>
        <v>1334</v>
      </c>
      <c r="D37" s="409">
        <f t="shared" si="2"/>
        <v>1324</v>
      </c>
      <c r="E37" s="412" t="s">
        <v>73</v>
      </c>
      <c r="F37" s="368">
        <f t="shared" si="4"/>
        <v>2658</v>
      </c>
      <c r="G37" s="367">
        <v>1334</v>
      </c>
      <c r="H37" s="369">
        <v>1324</v>
      </c>
      <c r="I37" s="412" t="s">
        <v>73</v>
      </c>
      <c r="J37" s="419" t="s">
        <v>73</v>
      </c>
      <c r="K37" s="413" t="s">
        <v>73</v>
      </c>
      <c r="L37" s="411" t="s">
        <v>73</v>
      </c>
      <c r="M37" s="412" t="s">
        <v>73</v>
      </c>
      <c r="N37" s="414" t="s">
        <v>73</v>
      </c>
      <c r="O37" s="413" t="s">
        <v>73</v>
      </c>
      <c r="P37" s="411" t="s">
        <v>73</v>
      </c>
      <c r="Q37" s="412" t="s">
        <v>73</v>
      </c>
    </row>
    <row r="38" spans="1:17" ht="21.75" customHeight="1">
      <c r="A38" s="307" t="s">
        <v>282</v>
      </c>
      <c r="B38" s="390">
        <f>SUM(C38:E38)</f>
        <v>1926</v>
      </c>
      <c r="C38" s="391">
        <f t="shared" si="1"/>
        <v>28</v>
      </c>
      <c r="D38" s="392">
        <f t="shared" si="2"/>
        <v>997</v>
      </c>
      <c r="E38" s="393">
        <f t="shared" si="3"/>
        <v>901</v>
      </c>
      <c r="F38" s="357">
        <f t="shared" si="4"/>
        <v>1926</v>
      </c>
      <c r="G38" s="355">
        <v>28</v>
      </c>
      <c r="H38" s="356">
        <v>997</v>
      </c>
      <c r="I38" s="358">
        <v>901</v>
      </c>
      <c r="J38" s="394" t="s">
        <v>73</v>
      </c>
      <c r="K38" s="395" t="s">
        <v>73</v>
      </c>
      <c r="L38" s="396" t="s">
        <v>73</v>
      </c>
      <c r="M38" s="397" t="s">
        <v>73</v>
      </c>
      <c r="N38" s="398" t="s">
        <v>73</v>
      </c>
      <c r="O38" s="395" t="s">
        <v>73</v>
      </c>
      <c r="P38" s="396" t="s">
        <v>73</v>
      </c>
      <c r="Q38" s="397" t="s">
        <v>73</v>
      </c>
    </row>
    <row r="39" spans="1:17" ht="21.75" customHeight="1">
      <c r="A39" s="307" t="s">
        <v>283</v>
      </c>
      <c r="B39" s="390">
        <f>SUM(C39:E39)</f>
        <v>2148</v>
      </c>
      <c r="C39" s="395" t="s">
        <v>73</v>
      </c>
      <c r="D39" s="392">
        <f t="shared" si="2"/>
        <v>1966</v>
      </c>
      <c r="E39" s="393">
        <f t="shared" si="3"/>
        <v>182</v>
      </c>
      <c r="F39" s="398" t="s">
        <v>73</v>
      </c>
      <c r="G39" s="395" t="s">
        <v>73</v>
      </c>
      <c r="H39" s="396" t="s">
        <v>73</v>
      </c>
      <c r="I39" s="397" t="s">
        <v>73</v>
      </c>
      <c r="J39" s="390">
        <f t="shared" si="5"/>
        <v>380</v>
      </c>
      <c r="K39" s="395" t="s">
        <v>73</v>
      </c>
      <c r="L39" s="356">
        <v>278</v>
      </c>
      <c r="M39" s="358">
        <v>102</v>
      </c>
      <c r="N39" s="357">
        <f>SUM(O39:Q39)</f>
        <v>1768</v>
      </c>
      <c r="O39" s="395" t="s">
        <v>73</v>
      </c>
      <c r="P39" s="356">
        <v>1688</v>
      </c>
      <c r="Q39" s="358">
        <v>80</v>
      </c>
    </row>
    <row r="40" spans="1:17" ht="21.75" customHeight="1">
      <c r="A40" s="307" t="s">
        <v>284</v>
      </c>
      <c r="B40" s="390">
        <f>SUM(C40:E40)</f>
        <v>4321</v>
      </c>
      <c r="C40" s="395" t="s">
        <v>73</v>
      </c>
      <c r="D40" s="392">
        <f t="shared" si="2"/>
        <v>4321</v>
      </c>
      <c r="E40" s="397" t="s">
        <v>73</v>
      </c>
      <c r="F40" s="398" t="s">
        <v>73</v>
      </c>
      <c r="G40" s="395" t="s">
        <v>73</v>
      </c>
      <c r="H40" s="396" t="s">
        <v>73</v>
      </c>
      <c r="I40" s="397" t="s">
        <v>73</v>
      </c>
      <c r="J40" s="390">
        <f t="shared" si="5"/>
        <v>4321</v>
      </c>
      <c r="K40" s="395" t="s">
        <v>73</v>
      </c>
      <c r="L40" s="356">
        <v>4321</v>
      </c>
      <c r="M40" s="397" t="s">
        <v>73</v>
      </c>
      <c r="N40" s="398" t="s">
        <v>73</v>
      </c>
      <c r="O40" s="395" t="s">
        <v>73</v>
      </c>
      <c r="P40" s="396" t="s">
        <v>73</v>
      </c>
      <c r="Q40" s="397" t="s">
        <v>73</v>
      </c>
    </row>
    <row r="41" spans="1:17" ht="21.75" customHeight="1" thickBot="1">
      <c r="A41" s="860" t="s">
        <v>1124</v>
      </c>
      <c r="B41" s="420">
        <f>SUM(C41:E41)</f>
        <v>1447</v>
      </c>
      <c r="C41" s="421" t="s">
        <v>73</v>
      </c>
      <c r="D41" s="422">
        <f t="shared" si="2"/>
        <v>1447</v>
      </c>
      <c r="E41" s="426" t="s">
        <v>73</v>
      </c>
      <c r="F41" s="424" t="s">
        <v>73</v>
      </c>
      <c r="G41" s="421" t="s">
        <v>73</v>
      </c>
      <c r="H41" s="425" t="s">
        <v>73</v>
      </c>
      <c r="I41" s="426" t="s">
        <v>73</v>
      </c>
      <c r="J41" s="420">
        <f t="shared" si="5"/>
        <v>928</v>
      </c>
      <c r="K41" s="421" t="s">
        <v>73</v>
      </c>
      <c r="L41" s="377">
        <v>928</v>
      </c>
      <c r="M41" s="426" t="s">
        <v>73</v>
      </c>
      <c r="N41" s="376">
        <f>SUM(O41:Q41)</f>
        <v>519</v>
      </c>
      <c r="O41" s="421" t="s">
        <v>73</v>
      </c>
      <c r="P41" s="377">
        <v>519</v>
      </c>
      <c r="Q41" s="426" t="s">
        <v>74</v>
      </c>
    </row>
    <row r="42" spans="1:17" ht="18" customHeight="1">
      <c r="A42" s="48" t="s">
        <v>740</v>
      </c>
      <c r="B42" s="301"/>
      <c r="C42" s="9"/>
      <c r="D42" s="344"/>
      <c r="E42" s="344"/>
      <c r="F42" s="9"/>
      <c r="G42" s="9"/>
      <c r="H42" s="9"/>
      <c r="I42" s="9"/>
      <c r="J42" s="301"/>
      <c r="K42" s="9"/>
      <c r="L42" s="301"/>
      <c r="M42" s="301"/>
      <c r="N42" s="9"/>
      <c r="O42" s="9"/>
      <c r="P42" s="9"/>
      <c r="Q42" s="9"/>
    </row>
    <row r="43" spans="1:17" s="19" customFormat="1" ht="24" customHeight="1" thickBot="1">
      <c r="A43" s="48" t="s">
        <v>421</v>
      </c>
      <c r="Q43" s="40" t="s">
        <v>944</v>
      </c>
    </row>
    <row r="44" spans="1:17" s="19" customFormat="1" ht="19.5" customHeight="1" thickBot="1">
      <c r="A44" s="1067" t="s">
        <v>559</v>
      </c>
      <c r="B44" s="1001" t="s">
        <v>429</v>
      </c>
      <c r="C44" s="1002"/>
      <c r="D44" s="1002"/>
      <c r="E44" s="1002"/>
      <c r="F44" s="1002"/>
      <c r="G44" s="1002"/>
      <c r="H44" s="1002"/>
      <c r="I44" s="1002"/>
      <c r="J44" s="1002"/>
      <c r="K44" s="1002"/>
      <c r="L44" s="1002"/>
      <c r="M44" s="1002"/>
      <c r="N44" s="1002"/>
      <c r="O44" s="1002"/>
      <c r="P44" s="1002"/>
      <c r="Q44" s="1003"/>
    </row>
    <row r="45" spans="1:17" s="19" customFormat="1" ht="18.75" customHeight="1">
      <c r="A45" s="1068"/>
      <c r="B45" s="996" t="s">
        <v>366</v>
      </c>
      <c r="C45" s="998" t="s">
        <v>430</v>
      </c>
      <c r="D45" s="999"/>
      <c r="E45" s="1000"/>
      <c r="F45" s="845" t="s">
        <v>426</v>
      </c>
      <c r="G45" s="846"/>
      <c r="H45" s="846"/>
      <c r="I45" s="847"/>
      <c r="J45" s="845" t="s">
        <v>427</v>
      </c>
      <c r="K45" s="846"/>
      <c r="L45" s="846"/>
      <c r="M45" s="847"/>
      <c r="N45" s="845" t="s">
        <v>428</v>
      </c>
      <c r="O45" s="846"/>
      <c r="P45" s="846"/>
      <c r="Q45" s="847"/>
    </row>
    <row r="46" spans="1:17" s="19" customFormat="1" ht="15.75" customHeight="1">
      <c r="A46" s="1068"/>
      <c r="B46" s="996"/>
      <c r="C46" s="1014" t="s">
        <v>423</v>
      </c>
      <c r="D46" s="994" t="s">
        <v>424</v>
      </c>
      <c r="E46" s="1012" t="s">
        <v>425</v>
      </c>
      <c r="F46" s="996" t="s">
        <v>1118</v>
      </c>
      <c r="G46" s="1014" t="s">
        <v>423</v>
      </c>
      <c r="H46" s="994" t="s">
        <v>424</v>
      </c>
      <c r="I46" s="1012" t="s">
        <v>425</v>
      </c>
      <c r="J46" s="996" t="s">
        <v>1118</v>
      </c>
      <c r="K46" s="1014" t="s">
        <v>423</v>
      </c>
      <c r="L46" s="994" t="s">
        <v>424</v>
      </c>
      <c r="M46" s="1012" t="s">
        <v>425</v>
      </c>
      <c r="N46" s="996" t="s">
        <v>1118</v>
      </c>
      <c r="O46" s="1014" t="s">
        <v>423</v>
      </c>
      <c r="P46" s="994" t="s">
        <v>424</v>
      </c>
      <c r="Q46" s="1012" t="s">
        <v>425</v>
      </c>
    </row>
    <row r="47" spans="1:17" s="19" customFormat="1" ht="21.75" customHeight="1" thickBot="1">
      <c r="A47" s="1011"/>
      <c r="B47" s="997"/>
      <c r="C47" s="993"/>
      <c r="D47" s="995"/>
      <c r="E47" s="1013"/>
      <c r="F47" s="997"/>
      <c r="G47" s="993"/>
      <c r="H47" s="995"/>
      <c r="I47" s="1013"/>
      <c r="J47" s="997"/>
      <c r="K47" s="993"/>
      <c r="L47" s="995"/>
      <c r="M47" s="1013"/>
      <c r="N47" s="997"/>
      <c r="O47" s="993"/>
      <c r="P47" s="995"/>
      <c r="Q47" s="1013"/>
    </row>
    <row r="48" spans="1:17" ht="21.75" customHeight="1">
      <c r="A48" s="861" t="s">
        <v>285</v>
      </c>
      <c r="B48" s="381">
        <f t="shared" si="0"/>
        <v>1872</v>
      </c>
      <c r="C48" s="382">
        <f aca="true" t="shared" si="6" ref="C48:C72">SUM(G48,K48,O48)</f>
        <v>7</v>
      </c>
      <c r="D48" s="383">
        <f aca="true" t="shared" si="7" ref="D48:D75">SUM(H48,L48,P48)</f>
        <v>1519</v>
      </c>
      <c r="E48" s="384">
        <f aca="true" t="shared" si="8" ref="E48:E75">SUM(I48,M48,Q48)</f>
        <v>346</v>
      </c>
      <c r="F48" s="427" t="s">
        <v>73</v>
      </c>
      <c r="G48" s="385" t="s">
        <v>73</v>
      </c>
      <c r="H48" s="388" t="s">
        <v>73</v>
      </c>
      <c r="I48" s="389" t="s">
        <v>73</v>
      </c>
      <c r="J48" s="381">
        <f aca="true" t="shared" si="9" ref="J48:J71">SUM(K48:M48)</f>
        <v>1512</v>
      </c>
      <c r="K48" s="385" t="s">
        <v>73</v>
      </c>
      <c r="L48" s="351">
        <v>1510</v>
      </c>
      <c r="M48" s="386">
        <v>2</v>
      </c>
      <c r="N48" s="350">
        <f>SUM(O48:Q48)</f>
        <v>360</v>
      </c>
      <c r="O48" s="349">
        <v>7</v>
      </c>
      <c r="P48" s="351">
        <v>9</v>
      </c>
      <c r="Q48" s="386">
        <v>344</v>
      </c>
    </row>
    <row r="49" spans="1:17" ht="21.75" customHeight="1">
      <c r="A49" s="307" t="s">
        <v>286</v>
      </c>
      <c r="B49" s="390">
        <f t="shared" si="0"/>
        <v>2099</v>
      </c>
      <c r="C49" s="395" t="s">
        <v>73</v>
      </c>
      <c r="D49" s="392">
        <f t="shared" si="7"/>
        <v>1903</v>
      </c>
      <c r="E49" s="393">
        <f t="shared" si="8"/>
        <v>196</v>
      </c>
      <c r="F49" s="398" t="s">
        <v>73</v>
      </c>
      <c r="G49" s="395" t="s">
        <v>73</v>
      </c>
      <c r="H49" s="396" t="s">
        <v>73</v>
      </c>
      <c r="I49" s="397" t="s">
        <v>73</v>
      </c>
      <c r="J49" s="390">
        <f t="shared" si="9"/>
        <v>2099</v>
      </c>
      <c r="K49" s="395" t="s">
        <v>73</v>
      </c>
      <c r="L49" s="356">
        <v>1903</v>
      </c>
      <c r="M49" s="358">
        <v>196</v>
      </c>
      <c r="N49" s="398" t="s">
        <v>73</v>
      </c>
      <c r="O49" s="395" t="s">
        <v>73</v>
      </c>
      <c r="P49" s="396" t="s">
        <v>73</v>
      </c>
      <c r="Q49" s="397" t="s">
        <v>73</v>
      </c>
    </row>
    <row r="50" spans="1:17" ht="21.75" customHeight="1">
      <c r="A50" s="307" t="s">
        <v>287</v>
      </c>
      <c r="B50" s="390">
        <f t="shared" si="0"/>
        <v>945</v>
      </c>
      <c r="C50" s="395" t="s">
        <v>73</v>
      </c>
      <c r="D50" s="392">
        <f t="shared" si="7"/>
        <v>945</v>
      </c>
      <c r="E50" s="397" t="s">
        <v>73</v>
      </c>
      <c r="F50" s="398" t="s">
        <v>73</v>
      </c>
      <c r="G50" s="395" t="s">
        <v>73</v>
      </c>
      <c r="H50" s="396" t="s">
        <v>73</v>
      </c>
      <c r="I50" s="397" t="s">
        <v>73</v>
      </c>
      <c r="J50" s="390">
        <f t="shared" si="9"/>
        <v>945</v>
      </c>
      <c r="K50" s="395" t="s">
        <v>73</v>
      </c>
      <c r="L50" s="356">
        <v>945</v>
      </c>
      <c r="M50" s="397" t="s">
        <v>73</v>
      </c>
      <c r="N50" s="398" t="s">
        <v>73</v>
      </c>
      <c r="O50" s="395" t="s">
        <v>73</v>
      </c>
      <c r="P50" s="396" t="s">
        <v>73</v>
      </c>
      <c r="Q50" s="397" t="s">
        <v>73</v>
      </c>
    </row>
    <row r="51" spans="1:17" ht="21.75" customHeight="1">
      <c r="A51" s="307" t="s">
        <v>288</v>
      </c>
      <c r="B51" s="390">
        <f t="shared" si="0"/>
        <v>269</v>
      </c>
      <c r="C51" s="395" t="s">
        <v>73</v>
      </c>
      <c r="D51" s="392">
        <f t="shared" si="7"/>
        <v>241</v>
      </c>
      <c r="E51" s="393">
        <f t="shared" si="8"/>
        <v>28</v>
      </c>
      <c r="F51" s="398" t="s">
        <v>73</v>
      </c>
      <c r="G51" s="395" t="s">
        <v>73</v>
      </c>
      <c r="H51" s="396" t="s">
        <v>73</v>
      </c>
      <c r="I51" s="397" t="s">
        <v>73</v>
      </c>
      <c r="J51" s="390">
        <f t="shared" si="9"/>
        <v>48</v>
      </c>
      <c r="K51" s="395" t="s">
        <v>73</v>
      </c>
      <c r="L51" s="356">
        <v>20</v>
      </c>
      <c r="M51" s="358">
        <v>28</v>
      </c>
      <c r="N51" s="357">
        <f>SUM(O51:Q51)</f>
        <v>221</v>
      </c>
      <c r="O51" s="395" t="s">
        <v>73</v>
      </c>
      <c r="P51" s="356">
        <v>221</v>
      </c>
      <c r="Q51" s="397" t="s">
        <v>73</v>
      </c>
    </row>
    <row r="52" spans="1:17" ht="21.75" customHeight="1">
      <c r="A52" s="858" t="s">
        <v>289</v>
      </c>
      <c r="B52" s="399">
        <f t="shared" si="0"/>
        <v>478</v>
      </c>
      <c r="C52" s="418">
        <f t="shared" si="6"/>
        <v>55</v>
      </c>
      <c r="D52" s="401">
        <f t="shared" si="7"/>
        <v>423</v>
      </c>
      <c r="E52" s="404" t="s">
        <v>73</v>
      </c>
      <c r="F52" s="363">
        <f aca="true" t="shared" si="10" ref="F52:F75">SUM(G52:I52)</f>
        <v>86</v>
      </c>
      <c r="G52" s="400" t="s">
        <v>73</v>
      </c>
      <c r="H52" s="370">
        <v>86</v>
      </c>
      <c r="I52" s="404" t="s">
        <v>73</v>
      </c>
      <c r="J52" s="399">
        <f t="shared" si="9"/>
        <v>337</v>
      </c>
      <c r="K52" s="400" t="s">
        <v>73</v>
      </c>
      <c r="L52" s="370">
        <v>337</v>
      </c>
      <c r="M52" s="404" t="s">
        <v>73</v>
      </c>
      <c r="N52" s="363">
        <f>SUM(O52:Q52)</f>
        <v>55</v>
      </c>
      <c r="O52" s="362">
        <v>55</v>
      </c>
      <c r="P52" s="406" t="s">
        <v>73</v>
      </c>
      <c r="Q52" s="404" t="s">
        <v>73</v>
      </c>
    </row>
    <row r="53" spans="1:17" ht="21.75" customHeight="1">
      <c r="A53" s="859" t="s">
        <v>290</v>
      </c>
      <c r="B53" s="407">
        <f t="shared" si="0"/>
        <v>630</v>
      </c>
      <c r="C53" s="408">
        <f t="shared" si="6"/>
        <v>83</v>
      </c>
      <c r="D53" s="409">
        <f t="shared" si="7"/>
        <v>547</v>
      </c>
      <c r="E53" s="412" t="s">
        <v>73</v>
      </c>
      <c r="F53" s="414" t="s">
        <v>73</v>
      </c>
      <c r="G53" s="413" t="s">
        <v>73</v>
      </c>
      <c r="H53" s="411" t="s">
        <v>73</v>
      </c>
      <c r="I53" s="412" t="s">
        <v>73</v>
      </c>
      <c r="J53" s="407">
        <f t="shared" si="9"/>
        <v>547</v>
      </c>
      <c r="K53" s="413" t="s">
        <v>73</v>
      </c>
      <c r="L53" s="369">
        <v>547</v>
      </c>
      <c r="M53" s="412" t="s">
        <v>73</v>
      </c>
      <c r="N53" s="368">
        <f>SUM(O53:Q53)</f>
        <v>83</v>
      </c>
      <c r="O53" s="367">
        <v>83</v>
      </c>
      <c r="P53" s="411" t="s">
        <v>73</v>
      </c>
      <c r="Q53" s="412" t="s">
        <v>73</v>
      </c>
    </row>
    <row r="54" spans="1:17" ht="21.75" customHeight="1">
      <c r="A54" s="307" t="s">
        <v>291</v>
      </c>
      <c r="B54" s="390">
        <f t="shared" si="0"/>
        <v>892</v>
      </c>
      <c r="C54" s="391">
        <f t="shared" si="6"/>
        <v>193</v>
      </c>
      <c r="D54" s="392">
        <f t="shared" si="7"/>
        <v>699</v>
      </c>
      <c r="E54" s="397" t="s">
        <v>73</v>
      </c>
      <c r="F54" s="357">
        <f t="shared" si="10"/>
        <v>193</v>
      </c>
      <c r="G54" s="355">
        <v>193</v>
      </c>
      <c r="H54" s="396" t="s">
        <v>73</v>
      </c>
      <c r="I54" s="397" t="s">
        <v>73</v>
      </c>
      <c r="J54" s="390">
        <f t="shared" si="9"/>
        <v>449</v>
      </c>
      <c r="K54" s="395" t="s">
        <v>73</v>
      </c>
      <c r="L54" s="356">
        <v>449</v>
      </c>
      <c r="M54" s="397" t="s">
        <v>73</v>
      </c>
      <c r="N54" s="357">
        <f>SUM(O54:Q54)</f>
        <v>250</v>
      </c>
      <c r="O54" s="395" t="s">
        <v>73</v>
      </c>
      <c r="P54" s="356">
        <v>250</v>
      </c>
      <c r="Q54" s="397" t="s">
        <v>73</v>
      </c>
    </row>
    <row r="55" spans="1:17" ht="21.75" customHeight="1">
      <c r="A55" s="307" t="s">
        <v>292</v>
      </c>
      <c r="B55" s="390">
        <f t="shared" si="0"/>
        <v>707</v>
      </c>
      <c r="C55" s="391">
        <f t="shared" si="6"/>
        <v>35</v>
      </c>
      <c r="D55" s="392">
        <f t="shared" si="7"/>
        <v>672</v>
      </c>
      <c r="E55" s="397" t="s">
        <v>73</v>
      </c>
      <c r="F55" s="357">
        <f t="shared" si="10"/>
        <v>275</v>
      </c>
      <c r="G55" s="355">
        <v>35</v>
      </c>
      <c r="H55" s="356">
        <v>240</v>
      </c>
      <c r="I55" s="397" t="s">
        <v>73</v>
      </c>
      <c r="J55" s="390">
        <f t="shared" si="9"/>
        <v>191</v>
      </c>
      <c r="K55" s="395" t="s">
        <v>73</v>
      </c>
      <c r="L55" s="356">
        <v>191</v>
      </c>
      <c r="M55" s="397" t="s">
        <v>73</v>
      </c>
      <c r="N55" s="357">
        <f>SUM(O55:Q55)</f>
        <v>241</v>
      </c>
      <c r="O55" s="395" t="s">
        <v>73</v>
      </c>
      <c r="P55" s="356">
        <v>241</v>
      </c>
      <c r="Q55" s="397" t="s">
        <v>73</v>
      </c>
    </row>
    <row r="56" spans="1:17" ht="21.75" customHeight="1">
      <c r="A56" s="307" t="s">
        <v>293</v>
      </c>
      <c r="B56" s="390">
        <f t="shared" si="0"/>
        <v>3649</v>
      </c>
      <c r="C56" s="391">
        <f t="shared" si="6"/>
        <v>1893</v>
      </c>
      <c r="D56" s="392">
        <f t="shared" si="7"/>
        <v>1756</v>
      </c>
      <c r="E56" s="397" t="s">
        <v>73</v>
      </c>
      <c r="F56" s="398" t="s">
        <v>73</v>
      </c>
      <c r="G56" s="395" t="s">
        <v>73</v>
      </c>
      <c r="H56" s="396" t="s">
        <v>73</v>
      </c>
      <c r="I56" s="397" t="s">
        <v>73</v>
      </c>
      <c r="J56" s="390">
        <f t="shared" si="9"/>
        <v>3649</v>
      </c>
      <c r="K56" s="355">
        <v>1893</v>
      </c>
      <c r="L56" s="356">
        <v>1756</v>
      </c>
      <c r="M56" s="397" t="s">
        <v>73</v>
      </c>
      <c r="N56" s="398" t="s">
        <v>73</v>
      </c>
      <c r="O56" s="395" t="s">
        <v>73</v>
      </c>
      <c r="P56" s="396" t="s">
        <v>73</v>
      </c>
      <c r="Q56" s="397" t="s">
        <v>73</v>
      </c>
    </row>
    <row r="57" spans="1:17" ht="21.75" customHeight="1">
      <c r="A57" s="858" t="s">
        <v>294</v>
      </c>
      <c r="B57" s="399">
        <f t="shared" si="0"/>
        <v>873</v>
      </c>
      <c r="C57" s="418">
        <f t="shared" si="6"/>
        <v>2</v>
      </c>
      <c r="D57" s="401">
        <f t="shared" si="7"/>
        <v>871</v>
      </c>
      <c r="E57" s="404" t="s">
        <v>73</v>
      </c>
      <c r="F57" s="405" t="s">
        <v>73</v>
      </c>
      <c r="G57" s="400" t="s">
        <v>73</v>
      </c>
      <c r="H57" s="406" t="s">
        <v>73</v>
      </c>
      <c r="I57" s="404" t="s">
        <v>73</v>
      </c>
      <c r="J57" s="399">
        <f t="shared" si="9"/>
        <v>561</v>
      </c>
      <c r="K57" s="362">
        <v>2</v>
      </c>
      <c r="L57" s="370">
        <v>559</v>
      </c>
      <c r="M57" s="404" t="s">
        <v>73</v>
      </c>
      <c r="N57" s="363">
        <f>SUM(O57:Q57)</f>
        <v>312</v>
      </c>
      <c r="O57" s="400" t="s">
        <v>73</v>
      </c>
      <c r="P57" s="370">
        <v>312</v>
      </c>
      <c r="Q57" s="404" t="s">
        <v>73</v>
      </c>
    </row>
    <row r="58" spans="1:17" ht="21.75" customHeight="1">
      <c r="A58" s="859" t="s">
        <v>295</v>
      </c>
      <c r="B58" s="407">
        <f t="shared" si="0"/>
        <v>1378</v>
      </c>
      <c r="C58" s="413" t="s">
        <v>73</v>
      </c>
      <c r="D58" s="409">
        <f t="shared" si="7"/>
        <v>1378</v>
      </c>
      <c r="E58" s="412" t="s">
        <v>73</v>
      </c>
      <c r="F58" s="414" t="s">
        <v>73</v>
      </c>
      <c r="G58" s="413" t="s">
        <v>73</v>
      </c>
      <c r="H58" s="411" t="s">
        <v>73</v>
      </c>
      <c r="I58" s="412" t="s">
        <v>73</v>
      </c>
      <c r="J58" s="407">
        <f t="shared" si="9"/>
        <v>1378</v>
      </c>
      <c r="K58" s="413" t="s">
        <v>73</v>
      </c>
      <c r="L58" s="369">
        <v>1378</v>
      </c>
      <c r="M58" s="412" t="s">
        <v>73</v>
      </c>
      <c r="N58" s="414" t="s">
        <v>73</v>
      </c>
      <c r="O58" s="413" t="s">
        <v>73</v>
      </c>
      <c r="P58" s="411" t="s">
        <v>73</v>
      </c>
      <c r="Q58" s="412" t="s">
        <v>73</v>
      </c>
    </row>
    <row r="59" spans="1:17" ht="21.75" customHeight="1">
      <c r="A59" s="307" t="s">
        <v>296</v>
      </c>
      <c r="B59" s="390">
        <f aca="true" t="shared" si="11" ref="B59:B73">SUM(C59:E59)</f>
        <v>137</v>
      </c>
      <c r="C59" s="395" t="s">
        <v>73</v>
      </c>
      <c r="D59" s="392">
        <f t="shared" si="7"/>
        <v>137</v>
      </c>
      <c r="E59" s="397" t="s">
        <v>73</v>
      </c>
      <c r="F59" s="357">
        <f t="shared" si="10"/>
        <v>137</v>
      </c>
      <c r="G59" s="395" t="s">
        <v>73</v>
      </c>
      <c r="H59" s="356">
        <v>137</v>
      </c>
      <c r="I59" s="397" t="s">
        <v>73</v>
      </c>
      <c r="J59" s="394" t="s">
        <v>73</v>
      </c>
      <c r="K59" s="395" t="s">
        <v>73</v>
      </c>
      <c r="L59" s="396" t="s">
        <v>73</v>
      </c>
      <c r="M59" s="397" t="s">
        <v>73</v>
      </c>
      <c r="N59" s="398" t="s">
        <v>73</v>
      </c>
      <c r="O59" s="395" t="s">
        <v>73</v>
      </c>
      <c r="P59" s="396" t="s">
        <v>73</v>
      </c>
      <c r="Q59" s="397" t="s">
        <v>73</v>
      </c>
    </row>
    <row r="60" spans="1:17" ht="21.75" customHeight="1">
      <c r="A60" s="307" t="s">
        <v>297</v>
      </c>
      <c r="B60" s="390">
        <f t="shared" si="11"/>
        <v>990</v>
      </c>
      <c r="C60" s="395" t="s">
        <v>73</v>
      </c>
      <c r="D60" s="392">
        <f t="shared" si="7"/>
        <v>882</v>
      </c>
      <c r="E60" s="393">
        <f t="shared" si="8"/>
        <v>108</v>
      </c>
      <c r="F60" s="398" t="s">
        <v>73</v>
      </c>
      <c r="G60" s="395" t="s">
        <v>73</v>
      </c>
      <c r="H60" s="396" t="s">
        <v>73</v>
      </c>
      <c r="I60" s="397" t="s">
        <v>73</v>
      </c>
      <c r="J60" s="390">
        <f t="shared" si="9"/>
        <v>990</v>
      </c>
      <c r="K60" s="395" t="s">
        <v>73</v>
      </c>
      <c r="L60" s="356">
        <v>882</v>
      </c>
      <c r="M60" s="358">
        <v>108</v>
      </c>
      <c r="N60" s="398" t="s">
        <v>73</v>
      </c>
      <c r="O60" s="395" t="s">
        <v>73</v>
      </c>
      <c r="P60" s="396" t="s">
        <v>73</v>
      </c>
      <c r="Q60" s="397" t="s">
        <v>73</v>
      </c>
    </row>
    <row r="61" spans="1:17" ht="21.75" customHeight="1">
      <c r="A61" s="307" t="s">
        <v>298</v>
      </c>
      <c r="B61" s="390">
        <f t="shared" si="11"/>
        <v>1811</v>
      </c>
      <c r="C61" s="395" t="s">
        <v>73</v>
      </c>
      <c r="D61" s="392">
        <f t="shared" si="7"/>
        <v>1628</v>
      </c>
      <c r="E61" s="393">
        <f t="shared" si="8"/>
        <v>183</v>
      </c>
      <c r="F61" s="398" t="s">
        <v>73</v>
      </c>
      <c r="G61" s="395" t="s">
        <v>73</v>
      </c>
      <c r="H61" s="396" t="s">
        <v>73</v>
      </c>
      <c r="I61" s="397" t="s">
        <v>73</v>
      </c>
      <c r="J61" s="390">
        <f t="shared" si="9"/>
        <v>1811</v>
      </c>
      <c r="K61" s="395" t="s">
        <v>73</v>
      </c>
      <c r="L61" s="356">
        <v>1628</v>
      </c>
      <c r="M61" s="358">
        <v>183</v>
      </c>
      <c r="N61" s="398" t="s">
        <v>73</v>
      </c>
      <c r="O61" s="395" t="s">
        <v>73</v>
      </c>
      <c r="P61" s="396" t="s">
        <v>73</v>
      </c>
      <c r="Q61" s="397" t="s">
        <v>73</v>
      </c>
    </row>
    <row r="62" spans="1:17" ht="21.75" customHeight="1">
      <c r="A62" s="858" t="s">
        <v>299</v>
      </c>
      <c r="B62" s="399">
        <f t="shared" si="11"/>
        <v>2098</v>
      </c>
      <c r="C62" s="418">
        <f t="shared" si="6"/>
        <v>217</v>
      </c>
      <c r="D62" s="401">
        <f t="shared" si="7"/>
        <v>1562</v>
      </c>
      <c r="E62" s="402">
        <f t="shared" si="8"/>
        <v>319</v>
      </c>
      <c r="F62" s="363">
        <f t="shared" si="10"/>
        <v>542</v>
      </c>
      <c r="G62" s="362">
        <v>217</v>
      </c>
      <c r="H62" s="370">
        <v>193</v>
      </c>
      <c r="I62" s="403">
        <v>132</v>
      </c>
      <c r="J62" s="399">
        <f t="shared" si="9"/>
        <v>1556</v>
      </c>
      <c r="K62" s="400" t="s">
        <v>73</v>
      </c>
      <c r="L62" s="370">
        <v>1369</v>
      </c>
      <c r="M62" s="403">
        <v>187</v>
      </c>
      <c r="N62" s="405" t="s">
        <v>73</v>
      </c>
      <c r="O62" s="400" t="s">
        <v>73</v>
      </c>
      <c r="P62" s="406" t="s">
        <v>73</v>
      </c>
      <c r="Q62" s="404" t="s">
        <v>73</v>
      </c>
    </row>
    <row r="63" spans="1:17" ht="21.75" customHeight="1">
      <c r="A63" s="859" t="s">
        <v>300</v>
      </c>
      <c r="B63" s="407">
        <f t="shared" si="11"/>
        <v>1938</v>
      </c>
      <c r="C63" s="408">
        <f t="shared" si="6"/>
        <v>187</v>
      </c>
      <c r="D63" s="409">
        <f t="shared" si="7"/>
        <v>1400</v>
      </c>
      <c r="E63" s="410">
        <f t="shared" si="8"/>
        <v>351</v>
      </c>
      <c r="F63" s="368">
        <f t="shared" si="10"/>
        <v>509</v>
      </c>
      <c r="G63" s="367">
        <v>187</v>
      </c>
      <c r="H63" s="369">
        <v>172</v>
      </c>
      <c r="I63" s="371">
        <v>150</v>
      </c>
      <c r="J63" s="407">
        <f t="shared" si="9"/>
        <v>1429</v>
      </c>
      <c r="K63" s="413" t="s">
        <v>73</v>
      </c>
      <c r="L63" s="369">
        <v>1228</v>
      </c>
      <c r="M63" s="371">
        <v>201</v>
      </c>
      <c r="N63" s="414" t="s">
        <v>73</v>
      </c>
      <c r="O63" s="413" t="s">
        <v>73</v>
      </c>
      <c r="P63" s="411" t="s">
        <v>73</v>
      </c>
      <c r="Q63" s="412" t="s">
        <v>73</v>
      </c>
    </row>
    <row r="64" spans="1:17" ht="21.75" customHeight="1">
      <c r="A64" s="307" t="s">
        <v>301</v>
      </c>
      <c r="B64" s="390">
        <f t="shared" si="11"/>
        <v>2193</v>
      </c>
      <c r="C64" s="391">
        <f t="shared" si="6"/>
        <v>136</v>
      </c>
      <c r="D64" s="392">
        <f t="shared" si="7"/>
        <v>1788</v>
      </c>
      <c r="E64" s="393">
        <f t="shared" si="8"/>
        <v>269</v>
      </c>
      <c r="F64" s="357">
        <f t="shared" si="10"/>
        <v>182</v>
      </c>
      <c r="G64" s="355">
        <v>136</v>
      </c>
      <c r="H64" s="396" t="s">
        <v>73</v>
      </c>
      <c r="I64" s="358">
        <v>46</v>
      </c>
      <c r="J64" s="390">
        <f t="shared" si="9"/>
        <v>2011</v>
      </c>
      <c r="K64" s="395" t="s">
        <v>73</v>
      </c>
      <c r="L64" s="356">
        <v>1788</v>
      </c>
      <c r="M64" s="358">
        <v>223</v>
      </c>
      <c r="N64" s="398" t="s">
        <v>73</v>
      </c>
      <c r="O64" s="395" t="s">
        <v>73</v>
      </c>
      <c r="P64" s="396" t="s">
        <v>73</v>
      </c>
      <c r="Q64" s="397" t="s">
        <v>73</v>
      </c>
    </row>
    <row r="65" spans="1:17" ht="21.75" customHeight="1">
      <c r="A65" s="307" t="s">
        <v>302</v>
      </c>
      <c r="B65" s="390">
        <f t="shared" si="11"/>
        <v>1457</v>
      </c>
      <c r="C65" s="391">
        <f t="shared" si="6"/>
        <v>500</v>
      </c>
      <c r="D65" s="392">
        <f t="shared" si="7"/>
        <v>887</v>
      </c>
      <c r="E65" s="393">
        <f t="shared" si="8"/>
        <v>70</v>
      </c>
      <c r="F65" s="357">
        <f t="shared" si="10"/>
        <v>500</v>
      </c>
      <c r="G65" s="355">
        <v>500</v>
      </c>
      <c r="H65" s="396" t="s">
        <v>73</v>
      </c>
      <c r="I65" s="397" t="s">
        <v>73</v>
      </c>
      <c r="J65" s="390">
        <f t="shared" si="9"/>
        <v>957</v>
      </c>
      <c r="K65" s="395" t="s">
        <v>73</v>
      </c>
      <c r="L65" s="356">
        <v>887</v>
      </c>
      <c r="M65" s="358">
        <v>70</v>
      </c>
      <c r="N65" s="398" t="s">
        <v>73</v>
      </c>
      <c r="O65" s="395" t="s">
        <v>73</v>
      </c>
      <c r="P65" s="396" t="s">
        <v>73</v>
      </c>
      <c r="Q65" s="397" t="s">
        <v>73</v>
      </c>
    </row>
    <row r="66" spans="1:17" ht="21.75" customHeight="1">
      <c r="A66" s="307" t="s">
        <v>303</v>
      </c>
      <c r="B66" s="390">
        <f t="shared" si="11"/>
        <v>2694</v>
      </c>
      <c r="C66" s="391">
        <f t="shared" si="6"/>
        <v>1741</v>
      </c>
      <c r="D66" s="392">
        <f t="shared" si="7"/>
        <v>779</v>
      </c>
      <c r="E66" s="393">
        <f t="shared" si="8"/>
        <v>174</v>
      </c>
      <c r="F66" s="357">
        <f t="shared" si="10"/>
        <v>1741</v>
      </c>
      <c r="G66" s="355">
        <v>1741</v>
      </c>
      <c r="H66" s="396" t="s">
        <v>73</v>
      </c>
      <c r="I66" s="397" t="s">
        <v>73</v>
      </c>
      <c r="J66" s="390">
        <f t="shared" si="9"/>
        <v>953</v>
      </c>
      <c r="K66" s="395" t="s">
        <v>73</v>
      </c>
      <c r="L66" s="356">
        <v>779</v>
      </c>
      <c r="M66" s="358">
        <v>174</v>
      </c>
      <c r="N66" s="398" t="s">
        <v>73</v>
      </c>
      <c r="O66" s="395" t="s">
        <v>73</v>
      </c>
      <c r="P66" s="396" t="s">
        <v>73</v>
      </c>
      <c r="Q66" s="397" t="s">
        <v>73</v>
      </c>
    </row>
    <row r="67" spans="1:17" ht="21.75" customHeight="1">
      <c r="A67" s="858" t="s">
        <v>304</v>
      </c>
      <c r="B67" s="399">
        <f t="shared" si="11"/>
        <v>593</v>
      </c>
      <c r="C67" s="418">
        <f t="shared" si="6"/>
        <v>137</v>
      </c>
      <c r="D67" s="401">
        <f t="shared" si="7"/>
        <v>415</v>
      </c>
      <c r="E67" s="402">
        <f t="shared" si="8"/>
        <v>41</v>
      </c>
      <c r="F67" s="363">
        <f t="shared" si="10"/>
        <v>137</v>
      </c>
      <c r="G67" s="362">
        <v>137</v>
      </c>
      <c r="H67" s="406" t="s">
        <v>73</v>
      </c>
      <c r="I67" s="404" t="s">
        <v>73</v>
      </c>
      <c r="J67" s="399">
        <f t="shared" si="9"/>
        <v>456</v>
      </c>
      <c r="K67" s="400" t="s">
        <v>73</v>
      </c>
      <c r="L67" s="370">
        <v>415</v>
      </c>
      <c r="M67" s="403">
        <v>41</v>
      </c>
      <c r="N67" s="405" t="s">
        <v>73</v>
      </c>
      <c r="O67" s="400" t="s">
        <v>73</v>
      </c>
      <c r="P67" s="406" t="s">
        <v>73</v>
      </c>
      <c r="Q67" s="404" t="s">
        <v>73</v>
      </c>
    </row>
    <row r="68" spans="1:17" ht="21.75" customHeight="1">
      <c r="A68" s="859" t="s">
        <v>305</v>
      </c>
      <c r="B68" s="407">
        <f t="shared" si="11"/>
        <v>1286</v>
      </c>
      <c r="C68" s="413" t="s">
        <v>73</v>
      </c>
      <c r="D68" s="409">
        <f t="shared" si="7"/>
        <v>1181</v>
      </c>
      <c r="E68" s="410">
        <f t="shared" si="8"/>
        <v>105</v>
      </c>
      <c r="F68" s="414" t="s">
        <v>73</v>
      </c>
      <c r="G68" s="413" t="s">
        <v>73</v>
      </c>
      <c r="H68" s="411" t="s">
        <v>73</v>
      </c>
      <c r="I68" s="412" t="s">
        <v>73</v>
      </c>
      <c r="J68" s="407">
        <f t="shared" si="9"/>
        <v>1215</v>
      </c>
      <c r="K68" s="413" t="s">
        <v>73</v>
      </c>
      <c r="L68" s="369">
        <v>1181</v>
      </c>
      <c r="M68" s="371">
        <v>34</v>
      </c>
      <c r="N68" s="368">
        <f>SUM(O68:Q68)</f>
        <v>71</v>
      </c>
      <c r="O68" s="413" t="s">
        <v>73</v>
      </c>
      <c r="P68" s="411" t="s">
        <v>73</v>
      </c>
      <c r="Q68" s="371">
        <v>71</v>
      </c>
    </row>
    <row r="69" spans="1:17" ht="21.75" customHeight="1">
      <c r="A69" s="307" t="s">
        <v>306</v>
      </c>
      <c r="B69" s="390">
        <f t="shared" si="11"/>
        <v>2782</v>
      </c>
      <c r="C69" s="391">
        <f t="shared" si="6"/>
        <v>339</v>
      </c>
      <c r="D69" s="392">
        <f t="shared" si="7"/>
        <v>2008</v>
      </c>
      <c r="E69" s="393">
        <f t="shared" si="8"/>
        <v>435</v>
      </c>
      <c r="F69" s="357">
        <f t="shared" si="10"/>
        <v>323</v>
      </c>
      <c r="G69" s="355">
        <v>323</v>
      </c>
      <c r="H69" s="396" t="s">
        <v>73</v>
      </c>
      <c r="I69" s="397" t="s">
        <v>73</v>
      </c>
      <c r="J69" s="390">
        <f t="shared" si="9"/>
        <v>2011</v>
      </c>
      <c r="K69" s="355">
        <v>16</v>
      </c>
      <c r="L69" s="356">
        <v>1995</v>
      </c>
      <c r="M69" s="397" t="s">
        <v>73</v>
      </c>
      <c r="N69" s="357">
        <f>SUM(O69:Q69)</f>
        <v>448</v>
      </c>
      <c r="O69" s="395" t="s">
        <v>73</v>
      </c>
      <c r="P69" s="356">
        <v>13</v>
      </c>
      <c r="Q69" s="358">
        <v>435</v>
      </c>
    </row>
    <row r="70" spans="1:17" ht="21.75" customHeight="1">
      <c r="A70" s="307" t="s">
        <v>307</v>
      </c>
      <c r="B70" s="390">
        <f t="shared" si="11"/>
        <v>195</v>
      </c>
      <c r="C70" s="391">
        <f t="shared" si="6"/>
        <v>5</v>
      </c>
      <c r="D70" s="392">
        <f t="shared" si="7"/>
        <v>190</v>
      </c>
      <c r="E70" s="397" t="s">
        <v>73</v>
      </c>
      <c r="F70" s="357">
        <f t="shared" si="10"/>
        <v>5</v>
      </c>
      <c r="G70" s="355">
        <v>5</v>
      </c>
      <c r="H70" s="396" t="s">
        <v>73</v>
      </c>
      <c r="I70" s="397" t="s">
        <v>73</v>
      </c>
      <c r="J70" s="394" t="s">
        <v>73</v>
      </c>
      <c r="K70" s="395" t="s">
        <v>73</v>
      </c>
      <c r="L70" s="396" t="s">
        <v>73</v>
      </c>
      <c r="M70" s="397" t="s">
        <v>73</v>
      </c>
      <c r="N70" s="357">
        <f>SUM(O70:Q70)</f>
        <v>190</v>
      </c>
      <c r="O70" s="395" t="s">
        <v>73</v>
      </c>
      <c r="P70" s="356">
        <v>190</v>
      </c>
      <c r="Q70" s="397" t="s">
        <v>73</v>
      </c>
    </row>
    <row r="71" spans="1:17" ht="21.75" customHeight="1">
      <c r="A71" s="307" t="s">
        <v>308</v>
      </c>
      <c r="B71" s="390">
        <f t="shared" si="11"/>
        <v>157</v>
      </c>
      <c r="C71" s="391">
        <f t="shared" si="6"/>
        <v>5</v>
      </c>
      <c r="D71" s="392">
        <f t="shared" si="7"/>
        <v>147</v>
      </c>
      <c r="E71" s="393">
        <f t="shared" si="8"/>
        <v>5</v>
      </c>
      <c r="F71" s="398" t="s">
        <v>73</v>
      </c>
      <c r="G71" s="395" t="s">
        <v>73</v>
      </c>
      <c r="H71" s="396" t="s">
        <v>73</v>
      </c>
      <c r="I71" s="397" t="s">
        <v>73</v>
      </c>
      <c r="J71" s="390">
        <f t="shared" si="9"/>
        <v>5</v>
      </c>
      <c r="K71" s="355">
        <v>5</v>
      </c>
      <c r="L71" s="396" t="s">
        <v>73</v>
      </c>
      <c r="M71" s="397" t="s">
        <v>73</v>
      </c>
      <c r="N71" s="357">
        <f>SUM(O71:Q71)</f>
        <v>152</v>
      </c>
      <c r="O71" s="395" t="s">
        <v>73</v>
      </c>
      <c r="P71" s="356">
        <v>147</v>
      </c>
      <c r="Q71" s="358">
        <v>5</v>
      </c>
    </row>
    <row r="72" spans="1:17" ht="21.75" customHeight="1">
      <c r="A72" s="858" t="s">
        <v>309</v>
      </c>
      <c r="B72" s="399">
        <f t="shared" si="11"/>
        <v>47</v>
      </c>
      <c r="C72" s="418">
        <f t="shared" si="6"/>
        <v>2</v>
      </c>
      <c r="D72" s="401">
        <f t="shared" si="7"/>
        <v>45</v>
      </c>
      <c r="E72" s="404" t="s">
        <v>73</v>
      </c>
      <c r="F72" s="405" t="s">
        <v>73</v>
      </c>
      <c r="G72" s="400" t="s">
        <v>73</v>
      </c>
      <c r="H72" s="406" t="s">
        <v>73</v>
      </c>
      <c r="I72" s="404" t="s">
        <v>73</v>
      </c>
      <c r="J72" s="856" t="s">
        <v>73</v>
      </c>
      <c r="K72" s="400" t="s">
        <v>73</v>
      </c>
      <c r="L72" s="406" t="s">
        <v>73</v>
      </c>
      <c r="M72" s="404" t="s">
        <v>73</v>
      </c>
      <c r="N72" s="363">
        <f>SUM(O72:Q72)</f>
        <v>47</v>
      </c>
      <c r="O72" s="362">
        <v>2</v>
      </c>
      <c r="P72" s="370">
        <v>45</v>
      </c>
      <c r="Q72" s="404" t="s">
        <v>73</v>
      </c>
    </row>
    <row r="73" spans="1:17" ht="21.75" customHeight="1">
      <c r="A73" s="859" t="s">
        <v>310</v>
      </c>
      <c r="B73" s="407">
        <f t="shared" si="11"/>
        <v>87</v>
      </c>
      <c r="C73" s="413" t="s">
        <v>73</v>
      </c>
      <c r="D73" s="409">
        <f t="shared" si="7"/>
        <v>87</v>
      </c>
      <c r="E73" s="412" t="s">
        <v>73</v>
      </c>
      <c r="F73" s="368">
        <f t="shared" si="10"/>
        <v>87</v>
      </c>
      <c r="G73" s="413" t="s">
        <v>73</v>
      </c>
      <c r="H73" s="369">
        <v>87</v>
      </c>
      <c r="I73" s="412" t="s">
        <v>73</v>
      </c>
      <c r="J73" s="419" t="s">
        <v>73</v>
      </c>
      <c r="K73" s="413" t="s">
        <v>73</v>
      </c>
      <c r="L73" s="411" t="s">
        <v>73</v>
      </c>
      <c r="M73" s="412" t="s">
        <v>73</v>
      </c>
      <c r="N73" s="414" t="s">
        <v>73</v>
      </c>
      <c r="O73" s="413" t="s">
        <v>73</v>
      </c>
      <c r="P73" s="411" t="s">
        <v>73</v>
      </c>
      <c r="Q73" s="412" t="s">
        <v>73</v>
      </c>
    </row>
    <row r="74" spans="1:17" ht="21.75" customHeight="1">
      <c r="A74" s="307" t="s">
        <v>311</v>
      </c>
      <c r="B74" s="390">
        <f t="shared" si="0"/>
        <v>201</v>
      </c>
      <c r="C74" s="395" t="s">
        <v>73</v>
      </c>
      <c r="D74" s="392">
        <f t="shared" si="7"/>
        <v>201</v>
      </c>
      <c r="E74" s="397" t="s">
        <v>73</v>
      </c>
      <c r="F74" s="357">
        <f t="shared" si="10"/>
        <v>201</v>
      </c>
      <c r="G74" s="395" t="s">
        <v>73</v>
      </c>
      <c r="H74" s="356">
        <v>201</v>
      </c>
      <c r="I74" s="397" t="s">
        <v>73</v>
      </c>
      <c r="J74" s="394" t="s">
        <v>73</v>
      </c>
      <c r="K74" s="395" t="s">
        <v>73</v>
      </c>
      <c r="L74" s="396" t="s">
        <v>73</v>
      </c>
      <c r="M74" s="397" t="s">
        <v>73</v>
      </c>
      <c r="N74" s="398" t="s">
        <v>73</v>
      </c>
      <c r="O74" s="395" t="s">
        <v>73</v>
      </c>
      <c r="P74" s="396" t="s">
        <v>73</v>
      </c>
      <c r="Q74" s="397" t="s">
        <v>73</v>
      </c>
    </row>
    <row r="75" spans="1:17" ht="21.75" customHeight="1" thickBot="1">
      <c r="A75" s="860" t="s">
        <v>312</v>
      </c>
      <c r="B75" s="420">
        <f t="shared" si="0"/>
        <v>183</v>
      </c>
      <c r="C75" s="421" t="s">
        <v>73</v>
      </c>
      <c r="D75" s="422">
        <f t="shared" si="7"/>
        <v>138</v>
      </c>
      <c r="E75" s="423">
        <f t="shared" si="8"/>
        <v>45</v>
      </c>
      <c r="F75" s="376">
        <f t="shared" si="10"/>
        <v>183</v>
      </c>
      <c r="G75" s="421" t="s">
        <v>73</v>
      </c>
      <c r="H75" s="377">
        <v>138</v>
      </c>
      <c r="I75" s="380">
        <v>45</v>
      </c>
      <c r="J75" s="857" t="s">
        <v>73</v>
      </c>
      <c r="K75" s="421" t="s">
        <v>73</v>
      </c>
      <c r="L75" s="425" t="s">
        <v>73</v>
      </c>
      <c r="M75" s="426" t="s">
        <v>73</v>
      </c>
      <c r="N75" s="424" t="s">
        <v>73</v>
      </c>
      <c r="O75" s="421" t="s">
        <v>73</v>
      </c>
      <c r="P75" s="425" t="s">
        <v>73</v>
      </c>
      <c r="Q75" s="426" t="s">
        <v>73</v>
      </c>
    </row>
    <row r="76" spans="1:17" ht="21.75" customHeight="1">
      <c r="A76" s="971" t="s">
        <v>562</v>
      </c>
      <c r="B76" s="381">
        <f>SUM(B7:B41)</f>
        <v>301389</v>
      </c>
      <c r="C76" s="349">
        <f aca="true" t="shared" si="12" ref="C76:Q76">SUM(C7:C41)</f>
        <v>19295</v>
      </c>
      <c r="D76" s="351">
        <f t="shared" si="12"/>
        <v>247364</v>
      </c>
      <c r="E76" s="386">
        <f t="shared" si="12"/>
        <v>34730</v>
      </c>
      <c r="F76" s="350">
        <f t="shared" si="12"/>
        <v>145318</v>
      </c>
      <c r="G76" s="349">
        <f t="shared" si="12"/>
        <v>16251</v>
      </c>
      <c r="H76" s="351">
        <f t="shared" si="12"/>
        <v>109962</v>
      </c>
      <c r="I76" s="386">
        <f t="shared" si="12"/>
        <v>19105</v>
      </c>
      <c r="J76" s="381">
        <f t="shared" si="12"/>
        <v>64655</v>
      </c>
      <c r="K76" s="349">
        <f t="shared" si="12"/>
        <v>0</v>
      </c>
      <c r="L76" s="351">
        <f t="shared" si="12"/>
        <v>61191</v>
      </c>
      <c r="M76" s="386">
        <f t="shared" si="12"/>
        <v>3464</v>
      </c>
      <c r="N76" s="350">
        <f t="shared" si="12"/>
        <v>91416</v>
      </c>
      <c r="O76" s="349">
        <f t="shared" si="12"/>
        <v>3044</v>
      </c>
      <c r="P76" s="351">
        <f t="shared" si="12"/>
        <v>76211</v>
      </c>
      <c r="Q76" s="386">
        <f t="shared" si="12"/>
        <v>12161</v>
      </c>
    </row>
    <row r="77" spans="1:17" ht="21.75" customHeight="1">
      <c r="A77" s="972" t="s">
        <v>561</v>
      </c>
      <c r="B77" s="390">
        <f>SUM(B48:B75)</f>
        <v>32641</v>
      </c>
      <c r="C77" s="355">
        <f aca="true" t="shared" si="13" ref="C77:Q77">SUM(C48:C75)</f>
        <v>5537</v>
      </c>
      <c r="D77" s="356">
        <f t="shared" si="13"/>
        <v>24429</v>
      </c>
      <c r="E77" s="358">
        <f t="shared" si="13"/>
        <v>2675</v>
      </c>
      <c r="F77" s="357">
        <f t="shared" si="13"/>
        <v>5101</v>
      </c>
      <c r="G77" s="355">
        <f t="shared" si="13"/>
        <v>3474</v>
      </c>
      <c r="H77" s="356">
        <f t="shared" si="13"/>
        <v>1254</v>
      </c>
      <c r="I77" s="358">
        <f t="shared" si="13"/>
        <v>373</v>
      </c>
      <c r="J77" s="390">
        <f t="shared" si="13"/>
        <v>25110</v>
      </c>
      <c r="K77" s="355">
        <f t="shared" si="13"/>
        <v>1916</v>
      </c>
      <c r="L77" s="356">
        <f t="shared" si="13"/>
        <v>21747</v>
      </c>
      <c r="M77" s="358">
        <f t="shared" si="13"/>
        <v>1447</v>
      </c>
      <c r="N77" s="357">
        <f t="shared" si="13"/>
        <v>2430</v>
      </c>
      <c r="O77" s="355">
        <f t="shared" si="13"/>
        <v>147</v>
      </c>
      <c r="P77" s="356">
        <f t="shared" si="13"/>
        <v>1428</v>
      </c>
      <c r="Q77" s="358">
        <f t="shared" si="13"/>
        <v>855</v>
      </c>
    </row>
    <row r="78" spans="1:17" ht="21.75" customHeight="1" thickBot="1">
      <c r="A78" s="973" t="s">
        <v>574</v>
      </c>
      <c r="B78" s="420">
        <f>SUM(B76:B77)</f>
        <v>334030</v>
      </c>
      <c r="C78" s="375">
        <f aca="true" t="shared" si="14" ref="C78:Q78">SUM(C76:C77)</f>
        <v>24832</v>
      </c>
      <c r="D78" s="377">
        <f t="shared" si="14"/>
        <v>271793</v>
      </c>
      <c r="E78" s="380">
        <f t="shared" si="14"/>
        <v>37405</v>
      </c>
      <c r="F78" s="376">
        <f t="shared" si="14"/>
        <v>150419</v>
      </c>
      <c r="G78" s="375">
        <f t="shared" si="14"/>
        <v>19725</v>
      </c>
      <c r="H78" s="377">
        <f t="shared" si="14"/>
        <v>111216</v>
      </c>
      <c r="I78" s="380">
        <f t="shared" si="14"/>
        <v>19478</v>
      </c>
      <c r="J78" s="420">
        <f t="shared" si="14"/>
        <v>89765</v>
      </c>
      <c r="K78" s="375">
        <f t="shared" si="14"/>
        <v>1916</v>
      </c>
      <c r="L78" s="377">
        <f t="shared" si="14"/>
        <v>82938</v>
      </c>
      <c r="M78" s="380">
        <f t="shared" si="14"/>
        <v>4911</v>
      </c>
      <c r="N78" s="376">
        <f t="shared" si="14"/>
        <v>93846</v>
      </c>
      <c r="O78" s="375">
        <f t="shared" si="14"/>
        <v>3191</v>
      </c>
      <c r="P78" s="377">
        <f t="shared" si="14"/>
        <v>77639</v>
      </c>
      <c r="Q78" s="380">
        <f t="shared" si="14"/>
        <v>13016</v>
      </c>
    </row>
    <row r="79" spans="4:5" ht="32.25" customHeight="1">
      <c r="D79" s="11"/>
      <c r="E79" s="9"/>
    </row>
    <row r="80" ht="14.25">
      <c r="B80" s="20"/>
    </row>
    <row r="81" spans="2:6" ht="14.25">
      <c r="B81" s="20"/>
      <c r="F81" s="20"/>
    </row>
    <row r="82" ht="14.25">
      <c r="B82" s="20"/>
    </row>
  </sheetData>
  <mergeCells count="38">
    <mergeCell ref="Q5:Q6"/>
    <mergeCell ref="B3:Q3"/>
    <mergeCell ref="B44:Q44"/>
    <mergeCell ref="B45:B47"/>
    <mergeCell ref="C45:E45"/>
    <mergeCell ref="C46:C47"/>
    <mergeCell ref="D46:D47"/>
    <mergeCell ref="E46:E47"/>
    <mergeCell ref="F46:F47"/>
    <mergeCell ref="G46:G47"/>
    <mergeCell ref="M5:M6"/>
    <mergeCell ref="N5:N6"/>
    <mergeCell ref="O5:O6"/>
    <mergeCell ref="P5:P6"/>
    <mergeCell ref="F5:F6"/>
    <mergeCell ref="J5:J6"/>
    <mergeCell ref="K5:K6"/>
    <mergeCell ref="L5:L6"/>
    <mergeCell ref="O46:O47"/>
    <mergeCell ref="P46:P47"/>
    <mergeCell ref="G5:G6"/>
    <mergeCell ref="H5:H6"/>
    <mergeCell ref="I5:I6"/>
    <mergeCell ref="H46:H47"/>
    <mergeCell ref="I46:I47"/>
    <mergeCell ref="J46:J47"/>
    <mergeCell ref="K46:K47"/>
    <mergeCell ref="L46:L47"/>
    <mergeCell ref="A44:A47"/>
    <mergeCell ref="Q46:Q47"/>
    <mergeCell ref="A3:A6"/>
    <mergeCell ref="C5:C6"/>
    <mergeCell ref="D5:D6"/>
    <mergeCell ref="E5:E6"/>
    <mergeCell ref="B4:B6"/>
    <mergeCell ref="C4:E4"/>
    <mergeCell ref="M46:M47"/>
    <mergeCell ref="N46:N47"/>
  </mergeCells>
  <printOptions horizontalCentered="1"/>
  <pageMargins left="0.7086614173228347" right="0.7086614173228347" top="0.76" bottom="0.79" header="0.5118110236220472" footer="0.5118110236220472"/>
  <pageSetup fitToHeight="2" fitToWidth="2" horizontalDpi="600" verticalDpi="600" orientation="portrait" pageOrder="overThenDown" paperSize="9" scale="89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2008-03-11T04:02:35Z</cp:lastPrinted>
  <dcterms:created xsi:type="dcterms:W3CDTF">2001-11-13T13:27:45Z</dcterms:created>
  <dcterms:modified xsi:type="dcterms:W3CDTF">2008-03-26T01:49:28Z</dcterms:modified>
  <cp:category/>
  <cp:version/>
  <cp:contentType/>
  <cp:contentStatus/>
</cp:coreProperties>
</file>