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130" yWindow="-7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CF8" i="4"/>
  <c r="AQ8" i="4"/>
  <c r="B8" i="4"/>
  <c r="B6" i="4" l="1"/>
  <c r="MI76" i="4"/>
  <c r="HJ51" i="4"/>
  <c r="MA30" i="4"/>
  <c r="CS30" i="4"/>
  <c r="BZ76" i="4"/>
  <c r="MA51" i="4"/>
  <c r="IT76" i="4"/>
  <c r="CS51" i="4"/>
  <c r="HJ30" i="4"/>
  <c r="C11" i="5"/>
  <c r="D11" i="5"/>
  <c r="E11" i="5"/>
  <c r="B11" i="5"/>
  <c r="BK76" i="4" l="1"/>
  <c r="LH51" i="4"/>
  <c r="LT76" i="4"/>
  <c r="GQ51" i="4"/>
  <c r="LH30" i="4"/>
  <c r="IE76" i="4"/>
  <c r="GQ30" i="4"/>
  <c r="BZ51" i="4"/>
  <c r="BZ30" i="4"/>
  <c r="BG51" i="4"/>
  <c r="FX30" i="4"/>
  <c r="BG30" i="4"/>
  <c r="KO30" i="4"/>
  <c r="AV76" i="4"/>
  <c r="KO51" i="4"/>
  <c r="LE76" i="4"/>
  <c r="FX51" i="4"/>
  <c r="HP76" i="4"/>
  <c r="HA76" i="4"/>
  <c r="AN51" i="4"/>
  <c r="FE30" i="4"/>
  <c r="KP76" i="4"/>
  <c r="AN30" i="4"/>
  <c r="JV30" i="4"/>
  <c r="AG76" i="4"/>
  <c r="JV51" i="4"/>
  <c r="FE51" i="4"/>
  <c r="KA76" i="4"/>
  <c r="EL51" i="4"/>
  <c r="JC30" i="4"/>
  <c r="GL76" i="4"/>
  <c r="U51" i="4"/>
  <c r="EL30" i="4"/>
  <c r="U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<sst xmlns="http://schemas.openxmlformats.org/spreadsheetml/2006/main" count="286" uniqueCount="136">
  <si>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</si>
  <si>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</si>
  <si>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</si>
  <si>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</si>
  <si>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</si>
  <si>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</si>
  <si>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</si>
  <si>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</si>
  <si>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</si>
  <si>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</si>
  <si>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</si>
  <si>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</si>
  <si>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</si>
  <si>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</si>
  <si>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</si>
  <si>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</si>
  <si>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</si>
  <si>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</si>
  <si>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</si>
  <si>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</si>
  <si>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</si>
  <si>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</si>
  <si>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</si>
  <si>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</si>
  <si>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</si>
  <si>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</si>
  <si>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</si>
  <si>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</si>
  <si>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</si>
  <si>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</si>
  <si>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</si>
  <si>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</si>
  <si>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</si>
  <si>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</si>
  <si>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</si>
  <si>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</si>
  <si>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</si>
  <si>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</si>
  <si>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</si>
  <si>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</si>
  <si>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</si>
  <si>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</si>
  <si>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</si>
  <si>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</si>
  <si>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</si>
  <si>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</si>
  <si>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</si>
  <si>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</si>
  <si>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</si>
  <si>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</si>
  <si>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</si>
  <si>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</si>
  <si>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</si>
  <si>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</si>
  <si>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</si>
  <si>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</si>
  <si>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</si>
  <si>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</si>
  <si>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</si>
  <si>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</si>
  <si>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</si>
  <si>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</si>
  <si>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</si>
  <si>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</si>
  <si>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</si>
  <si>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</si>
  <si>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</si>
  <si>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</si>
  <si>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</si>
  <si>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</si>
  <si>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</si>
  <si>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</si>
  <si>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</si>
  <si>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</si>
  <si>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</si>
  <si>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</si>
  <si>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</si>
  <si>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</si>
  <si>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</si>
  <si>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</si>
  <si>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</si>
  <si>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</si>
  <si>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</si>
  <si>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</si>
  <si>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</si>
  <si>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</si>
  <si>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</si>
  <si>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</si>
  <si>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</si>
  <si>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</si>
  <si>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</si>
  <si>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</si>
  <si>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</si>
  <si>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</si>
  <si>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</si>
  <si>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</si>
  <si>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</si>
  <si>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</si>
  <si>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</si>
  <si>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</si>
  <si>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</si>
  <si>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</si>
  <si>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</si>
  <si>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</si>
  <si>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</si>
  <si>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</si>
  <si>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</si>
  <si>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</si>
  <si>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</si>
  <si>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</si>
  <si>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</si>
  <si>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</si>
  <si>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</si>
  <si>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</si>
  <si>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安城市</t>
  </si>
  <si>
    <t>安城駅東駐車場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</si>
  <si>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</si>
  <si>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</si>
  <si>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</si>
  <si>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</si>
  <si>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</si>
  <si>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</si>
  <si>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</si>
  <si>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</si>
  <si>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</si>
  <si>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</si>
  <si>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</si>
  <si>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</si>
  <si>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</si>
  <si>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</si>
  <si>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</si>
  <si>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時間貸・定期貸併用駐車場であり、定期利用が多く（７６台中６０台が定期利用者枠）、時間貸利用が少ないため、平均値を下回っていると考えられる。
また、H25は駐車場改修工事の設計委託を、H26は駐車場改修工事を、H28は精算機器の更新を行い、総費用が多かったため、収益等は例年と比べ大きく下回った。</t>
    <rPh sb="0" eb="2">
      <t>ジカン</t>
    </rPh>
    <rPh sb="2" eb="3">
      <t>カ</t>
    </rPh>
    <rPh sb="4" eb="6">
      <t>テイキ</t>
    </rPh>
    <rPh sb="6" eb="7">
      <t>カ</t>
    </rPh>
    <rPh sb="7" eb="9">
      <t>ヘイヨウ</t>
    </rPh>
    <rPh sb="9" eb="11">
      <t>チュウシャ</t>
    </rPh>
    <rPh sb="11" eb="12">
      <t>バ</t>
    </rPh>
    <rPh sb="16" eb="18">
      <t>テイキ</t>
    </rPh>
    <rPh sb="18" eb="20">
      <t>リヨウ</t>
    </rPh>
    <rPh sb="21" eb="22">
      <t>オオ</t>
    </rPh>
    <rPh sb="40" eb="42">
      <t>ジカン</t>
    </rPh>
    <rPh sb="42" eb="43">
      <t>カ</t>
    </rPh>
    <rPh sb="43" eb="45">
      <t>リヨウ</t>
    </rPh>
    <rPh sb="46" eb="47">
      <t>スク</t>
    </rPh>
    <rPh sb="52" eb="55">
      <t>ヘイキンチ</t>
    </rPh>
    <rPh sb="56" eb="58">
      <t>シタマワ</t>
    </rPh>
    <rPh sb="63" eb="64">
      <t>カンガ</t>
    </rPh>
    <rPh sb="77" eb="80">
      <t>チュウシャジョウ</t>
    </rPh>
    <rPh sb="80" eb="82">
      <t>カイシュウ</t>
    </rPh>
    <rPh sb="82" eb="84">
      <t>コウジ</t>
    </rPh>
    <rPh sb="85" eb="87">
      <t>セッケイ</t>
    </rPh>
    <rPh sb="87" eb="89">
      <t>イタク</t>
    </rPh>
    <rPh sb="95" eb="97">
      <t>チュウシャ</t>
    </rPh>
    <rPh sb="97" eb="98">
      <t>バ</t>
    </rPh>
    <rPh sb="98" eb="100">
      <t>カイシュウ</t>
    </rPh>
    <rPh sb="100" eb="102">
      <t>コウジ</t>
    </rPh>
    <rPh sb="108" eb="110">
      <t>セイサン</t>
    </rPh>
    <rPh sb="110" eb="112">
      <t>キキ</t>
    </rPh>
    <rPh sb="113" eb="115">
      <t>コウシン</t>
    </rPh>
    <rPh sb="116" eb="117">
      <t>オコナ</t>
    </rPh>
    <rPh sb="119" eb="122">
      <t>ソウヒヨウ</t>
    </rPh>
    <rPh sb="123" eb="124">
      <t>オオ</t>
    </rPh>
    <rPh sb="130" eb="132">
      <t>シュウエキ</t>
    </rPh>
    <rPh sb="132" eb="133">
      <t>トウ</t>
    </rPh>
    <rPh sb="134" eb="136">
      <t>レイネン</t>
    </rPh>
    <rPh sb="137" eb="138">
      <t>クラ</t>
    </rPh>
    <rPh sb="139" eb="140">
      <t>オオ</t>
    </rPh>
    <rPh sb="142" eb="144">
      <t>シタマワ</t>
    </rPh>
    <phoneticPr fontId="6"/>
  </si>
  <si>
    <t>H26に改修工事を行った際に企業債を発行し、以降毎年償還している。H36に償還を完了する予定である。⑩企業債残高対料金収入について、償還が始まったばかりのため平均値より大幅に高くなっているが、償還計画に基づき計画的な地方債償還を行い、地方債残高は年々減少していく見込みである。
細かな施設の更新や修繕は今後必要に応じて行っていく。
また、地方公営企業法を適用していないため⑥有形固定資産減価償却費⑨累積欠損金比率については「該当なし」となっている。</t>
    <rPh sb="4" eb="6">
      <t>カイシュウ</t>
    </rPh>
    <rPh sb="6" eb="8">
      <t>コウジ</t>
    </rPh>
    <rPh sb="9" eb="10">
      <t>オコナ</t>
    </rPh>
    <rPh sb="12" eb="13">
      <t>サイ</t>
    </rPh>
    <rPh sb="18" eb="20">
      <t>ハッコウ</t>
    </rPh>
    <rPh sb="22" eb="24">
      <t>イコウ</t>
    </rPh>
    <rPh sb="24" eb="26">
      <t>マイトシ</t>
    </rPh>
    <rPh sb="26" eb="28">
      <t>ショウカン</t>
    </rPh>
    <rPh sb="37" eb="39">
      <t>ショウカン</t>
    </rPh>
    <rPh sb="40" eb="42">
      <t>カンリョウ</t>
    </rPh>
    <rPh sb="44" eb="46">
      <t>ヨテイ</t>
    </rPh>
    <phoneticPr fontId="6"/>
  </si>
  <si>
    <t>非設置</t>
    <rPh sb="0" eb="1">
      <t>ヒ</t>
    </rPh>
    <rPh sb="1" eb="3">
      <t>セッチ</t>
    </rPh>
    <phoneticPr fontId="6"/>
  </si>
  <si>
    <t>時間貸・定期貸併用駐車場であり、７６台の駐車区画の内６０台が定期利用者枠であるため、１台あたりの駐車時間が長く１日の平均台数が少ない状況となっている。⑪稼働率については平均値と比べ低くなっているが１００％を超えている。
市主要駅（や商業施設）が周辺にあり利用者の傾向は、通勤等によるパークアンドライドが目的であるため駐車場としてのニーズはあると考えられる。</t>
    <rPh sb="0" eb="2">
      <t>ジカン</t>
    </rPh>
    <rPh sb="2" eb="3">
      <t>カ</t>
    </rPh>
    <rPh sb="4" eb="6">
      <t>テイキ</t>
    </rPh>
    <rPh sb="6" eb="7">
      <t>カ</t>
    </rPh>
    <rPh sb="7" eb="9">
      <t>ヘイヨウ</t>
    </rPh>
    <rPh sb="9" eb="11">
      <t>チュウシャ</t>
    </rPh>
    <rPh sb="11" eb="12">
      <t>バ</t>
    </rPh>
    <rPh sb="43" eb="44">
      <t>ダイ</t>
    </rPh>
    <rPh sb="48" eb="50">
      <t>チュウシャ</t>
    </rPh>
    <rPh sb="50" eb="52">
      <t>ジカン</t>
    </rPh>
    <rPh sb="53" eb="54">
      <t>ナガ</t>
    </rPh>
    <rPh sb="56" eb="57">
      <t>ヒ</t>
    </rPh>
    <rPh sb="58" eb="60">
      <t>ヘイキン</t>
    </rPh>
    <rPh sb="60" eb="62">
      <t>ダイスウ</t>
    </rPh>
    <rPh sb="63" eb="64">
      <t>スク</t>
    </rPh>
    <rPh sb="66" eb="68">
      <t>ジョウキョウ</t>
    </rPh>
    <rPh sb="76" eb="78">
      <t>カドウ</t>
    </rPh>
    <rPh sb="78" eb="79">
      <t>リツ</t>
    </rPh>
    <rPh sb="84" eb="87">
      <t>ヘイキンチ</t>
    </rPh>
    <rPh sb="88" eb="89">
      <t>クラ</t>
    </rPh>
    <rPh sb="90" eb="91">
      <t>ヒク</t>
    </rPh>
    <rPh sb="103" eb="104">
      <t>コ</t>
    </rPh>
    <rPh sb="122" eb="124">
      <t>シュウヘン</t>
    </rPh>
    <rPh sb="172" eb="173">
      <t>カンガ</t>
    </rPh>
    <phoneticPr fontId="6"/>
  </si>
  <si>
    <t>収益、稼動率ともに平均値より低いなっており企業債償還金もあるため経営状況は赤字となっている。
今後の経営改善化のために、本駐車場については、時間貸利用を増やす方策を検討する必要がある。
経営戦略についてはH32までに策定予定である。
また、同駐車場については、市全体の施策で、市の施設として、他用途での利用も検討されている。</t>
    <rPh sb="3" eb="5">
      <t>カドウ</t>
    </rPh>
    <rPh sb="5" eb="6">
      <t>リツ</t>
    </rPh>
    <rPh sb="21" eb="23">
      <t>キギョウ</t>
    </rPh>
    <rPh sb="23" eb="24">
      <t>サイ</t>
    </rPh>
    <rPh sb="24" eb="27">
      <t>ショウカンキン</t>
    </rPh>
    <rPh sb="32" eb="34">
      <t>ケイエイ</t>
    </rPh>
    <rPh sb="34" eb="36">
      <t>ジョウキョウ</t>
    </rPh>
    <rPh sb="37" eb="39">
      <t>アカジ</t>
    </rPh>
    <rPh sb="52" eb="54">
      <t>カイゼン</t>
    </rPh>
    <rPh sb="120" eb="121">
      <t>ドウ</t>
    </rPh>
    <rPh sb="121" eb="123">
      <t>チュウシャ</t>
    </rPh>
    <rPh sb="123" eb="124">
      <t>バ</t>
    </rPh>
    <rPh sb="130" eb="131">
      <t>シ</t>
    </rPh>
    <rPh sb="131" eb="133">
      <t>ゼンタイ</t>
    </rPh>
    <rPh sb="134" eb="136">
      <t>シサク</t>
    </rPh>
    <rPh sb="138" eb="139">
      <t>シ</t>
    </rPh>
    <rPh sb="140" eb="142">
      <t>シセツ</t>
    </rPh>
    <rPh sb="151" eb="153">
      <t>リヨウ</t>
    </rPh>
    <rPh sb="154" eb="156">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</si>
</sst>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147.6</c:v>
                </c:pt>
                <c:pt idx="1">
                  <c:v>63.9</c:v>
                </c:pt>
                <c:pt idx="2">
                  <c:v>28.2</c:v>
                </c:pt>
                <c:pt idx="3">
                  <c:v>138</c:v>
                </c:pt>
                <c:pt idx="4">
                  <c:v>38.799999999999997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2541568"/>
        <c:axId val="1026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2541568"/>
        <c:axId val="102633856"/>
      </c:lineChart>
      <c:dateAx>
        <c:axId val="102541568"/>
        <c:scaling>
          <c:orientation val="minMax"/>
        </c:scaling>
        <c:delete val="1"/>
        <c:axPos val="b"/>
        <c:numFmt formatCode="ge" sourceLinked="1"/>
        <c:majorTickMark val="none"/>
        <c:minorTickMark val="none"/>
        <c:tickLblPos val="none"/>
        <c:crossAx val="102633856"/>
        <c:crosses val="autoZero"/>
        <c:auto val="1"/>
        <c:lblOffset val="100"/>
        <c:baseTimeUnit val="years"/>
      </c:dateAx>
      <c:valAx>
        <c:axId val="10263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2018.3</c:v>
                </c:pt>
                <c:pt idx="3">
                  <c:v>769.2</c:v>
                </c:pt>
                <c:pt idx="4">
                  <c:v>543.1</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8436224"/>
        <c:axId val="67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8436224"/>
        <c:axId val="67400064"/>
      </c:lineChart>
      <c:dateAx>
        <c:axId val="118436224"/>
        <c:scaling>
          <c:orientation val="minMax"/>
        </c:scaling>
        <c:delete val="1"/>
        <c:axPos val="b"/>
        <c:numFmt formatCode="ge" sourceLinked="1"/>
        <c:majorTickMark val="none"/>
        <c:minorTickMark val="none"/>
        <c:tickLblPos val="none"/>
        <c:crossAx val="67400064"/>
        <c:crosses val="autoZero"/>
        <c:auto val="1"/>
        <c:lblOffset val="100"/>
        <c:baseTimeUnit val="years"/>
      </c:dateAx>
      <c:valAx>
        <c:axId val="6740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3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7765760"/>
        <c:axId val="67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7765760"/>
        <c:axId val="67767680"/>
      </c:lineChart>
      <c:dateAx>
        <c:axId val="67765760"/>
        <c:scaling>
          <c:orientation val="minMax"/>
        </c:scaling>
        <c:delete val="1"/>
        <c:axPos val="b"/>
        <c:numFmt formatCode="ge" sourceLinked="1"/>
        <c:majorTickMark val="none"/>
        <c:minorTickMark val="none"/>
        <c:tickLblPos val="none"/>
        <c:crossAx val="67767680"/>
        <c:crosses val="autoZero"/>
        <c:auto val="1"/>
        <c:lblOffset val="100"/>
        <c:baseTimeUnit val="years"/>
      </c:dateAx>
      <c:valAx>
        <c:axId val="677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7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7802240"/>
        <c:axId val="67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7802240"/>
        <c:axId val="67804160"/>
      </c:lineChart>
      <c:dateAx>
        <c:axId val="67802240"/>
        <c:scaling>
          <c:orientation val="minMax"/>
        </c:scaling>
        <c:delete val="1"/>
        <c:axPos val="b"/>
        <c:numFmt formatCode="ge" sourceLinked="1"/>
        <c:majorTickMark val="none"/>
        <c:minorTickMark val="none"/>
        <c:tickLblPos val="none"/>
        <c:crossAx val="67804160"/>
        <c:crosses val="autoZero"/>
        <c:auto val="1"/>
        <c:lblOffset val="100"/>
        <c:baseTimeUnit val="years"/>
      </c:dateAx>
      <c:valAx>
        <c:axId val="6780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0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9149440"/>
        <c:axId val="691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9149440"/>
        <c:axId val="69151360"/>
      </c:lineChart>
      <c:dateAx>
        <c:axId val="69149440"/>
        <c:scaling>
          <c:orientation val="minMax"/>
        </c:scaling>
        <c:delete val="1"/>
        <c:axPos val="b"/>
        <c:numFmt formatCode="ge" sourceLinked="1"/>
        <c:majorTickMark val="none"/>
        <c:minorTickMark val="none"/>
        <c:tickLblPos val="none"/>
        <c:crossAx val="69151360"/>
        <c:crosses val="autoZero"/>
        <c:auto val="1"/>
        <c:lblOffset val="100"/>
        <c:baseTimeUnit val="years"/>
      </c:dateAx>
      <c:valAx>
        <c:axId val="6915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9194112"/>
        <c:axId val="691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9194112"/>
        <c:axId val="69196032"/>
      </c:lineChart>
      <c:dateAx>
        <c:axId val="69194112"/>
        <c:scaling>
          <c:orientation val="minMax"/>
        </c:scaling>
        <c:delete val="1"/>
        <c:axPos val="b"/>
        <c:numFmt formatCode="ge" sourceLinked="1"/>
        <c:majorTickMark val="none"/>
        <c:minorTickMark val="none"/>
        <c:tickLblPos val="none"/>
        <c:crossAx val="69196032"/>
        <c:crosses val="autoZero"/>
        <c:auto val="1"/>
        <c:lblOffset val="100"/>
        <c:baseTimeUnit val="years"/>
      </c:dateAx>
      <c:valAx>
        <c:axId val="6919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19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70.8</c:v>
                </c:pt>
                <c:pt idx="1">
                  <c:v>58.5</c:v>
                </c:pt>
                <c:pt idx="2">
                  <c:v>11.5</c:v>
                </c:pt>
                <c:pt idx="3">
                  <c:v>72.400000000000006</c:v>
                </c:pt>
                <c:pt idx="4">
                  <c:v>77.599999999999994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7874816"/>
        <c:axId val="678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7874816"/>
        <c:axId val="67876736"/>
      </c:lineChart>
      <c:dateAx>
        <c:axId val="67874816"/>
        <c:scaling>
          <c:orientation val="minMax"/>
        </c:scaling>
        <c:delete val="1"/>
        <c:axPos val="b"/>
        <c:numFmt formatCode="ge" sourceLinked="1"/>
        <c:majorTickMark val="none"/>
        <c:minorTickMark val="none"/>
        <c:tickLblPos val="none"/>
        <c:crossAx val="67876736"/>
        <c:crosses val="autoZero"/>
        <c:auto val="1"/>
        <c:lblOffset val="100"/>
        <c:baseTimeUnit val="years"/>
      </c:dateAx>
      <c:valAx>
        <c:axId val="6787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7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32.200000000000003</c:v>
                </c:pt>
                <c:pt idx="1">
                  <c:v>-66.8</c:v>
                </c:pt>
                <c:pt idx="2">
                  <c:v>-257.39999999999998</c:v>
                </c:pt>
                <c:pt idx="3">
                  <c:v>29</c:v>
                </c:pt>
                <c:pt idx="4">
                  <c:v>-89.1</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7911040"/>
        <c:axId val="679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7911040"/>
        <c:axId val="67913216"/>
      </c:lineChart>
      <c:dateAx>
        <c:axId val="67911040"/>
        <c:scaling>
          <c:orientation val="minMax"/>
        </c:scaling>
        <c:delete val="1"/>
        <c:axPos val="b"/>
        <c:numFmt formatCode="ge" sourceLinked="1"/>
        <c:majorTickMark val="none"/>
        <c:minorTickMark val="none"/>
        <c:tickLblPos val="none"/>
        <c:crossAx val="67913216"/>
        <c:crosses val="autoZero"/>
        <c:auto val="1"/>
        <c:lblOffset val="100"/>
        <c:baseTimeUnit val="years"/>
      </c:dateAx>
      <c:valAx>
        <c:axId val="679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1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3328</c:v>
                </c:pt>
                <c:pt idx="1">
                  <c:v>-4718</c:v>
                </c:pt>
                <c:pt idx="2">
                  <c:v>-5087</c:v>
                </c:pt>
                <c:pt idx="3">
                  <c:v>1525</c:v>
                </c:pt>
                <c:pt idx="4">
                  <c:v>-5844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7943424"/>
        <c:axId val="67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7943424"/>
        <c:axId val="67949696"/>
      </c:lineChart>
      <c:dateAx>
        <c:axId val="67943424"/>
        <c:scaling>
          <c:orientation val="minMax"/>
        </c:scaling>
        <c:delete val="1"/>
        <c:axPos val="b"/>
        <c:numFmt formatCode="ge" sourceLinked="1"/>
        <c:majorTickMark val="none"/>
        <c:minorTickMark val="none"/>
        <c:tickLblPos val="none"/>
        <c:crossAx val="67949696"/>
        <c:crosses val="autoZero"/>
        <c:auto val="1"/>
        <c:lblOffset val="100"/>
        <c:baseTimeUnit val="years"/>
      </c:dateAx>
      <c:valAx>
        <c:axId val="6794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4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愛知県安城市　安城駅東駐車場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147.6</v>
      </c>
      <c r="V31" s="111"/>
      <c r="W31" s="111"/>
      <c r="X31" s="111"/>
      <c r="Y31" s="111"/>
      <c r="Z31" s="111"/>
      <c r="AA31" s="111"/>
      <c r="AB31" s="111"/>
      <c r="AC31" s="111"/>
      <c r="AD31" s="111"/>
      <c r="AE31" s="111"/>
      <c r="AF31" s="111"/>
      <c r="AG31" s="111"/>
      <c r="AH31" s="111"/>
      <c r="AI31" s="111"/>
      <c r="AJ31" s="111"/>
      <c r="AK31" s="111"/>
      <c r="AL31" s="111"/>
      <c r="AM31" s="111"/>
      <c r="AN31" s="111">
        <f>データ!Z7</f>
        <v>63.9</v>
      </c>
      <c r="AO31" s="111"/>
      <c r="AP31" s="111"/>
      <c r="AQ31" s="111"/>
      <c r="AR31" s="111"/>
      <c r="AS31" s="111"/>
      <c r="AT31" s="111"/>
      <c r="AU31" s="111"/>
      <c r="AV31" s="111"/>
      <c r="AW31" s="111"/>
      <c r="AX31" s="111"/>
      <c r="AY31" s="111"/>
      <c r="AZ31" s="111"/>
      <c r="BA31" s="111"/>
      <c r="BB31" s="111"/>
      <c r="BC31" s="111"/>
      <c r="BD31" s="111"/>
      <c r="BE31" s="111"/>
      <c r="BF31" s="111"/>
      <c r="BG31" s="111">
        <f>データ!AA7</f>
        <v>28.2</v>
      </c>
      <c r="BH31" s="111"/>
      <c r="BI31" s="111"/>
      <c r="BJ31" s="111"/>
      <c r="BK31" s="111"/>
      <c r="BL31" s="111"/>
      <c r="BM31" s="111"/>
      <c r="BN31" s="111"/>
      <c r="BO31" s="111"/>
      <c r="BP31" s="111"/>
      <c r="BQ31" s="111"/>
      <c r="BR31" s="111"/>
      <c r="BS31" s="111"/>
      <c r="BT31" s="111"/>
      <c r="BU31" s="111"/>
      <c r="BV31" s="111"/>
      <c r="BW31" s="111"/>
      <c r="BX31" s="111"/>
      <c r="BY31" s="111"/>
      <c r="BZ31" s="111">
        <f>データ!AB7</f>
        <v>138</v>
      </c>
      <c r="CA31" s="111"/>
      <c r="CB31" s="111"/>
      <c r="CC31" s="111"/>
      <c r="CD31" s="111"/>
      <c r="CE31" s="111"/>
      <c r="CF31" s="111"/>
      <c r="CG31" s="111"/>
      <c r="CH31" s="111"/>
      <c r="CI31" s="111"/>
      <c r="CJ31" s="111"/>
      <c r="CK31" s="111"/>
      <c r="CL31" s="111"/>
      <c r="CM31" s="111"/>
      <c r="CN31" s="111"/>
      <c r="CO31" s="111"/>
      <c r="CP31" s="111"/>
      <c r="CQ31" s="111"/>
      <c r="CR31" s="111"/>
      <c r="CS31" s="111">
        <f>データ!AC7</f>
        <v>38.799999999999997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70.8</v>
      </c>
      <c r="JD31" s="82"/>
      <c r="JE31" s="82"/>
      <c r="JF31" s="82"/>
      <c r="JG31" s="82"/>
      <c r="JH31" s="82"/>
      <c r="JI31" s="82"/>
      <c r="JJ31" s="82"/>
      <c r="JK31" s="82"/>
      <c r="JL31" s="82"/>
      <c r="JM31" s="82"/>
      <c r="JN31" s="82"/>
      <c r="JO31" s="82"/>
      <c r="JP31" s="82"/>
      <c r="JQ31" s="82"/>
      <c r="JR31" s="82"/>
      <c r="JS31" s="82"/>
      <c r="JT31" s="82"/>
      <c r="JU31" s="83"/>
      <c r="JV31" s="81">
        <f>データ!DL7</f>
        <v>58.5</v>
      </c>
      <c r="JW31" s="82"/>
      <c r="JX31" s="82"/>
      <c r="JY31" s="82"/>
      <c r="JZ31" s="82"/>
      <c r="KA31" s="82"/>
      <c r="KB31" s="82"/>
      <c r="KC31" s="82"/>
      <c r="KD31" s="82"/>
      <c r="KE31" s="82"/>
      <c r="KF31" s="82"/>
      <c r="KG31" s="82"/>
      <c r="KH31" s="82"/>
      <c r="KI31" s="82"/>
      <c r="KJ31" s="82"/>
      <c r="KK31" s="82"/>
      <c r="KL31" s="82"/>
      <c r="KM31" s="82"/>
      <c r="KN31" s="83"/>
      <c r="KO31" s="81">
        <f>データ!DM7</f>
        <v>11.5</v>
      </c>
      <c r="KP31" s="82"/>
      <c r="KQ31" s="82"/>
      <c r="KR31" s="82"/>
      <c r="KS31" s="82"/>
      <c r="KT31" s="82"/>
      <c r="KU31" s="82"/>
      <c r="KV31" s="82"/>
      <c r="KW31" s="82"/>
      <c r="KX31" s="82"/>
      <c r="KY31" s="82"/>
      <c r="KZ31" s="82"/>
      <c r="LA31" s="82"/>
      <c r="LB31" s="82"/>
      <c r="LC31" s="82"/>
      <c r="LD31" s="82"/>
      <c r="LE31" s="82"/>
      <c r="LF31" s="82"/>
      <c r="LG31" s="83"/>
      <c r="LH31" s="81">
        <f>データ!DN7</f>
        <v>72.400000000000006</v>
      </c>
      <c r="LI31" s="82"/>
      <c r="LJ31" s="82"/>
      <c r="LK31" s="82"/>
      <c r="LL31" s="82"/>
      <c r="LM31" s="82"/>
      <c r="LN31" s="82"/>
      <c r="LO31" s="82"/>
      <c r="LP31" s="82"/>
      <c r="LQ31" s="82"/>
      <c r="LR31" s="82"/>
      <c r="LS31" s="82"/>
      <c r="LT31" s="82"/>
      <c r="LU31" s="82"/>
      <c r="LV31" s="82"/>
      <c r="LW31" s="82"/>
      <c r="LX31" s="82"/>
      <c r="LY31" s="82"/>
      <c r="LZ31" s="83"/>
      <c r="MA31" s="81">
        <f>データ!DO7</f>
        <v>77.599999999999994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32.200000000000003</v>
      </c>
      <c r="EM52" s="111"/>
      <c r="EN52" s="111"/>
      <c r="EO52" s="111"/>
      <c r="EP52" s="111"/>
      <c r="EQ52" s="111"/>
      <c r="ER52" s="111"/>
      <c r="ES52" s="111"/>
      <c r="ET52" s="111"/>
      <c r="EU52" s="111"/>
      <c r="EV52" s="111"/>
      <c r="EW52" s="111"/>
      <c r="EX52" s="111"/>
      <c r="EY52" s="111"/>
      <c r="EZ52" s="111"/>
      <c r="FA52" s="111"/>
      <c r="FB52" s="111"/>
      <c r="FC52" s="111"/>
      <c r="FD52" s="111"/>
      <c r="FE52" s="111">
        <f>データ!BG7</f>
        <v>-66.8</v>
      </c>
      <c r="FF52" s="111"/>
      <c r="FG52" s="111"/>
      <c r="FH52" s="111"/>
      <c r="FI52" s="111"/>
      <c r="FJ52" s="111"/>
      <c r="FK52" s="111"/>
      <c r="FL52" s="111"/>
      <c r="FM52" s="111"/>
      <c r="FN52" s="111"/>
      <c r="FO52" s="111"/>
      <c r="FP52" s="111"/>
      <c r="FQ52" s="111"/>
      <c r="FR52" s="111"/>
      <c r="FS52" s="111"/>
      <c r="FT52" s="111"/>
      <c r="FU52" s="111"/>
      <c r="FV52" s="111"/>
      <c r="FW52" s="111"/>
      <c r="FX52" s="111">
        <f>データ!BH7</f>
        <v>-257.39999999999998</v>
      </c>
      <c r="FY52" s="111"/>
      <c r="FZ52" s="111"/>
      <c r="GA52" s="111"/>
      <c r="GB52" s="111"/>
      <c r="GC52" s="111"/>
      <c r="GD52" s="111"/>
      <c r="GE52" s="111"/>
      <c r="GF52" s="111"/>
      <c r="GG52" s="111"/>
      <c r="GH52" s="111"/>
      <c r="GI52" s="111"/>
      <c r="GJ52" s="111"/>
      <c r="GK52" s="111"/>
      <c r="GL52" s="111"/>
      <c r="GM52" s="111"/>
      <c r="GN52" s="111"/>
      <c r="GO52" s="111"/>
      <c r="GP52" s="111"/>
      <c r="GQ52" s="111">
        <f>データ!BI7</f>
        <v>29</v>
      </c>
      <c r="GR52" s="111"/>
      <c r="GS52" s="111"/>
      <c r="GT52" s="111"/>
      <c r="GU52" s="111"/>
      <c r="GV52" s="111"/>
      <c r="GW52" s="111"/>
      <c r="GX52" s="111"/>
      <c r="GY52" s="111"/>
      <c r="GZ52" s="111"/>
      <c r="HA52" s="111"/>
      <c r="HB52" s="111"/>
      <c r="HC52" s="111"/>
      <c r="HD52" s="111"/>
      <c r="HE52" s="111"/>
      <c r="HF52" s="111"/>
      <c r="HG52" s="111"/>
      <c r="HH52" s="111"/>
      <c r="HI52" s="111"/>
      <c r="HJ52" s="111">
        <f>データ!BJ7</f>
        <v>-89.1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3328</v>
      </c>
      <c r="JD52" s="110"/>
      <c r="JE52" s="110"/>
      <c r="JF52" s="110"/>
      <c r="JG52" s="110"/>
      <c r="JH52" s="110"/>
      <c r="JI52" s="110"/>
      <c r="JJ52" s="110"/>
      <c r="JK52" s="110"/>
      <c r="JL52" s="110"/>
      <c r="JM52" s="110"/>
      <c r="JN52" s="110"/>
      <c r="JO52" s="110"/>
      <c r="JP52" s="110"/>
      <c r="JQ52" s="110"/>
      <c r="JR52" s="110"/>
      <c r="JS52" s="110"/>
      <c r="JT52" s="110"/>
      <c r="JU52" s="110"/>
      <c r="JV52" s="110">
        <f>データ!BR7</f>
        <v>-4718</v>
      </c>
      <c r="JW52" s="110"/>
      <c r="JX52" s="110"/>
      <c r="JY52" s="110"/>
      <c r="JZ52" s="110"/>
      <c r="KA52" s="110"/>
      <c r="KB52" s="110"/>
      <c r="KC52" s="110"/>
      <c r="KD52" s="110"/>
      <c r="KE52" s="110"/>
      <c r="KF52" s="110"/>
      <c r="KG52" s="110"/>
      <c r="KH52" s="110"/>
      <c r="KI52" s="110"/>
      <c r="KJ52" s="110"/>
      <c r="KK52" s="110"/>
      <c r="KL52" s="110"/>
      <c r="KM52" s="110"/>
      <c r="KN52" s="110"/>
      <c r="KO52" s="110">
        <f>データ!BS7</f>
        <v>-5087</v>
      </c>
      <c r="KP52" s="110"/>
      <c r="KQ52" s="110"/>
      <c r="KR52" s="110"/>
      <c r="KS52" s="110"/>
      <c r="KT52" s="110"/>
      <c r="KU52" s="110"/>
      <c r="KV52" s="110"/>
      <c r="KW52" s="110"/>
      <c r="KX52" s="110"/>
      <c r="KY52" s="110"/>
      <c r="KZ52" s="110"/>
      <c r="LA52" s="110"/>
      <c r="LB52" s="110"/>
      <c r="LC52" s="110"/>
      <c r="LD52" s="110"/>
      <c r="LE52" s="110"/>
      <c r="LF52" s="110"/>
      <c r="LG52" s="110"/>
      <c r="LH52" s="110">
        <f>データ!BT7</f>
        <v>1525</v>
      </c>
      <c r="LI52" s="110"/>
      <c r="LJ52" s="110"/>
      <c r="LK52" s="110"/>
      <c r="LL52" s="110"/>
      <c r="LM52" s="110"/>
      <c r="LN52" s="110"/>
      <c r="LO52" s="110"/>
      <c r="LP52" s="110"/>
      <c r="LQ52" s="110"/>
      <c r="LR52" s="110"/>
      <c r="LS52" s="110"/>
      <c r="LT52" s="110"/>
      <c r="LU52" s="110"/>
      <c r="LV52" s="110"/>
      <c r="LW52" s="110"/>
      <c r="LX52" s="110"/>
      <c r="LY52" s="110"/>
      <c r="LZ52" s="110"/>
      <c r="MA52" s="110">
        <f>データ!BU7</f>
        <v>-5844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126221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12480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2018.3</v>
      </c>
      <c r="LF77" s="82"/>
      <c r="LG77" s="82"/>
      <c r="LH77" s="82"/>
      <c r="LI77" s="82"/>
      <c r="LJ77" s="82"/>
      <c r="LK77" s="82"/>
      <c r="LL77" s="82"/>
      <c r="LM77" s="82"/>
      <c r="LN77" s="82"/>
      <c r="LO77" s="82"/>
      <c r="LP77" s="82"/>
      <c r="LQ77" s="82"/>
      <c r="LR77" s="82"/>
      <c r="LS77" s="83"/>
      <c r="LT77" s="81">
        <f>データ!DC7</f>
        <v>769.2</v>
      </c>
      <c r="LU77" s="82"/>
      <c r="LV77" s="82"/>
      <c r="LW77" s="82"/>
      <c r="LX77" s="82"/>
      <c r="LY77" s="82"/>
      <c r="LZ77" s="82"/>
      <c r="MA77" s="82"/>
      <c r="MB77" s="82"/>
      <c r="MC77" s="82"/>
      <c r="MD77" s="82"/>
      <c r="ME77" s="82"/>
      <c r="MF77" s="82"/>
      <c r="MG77" s="82"/>
      <c r="MH77" s="83"/>
      <c r="MI77" s="81">
        <f>データ!DD7</f>
        <v>543.1</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3</v>
      </c>
      <c r="H6" s="61" t="str">
        <f>SUBSTITUTE(H8,"　","")</f>
        <v>愛知県安城市</v>
      </c>
      <c r="I6" s="61" t="str">
        <f t="shared" si="1"/>
        <v>安城駅東駐車場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38</v>
      </c>
      <c r="S6" s="63" t="str">
        <f t="shared" si="1"/>
        <v>駅</v>
      </c>
      <c r="T6" s="63" t="str">
        <f t="shared" si="1"/>
        <v>無</v>
      </c>
      <c r="U6" s="64">
        <f t="shared" si="1"/>
        <v>1933</v>
      </c>
      <c r="V6" s="64">
        <f t="shared" si="1"/>
        <v>76</v>
      </c>
      <c r="W6" s="64">
        <f t="shared" si="1"/>
        <v>100</v>
      </c>
      <c r="X6" s="63" t="str">
        <f t="shared" si="1"/>
        <v>代行制</v>
      </c>
      <c r="Y6" s="65">
        <f>IF(Y8="-",NA(),Y8)</f>
        <v>147.6</v>
      </c>
      <c r="Z6" s="65">
        <f t="shared" ref="Z6:AH6" si="2">IF(Z8="-",NA(),Z8)</f>
        <v>63.9</v>
      </c>
      <c r="AA6" s="65">
        <f t="shared" si="2"/>
        <v>28.2</v>
      </c>
      <c r="AB6" s="65">
        <f t="shared" si="2"/>
        <v>138</v>
      </c>
      <c r="AC6" s="65">
        <f t="shared" si="2"/>
        <v>38.799999999999997</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32.200000000000003</v>
      </c>
      <c r="BG6" s="65">
        <f t="shared" ref="BG6:BO6" si="5">IF(BG8="-",NA(),BG8)</f>
        <v>-66.8</v>
      </c>
      <c r="BH6" s="65">
        <f t="shared" si="5"/>
        <v>-257.39999999999998</v>
      </c>
      <c r="BI6" s="65">
        <f t="shared" si="5"/>
        <v>29</v>
      </c>
      <c r="BJ6" s="65">
        <f t="shared" si="5"/>
        <v>-89.1</v>
      </c>
      <c r="BK6" s="65">
        <f t="shared" si="5"/>
        <v>51.9</v>
      </c>
      <c r="BL6" s="65">
        <f t="shared" si="5"/>
        <v>59.2</v>
      </c>
      <c r="BM6" s="65">
        <f t="shared" si="5"/>
        <v>64.5</v>
      </c>
      <c r="BN6" s="65">
        <f t="shared" si="5"/>
        <v>60</v>
      </c>
      <c r="BO6" s="65">
        <f t="shared" si="5"/>
        <v>52.8</v>
      </c>
      <c r="BP6" s="62" t="str">
        <f>IF(BP8="-","",IF(BP8="-","【-】","【"&amp;SUBSTITUTE(TEXT(BP8,"#,##0.0"),"-","△")&amp;"】"))</f>
        <v>【45.2】</v>
      </c>
      <c r="BQ6" s="66">
        <f>IF(BQ8="-",NA(),BQ8)</f>
        <v>3328</v>
      </c>
      <c r="BR6" s="66">
        <f t="shared" ref="BR6:BZ6" si="6">IF(BR8="-",NA(),BR8)</f>
        <v>-4718</v>
      </c>
      <c r="BS6" s="66">
        <f t="shared" si="6"/>
        <v>-5087</v>
      </c>
      <c r="BT6" s="66">
        <f t="shared" si="6"/>
        <v>1525</v>
      </c>
      <c r="BU6" s="66">
        <f t="shared" si="6"/>
        <v>-5844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126221</v>
      </c>
      <c r="CN6" s="64">
        <f t="shared" si="7"/>
        <v>12480</v>
      </c>
      <c r="CO6" s="65"/>
      <c r="CP6" s="65"/>
      <c r="CQ6" s="65"/>
      <c r="CR6" s="65"/>
      <c r="CS6" s="65"/>
      <c r="CT6" s="65"/>
      <c r="CU6" s="65"/>
      <c r="CV6" s="65"/>
      <c r="CW6" s="65"/>
      <c r="CX6" s="65"/>
      <c r="CY6" s="62" t="s">
        <v>110</v>
      </c>
      <c r="CZ6" s="65">
        <f>IF(CZ8="-",NA(),CZ8)</f>
        <v>0</v>
      </c>
      <c r="DA6" s="65">
        <f t="shared" ref="DA6:DI6" si="8">IF(DA8="-",NA(),DA8)</f>
        <v>0</v>
      </c>
      <c r="DB6" s="65">
        <f t="shared" si="8"/>
        <v>2018.3</v>
      </c>
      <c r="DC6" s="65">
        <f t="shared" si="8"/>
        <v>769.2</v>
      </c>
      <c r="DD6" s="65">
        <f t="shared" si="8"/>
        <v>543.1</v>
      </c>
      <c r="DE6" s="65">
        <f t="shared" si="8"/>
        <v>123.1</v>
      </c>
      <c r="DF6" s="65">
        <f t="shared" si="8"/>
        <v>92.3</v>
      </c>
      <c r="DG6" s="65">
        <f t="shared" si="8"/>
        <v>85.4</v>
      </c>
      <c r="DH6" s="65">
        <f t="shared" si="8"/>
        <v>76.3</v>
      </c>
      <c r="DI6" s="65">
        <f t="shared" si="8"/>
        <v>64.099999999999994</v>
      </c>
      <c r="DJ6" s="62" t="str">
        <f>IF(DJ8="-","",IF(DJ8="-","【-】","【"&amp;SUBSTITUTE(TEXT(DJ8,"#,##0.0"),"-","△")&amp;"】"))</f>
        <v>【122.6】</v>
      </c>
      <c r="DK6" s="65">
        <f>IF(DK8="-",NA(),DK8)</f>
        <v>70.8</v>
      </c>
      <c r="DL6" s="65">
        <f t="shared" ref="DL6:DT6" si="9">IF(DL8="-",NA(),DL8)</f>
        <v>58.5</v>
      </c>
      <c r="DM6" s="65">
        <f t="shared" si="9"/>
        <v>11.5</v>
      </c>
      <c r="DN6" s="65">
        <f t="shared" si="9"/>
        <v>72.400000000000006</v>
      </c>
      <c r="DO6" s="65">
        <f t="shared" si="9"/>
        <v>77.599999999999994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3</v>
      </c>
      <c r="H7" s="61" t="str">
        <f t="shared" si="10"/>
        <v>愛知県　安城市</v>
      </c>
      <c r="I7" s="61" t="str">
        <f t="shared" si="10"/>
        <v>安城駅東駐車場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38</v>
      </c>
      <c r="S7" s="63" t="str">
        <f t="shared" si="10"/>
        <v>駅</v>
      </c>
      <c r="T7" s="63" t="str">
        <f t="shared" si="10"/>
        <v>無</v>
      </c>
      <c r="U7" s="64">
        <f t="shared" si="10"/>
        <v>1933</v>
      </c>
      <c r="V7" s="64">
        <f t="shared" si="10"/>
        <v>76</v>
      </c>
      <c r="W7" s="64">
        <f t="shared" si="10"/>
        <v>100</v>
      </c>
      <c r="X7" s="63" t="str">
        <f t="shared" si="10"/>
        <v>代行制</v>
      </c>
      <c r="Y7" s="65">
        <f>Y8</f>
        <v>147.6</v>
      </c>
      <c r="Z7" s="65">
        <f t="shared" ref="Z7:AH7" si="11">Z8</f>
        <v>63.9</v>
      </c>
      <c r="AA7" s="65">
        <f t="shared" si="11"/>
        <v>28.2</v>
      </c>
      <c r="AB7" s="65">
        <f t="shared" si="11"/>
        <v>138</v>
      </c>
      <c r="AC7" s="65">
        <f t="shared" si="11"/>
        <v>38.799999999999997</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32.200000000000003</v>
      </c>
      <c r="BG7" s="65">
        <f t="shared" ref="BG7:BO7" si="14">BG8</f>
        <v>-66.8</v>
      </c>
      <c r="BH7" s="65">
        <f t="shared" si="14"/>
        <v>-257.39999999999998</v>
      </c>
      <c r="BI7" s="65">
        <f t="shared" si="14"/>
        <v>29</v>
      </c>
      <c r="BJ7" s="65">
        <f t="shared" si="14"/>
        <v>-89.1</v>
      </c>
      <c r="BK7" s="65">
        <f t="shared" si="14"/>
        <v>51.9</v>
      </c>
      <c r="BL7" s="65">
        <f t="shared" si="14"/>
        <v>59.2</v>
      </c>
      <c r="BM7" s="65">
        <f t="shared" si="14"/>
        <v>64.5</v>
      </c>
      <c r="BN7" s="65">
        <f t="shared" si="14"/>
        <v>60</v>
      </c>
      <c r="BO7" s="65">
        <f t="shared" si="14"/>
        <v>52.8</v>
      </c>
      <c r="BP7" s="62"/>
      <c r="BQ7" s="66">
        <f>BQ8</f>
        <v>3328</v>
      </c>
      <c r="BR7" s="66">
        <f t="shared" ref="BR7:BZ7" si="15">BR8</f>
        <v>-4718</v>
      </c>
      <c r="BS7" s="66">
        <f t="shared" si="15"/>
        <v>-5087</v>
      </c>
      <c r="BT7" s="66">
        <f t="shared" si="15"/>
        <v>1525</v>
      </c>
      <c r="BU7" s="66">
        <f t="shared" si="15"/>
        <v>-5844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126221</v>
      </c>
      <c r="CN7" s="64">
        <f>CN8</f>
        <v>12480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2018.3</v>
      </c>
      <c r="DC7" s="65">
        <f t="shared" si="16"/>
        <v>769.2</v>
      </c>
      <c r="DD7" s="65">
        <f t="shared" si="16"/>
        <v>543.1</v>
      </c>
      <c r="DE7" s="65">
        <f t="shared" si="16"/>
        <v>123.1</v>
      </c>
      <c r="DF7" s="65">
        <f t="shared" si="16"/>
        <v>92.3</v>
      </c>
      <c r="DG7" s="65">
        <f t="shared" si="16"/>
        <v>85.4</v>
      </c>
      <c r="DH7" s="65">
        <f t="shared" si="16"/>
        <v>76.3</v>
      </c>
      <c r="DI7" s="65">
        <f t="shared" si="16"/>
        <v>64.099999999999994</v>
      </c>
      <c r="DJ7" s="62"/>
      <c r="DK7" s="65">
        <f>DK8</f>
        <v>70.8</v>
      </c>
      <c r="DL7" s="65">
        <f t="shared" ref="DL7:DT7" si="17">DL8</f>
        <v>58.5</v>
      </c>
      <c r="DM7" s="65">
        <f t="shared" si="17"/>
        <v>11.5</v>
      </c>
      <c r="DN7" s="65">
        <f t="shared" si="17"/>
        <v>72.400000000000006</v>
      </c>
      <c r="DO7" s="65">
        <f t="shared" si="17"/>
        <v>77.599999999999994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38</v>
      </c>
      <c r="S8" s="70" t="s">
        <v>123</v>
      </c>
      <c r="T8" s="70" t="s">
        <v>124</v>
      </c>
      <c r="U8" s="71">
        <v>1933</v>
      </c>
      <c r="V8" s="71">
        <v>76</v>
      </c>
      <c r="W8" s="71">
        <v>100</v>
      </c>
      <c r="X8" s="70" t="s">
        <v>125</v>
      </c>
      <c r="Y8" s="72">
        <v>147.6</v>
      </c>
      <c r="Z8" s="72">
        <v>63.9</v>
      </c>
      <c r="AA8" s="72">
        <v>28.2</v>
      </c>
      <c r="AB8" s="72">
        <v>138</v>
      </c>
      <c r="AC8" s="72">
        <v>38.799999999999997</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32.200000000000003</v>
      </c>
      <c r="BG8" s="72">
        <v>-66.8</v>
      </c>
      <c r="BH8" s="72">
        <v>-257.39999999999998</v>
      </c>
      <c r="BI8" s="72">
        <v>29</v>
      </c>
      <c r="BJ8" s="72">
        <v>-89.1</v>
      </c>
      <c r="BK8" s="72">
        <v>51.9</v>
      </c>
      <c r="BL8" s="72">
        <v>59.2</v>
      </c>
      <c r="BM8" s="72">
        <v>64.5</v>
      </c>
      <c r="BN8" s="72">
        <v>60</v>
      </c>
      <c r="BO8" s="72">
        <v>52.8</v>
      </c>
      <c r="BP8" s="69">
        <v>45.2</v>
      </c>
      <c r="BQ8" s="73">
        <v>3328</v>
      </c>
      <c r="BR8" s="73">
        <v>-4718</v>
      </c>
      <c r="BS8" s="73">
        <v>-5087</v>
      </c>
      <c r="BT8" s="74">
        <v>1525</v>
      </c>
      <c r="BU8" s="74">
        <v>-5844</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126221</v>
      </c>
      <c r="CN8" s="71">
        <v>12480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2018.3</v>
      </c>
      <c r="DC8" s="72">
        <v>769.2</v>
      </c>
      <c r="DD8" s="72">
        <v>543.1</v>
      </c>
      <c r="DE8" s="72">
        <v>123.1</v>
      </c>
      <c r="DF8" s="72">
        <v>92.3</v>
      </c>
      <c r="DG8" s="72">
        <v>85.4</v>
      </c>
      <c r="DH8" s="72">
        <v>76.3</v>
      </c>
      <c r="DI8" s="72">
        <v>64.099999999999994</v>
      </c>
      <c r="DJ8" s="69">
        <v>122.6</v>
      </c>
      <c r="DK8" s="72">
        <v>70.8</v>
      </c>
      <c r="DL8" s="72">
        <v>58.5</v>
      </c>
      <c r="DM8" s="72">
        <v>11.5</v>
      </c>
      <c r="DN8" s="72">
        <v>72.400000000000006</v>
      </c>
      <c r="DO8" s="72">
        <v>77.599999999999994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2018-02-09T01:48:20Z</dcterms:created>
  <dcterms:modified xsi:type="dcterms:W3CDTF">2018-04-05T09:45:40Z</dcterms:modified>
  <cp:category/>
</cp:coreProperties>
</file>