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1.42\shougai\●03各グループフォルダ●\03⑤事業所指導グループ\鵜飼主事\15 【新経済対策】感染防止対策継続支援\※01 ご案内等\感染防止対策支援（ＨＰ）\04.01.06 更新\"/>
    </mc:Choice>
  </mc:AlternateContent>
  <workbookProtection workbookAlgorithmName="SHA-512" workbookHashValue="KYdqLO3skfvNNCTtk3GoVIhcA4MBsAO7zAFEE9mY6JY5IxuYfLzKIGeuGqNshjEMKFncoO/yHRuTg7azjwwq5Q==" workbookSaltValue="kMeDzFEaXQtuPQS1ha4+0A==" workbookSpinCount="100000" lockStructure="1"/>
  <bookViews>
    <workbookView xWindow="0" yWindow="0" windowWidth="20490" windowHeight="6780"/>
  </bookViews>
  <sheets>
    <sheet name="申請書" sheetId="2" r:id="rId1"/>
    <sheet name="カメラ" sheetId="4" state="hidden" r:id="rId2"/>
    <sheet name="テーブル" sheetId="1" state="hidden" r:id="rId3"/>
  </sheets>
  <definedNames>
    <definedName name="_xlnm.Print_Area" localSheetId="2">テーブル!$A$1:$BN$132</definedName>
    <definedName name="_xlnm.Print_Area" localSheetId="0">申請書!$A$1:$AJ$340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5" i="1" l="1"/>
  <c r="L116" i="1"/>
  <c r="L117" i="1"/>
  <c r="L119" i="1"/>
  <c r="L120" i="1"/>
  <c r="L121" i="1"/>
  <c r="L123" i="1"/>
  <c r="L124" i="1"/>
  <c r="L125" i="1"/>
  <c r="L126" i="1"/>
  <c r="L127" i="1"/>
  <c r="L128" i="1"/>
  <c r="L114" i="1"/>
  <c r="AN11" i="2" l="1"/>
  <c r="S286" i="2"/>
  <c r="M114" i="1" l="1"/>
  <c r="M115" i="1"/>
  <c r="M116" i="1"/>
  <c r="M117" i="1"/>
  <c r="M118" i="1"/>
  <c r="M119" i="1"/>
  <c r="M120" i="1"/>
  <c r="M121" i="1"/>
  <c r="M122" i="1"/>
  <c r="M123" i="1"/>
  <c r="M124" i="1"/>
  <c r="M125" i="1"/>
  <c r="M126" i="1"/>
  <c r="M127" i="1"/>
  <c r="M128" i="1"/>
  <c r="R114" i="1"/>
  <c r="Q114" i="1"/>
  <c r="P114" i="1"/>
  <c r="O114" i="1"/>
  <c r="N114" i="1"/>
  <c r="X131" i="1"/>
  <c r="AK274" i="2"/>
  <c r="AK271" i="2"/>
  <c r="AK270" i="2"/>
  <c r="AK269" i="2"/>
  <c r="AK262" i="2"/>
  <c r="AK259" i="2"/>
  <c r="AK258" i="2"/>
  <c r="AK257" i="2"/>
  <c r="AK250" i="2"/>
  <c r="AK247" i="2"/>
  <c r="AK246" i="2"/>
  <c r="AK245" i="2"/>
  <c r="AK238" i="2"/>
  <c r="AK235" i="2"/>
  <c r="AK234" i="2"/>
  <c r="AK233" i="2"/>
  <c r="AK220" i="2"/>
  <c r="AK217" i="2"/>
  <c r="AK216" i="2"/>
  <c r="AK215" i="2"/>
  <c r="AK208" i="2"/>
  <c r="AK205" i="2"/>
  <c r="AK204" i="2"/>
  <c r="AK203" i="2"/>
  <c r="AK196" i="2"/>
  <c r="AK193" i="2"/>
  <c r="AK192" i="2"/>
  <c r="AK191" i="2"/>
  <c r="AK184" i="2"/>
  <c r="AK181" i="2"/>
  <c r="AK180" i="2"/>
  <c r="AK179" i="2"/>
  <c r="AK166" i="2"/>
  <c r="AK163" i="2"/>
  <c r="AK162" i="2"/>
  <c r="AK161" i="2"/>
  <c r="AK154" i="2"/>
  <c r="AK151" i="2"/>
  <c r="AK150" i="2"/>
  <c r="AK149" i="2"/>
  <c r="AK142" i="2"/>
  <c r="AK139" i="2"/>
  <c r="AK138" i="2"/>
  <c r="AK137" i="2"/>
  <c r="AK130" i="2"/>
  <c r="AK127" i="2"/>
  <c r="AK126" i="2"/>
  <c r="AK125" i="2"/>
  <c r="AK113" i="2"/>
  <c r="AK110" i="2"/>
  <c r="AK109" i="2"/>
  <c r="AK108" i="2"/>
  <c r="AK101" i="2"/>
  <c r="AK98" i="2"/>
  <c r="AK97" i="2"/>
  <c r="AK96" i="2"/>
  <c r="AK89" i="2"/>
  <c r="AK86" i="2"/>
  <c r="AK85" i="2"/>
  <c r="AK84" i="2"/>
  <c r="AK77" i="2"/>
  <c r="AK74" i="2"/>
  <c r="AK73" i="2"/>
  <c r="AK72" i="2"/>
  <c r="AH131" i="1"/>
  <c r="AG131" i="1"/>
  <c r="AF131" i="1"/>
  <c r="AE131" i="1"/>
  <c r="AD131" i="1"/>
  <c r="AC131" i="1"/>
  <c r="AB131" i="1"/>
  <c r="AA131" i="1"/>
  <c r="Z131" i="1"/>
  <c r="Y131" i="1"/>
  <c r="AK131" i="1"/>
  <c r="AL131" i="1"/>
  <c r="AM131" i="1"/>
  <c r="AN131" i="1"/>
  <c r="AO131" i="1"/>
  <c r="AP131" i="1"/>
  <c r="AQ131" i="1"/>
  <c r="AR131" i="1"/>
  <c r="T128" i="1"/>
  <c r="S128" i="1"/>
  <c r="R128" i="1"/>
  <c r="Q128" i="1"/>
  <c r="P128" i="1"/>
  <c r="O128" i="1"/>
  <c r="N128" i="1"/>
  <c r="T127" i="1"/>
  <c r="S127" i="1"/>
  <c r="R127" i="1"/>
  <c r="Q127" i="1"/>
  <c r="P127" i="1"/>
  <c r="O127" i="1"/>
  <c r="N127" i="1"/>
  <c r="T126" i="1"/>
  <c r="S126" i="1"/>
  <c r="R126" i="1"/>
  <c r="Q126" i="1"/>
  <c r="P126" i="1"/>
  <c r="O126" i="1"/>
  <c r="N126" i="1"/>
  <c r="T125" i="1"/>
  <c r="S125" i="1"/>
  <c r="R125" i="1"/>
  <c r="Q125" i="1"/>
  <c r="P125" i="1"/>
  <c r="O125" i="1"/>
  <c r="N125" i="1"/>
  <c r="T124" i="1"/>
  <c r="S124" i="1"/>
  <c r="R124" i="1"/>
  <c r="Q124" i="1"/>
  <c r="P124" i="1"/>
  <c r="O124" i="1"/>
  <c r="N124" i="1"/>
  <c r="T123" i="1"/>
  <c r="S123" i="1"/>
  <c r="R123" i="1"/>
  <c r="Q123" i="1"/>
  <c r="P123" i="1"/>
  <c r="O123" i="1"/>
  <c r="N123" i="1"/>
  <c r="T122" i="1"/>
  <c r="S122" i="1"/>
  <c r="R122" i="1"/>
  <c r="Q122" i="1"/>
  <c r="P122" i="1"/>
  <c r="O122" i="1"/>
  <c r="N122" i="1"/>
  <c r="T121" i="1"/>
  <c r="S121" i="1"/>
  <c r="R121" i="1"/>
  <c r="Q121" i="1"/>
  <c r="P121" i="1"/>
  <c r="O121" i="1"/>
  <c r="N121" i="1"/>
  <c r="T120" i="1"/>
  <c r="S120" i="1"/>
  <c r="R120" i="1"/>
  <c r="Q120" i="1"/>
  <c r="P120" i="1"/>
  <c r="O120" i="1"/>
  <c r="N120" i="1"/>
  <c r="T119" i="1"/>
  <c r="S119" i="1"/>
  <c r="R119" i="1"/>
  <c r="Q119" i="1"/>
  <c r="P119" i="1"/>
  <c r="O119" i="1"/>
  <c r="N119" i="1"/>
  <c r="T118" i="1"/>
  <c r="S118" i="1"/>
  <c r="R118" i="1"/>
  <c r="Q118" i="1"/>
  <c r="P118" i="1"/>
  <c r="O118" i="1"/>
  <c r="N118" i="1"/>
  <c r="T117" i="1"/>
  <c r="S117" i="1"/>
  <c r="R117" i="1"/>
  <c r="Q117" i="1"/>
  <c r="P117" i="1"/>
  <c r="O117" i="1"/>
  <c r="N117" i="1"/>
  <c r="T116" i="1"/>
  <c r="S116" i="1"/>
  <c r="R116" i="1"/>
  <c r="Q116" i="1"/>
  <c r="P116" i="1"/>
  <c r="O116" i="1"/>
  <c r="N116" i="1"/>
  <c r="T115" i="1"/>
  <c r="S115" i="1"/>
  <c r="R115" i="1"/>
  <c r="Q115" i="1"/>
  <c r="P115" i="1"/>
  <c r="O115" i="1"/>
  <c r="N115" i="1"/>
  <c r="T114" i="1"/>
  <c r="S114" i="1"/>
  <c r="F94" i="1"/>
  <c r="A299" i="2" s="1"/>
  <c r="F95" i="1"/>
  <c r="F96" i="1"/>
  <c r="F97" i="1"/>
  <c r="F98" i="1"/>
  <c r="F99" i="1"/>
  <c r="F100" i="1"/>
  <c r="F101" i="1"/>
  <c r="F102" i="1"/>
  <c r="F103" i="1"/>
  <c r="F104" i="1"/>
  <c r="F105" i="1"/>
  <c r="F106" i="1"/>
  <c r="F107" i="1"/>
  <c r="F108" i="1"/>
  <c r="W296" i="2" l="1"/>
  <c r="W294" i="2"/>
  <c r="W292" i="2"/>
  <c r="AC290" i="2"/>
  <c r="S290" i="2"/>
  <c r="S288" i="2"/>
  <c r="C279" i="2" l="1"/>
  <c r="AD275" i="2"/>
  <c r="W275" i="2"/>
  <c r="P275" i="2"/>
  <c r="I275" i="2"/>
  <c r="C275" i="2"/>
  <c r="C267" i="2"/>
  <c r="AD263" i="2"/>
  <c r="W263" i="2"/>
  <c r="P263" i="2"/>
  <c r="I263" i="2"/>
  <c r="C263" i="2"/>
  <c r="C255" i="2"/>
  <c r="AD251" i="2"/>
  <c r="W251" i="2"/>
  <c r="P251" i="2"/>
  <c r="I251" i="2"/>
  <c r="C251" i="2"/>
  <c r="C243" i="2"/>
  <c r="AD239" i="2"/>
  <c r="W239" i="2"/>
  <c r="P239" i="2"/>
  <c r="I239" i="2"/>
  <c r="C239" i="2"/>
  <c r="C225" i="2"/>
  <c r="AD221" i="2"/>
  <c r="W221" i="2"/>
  <c r="P221" i="2"/>
  <c r="I221" i="2"/>
  <c r="C221" i="2"/>
  <c r="C213" i="2"/>
  <c r="AD209" i="2"/>
  <c r="W209" i="2"/>
  <c r="P209" i="2"/>
  <c r="I209" i="2"/>
  <c r="C209" i="2"/>
  <c r="C201" i="2"/>
  <c r="AD197" i="2"/>
  <c r="W197" i="2"/>
  <c r="P197" i="2"/>
  <c r="I197" i="2"/>
  <c r="C197" i="2"/>
  <c r="C189" i="2"/>
  <c r="AA179" i="2" s="1"/>
  <c r="V121" i="1" s="1"/>
  <c r="AD185" i="2"/>
  <c r="W185" i="2"/>
  <c r="P185" i="2"/>
  <c r="I185" i="2"/>
  <c r="C185" i="2"/>
  <c r="C171" i="2"/>
  <c r="AD167" i="2"/>
  <c r="W167" i="2"/>
  <c r="P167" i="2"/>
  <c r="I167" i="2"/>
  <c r="C167" i="2"/>
  <c r="C159" i="2"/>
  <c r="AD155" i="2"/>
  <c r="W155" i="2"/>
  <c r="P155" i="2"/>
  <c r="I155" i="2"/>
  <c r="C155" i="2"/>
  <c r="C147" i="2"/>
  <c r="AD143" i="2"/>
  <c r="W143" i="2"/>
  <c r="P143" i="2"/>
  <c r="I143" i="2"/>
  <c r="C143" i="2"/>
  <c r="C135" i="2"/>
  <c r="AD131" i="2"/>
  <c r="W131" i="2"/>
  <c r="P131" i="2"/>
  <c r="I131" i="2"/>
  <c r="C131" i="2"/>
  <c r="AK255" i="2" l="1"/>
  <c r="AK254" i="2"/>
  <c r="AK267" i="2"/>
  <c r="AK266" i="2"/>
  <c r="AK243" i="2"/>
  <c r="AK242" i="2"/>
  <c r="AK147" i="2"/>
  <c r="AK146" i="2"/>
  <c r="AK135" i="2"/>
  <c r="AK134" i="2"/>
  <c r="AK224" i="2"/>
  <c r="AK225" i="2"/>
  <c r="AK213" i="2"/>
  <c r="AK212" i="2"/>
  <c r="AK201" i="2"/>
  <c r="AK200" i="2"/>
  <c r="AK171" i="2"/>
  <c r="AK170" i="2"/>
  <c r="AK189" i="2"/>
  <c r="AK188" i="2"/>
  <c r="AK158" i="2"/>
  <c r="AK159" i="2"/>
  <c r="AK279" i="2"/>
  <c r="AK278" i="2"/>
  <c r="AA257" i="2"/>
  <c r="V127" i="1" s="1"/>
  <c r="AA233" i="2"/>
  <c r="V125" i="1" s="1"/>
  <c r="AA203" i="2"/>
  <c r="AA137" i="2"/>
  <c r="AA245" i="2"/>
  <c r="AA269" i="2"/>
  <c r="AA191" i="2"/>
  <c r="AA215" i="2"/>
  <c r="AA161" i="2"/>
  <c r="AA125" i="2"/>
  <c r="AA149" i="2"/>
  <c r="AK48" i="2"/>
  <c r="BE131" i="1" s="1"/>
  <c r="AK50" i="2"/>
  <c r="BF131" i="1" s="1"/>
  <c r="AK268" i="2" l="1"/>
  <c r="W269" i="2" s="1"/>
  <c r="U128" i="1" s="1"/>
  <c r="J128" i="1" s="1"/>
  <c r="AK178" i="2"/>
  <c r="W179" i="2" s="1"/>
  <c r="U121" i="1" s="1"/>
  <c r="J121" i="1" s="1"/>
  <c r="AK160" i="2"/>
  <c r="W161" i="2" s="1"/>
  <c r="U120" i="1" s="1"/>
  <c r="K120" i="1" s="1"/>
  <c r="AK190" i="2"/>
  <c r="W191" i="2" s="1"/>
  <c r="U122" i="1" s="1"/>
  <c r="AK202" i="2"/>
  <c r="W203" i="2" s="1"/>
  <c r="U123" i="1" s="1"/>
  <c r="J123" i="1" s="1"/>
  <c r="AK124" i="2"/>
  <c r="W125" i="2" s="1"/>
  <c r="U117" i="1" s="1"/>
  <c r="J117" i="1" s="1"/>
  <c r="AK136" i="2"/>
  <c r="W137" i="2" s="1"/>
  <c r="U118" i="1" s="1"/>
  <c r="L118" i="1" s="1"/>
  <c r="AK232" i="2"/>
  <c r="W233" i="2" s="1"/>
  <c r="U125" i="1" s="1"/>
  <c r="J125" i="1" s="1"/>
  <c r="AK256" i="2"/>
  <c r="W257" i="2" s="1"/>
  <c r="U127" i="1" s="1"/>
  <c r="AK244" i="2"/>
  <c r="W245" i="2" s="1"/>
  <c r="U126" i="1" s="1"/>
  <c r="K126" i="1" s="1"/>
  <c r="V117" i="1"/>
  <c r="AK148" i="2"/>
  <c r="W149" i="2" s="1"/>
  <c r="U119" i="1" s="1"/>
  <c r="V126" i="1"/>
  <c r="V120" i="1"/>
  <c r="V118" i="1"/>
  <c r="V124" i="1"/>
  <c r="V123" i="1"/>
  <c r="AK214" i="2"/>
  <c r="W215" i="2" s="1"/>
  <c r="U124" i="1" s="1"/>
  <c r="V119" i="1"/>
  <c r="V122" i="1"/>
  <c r="V128" i="1"/>
  <c r="AK36" i="2"/>
  <c r="BC131" i="1" s="1"/>
  <c r="C106" i="2"/>
  <c r="AD102" i="2"/>
  <c r="W102" i="2"/>
  <c r="P102" i="2"/>
  <c r="I102" i="2"/>
  <c r="C102" i="2"/>
  <c r="C118" i="2"/>
  <c r="AD114" i="2"/>
  <c r="W114" i="2"/>
  <c r="P114" i="2"/>
  <c r="I114" i="2"/>
  <c r="C114" i="2"/>
  <c r="C82" i="2"/>
  <c r="AD78" i="2"/>
  <c r="W78" i="2"/>
  <c r="P78" i="2"/>
  <c r="I78" i="2"/>
  <c r="C78" i="2"/>
  <c r="C94" i="2"/>
  <c r="AA84" i="2" s="1"/>
  <c r="K122" i="1" l="1"/>
  <c r="L122" i="1"/>
  <c r="I121" i="1"/>
  <c r="AE179" i="2"/>
  <c r="W121" i="1" s="1"/>
  <c r="K121" i="1"/>
  <c r="J120" i="1"/>
  <c r="AE161" i="2"/>
  <c r="W120" i="1" s="1"/>
  <c r="I118" i="1"/>
  <c r="H118" i="1" s="1"/>
  <c r="AE137" i="2"/>
  <c r="W118" i="1" s="1"/>
  <c r="K118" i="1"/>
  <c r="K117" i="1"/>
  <c r="I117" i="1"/>
  <c r="AE269" i="2"/>
  <c r="W128" i="1" s="1"/>
  <c r="K123" i="1"/>
  <c r="I120" i="1"/>
  <c r="J118" i="1"/>
  <c r="K128" i="1"/>
  <c r="I127" i="1"/>
  <c r="AE203" i="2"/>
  <c r="W123" i="1" s="1"/>
  <c r="K127" i="1"/>
  <c r="I123" i="1"/>
  <c r="I128" i="1"/>
  <c r="H128" i="1" s="1"/>
  <c r="J127" i="1"/>
  <c r="AE257" i="2"/>
  <c r="W127" i="1" s="1"/>
  <c r="K125" i="1"/>
  <c r="J126" i="1"/>
  <c r="AE191" i="2"/>
  <c r="W122" i="1" s="1"/>
  <c r="I125" i="1"/>
  <c r="J122" i="1"/>
  <c r="H123" i="1"/>
  <c r="H120" i="1"/>
  <c r="AE245" i="2"/>
  <c r="W126" i="1" s="1"/>
  <c r="AE233" i="2"/>
  <c r="W125" i="1" s="1"/>
  <c r="AE125" i="2"/>
  <c r="W117" i="1" s="1"/>
  <c r="I126" i="1"/>
  <c r="H125" i="1"/>
  <c r="H117" i="1"/>
  <c r="I122" i="1"/>
  <c r="K119" i="1"/>
  <c r="J119" i="1"/>
  <c r="I119" i="1"/>
  <c r="H126" i="1"/>
  <c r="I124" i="1"/>
  <c r="K124" i="1"/>
  <c r="J124" i="1"/>
  <c r="AK105" i="2"/>
  <c r="AK95" i="2" s="1"/>
  <c r="W96" i="2" s="1"/>
  <c r="U115" i="1" s="1"/>
  <c r="AK106" i="2"/>
  <c r="AK81" i="2"/>
  <c r="AK71" i="2" s="1"/>
  <c r="W72" i="2" s="1"/>
  <c r="AE72" i="2" s="1"/>
  <c r="AA72" i="2"/>
  <c r="AE215" i="2"/>
  <c r="W124" i="1" s="1"/>
  <c r="AE149" i="2"/>
  <c r="W119" i="1" s="1"/>
  <c r="AA108" i="2"/>
  <c r="V116" i="1" s="1"/>
  <c r="AK118" i="2"/>
  <c r="AK117" i="2"/>
  <c r="AK107" i="2" s="1"/>
  <c r="W108" i="2" s="1"/>
  <c r="U116" i="1" s="1"/>
  <c r="V114" i="1"/>
  <c r="AK94" i="2"/>
  <c r="AK93" i="2"/>
  <c r="AA96" i="2"/>
  <c r="V115" i="1" s="1"/>
  <c r="AK82" i="2"/>
  <c r="H127" i="1" l="1"/>
  <c r="H121" i="1"/>
  <c r="H122" i="1"/>
  <c r="AK83" i="2"/>
  <c r="V68" i="2"/>
  <c r="I115" i="1"/>
  <c r="K115" i="1"/>
  <c r="J115" i="1"/>
  <c r="H119" i="1"/>
  <c r="H124" i="1"/>
  <c r="J116" i="1"/>
  <c r="K116" i="1"/>
  <c r="I116" i="1"/>
  <c r="AE108" i="2"/>
  <c r="AE96" i="2"/>
  <c r="C90" i="2"/>
  <c r="W84" i="2" s="1"/>
  <c r="I90" i="2"/>
  <c r="P90" i="2"/>
  <c r="W90" i="2"/>
  <c r="AD90" i="2"/>
  <c r="W115" i="1" l="1"/>
  <c r="H115" i="1" s="1"/>
  <c r="W116" i="1"/>
  <c r="H116" i="1" s="1"/>
  <c r="U114" i="1" l="1"/>
  <c r="I114" i="1" s="1"/>
  <c r="AE84" i="2"/>
  <c r="AF68" i="2" s="1"/>
  <c r="J114" i="1" l="1"/>
  <c r="K114" i="1"/>
  <c r="W114" i="1"/>
  <c r="AK16" i="2"/>
  <c r="AX131" i="1" s="1"/>
  <c r="AK14" i="2"/>
  <c r="AW131" i="1" s="1"/>
  <c r="AK53" i="2"/>
  <c r="BG131" i="1" s="1"/>
  <c r="AK6" i="2"/>
  <c r="AS131" i="1" s="1"/>
  <c r="AK7" i="2"/>
  <c r="AK8" i="2"/>
  <c r="AU131" i="1" s="1"/>
  <c r="AK12" i="2"/>
  <c r="AK17" i="2"/>
  <c r="AY131" i="1" s="1"/>
  <c r="AK18" i="2"/>
  <c r="AZ131" i="1" s="1"/>
  <c r="AK20" i="2"/>
  <c r="BA131" i="1" s="1"/>
  <c r="AK22" i="2"/>
  <c r="BB131" i="1" s="1"/>
  <c r="AK46" i="2"/>
  <c r="BD131" i="1" s="1"/>
  <c r="AK59" i="2"/>
  <c r="BL131" i="1" s="1"/>
  <c r="AK60" i="2"/>
  <c r="BM131" i="1" s="1"/>
  <c r="AK61" i="2"/>
  <c r="BN131" i="1" s="1"/>
  <c r="AK58" i="2"/>
  <c r="BK131" i="1" s="1"/>
  <c r="AK56" i="2"/>
  <c r="BJ131" i="1" s="1"/>
  <c r="AK55" i="2"/>
  <c r="BI131" i="1" s="1"/>
  <c r="AK54" i="2"/>
  <c r="BH131" i="1" s="1"/>
  <c r="AV131" i="1" l="1"/>
  <c r="AK2" i="2"/>
  <c r="R26" i="2" s="1"/>
  <c r="R299" i="2" s="1"/>
  <c r="H114" i="1"/>
  <c r="AT131" i="1"/>
  <c r="BO131" i="1" l="1"/>
  <c r="X116" i="1" s="1"/>
  <c r="R28" i="2"/>
  <c r="AG299" i="2" s="1"/>
  <c r="AJ131" i="1" l="1"/>
  <c r="X114" i="1"/>
  <c r="X125" i="1"/>
  <c r="X123" i="1"/>
  <c r="X119" i="1"/>
  <c r="X128" i="1"/>
  <c r="X126" i="1"/>
  <c r="X124" i="1"/>
  <c r="X127" i="1"/>
  <c r="X121" i="1"/>
  <c r="X117" i="1"/>
  <c r="X115" i="1"/>
  <c r="X122" i="1"/>
  <c r="X120" i="1"/>
  <c r="X118" i="1"/>
  <c r="AI131" i="1"/>
</calcChain>
</file>

<file path=xl/sharedStrings.xml><?xml version="1.0" encoding="utf-8"?>
<sst xmlns="http://schemas.openxmlformats.org/spreadsheetml/2006/main" count="803" uniqueCount="292">
  <si>
    <t>通所介護事業所_通常規模型</t>
    <rPh sb="0" eb="4">
      <t>ツウショカイゴ</t>
    </rPh>
    <rPh sb="4" eb="7">
      <t>ジギョウショ</t>
    </rPh>
    <rPh sb="8" eb="10">
      <t>ツウジョウ</t>
    </rPh>
    <rPh sb="10" eb="13">
      <t>キボガタ</t>
    </rPh>
    <phoneticPr fontId="1"/>
  </si>
  <si>
    <t>認知症対応型通所介護事業所</t>
    <rPh sb="0" eb="3">
      <t>ニンチショウ</t>
    </rPh>
    <rPh sb="3" eb="6">
      <t>タイオウガタ</t>
    </rPh>
    <rPh sb="6" eb="10">
      <t>ツウショカイゴ</t>
    </rPh>
    <rPh sb="10" eb="13">
      <t>ジギョウショ</t>
    </rPh>
    <phoneticPr fontId="1"/>
  </si>
  <si>
    <t>地域密着型通所介護事業所_療養通所介護事業所を含む</t>
    <rPh sb="0" eb="5">
      <t>チイキミッチャクガタ</t>
    </rPh>
    <rPh sb="5" eb="9">
      <t>ツウショカイゴ</t>
    </rPh>
    <rPh sb="9" eb="12">
      <t>ジギョウショ</t>
    </rPh>
    <rPh sb="13" eb="15">
      <t>リョウヨウ</t>
    </rPh>
    <rPh sb="15" eb="17">
      <t>ツウショ</t>
    </rPh>
    <rPh sb="17" eb="19">
      <t>カイゴ</t>
    </rPh>
    <rPh sb="19" eb="22">
      <t>ジギョウショ</t>
    </rPh>
    <rPh sb="23" eb="24">
      <t>フク</t>
    </rPh>
    <phoneticPr fontId="1"/>
  </si>
  <si>
    <t>通所介護事業所_大規模型_Ⅰ</t>
    <rPh sb="0" eb="4">
      <t>ツウショカイゴ</t>
    </rPh>
    <rPh sb="4" eb="7">
      <t>ジギョウショ</t>
    </rPh>
    <rPh sb="8" eb="12">
      <t>ダイキボガタ</t>
    </rPh>
    <phoneticPr fontId="1"/>
  </si>
  <si>
    <t>通所介護事業所_大規模型_Ⅱ</t>
    <rPh sb="0" eb="4">
      <t>ツウショカイゴ</t>
    </rPh>
    <rPh sb="4" eb="7">
      <t>ジギョウショ</t>
    </rPh>
    <rPh sb="8" eb="12">
      <t>ダイキボガタ</t>
    </rPh>
    <phoneticPr fontId="1"/>
  </si>
  <si>
    <t>通所リハビリテーション事業所_通常規模型</t>
    <rPh sb="0" eb="2">
      <t>ツウショ</t>
    </rPh>
    <rPh sb="11" eb="14">
      <t>ジギョウショ</t>
    </rPh>
    <rPh sb="15" eb="17">
      <t>ツウジョウ</t>
    </rPh>
    <rPh sb="17" eb="20">
      <t>キボガタ</t>
    </rPh>
    <phoneticPr fontId="1"/>
  </si>
  <si>
    <t>通所リハビリテーション事業所_大規模型_Ⅰ</t>
    <rPh sb="0" eb="2">
      <t>ツウショ</t>
    </rPh>
    <rPh sb="11" eb="14">
      <t>ジギョウショ</t>
    </rPh>
    <rPh sb="15" eb="19">
      <t>ダイキボガタ</t>
    </rPh>
    <phoneticPr fontId="1"/>
  </si>
  <si>
    <t>通所リハビリテーション事業所_大規模型_Ⅱ</t>
    <rPh sb="0" eb="2">
      <t>ツウショ</t>
    </rPh>
    <rPh sb="11" eb="14">
      <t>ジギョウショ</t>
    </rPh>
    <rPh sb="15" eb="19">
      <t>ダイキボガタ</t>
    </rPh>
    <phoneticPr fontId="1"/>
  </si>
  <si>
    <t>短期入所生活介護事業所</t>
    <rPh sb="0" eb="4">
      <t>タンキニュウショ</t>
    </rPh>
    <rPh sb="4" eb="8">
      <t>セイカツカイゴ</t>
    </rPh>
    <rPh sb="8" eb="11">
      <t>ジギョウショ</t>
    </rPh>
    <phoneticPr fontId="1"/>
  </si>
  <si>
    <t>短期入所療養介護事業所_定員20人以下</t>
    <rPh sb="0" eb="4">
      <t>タンキニュウショ</t>
    </rPh>
    <rPh sb="4" eb="8">
      <t>リョウヨウカイゴ</t>
    </rPh>
    <rPh sb="8" eb="11">
      <t>ジギョウショ</t>
    </rPh>
    <rPh sb="12" eb="14">
      <t>テイイン</t>
    </rPh>
    <rPh sb="16" eb="17">
      <t>ニン</t>
    </rPh>
    <rPh sb="17" eb="19">
      <t>イカ</t>
    </rPh>
    <phoneticPr fontId="1"/>
  </si>
  <si>
    <t>短期入所療養介護事業所_定員20人以上</t>
    <rPh sb="0" eb="4">
      <t>タンキニュウショ</t>
    </rPh>
    <rPh sb="4" eb="8">
      <t>リョウヨウカイゴ</t>
    </rPh>
    <rPh sb="8" eb="11">
      <t>ジギョウショ</t>
    </rPh>
    <rPh sb="12" eb="14">
      <t>テイイン</t>
    </rPh>
    <rPh sb="16" eb="17">
      <t>ニン</t>
    </rPh>
    <rPh sb="17" eb="19">
      <t>イジョウ</t>
    </rPh>
    <phoneticPr fontId="1"/>
  </si>
  <si>
    <t>訪問介護事業所_訪問回数1,200回以下</t>
    <rPh sb="0" eb="4">
      <t>ホウモンカイゴ</t>
    </rPh>
    <rPh sb="4" eb="7">
      <t>ジギョウショ</t>
    </rPh>
    <rPh sb="8" eb="12">
      <t>ホウモンカイスウ</t>
    </rPh>
    <rPh sb="17" eb="20">
      <t>カイイカ</t>
    </rPh>
    <phoneticPr fontId="1"/>
  </si>
  <si>
    <t>訪問介護事業所_訪問回数1,200回以上2,000回以下</t>
    <rPh sb="0" eb="4">
      <t>ホウモンカイゴ</t>
    </rPh>
    <rPh sb="4" eb="7">
      <t>ジギョウショ</t>
    </rPh>
    <rPh sb="8" eb="12">
      <t>ホウモンカイスウ</t>
    </rPh>
    <rPh sb="17" eb="18">
      <t>カイ</t>
    </rPh>
    <rPh sb="18" eb="20">
      <t>イジョウ</t>
    </rPh>
    <rPh sb="25" eb="26">
      <t>カイ</t>
    </rPh>
    <rPh sb="26" eb="28">
      <t>イカ</t>
    </rPh>
    <phoneticPr fontId="1"/>
  </si>
  <si>
    <t>訪問介護事業所_訪問回数2,001回以上</t>
    <rPh sb="0" eb="4">
      <t>ホウモンカイゴ</t>
    </rPh>
    <rPh sb="4" eb="7">
      <t>ジギョウショ</t>
    </rPh>
    <rPh sb="8" eb="12">
      <t>ホウモンカイスウ</t>
    </rPh>
    <rPh sb="17" eb="18">
      <t>カイ</t>
    </rPh>
    <rPh sb="18" eb="20">
      <t>イジョウ</t>
    </rPh>
    <phoneticPr fontId="1"/>
  </si>
  <si>
    <t>訪問入浴介護事業所</t>
    <rPh sb="0" eb="4">
      <t>ホウモンニュウヨク</t>
    </rPh>
    <rPh sb="4" eb="6">
      <t>カイゴ</t>
    </rPh>
    <rPh sb="6" eb="9">
      <t>ジギョウショ</t>
    </rPh>
    <phoneticPr fontId="1"/>
  </si>
  <si>
    <t>訪問看護事業所</t>
    <rPh sb="0" eb="4">
      <t>ホウモンカンゴ</t>
    </rPh>
    <rPh sb="4" eb="7">
      <t>ジギョウショ</t>
    </rPh>
    <phoneticPr fontId="1"/>
  </si>
  <si>
    <t>訪問リハビリテーション事業所</t>
    <rPh sb="0" eb="2">
      <t>ホウモン</t>
    </rPh>
    <rPh sb="11" eb="14">
      <t>ジギョウショ</t>
    </rPh>
    <phoneticPr fontId="1"/>
  </si>
  <si>
    <t>定期巡回・随時対応型訪問介護事業所</t>
    <rPh sb="0" eb="4">
      <t>テイキジュンカイ</t>
    </rPh>
    <rPh sb="5" eb="7">
      <t>ズイジ</t>
    </rPh>
    <rPh sb="7" eb="10">
      <t>タイオウガタ</t>
    </rPh>
    <rPh sb="10" eb="12">
      <t>ホウモン</t>
    </rPh>
    <rPh sb="12" eb="14">
      <t>カイゴ</t>
    </rPh>
    <rPh sb="14" eb="17">
      <t>ジギョウショ</t>
    </rPh>
    <phoneticPr fontId="1"/>
  </si>
  <si>
    <t>夜間対応型訪問介護事業所</t>
    <rPh sb="0" eb="5">
      <t>ヤカンタイオウガタ</t>
    </rPh>
    <rPh sb="5" eb="9">
      <t>ホウモンカイゴ</t>
    </rPh>
    <rPh sb="9" eb="12">
      <t>ジギョウショ</t>
    </rPh>
    <phoneticPr fontId="1"/>
  </si>
  <si>
    <t>居宅介護支援事業所</t>
    <rPh sb="0" eb="6">
      <t>キョタクカイゴシエン</t>
    </rPh>
    <rPh sb="6" eb="9">
      <t>ジギョウショ</t>
    </rPh>
    <phoneticPr fontId="1"/>
  </si>
  <si>
    <t>居宅療養管理指導事業所</t>
    <rPh sb="0" eb="2">
      <t>キョタク</t>
    </rPh>
    <rPh sb="2" eb="6">
      <t>リョウヨウカンリ</t>
    </rPh>
    <rPh sb="6" eb="8">
      <t>シドウ</t>
    </rPh>
    <rPh sb="8" eb="11">
      <t>ジギョウショ</t>
    </rPh>
    <phoneticPr fontId="1"/>
  </si>
  <si>
    <t>小規模多機能型居宅介護事業所</t>
    <rPh sb="0" eb="3">
      <t>ショウキボ</t>
    </rPh>
    <rPh sb="3" eb="7">
      <t>タキノウガタ</t>
    </rPh>
    <rPh sb="7" eb="11">
      <t>キョタクカイゴ</t>
    </rPh>
    <rPh sb="11" eb="14">
      <t>ジギョウショ</t>
    </rPh>
    <phoneticPr fontId="1"/>
  </si>
  <si>
    <t>看護小規模多機能型居宅介護事業所</t>
    <rPh sb="0" eb="2">
      <t>カンゴ</t>
    </rPh>
    <rPh sb="2" eb="5">
      <t>ショウキボ</t>
    </rPh>
    <rPh sb="5" eb="9">
      <t>タキノウガタ</t>
    </rPh>
    <rPh sb="9" eb="13">
      <t>キョタクカイゴ</t>
    </rPh>
    <rPh sb="13" eb="16">
      <t>ジギョウショ</t>
    </rPh>
    <phoneticPr fontId="1"/>
  </si>
  <si>
    <t>介護老人福祉施設_定員39人以下</t>
    <rPh sb="0" eb="4">
      <t>カイゴロウジン</t>
    </rPh>
    <rPh sb="4" eb="6">
      <t>フクシ</t>
    </rPh>
    <rPh sb="6" eb="8">
      <t>シセツ</t>
    </rPh>
    <rPh sb="9" eb="11">
      <t>テイイン</t>
    </rPh>
    <rPh sb="13" eb="14">
      <t>ニン</t>
    </rPh>
    <rPh sb="14" eb="16">
      <t>イカ</t>
    </rPh>
    <phoneticPr fontId="1"/>
  </si>
  <si>
    <t>介護老人福祉施設_定員40人以上49人以下</t>
    <rPh sb="0" eb="4">
      <t>カイゴロウジン</t>
    </rPh>
    <rPh sb="4" eb="6">
      <t>フクシ</t>
    </rPh>
    <rPh sb="6" eb="8">
      <t>シセツ</t>
    </rPh>
    <rPh sb="9" eb="11">
      <t>テイイン</t>
    </rPh>
    <rPh sb="13" eb="14">
      <t>ニン</t>
    </rPh>
    <rPh sb="14" eb="16">
      <t>イジョウ</t>
    </rPh>
    <rPh sb="18" eb="19">
      <t>ニン</t>
    </rPh>
    <rPh sb="19" eb="21">
      <t>イカ</t>
    </rPh>
    <phoneticPr fontId="1"/>
  </si>
  <si>
    <t>介護老人福祉施設_定員50人以上69人以下</t>
    <rPh sb="0" eb="4">
      <t>カイゴロウジン</t>
    </rPh>
    <rPh sb="4" eb="6">
      <t>フクシ</t>
    </rPh>
    <rPh sb="6" eb="8">
      <t>シセツ</t>
    </rPh>
    <rPh sb="9" eb="11">
      <t>テイイン</t>
    </rPh>
    <rPh sb="13" eb="14">
      <t>ニン</t>
    </rPh>
    <rPh sb="14" eb="16">
      <t>イジョウ</t>
    </rPh>
    <rPh sb="18" eb="19">
      <t>ニン</t>
    </rPh>
    <rPh sb="19" eb="21">
      <t>イカ</t>
    </rPh>
    <phoneticPr fontId="1"/>
  </si>
  <si>
    <t>介護老人福祉施設_定員70人以上89人以下</t>
    <rPh sb="0" eb="4">
      <t>カイゴロウジン</t>
    </rPh>
    <rPh sb="4" eb="6">
      <t>フクシ</t>
    </rPh>
    <rPh sb="6" eb="8">
      <t>シセツ</t>
    </rPh>
    <rPh sb="9" eb="11">
      <t>テイイン</t>
    </rPh>
    <rPh sb="13" eb="14">
      <t>ニン</t>
    </rPh>
    <rPh sb="14" eb="16">
      <t>イジョウ</t>
    </rPh>
    <rPh sb="18" eb="19">
      <t>ニン</t>
    </rPh>
    <rPh sb="19" eb="21">
      <t>イカ</t>
    </rPh>
    <phoneticPr fontId="1"/>
  </si>
  <si>
    <t>介護老人福祉施設_定員90人以上</t>
    <rPh sb="0" eb="4">
      <t>カイゴロウジン</t>
    </rPh>
    <rPh sb="4" eb="6">
      <t>フクシ</t>
    </rPh>
    <rPh sb="6" eb="8">
      <t>シセツ</t>
    </rPh>
    <rPh sb="9" eb="11">
      <t>テイイン</t>
    </rPh>
    <rPh sb="13" eb="14">
      <t>ニン</t>
    </rPh>
    <rPh sb="14" eb="16">
      <t>イジョウ</t>
    </rPh>
    <phoneticPr fontId="1"/>
  </si>
  <si>
    <t>地域密着型介護老人福祉施設_定員19人以下</t>
    <rPh sb="0" eb="5">
      <t>チイキミッチャクガタ</t>
    </rPh>
    <rPh sb="5" eb="7">
      <t>カイゴ</t>
    </rPh>
    <rPh sb="7" eb="9">
      <t>ロウジン</t>
    </rPh>
    <rPh sb="9" eb="11">
      <t>フクシ</t>
    </rPh>
    <rPh sb="11" eb="13">
      <t>シセツ</t>
    </rPh>
    <rPh sb="14" eb="16">
      <t>テイイン</t>
    </rPh>
    <rPh sb="18" eb="19">
      <t>ニン</t>
    </rPh>
    <rPh sb="19" eb="21">
      <t>イカ</t>
    </rPh>
    <phoneticPr fontId="1"/>
  </si>
  <si>
    <t>地域密着型介護老人福祉施設_定員20人以上</t>
    <rPh sb="0" eb="5">
      <t>チイキミッチャクガタ</t>
    </rPh>
    <rPh sb="5" eb="7">
      <t>カイゴ</t>
    </rPh>
    <rPh sb="7" eb="9">
      <t>ロウジン</t>
    </rPh>
    <rPh sb="9" eb="11">
      <t>フクシ</t>
    </rPh>
    <rPh sb="11" eb="13">
      <t>シセツ</t>
    </rPh>
    <rPh sb="14" eb="16">
      <t>テイイン</t>
    </rPh>
    <rPh sb="18" eb="19">
      <t>ニン</t>
    </rPh>
    <rPh sb="19" eb="21">
      <t>イジョウ</t>
    </rPh>
    <phoneticPr fontId="1"/>
  </si>
  <si>
    <t>介護老人保健施設_定員39人以下</t>
    <rPh sb="0" eb="2">
      <t>カイゴ</t>
    </rPh>
    <rPh sb="2" eb="4">
      <t>ロウジン</t>
    </rPh>
    <rPh sb="4" eb="8">
      <t>ホケンシセツ</t>
    </rPh>
    <rPh sb="9" eb="11">
      <t>テイイン</t>
    </rPh>
    <rPh sb="13" eb="14">
      <t>ニン</t>
    </rPh>
    <rPh sb="14" eb="16">
      <t>イカ</t>
    </rPh>
    <phoneticPr fontId="1"/>
  </si>
  <si>
    <t>介護老人保健施設_定員40人以上49人以下</t>
    <rPh sb="0" eb="2">
      <t>カイゴ</t>
    </rPh>
    <rPh sb="2" eb="4">
      <t>ロウジン</t>
    </rPh>
    <rPh sb="4" eb="8">
      <t>ホケンシセツ</t>
    </rPh>
    <rPh sb="9" eb="11">
      <t>テイイン</t>
    </rPh>
    <rPh sb="13" eb="14">
      <t>ニン</t>
    </rPh>
    <rPh sb="14" eb="16">
      <t>イジョウ</t>
    </rPh>
    <rPh sb="18" eb="19">
      <t>ニン</t>
    </rPh>
    <rPh sb="19" eb="21">
      <t>イカ</t>
    </rPh>
    <phoneticPr fontId="1"/>
  </si>
  <si>
    <t>介護老人保健施設_定員50人以上69人以下</t>
    <rPh sb="0" eb="2">
      <t>カイゴ</t>
    </rPh>
    <rPh sb="2" eb="4">
      <t>ロウジン</t>
    </rPh>
    <rPh sb="4" eb="8">
      <t>ホケンシセツ</t>
    </rPh>
    <rPh sb="9" eb="11">
      <t>テイイン</t>
    </rPh>
    <rPh sb="13" eb="14">
      <t>ニン</t>
    </rPh>
    <rPh sb="14" eb="16">
      <t>イジョウ</t>
    </rPh>
    <rPh sb="18" eb="19">
      <t>ニン</t>
    </rPh>
    <rPh sb="19" eb="21">
      <t>イカ</t>
    </rPh>
    <phoneticPr fontId="1"/>
  </si>
  <si>
    <t>介護老人保健施設_定員70人以上89人以下</t>
    <rPh sb="0" eb="2">
      <t>カイゴ</t>
    </rPh>
    <rPh sb="2" eb="4">
      <t>ロウジン</t>
    </rPh>
    <rPh sb="4" eb="8">
      <t>ホケンシセツ</t>
    </rPh>
    <rPh sb="9" eb="11">
      <t>テイイン</t>
    </rPh>
    <rPh sb="13" eb="14">
      <t>ニン</t>
    </rPh>
    <rPh sb="14" eb="16">
      <t>イジョウ</t>
    </rPh>
    <rPh sb="18" eb="19">
      <t>ニン</t>
    </rPh>
    <rPh sb="19" eb="21">
      <t>イカ</t>
    </rPh>
    <phoneticPr fontId="1"/>
  </si>
  <si>
    <t>介護老人保健施設_定員90人以上</t>
    <rPh sb="0" eb="2">
      <t>カイゴ</t>
    </rPh>
    <rPh sb="2" eb="4">
      <t>ロウジン</t>
    </rPh>
    <rPh sb="4" eb="8">
      <t>ホケンシセツ</t>
    </rPh>
    <rPh sb="9" eb="11">
      <t>テイイン</t>
    </rPh>
    <rPh sb="13" eb="14">
      <t>ニン</t>
    </rPh>
    <rPh sb="14" eb="16">
      <t>イジョウ</t>
    </rPh>
    <phoneticPr fontId="1"/>
  </si>
  <si>
    <t>介護医療院_定員29人以下</t>
    <rPh sb="0" eb="2">
      <t>カイゴ</t>
    </rPh>
    <rPh sb="2" eb="4">
      <t>イリョウ</t>
    </rPh>
    <rPh sb="4" eb="5">
      <t>イン</t>
    </rPh>
    <rPh sb="6" eb="8">
      <t>テイイン</t>
    </rPh>
    <rPh sb="10" eb="11">
      <t>ニン</t>
    </rPh>
    <rPh sb="11" eb="13">
      <t>イカ</t>
    </rPh>
    <phoneticPr fontId="1"/>
  </si>
  <si>
    <t>介護医療院_定員30人以上39人以下</t>
    <rPh sb="0" eb="2">
      <t>カイゴ</t>
    </rPh>
    <rPh sb="2" eb="4">
      <t>イリョウ</t>
    </rPh>
    <rPh sb="4" eb="5">
      <t>イン</t>
    </rPh>
    <rPh sb="6" eb="8">
      <t>テイイン</t>
    </rPh>
    <rPh sb="10" eb="11">
      <t>ニン</t>
    </rPh>
    <rPh sb="11" eb="13">
      <t>イジョウ</t>
    </rPh>
    <rPh sb="15" eb="16">
      <t>ニン</t>
    </rPh>
    <rPh sb="16" eb="18">
      <t>イカ</t>
    </rPh>
    <phoneticPr fontId="1"/>
  </si>
  <si>
    <t>通所系</t>
    <rPh sb="0" eb="3">
      <t>ツウショケイ</t>
    </rPh>
    <phoneticPr fontId="1"/>
  </si>
  <si>
    <t>短期入所系</t>
    <rPh sb="0" eb="4">
      <t>タンキニュウショ</t>
    </rPh>
    <rPh sb="4" eb="5">
      <t>ケイ</t>
    </rPh>
    <phoneticPr fontId="1"/>
  </si>
  <si>
    <t>訪問系</t>
    <rPh sb="0" eb="3">
      <t>ホウモンケイ</t>
    </rPh>
    <phoneticPr fontId="1"/>
  </si>
  <si>
    <t>令和</t>
    <rPh sb="0" eb="2">
      <t>レイワ</t>
    </rPh>
    <phoneticPr fontId="1"/>
  </si>
  <si>
    <t>年</t>
    <rPh sb="0" eb="1">
      <t>ネン</t>
    </rPh>
    <phoneticPr fontId="1"/>
  </si>
  <si>
    <t>月</t>
    <rPh sb="0" eb="1">
      <t>ガツ</t>
    </rPh>
    <phoneticPr fontId="1"/>
  </si>
  <si>
    <t>日</t>
    <rPh sb="0" eb="1">
      <t>ニチ</t>
    </rPh>
    <phoneticPr fontId="1"/>
  </si>
  <si>
    <t>　愛知県知事　殿</t>
    <rPh sb="1" eb="4">
      <t>アイチケン</t>
    </rPh>
    <rPh sb="4" eb="6">
      <t>チジ</t>
    </rPh>
    <rPh sb="7" eb="8">
      <t>ドノ</t>
    </rPh>
    <phoneticPr fontId="1"/>
  </si>
  <si>
    <t>　標記に係る</t>
    <rPh sb="1" eb="3">
      <t>ヒョウキ</t>
    </rPh>
    <rPh sb="4" eb="5">
      <t>カカ</t>
    </rPh>
    <phoneticPr fontId="1"/>
  </si>
  <si>
    <t>令和３年10月から同年12月分</t>
    <rPh sb="9" eb="11">
      <t>ドウネン</t>
    </rPh>
    <phoneticPr fontId="1"/>
  </si>
  <si>
    <t>について、以下のとおり申請します。</t>
    <phoneticPr fontId="1"/>
  </si>
  <si>
    <t>申　請　者</t>
    <rPh sb="0" eb="1">
      <t>サル</t>
    </rPh>
    <rPh sb="2" eb="3">
      <t>ショウ</t>
    </rPh>
    <rPh sb="4" eb="5">
      <t>モノ</t>
    </rPh>
    <phoneticPr fontId="1"/>
  </si>
  <si>
    <t>法人所在地</t>
    <rPh sb="0" eb="5">
      <t>ホウジンショザイチ</t>
    </rPh>
    <phoneticPr fontId="1"/>
  </si>
  <si>
    <t>代表者職名</t>
    <rPh sb="0" eb="3">
      <t>ダイヒョウシャ</t>
    </rPh>
    <rPh sb="3" eb="5">
      <t>ショクメイ</t>
    </rPh>
    <phoneticPr fontId="1"/>
  </si>
  <si>
    <t>氏　名</t>
    <rPh sb="0" eb="1">
      <t>シ</t>
    </rPh>
    <rPh sb="2" eb="3">
      <t>ナ</t>
    </rPh>
    <phoneticPr fontId="1"/>
  </si>
  <si>
    <t>担　当　者</t>
    <rPh sb="0" eb="1">
      <t>タン</t>
    </rPh>
    <rPh sb="2" eb="3">
      <t>トウ</t>
    </rPh>
    <rPh sb="4" eb="5">
      <t>モノ</t>
    </rPh>
    <phoneticPr fontId="1"/>
  </si>
  <si>
    <t>電話番号</t>
    <rPh sb="0" eb="1">
      <t>デン</t>
    </rPh>
    <rPh sb="1" eb="2">
      <t>ハナシ</t>
    </rPh>
    <rPh sb="2" eb="4">
      <t>バンゴウ</t>
    </rPh>
    <phoneticPr fontId="1"/>
  </si>
  <si>
    <t>メールアドレス</t>
    <phoneticPr fontId="1"/>
  </si>
  <si>
    <t>事業所番号</t>
    <rPh sb="0" eb="3">
      <t>ジギョウショ</t>
    </rPh>
    <rPh sb="3" eb="5">
      <t>バンゴウ</t>
    </rPh>
    <phoneticPr fontId="1"/>
  </si>
  <si>
    <t>交付申請額</t>
    <rPh sb="0" eb="2">
      <t>コウフ</t>
    </rPh>
    <rPh sb="2" eb="5">
      <t>シンセイガク</t>
    </rPh>
    <phoneticPr fontId="1"/>
  </si>
  <si>
    <t>申請額</t>
    <rPh sb="0" eb="3">
      <t>シンセイガク</t>
    </rPh>
    <phoneticPr fontId="1"/>
  </si>
  <si>
    <t>金融機関コード</t>
    <rPh sb="0" eb="2">
      <t>キンユウ</t>
    </rPh>
    <rPh sb="2" eb="4">
      <t>キカン</t>
    </rPh>
    <phoneticPr fontId="10"/>
  </si>
  <si>
    <t>支店番号</t>
    <rPh sb="0" eb="2">
      <t>シテン</t>
    </rPh>
    <rPh sb="2" eb="4">
      <t>バンゴウ</t>
    </rPh>
    <phoneticPr fontId="10"/>
  </si>
  <si>
    <t>金融機関名</t>
    <rPh sb="0" eb="2">
      <t>キンユウ</t>
    </rPh>
    <rPh sb="2" eb="4">
      <t>キカン</t>
    </rPh>
    <rPh sb="4" eb="5">
      <t>メイ</t>
    </rPh>
    <phoneticPr fontId="10"/>
  </si>
  <si>
    <t>店　名</t>
    <rPh sb="0" eb="1">
      <t>ミセ</t>
    </rPh>
    <rPh sb="2" eb="3">
      <t>ナ</t>
    </rPh>
    <phoneticPr fontId="10"/>
  </si>
  <si>
    <t>※お手数ですが、本県のシステムの都合上、ゆうちょ銀行以外の銀行でお願いします。</t>
    <rPh sb="2" eb="4">
      <t>テスウ</t>
    </rPh>
    <rPh sb="8" eb="10">
      <t>ホンケン</t>
    </rPh>
    <rPh sb="16" eb="19">
      <t>ツゴウジョウ</t>
    </rPh>
    <rPh sb="24" eb="26">
      <t>ギンコウ</t>
    </rPh>
    <rPh sb="26" eb="28">
      <t>イガイ</t>
    </rPh>
    <rPh sb="29" eb="31">
      <t>ギンコウ</t>
    </rPh>
    <rPh sb="33" eb="34">
      <t>ネガ</t>
    </rPh>
    <phoneticPr fontId="10"/>
  </si>
  <si>
    <t>預金種類</t>
    <rPh sb="0" eb="2">
      <t>ヨキン</t>
    </rPh>
    <rPh sb="2" eb="4">
      <t>シュルイ</t>
    </rPh>
    <phoneticPr fontId="10"/>
  </si>
  <si>
    <t>１．普通　２．当座　（数字を記入してください。）</t>
    <rPh sb="7" eb="9">
      <t>トウザ</t>
    </rPh>
    <rPh sb="11" eb="13">
      <t>スウジ</t>
    </rPh>
    <rPh sb="14" eb="16">
      <t>キニュウ</t>
    </rPh>
    <phoneticPr fontId="10"/>
  </si>
  <si>
    <t>口座番号</t>
    <rPh sb="0" eb="2">
      <t>コウザ</t>
    </rPh>
    <rPh sb="2" eb="4">
      <t>バンゴウ</t>
    </rPh>
    <phoneticPr fontId="10"/>
  </si>
  <si>
    <t>(ﾌﾘｶﾞﾅ)</t>
    <phoneticPr fontId="1"/>
  </si>
  <si>
    <t>口座名義人</t>
    <rPh sb="0" eb="2">
      <t>コウザ</t>
    </rPh>
    <rPh sb="2" eb="5">
      <t>メイギニン</t>
    </rPh>
    <phoneticPr fontId="1"/>
  </si>
  <si>
    <t>事業所名</t>
    <rPh sb="0" eb="4">
      <t>ジギョウショメイ</t>
    </rPh>
    <phoneticPr fontId="1"/>
  </si>
  <si>
    <t>申請事業所・施設数</t>
    <rPh sb="0" eb="5">
      <t>シンセイジギョウショ</t>
    </rPh>
    <rPh sb="6" eb="9">
      <t>シセツスウ</t>
    </rPh>
    <phoneticPr fontId="1"/>
  </si>
  <si>
    <t>申請額計</t>
    <rPh sb="0" eb="3">
      <t>シンセイガク</t>
    </rPh>
    <rPh sb="3" eb="4">
      <t>ケイ</t>
    </rPh>
    <phoneticPr fontId="1"/>
  </si>
  <si>
    <t>補助基準単価(A)</t>
    <rPh sb="0" eb="6">
      <t>ホジョキジュンタンカ</t>
    </rPh>
    <phoneticPr fontId="1"/>
  </si>
  <si>
    <t>補助対象経費の額(B)</t>
    <rPh sb="0" eb="4">
      <t>ホジョタイショウ</t>
    </rPh>
    <rPh sb="4" eb="6">
      <t>ケイヒ</t>
    </rPh>
    <rPh sb="7" eb="8">
      <t>ガク</t>
    </rPh>
    <phoneticPr fontId="1"/>
  </si>
  <si>
    <t>　　　また、購入の際のレシート、領収書等は確認させていただくことがありますので大切に保管してください。</t>
    <rPh sb="6" eb="8">
      <t>コウニュウ</t>
    </rPh>
    <rPh sb="9" eb="10">
      <t>サイ</t>
    </rPh>
    <rPh sb="16" eb="19">
      <t>リョウシュウショ</t>
    </rPh>
    <rPh sb="19" eb="20">
      <t>トウ</t>
    </rPh>
    <rPh sb="21" eb="23">
      <t>カクニン</t>
    </rPh>
    <rPh sb="39" eb="41">
      <t>タイセツ</t>
    </rPh>
    <rPh sb="42" eb="44">
      <t>ホカン</t>
    </rPh>
    <phoneticPr fontId="1"/>
  </si>
  <si>
    <t>　※2：法人あて補助金の振込先として指定できる口座の情報を入力してください。</t>
    <rPh sb="4" eb="6">
      <t>ホウジン</t>
    </rPh>
    <rPh sb="8" eb="11">
      <t>ホジョキン</t>
    </rPh>
    <rPh sb="12" eb="15">
      <t>フリコミサキ</t>
    </rPh>
    <rPh sb="18" eb="20">
      <t>シテイ</t>
    </rPh>
    <rPh sb="23" eb="25">
      <t>コウザ</t>
    </rPh>
    <rPh sb="26" eb="28">
      <t>ジョウホウ</t>
    </rPh>
    <rPh sb="29" eb="31">
      <t>ニュウリョク</t>
    </rPh>
    <phoneticPr fontId="1"/>
  </si>
  <si>
    <r>
      <t>振込先情報</t>
    </r>
    <r>
      <rPr>
        <b/>
        <sz val="12"/>
        <color rgb="FFFF0000"/>
        <rFont val="Yu Gothic"/>
        <family val="3"/>
        <charset val="128"/>
        <scheme val="minor"/>
      </rPr>
      <t>※2</t>
    </r>
    <rPh sb="0" eb="3">
      <t>フリコミサキ</t>
    </rPh>
    <rPh sb="3" eb="5">
      <t>ジョウホウ</t>
    </rPh>
    <phoneticPr fontId="1"/>
  </si>
  <si>
    <t>【申立事項】（いずれもチェックすることにより、交付申請額が正しく表示されます。）</t>
    <rPh sb="1" eb="2">
      <t>モウ</t>
    </rPh>
    <rPh sb="2" eb="3">
      <t>タ</t>
    </rPh>
    <rPh sb="3" eb="5">
      <t>ジコウ</t>
    </rPh>
    <rPh sb="23" eb="28">
      <t>コウフシンセイガク</t>
    </rPh>
    <rPh sb="29" eb="30">
      <t>タダ</t>
    </rPh>
    <rPh sb="32" eb="34">
      <t>ヒョウジ</t>
    </rPh>
    <phoneticPr fontId="1"/>
  </si>
  <si>
    <t>積算以外の項目記入の有無</t>
    <rPh sb="0" eb="2">
      <t>セキサン</t>
    </rPh>
    <rPh sb="2" eb="4">
      <t>イガイ</t>
    </rPh>
    <rPh sb="5" eb="7">
      <t>コウモク</t>
    </rPh>
    <rPh sb="7" eb="9">
      <t>キニュウ</t>
    </rPh>
    <rPh sb="10" eb="12">
      <t>ウム</t>
    </rPh>
    <phoneticPr fontId="1"/>
  </si>
  <si>
    <t>月</t>
    <rPh sb="0" eb="1">
      <t>ツキ</t>
    </rPh>
    <phoneticPr fontId="1"/>
  </si>
  <si>
    <t>申請者</t>
    <rPh sb="0" eb="3">
      <t>シンセイシャ</t>
    </rPh>
    <phoneticPr fontId="1"/>
  </si>
  <si>
    <t>所在地</t>
    <rPh sb="0" eb="3">
      <t>ショザイチ</t>
    </rPh>
    <phoneticPr fontId="1"/>
  </si>
  <si>
    <t>代表職名</t>
    <rPh sb="0" eb="2">
      <t>ダイヒョウ</t>
    </rPh>
    <rPh sb="2" eb="4">
      <t>ショクメイ</t>
    </rPh>
    <phoneticPr fontId="1"/>
  </si>
  <si>
    <t>氏名</t>
    <rPh sb="0" eb="2">
      <t>シメイ</t>
    </rPh>
    <phoneticPr fontId="1"/>
  </si>
  <si>
    <t>担当氏名</t>
    <rPh sb="0" eb="4">
      <t>タントウシメイ</t>
    </rPh>
    <phoneticPr fontId="1"/>
  </si>
  <si>
    <t>電話番号</t>
    <rPh sb="0" eb="2">
      <t>デンワ</t>
    </rPh>
    <rPh sb="2" eb="4">
      <t>バンゴウ</t>
    </rPh>
    <phoneticPr fontId="1"/>
  </si>
  <si>
    <t>メルアド</t>
    <phoneticPr fontId="1"/>
  </si>
  <si>
    <t>金融機関コード</t>
    <rPh sb="0" eb="2">
      <t>キンユウ</t>
    </rPh>
    <rPh sb="2" eb="4">
      <t>キカン</t>
    </rPh>
    <phoneticPr fontId="1"/>
  </si>
  <si>
    <t>支店番号</t>
    <rPh sb="0" eb="4">
      <t>シテンバンゴウ</t>
    </rPh>
    <phoneticPr fontId="1"/>
  </si>
  <si>
    <t>金融機関名</t>
    <rPh sb="0" eb="2">
      <t>キンユウ</t>
    </rPh>
    <rPh sb="2" eb="5">
      <t>キカンメイ</t>
    </rPh>
    <phoneticPr fontId="1"/>
  </si>
  <si>
    <t>店名</t>
    <rPh sb="0" eb="2">
      <t>テンメイ</t>
    </rPh>
    <phoneticPr fontId="1"/>
  </si>
  <si>
    <t>預金種類</t>
    <rPh sb="0" eb="4">
      <t>ヨキンシュルイ</t>
    </rPh>
    <phoneticPr fontId="1"/>
  </si>
  <si>
    <t>口座番号</t>
    <rPh sb="0" eb="4">
      <t>コウザバンゴウ</t>
    </rPh>
    <phoneticPr fontId="1"/>
  </si>
  <si>
    <t>（フリガナ）</t>
    <phoneticPr fontId="1"/>
  </si>
  <si>
    <t>内訳</t>
    <rPh sb="0" eb="2">
      <t>ウチワケ</t>
    </rPh>
    <phoneticPr fontId="1"/>
  </si>
  <si>
    <r>
      <t>申請事業所・施設数</t>
    </r>
    <r>
      <rPr>
        <b/>
        <sz val="16"/>
        <color rgb="FFFF0000"/>
        <rFont val="ＭＳ ゴシック"/>
        <family val="3"/>
        <charset val="128"/>
      </rPr>
      <t>※</t>
    </r>
    <rPh sb="0" eb="2">
      <t>シンセイ</t>
    </rPh>
    <rPh sb="2" eb="5">
      <t>ジギョウショ</t>
    </rPh>
    <rPh sb="6" eb="9">
      <t>シセツスウ</t>
    </rPh>
    <phoneticPr fontId="1"/>
  </si>
  <si>
    <t>※当該法人が運営し、助成申請を行う事業所・施設は次ページ「申請事業所・申請額一覧表」に記載してください。</t>
    <phoneticPr fontId="1"/>
  </si>
  <si>
    <t>補助基準単価</t>
    <rPh sb="0" eb="2">
      <t>ホジョ</t>
    </rPh>
    <rPh sb="2" eb="4">
      <t>キジュン</t>
    </rPh>
    <rPh sb="4" eb="6">
      <t>タンカ</t>
    </rPh>
    <phoneticPr fontId="1"/>
  </si>
  <si>
    <t>サービス種別①</t>
    <rPh sb="4" eb="6">
      <t>シュベツ</t>
    </rPh>
    <phoneticPr fontId="1"/>
  </si>
  <si>
    <t>サービス種別②</t>
    <rPh sb="4" eb="6">
      <t>シュベツ</t>
    </rPh>
    <phoneticPr fontId="1"/>
  </si>
  <si>
    <t>サービス種別③</t>
    <rPh sb="4" eb="6">
      <t>シュベツ</t>
    </rPh>
    <phoneticPr fontId="1"/>
  </si>
  <si>
    <t>サービス種別④</t>
    <rPh sb="4" eb="6">
      <t>シュベツ</t>
    </rPh>
    <phoneticPr fontId="1"/>
  </si>
  <si>
    <t>サービス種別⑤</t>
    <rPh sb="4" eb="6">
      <t>シュベツ</t>
    </rPh>
    <phoneticPr fontId="1"/>
  </si>
  <si>
    <t>療養介護_定員40人以下</t>
    <rPh sb="0" eb="2">
      <t>リョウヨウ</t>
    </rPh>
    <rPh sb="2" eb="4">
      <t>カイゴ</t>
    </rPh>
    <rPh sb="5" eb="7">
      <t>テイイン</t>
    </rPh>
    <rPh sb="9" eb="10">
      <t>ニン</t>
    </rPh>
    <rPh sb="10" eb="12">
      <t>イカ</t>
    </rPh>
    <phoneticPr fontId="1"/>
  </si>
  <si>
    <t>療養介護_定員41人以上60人以下</t>
    <rPh sb="0" eb="2">
      <t>リョウヨウ</t>
    </rPh>
    <rPh sb="2" eb="4">
      <t>カイゴ</t>
    </rPh>
    <rPh sb="5" eb="7">
      <t>テイイン</t>
    </rPh>
    <rPh sb="9" eb="10">
      <t>ニン</t>
    </rPh>
    <rPh sb="10" eb="12">
      <t>イジョウ</t>
    </rPh>
    <rPh sb="14" eb="15">
      <t>ニン</t>
    </rPh>
    <rPh sb="15" eb="17">
      <t>イカ</t>
    </rPh>
    <phoneticPr fontId="1"/>
  </si>
  <si>
    <t>療養介護_定員61人以上</t>
    <rPh sb="0" eb="2">
      <t>リョウヨウ</t>
    </rPh>
    <rPh sb="2" eb="4">
      <t>カイゴ</t>
    </rPh>
    <rPh sb="5" eb="7">
      <t>テイイン</t>
    </rPh>
    <rPh sb="9" eb="10">
      <t>ニン</t>
    </rPh>
    <rPh sb="10" eb="12">
      <t>イジョウ</t>
    </rPh>
    <phoneticPr fontId="1"/>
  </si>
  <si>
    <t>生活介護</t>
    <rPh sb="0" eb="2">
      <t>セイカツ</t>
    </rPh>
    <rPh sb="2" eb="4">
      <t>カイゴ</t>
    </rPh>
    <phoneticPr fontId="1"/>
  </si>
  <si>
    <t>自立訓練_機能訓練</t>
    <rPh sb="0" eb="2">
      <t>ジリツ</t>
    </rPh>
    <rPh sb="2" eb="4">
      <t>クンレン</t>
    </rPh>
    <rPh sb="5" eb="7">
      <t>キノウ</t>
    </rPh>
    <rPh sb="7" eb="9">
      <t>クンレン</t>
    </rPh>
    <phoneticPr fontId="1"/>
  </si>
  <si>
    <t>自立訓練_生活訓練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</si>
  <si>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</si>
  <si>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</si>
  <si>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</si>
  <si>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</si>
  <si>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</si>
  <si>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</si>
  <si>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</si>
  <si>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</si>
  <si>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</si>
  <si>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施設入所支援_定員40人以下</t>
    <rPh sb="0" eb="2">
      <t>シセツ</t>
    </rPh>
    <rPh sb="2" eb="4">
      <t>ニュウショ</t>
    </rPh>
    <rPh sb="4" eb="6">
      <t>シエン</t>
    </rPh>
    <rPh sb="7" eb="9">
      <t>テイイン</t>
    </rPh>
    <rPh sb="11" eb="12">
      <t>ニン</t>
    </rPh>
    <rPh sb="12" eb="14">
      <t>イカ</t>
    </rPh>
    <phoneticPr fontId="1"/>
  </si>
  <si>
    <t>施設入所支援_定員41人以上60人以下</t>
    <rPh sb="0" eb="2">
      <t>シセツ</t>
    </rPh>
    <rPh sb="2" eb="4">
      <t>ニュウショ</t>
    </rPh>
    <rPh sb="4" eb="6">
      <t>シエン</t>
    </rPh>
    <rPh sb="7" eb="9">
      <t>テイイン</t>
    </rPh>
    <rPh sb="11" eb="12">
      <t>ニン</t>
    </rPh>
    <rPh sb="12" eb="14">
      <t>イジョウ</t>
    </rPh>
    <rPh sb="16" eb="17">
      <t>ニン</t>
    </rPh>
    <rPh sb="17" eb="19">
      <t>イカ</t>
    </rPh>
    <phoneticPr fontId="1"/>
  </si>
  <si>
    <t>施設入所支援_定員61人以上</t>
    <rPh sb="0" eb="2">
      <t>シセツ</t>
    </rPh>
    <rPh sb="2" eb="4">
      <t>ニュウショ</t>
    </rPh>
    <rPh sb="4" eb="6">
      <t>シエン</t>
    </rPh>
    <rPh sb="7" eb="9">
      <t>テイイン</t>
    </rPh>
    <rPh sb="11" eb="12">
      <t>ニン</t>
    </rPh>
    <rPh sb="12" eb="14">
      <t>イジョウ</t>
    </rPh>
    <phoneticPr fontId="1"/>
  </si>
  <si>
    <t>共同生活援助_介護サービス包括型</t>
    <rPh sb="0" eb="2">
      <t>キョウドウ</t>
    </rPh>
    <rPh sb="2" eb="4">
      <t>セイカツ</t>
    </rPh>
    <rPh sb="4" eb="6">
      <t>エンジョ</t>
    </rPh>
    <rPh sb="7" eb="9">
      <t>カイゴ</t>
    </rPh>
    <rPh sb="13" eb="15">
      <t>ホウカツ</t>
    </rPh>
    <rPh sb="15" eb="16">
      <t>ガタ</t>
    </rPh>
    <phoneticPr fontId="1"/>
  </si>
  <si>
    <t>共同生活援助_日中サービス支援型</t>
    <rPh sb="0" eb="2">
      <t>キョウドウ</t>
    </rPh>
    <rPh sb="2" eb="4">
      <t>セイカツ</t>
    </rPh>
    <rPh sb="4" eb="6">
      <t>エンジョ</t>
    </rPh>
    <rPh sb="7" eb="9">
      <t>ニッチュウ</t>
    </rPh>
    <rPh sb="13" eb="15">
      <t>シエン</t>
    </rPh>
    <rPh sb="15" eb="16">
      <t>ガタ</t>
    </rPh>
    <phoneticPr fontId="1"/>
  </si>
  <si>
    <t>共同生活援助_外部サービス利用型</t>
    <rPh sb="0" eb="2">
      <t>キョウドウ</t>
    </rPh>
    <rPh sb="2" eb="4">
      <t>セイカツ</t>
    </rPh>
    <rPh sb="4" eb="6">
      <t>エンジョ</t>
    </rPh>
    <rPh sb="7" eb="9">
      <t>ガイブ</t>
    </rPh>
    <rPh sb="13" eb="15">
      <t>リヨウ</t>
    </rPh>
    <rPh sb="15" eb="16">
      <t>ガタ</t>
    </rPh>
    <phoneticPr fontId="1"/>
  </si>
  <si>
    <t>福祉型障害児入所施設_定員40人以下</t>
    <rPh sb="0" eb="3">
      <t>フクシガタ</t>
    </rPh>
    <rPh sb="3" eb="6">
      <t>ショウガイジ</t>
    </rPh>
    <rPh sb="6" eb="8">
      <t>ニュウショ</t>
    </rPh>
    <rPh sb="8" eb="10">
      <t>シセツ</t>
    </rPh>
    <rPh sb="11" eb="13">
      <t>テイイン</t>
    </rPh>
    <rPh sb="15" eb="16">
      <t>ニン</t>
    </rPh>
    <rPh sb="16" eb="18">
      <t>イカ</t>
    </rPh>
    <phoneticPr fontId="1"/>
  </si>
  <si>
    <t>福祉型障害児入所施設_定員41人以上60人以下</t>
    <rPh sb="0" eb="3">
      <t>フクシガタ</t>
    </rPh>
    <rPh sb="3" eb="6">
      <t>ショウガイジ</t>
    </rPh>
    <rPh sb="6" eb="8">
      <t>ニュウショ</t>
    </rPh>
    <rPh sb="8" eb="10">
      <t>シセツ</t>
    </rPh>
    <rPh sb="11" eb="13">
      <t>テイイン</t>
    </rPh>
    <rPh sb="15" eb="16">
      <t>ニン</t>
    </rPh>
    <rPh sb="16" eb="18">
      <t>イジョウ</t>
    </rPh>
    <rPh sb="20" eb="21">
      <t>ニン</t>
    </rPh>
    <rPh sb="21" eb="23">
      <t>イカ</t>
    </rPh>
    <phoneticPr fontId="1"/>
  </si>
  <si>
    <t>福祉型障害児入所施設_定員61人以上</t>
    <rPh sb="0" eb="3">
      <t>フクシガタ</t>
    </rPh>
    <rPh sb="3" eb="6">
      <t>ショウガイジ</t>
    </rPh>
    <rPh sb="6" eb="8">
      <t>ニュウショ</t>
    </rPh>
    <rPh sb="8" eb="10">
      <t>シセツ</t>
    </rPh>
    <rPh sb="11" eb="13">
      <t>テイイン</t>
    </rPh>
    <rPh sb="15" eb="16">
      <t>ニン</t>
    </rPh>
    <rPh sb="16" eb="18">
      <t>イジョウ</t>
    </rPh>
    <phoneticPr fontId="1"/>
  </si>
  <si>
    <t>医療型障害児入所施設_定員40人以下</t>
    <rPh sb="0" eb="2">
      <t>イリョウ</t>
    </rPh>
    <rPh sb="2" eb="3">
      <t>ガタ</t>
    </rPh>
    <rPh sb="3" eb="6">
      <t>ショウガイジ</t>
    </rPh>
    <rPh sb="6" eb="8">
      <t>ニュウショ</t>
    </rPh>
    <rPh sb="8" eb="10">
      <t>シセツ</t>
    </rPh>
    <rPh sb="11" eb="13">
      <t>テイイン</t>
    </rPh>
    <rPh sb="15" eb="16">
      <t>ニン</t>
    </rPh>
    <rPh sb="16" eb="18">
      <t>イカ</t>
    </rPh>
    <phoneticPr fontId="1"/>
  </si>
  <si>
    <t>医療型障害児入所施設_定員41人以上60人以下</t>
    <rPh sb="0" eb="2">
      <t>イリョウ</t>
    </rPh>
    <rPh sb="2" eb="3">
      <t>ガタ</t>
    </rPh>
    <rPh sb="3" eb="6">
      <t>ショウガイジ</t>
    </rPh>
    <rPh sb="6" eb="8">
      <t>ニュウショ</t>
    </rPh>
    <rPh sb="8" eb="10">
      <t>シセツ</t>
    </rPh>
    <rPh sb="11" eb="13">
      <t>テイイン</t>
    </rPh>
    <rPh sb="15" eb="16">
      <t>ニン</t>
    </rPh>
    <rPh sb="16" eb="18">
      <t>イジョウ</t>
    </rPh>
    <rPh sb="20" eb="21">
      <t>ニン</t>
    </rPh>
    <rPh sb="21" eb="23">
      <t>イカ</t>
    </rPh>
    <phoneticPr fontId="1"/>
  </si>
  <si>
    <t>医療型障害児入所施設_定員61人以上</t>
    <rPh sb="0" eb="2">
      <t>イリョウ</t>
    </rPh>
    <rPh sb="2" eb="3">
      <t>ガタ</t>
    </rPh>
    <rPh sb="3" eb="6">
      <t>ショウガイジ</t>
    </rPh>
    <rPh sb="6" eb="8">
      <t>ニュウショ</t>
    </rPh>
    <rPh sb="8" eb="10">
      <t>シセツ</t>
    </rPh>
    <rPh sb="11" eb="13">
      <t>テイイン</t>
    </rPh>
    <rPh sb="15" eb="16">
      <t>ニン</t>
    </rPh>
    <rPh sb="16" eb="18">
      <t>イジョウ</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</si>
  <si>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</si>
  <si>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</si>
  <si>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</si>
  <si>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</si>
  <si>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11">
      <t>キョタクホウモンガタジドウハッタツシエン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</si>
  <si>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</si>
  <si>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</si>
  <si>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</si>
  <si>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</si>
  <si>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</si>
  <si>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入所・居住系</t>
    <rPh sb="0" eb="2">
      <t>ニュウショ</t>
    </rPh>
    <rPh sb="3" eb="6">
      <t>キョジュウケイ</t>
    </rPh>
    <phoneticPr fontId="1"/>
  </si>
  <si>
    <t>相談系</t>
    <rPh sb="0" eb="2">
      <t>ソウダン</t>
    </rPh>
    <rPh sb="2" eb="3">
      <t>ケイ</t>
    </rPh>
    <phoneticPr fontId="1"/>
  </si>
  <si>
    <t>例</t>
    <rPh sb="0" eb="1">
      <t>レイ</t>
    </rPh>
    <phoneticPr fontId="1"/>
  </si>
  <si>
    <t>　申請事業所・申請額一覧表（１枚目）</t>
    <rPh sb="1" eb="3">
      <t>シンセイ</t>
    </rPh>
    <rPh sb="3" eb="6">
      <t>ジギョウショ</t>
    </rPh>
    <rPh sb="7" eb="10">
      <t>シンセイガク</t>
    </rPh>
    <rPh sb="10" eb="13">
      <t>イチランヒョウ</t>
    </rPh>
    <rPh sb="15" eb="17">
      <t>マイメ</t>
    </rPh>
    <phoneticPr fontId="1"/>
  </si>
  <si>
    <t>　申請事業所・申請額一覧表（２枚目）</t>
    <rPh sb="1" eb="3">
      <t>シンセイ</t>
    </rPh>
    <rPh sb="3" eb="6">
      <t>ジギョウショ</t>
    </rPh>
    <rPh sb="7" eb="10">
      <t>シンセイガク</t>
    </rPh>
    <rPh sb="10" eb="13">
      <t>イチランヒョウ</t>
    </rPh>
    <rPh sb="15" eb="17">
      <t>マイメ</t>
    </rPh>
    <phoneticPr fontId="1"/>
  </si>
  <si>
    <t>支出額</t>
    <rPh sb="0" eb="2">
      <t>シシュツ</t>
    </rPh>
    <rPh sb="2" eb="3">
      <t>ガク</t>
    </rPh>
    <phoneticPr fontId="1"/>
  </si>
  <si>
    <t>内訳</t>
    <rPh sb="0" eb="2">
      <t>ウチワケ</t>
    </rPh>
    <phoneticPr fontId="1"/>
  </si>
  <si>
    <t>←補助対象経費計</t>
    <rPh sb="1" eb="3">
      <t>ホジョ</t>
    </rPh>
    <rPh sb="3" eb="5">
      <t>タイショウ</t>
    </rPh>
    <rPh sb="5" eb="7">
      <t>ケイヒ</t>
    </rPh>
    <rPh sb="7" eb="8">
      <t>ケイ</t>
    </rPh>
    <phoneticPr fontId="1"/>
  </si>
  <si>
    <t>事業所情報</t>
    <rPh sb="0" eb="3">
      <t>ジギョウショ</t>
    </rPh>
    <rPh sb="3" eb="5">
      <t>ジョウホウ</t>
    </rPh>
    <phoneticPr fontId="1"/>
  </si>
  <si>
    <t>対象経費情報</t>
    <rPh sb="0" eb="2">
      <t>タイショウ</t>
    </rPh>
    <rPh sb="2" eb="4">
      <t>ケイヒ</t>
    </rPh>
    <rPh sb="4" eb="6">
      <t>ジョウホウ</t>
    </rPh>
    <phoneticPr fontId="1"/>
  </si>
  <si>
    <t>　申請事業所・申請額一覧表（３枚目）</t>
    <rPh sb="1" eb="3">
      <t>シンセイ</t>
    </rPh>
    <rPh sb="3" eb="6">
      <t>ジギョウショ</t>
    </rPh>
    <rPh sb="7" eb="10">
      <t>シンセイガク</t>
    </rPh>
    <rPh sb="10" eb="13">
      <t>イチランヒョウ</t>
    </rPh>
    <rPh sb="15" eb="17">
      <t>マイメ</t>
    </rPh>
    <phoneticPr fontId="1"/>
  </si>
  <si>
    <t>　申請事業所・申請額一覧表（４枚目）</t>
    <rPh sb="1" eb="3">
      <t>シンセイ</t>
    </rPh>
    <rPh sb="3" eb="6">
      <t>ジギョウショ</t>
    </rPh>
    <rPh sb="7" eb="10">
      <t>シンセイガク</t>
    </rPh>
    <rPh sb="10" eb="13">
      <t>イチランヒョウ</t>
    </rPh>
    <rPh sb="15" eb="17">
      <t>マイメ</t>
    </rPh>
    <phoneticPr fontId="1"/>
  </si>
  <si>
    <t>金額の入力の有無</t>
    <rPh sb="0" eb="2">
      <t>キンガク</t>
    </rPh>
    <rPh sb="3" eb="5">
      <t>ニュウリョク</t>
    </rPh>
    <rPh sb="6" eb="8">
      <t>ウム</t>
    </rPh>
    <phoneticPr fontId="1"/>
  </si>
  <si>
    <t>サービス種別の入力</t>
    <rPh sb="4" eb="6">
      <t>シュベツ</t>
    </rPh>
    <rPh sb="7" eb="9">
      <t>ニュウリョク</t>
    </rPh>
    <phoneticPr fontId="1"/>
  </si>
  <si>
    <t>事業所番号の入力</t>
    <rPh sb="0" eb="3">
      <t>ジギョウショ</t>
    </rPh>
    <rPh sb="3" eb="5">
      <t>バンゴウ</t>
    </rPh>
    <rPh sb="6" eb="8">
      <t>ニュウリョク</t>
    </rPh>
    <phoneticPr fontId="1"/>
  </si>
  <si>
    <t>事業所名の入力</t>
    <rPh sb="0" eb="3">
      <t>ジギョウショ</t>
    </rPh>
    <rPh sb="3" eb="4">
      <t>メイ</t>
    </rPh>
    <rPh sb="5" eb="7">
      <t>ニュウリョク</t>
    </rPh>
    <phoneticPr fontId="1"/>
  </si>
  <si>
    <t>所在地の入力</t>
    <rPh sb="0" eb="3">
      <t>ショザイチ</t>
    </rPh>
    <rPh sb="4" eb="6">
      <t>ニュウリョク</t>
    </rPh>
    <phoneticPr fontId="1"/>
  </si>
  <si>
    <t>名古屋市</t>
  </si>
  <si>
    <t>豊橋市</t>
  </si>
  <si>
    <t>岡崎市</t>
  </si>
  <si>
    <t>一宮市</t>
  </si>
  <si>
    <t>瀬戸市</t>
  </si>
  <si>
    <t>半田市</t>
  </si>
  <si>
    <t>春日井市</t>
  </si>
  <si>
    <t>豊川市</t>
  </si>
  <si>
    <t>津島市</t>
  </si>
  <si>
    <t>碧南市</t>
  </si>
  <si>
    <t>刈谷市</t>
  </si>
  <si>
    <t>安城市</t>
  </si>
  <si>
    <t>西尾市</t>
  </si>
  <si>
    <t>犬山市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</si>
  <si>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</si>
  <si>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</si>
  <si>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</si>
  <si>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</si>
  <si>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</si>
  <si>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</si>
  <si>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</si>
  <si>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</si>
  <si>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</si>
  <si>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</si>
  <si>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</si>
  <si>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</si>
  <si>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</si>
  <si>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</si>
  <si>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</si>
  <si>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</si>
  <si>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</si>
  <si>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</si>
  <si>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</si>
  <si>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</si>
  <si>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</si>
  <si>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豊山町</t>
  </si>
  <si>
    <t>扶桑町</t>
  </si>
  <si>
    <t>大治町</t>
  </si>
  <si>
    <t>蟹江町</t>
  </si>
  <si>
    <t>飛島村</t>
  </si>
  <si>
    <t>阿久比町</t>
  </si>
  <si>
    <t>東浦町</t>
  </si>
  <si>
    <t>南知多町</t>
  </si>
  <si>
    <t>美浜町</t>
  </si>
  <si>
    <t>武豊町</t>
  </si>
  <si>
    <t>幸田町</t>
  </si>
  <si>
    <t>設楽町</t>
  </si>
  <si>
    <t>東栄町</t>
  </si>
  <si>
    <t>豊根村</t>
  </si>
  <si>
    <t>全ての必要記入項目</t>
    <rPh sb="0" eb="1">
      <t>スベ</t>
    </rPh>
    <rPh sb="3" eb="5">
      <t>ヒツヨウ</t>
    </rPh>
    <rPh sb="5" eb="7">
      <t>キニュウ</t>
    </rPh>
    <rPh sb="7" eb="9">
      <t>コウモク</t>
    </rPh>
    <phoneticPr fontId="1"/>
  </si>
  <si>
    <t>サービス毎に設定の基準単価を超えて助成を受けることはできません。</t>
    <rPh sb="4" eb="5">
      <t>ゴト</t>
    </rPh>
    <rPh sb="6" eb="8">
      <t>セッテイ</t>
    </rPh>
    <rPh sb="9" eb="11">
      <t>キジュン</t>
    </rPh>
    <rPh sb="11" eb="13">
      <t>タンカ</t>
    </rPh>
    <rPh sb="14" eb="15">
      <t>コ</t>
    </rPh>
    <rPh sb="17" eb="19">
      <t>ジョセイ</t>
    </rPh>
    <rPh sb="20" eb="21">
      <t>ウ</t>
    </rPh>
    <phoneticPr fontId="1"/>
  </si>
  <si>
    <t>そのため、対象経費の支出合計額が基準単価の満額に達した場合は、</t>
    <rPh sb="5" eb="7">
      <t>タイショウ</t>
    </rPh>
    <rPh sb="7" eb="9">
      <t>ケイヒ</t>
    </rPh>
    <rPh sb="10" eb="12">
      <t>シシュツ</t>
    </rPh>
    <rPh sb="12" eb="14">
      <t>ゴウケイ</t>
    </rPh>
    <rPh sb="14" eb="15">
      <t>ガク</t>
    </rPh>
    <rPh sb="16" eb="18">
      <t>キジュン</t>
    </rPh>
    <rPh sb="18" eb="20">
      <t>タンカ</t>
    </rPh>
    <rPh sb="21" eb="23">
      <t>マンガク</t>
    </rPh>
    <rPh sb="24" eb="25">
      <t>タッ</t>
    </rPh>
    <rPh sb="27" eb="29">
      <t>バアイ</t>
    </rPh>
    <phoneticPr fontId="1"/>
  </si>
  <si>
    <t>基準単価を満たす支出分のみを入力し、申請してください。</t>
    <rPh sb="5" eb="6">
      <t>ミ</t>
    </rPh>
    <rPh sb="8" eb="10">
      <t>シシュツ</t>
    </rPh>
    <rPh sb="10" eb="11">
      <t>ブン</t>
    </rPh>
    <rPh sb="14" eb="16">
      <t>ニュウリョク</t>
    </rPh>
    <rPh sb="18" eb="20">
      <t>シンセイ</t>
    </rPh>
    <phoneticPr fontId="1"/>
  </si>
  <si>
    <t>例）居宅介護、重度訪問介護の多機能型事業所が以下の衛生用品及び</t>
    <rPh sb="0" eb="1">
      <t>レイ</t>
    </rPh>
    <rPh sb="2" eb="4">
      <t>キョタク</t>
    </rPh>
    <rPh sb="4" eb="6">
      <t>カイゴ</t>
    </rPh>
    <rPh sb="7" eb="9">
      <t>ジュウド</t>
    </rPh>
    <rPh sb="9" eb="11">
      <t>ホウモン</t>
    </rPh>
    <rPh sb="11" eb="13">
      <t>カイゴ</t>
    </rPh>
    <rPh sb="14" eb="18">
      <t>タキノウガタ</t>
    </rPh>
    <rPh sb="18" eb="21">
      <t>ジギョウショ</t>
    </rPh>
    <rPh sb="22" eb="24">
      <t>イカ</t>
    </rPh>
    <rPh sb="25" eb="27">
      <t>エイセイ</t>
    </rPh>
    <rPh sb="27" eb="29">
      <t>ヨウヒン</t>
    </rPh>
    <rPh sb="29" eb="30">
      <t>オヨ</t>
    </rPh>
    <phoneticPr fontId="1"/>
  </si>
  <si>
    <t>　　備品を購入した場合。</t>
    <rPh sb="2" eb="4">
      <t>ビヒン</t>
    </rPh>
    <rPh sb="5" eb="7">
      <t>コウニュウ</t>
    </rPh>
    <rPh sb="9" eb="11">
      <t>バアイ</t>
    </rPh>
    <phoneticPr fontId="1"/>
  </si>
  <si>
    <t>　　・マスク　5,000円</t>
    <rPh sb="12" eb="13">
      <t>エン</t>
    </rPh>
    <phoneticPr fontId="1"/>
  </si>
  <si>
    <t>　　・消毒液　3,000円</t>
    <phoneticPr fontId="1"/>
  </si>
  <si>
    <t>マスク5,000円</t>
    <rPh sb="8" eb="9">
      <t>エン</t>
    </rPh>
    <phoneticPr fontId="1"/>
  </si>
  <si>
    <t>消毒液3,000円</t>
    <rPh sb="0" eb="2">
      <t>ショウドク</t>
    </rPh>
    <rPh sb="2" eb="3">
      <t>エキ</t>
    </rPh>
    <rPh sb="8" eb="9">
      <t>エン</t>
    </rPh>
    <phoneticPr fontId="1"/>
  </si>
  <si>
    <t>パーテーション
15,000円</t>
    <rPh sb="14" eb="15">
      <t>エン</t>
    </rPh>
    <phoneticPr fontId="1"/>
  </si>
  <si>
    <t>　　・パーテーション10個（１個1,500円）　計15,000円　</t>
    <rPh sb="12" eb="13">
      <t>コ</t>
    </rPh>
    <rPh sb="15" eb="16">
      <t>コ</t>
    </rPh>
    <rPh sb="21" eb="22">
      <t>エン</t>
    </rPh>
    <rPh sb="24" eb="25">
      <t>ケイ</t>
    </rPh>
    <rPh sb="31" eb="32">
      <t>エン</t>
    </rPh>
    <phoneticPr fontId="1"/>
  </si>
  <si>
    <t>　補助上限額6,000円</t>
    <rPh sb="1" eb="3">
      <t>ホジョ</t>
    </rPh>
    <rPh sb="3" eb="5">
      <t>ジョウゲン</t>
    </rPh>
    <rPh sb="5" eb="6">
      <t>ガク</t>
    </rPh>
    <rPh sb="11" eb="12">
      <t>エン</t>
    </rPh>
    <phoneticPr fontId="1"/>
  </si>
  <si>
    <t>パーテーション４個分
1,500円/個×4個＝6,000円</t>
    <rPh sb="8" eb="9">
      <t>コ</t>
    </rPh>
    <rPh sb="9" eb="10">
      <t>ブン</t>
    </rPh>
    <rPh sb="16" eb="17">
      <t>エン</t>
    </rPh>
    <rPh sb="18" eb="19">
      <t>コ</t>
    </rPh>
    <rPh sb="21" eb="22">
      <t>コ</t>
    </rPh>
    <rPh sb="28" eb="29">
      <t>エン</t>
    </rPh>
    <phoneticPr fontId="1"/>
  </si>
  <si>
    <t>【対象経費の支出額の記載にあたって】</t>
    <rPh sb="1" eb="3">
      <t>タイショウ</t>
    </rPh>
    <rPh sb="3" eb="5">
      <t>ケイヒ</t>
    </rPh>
    <rPh sb="6" eb="8">
      <t>シシュツ</t>
    </rPh>
    <rPh sb="8" eb="9">
      <t>ガク</t>
    </rPh>
    <rPh sb="10" eb="12">
      <t>キサイ</t>
    </rPh>
    <phoneticPr fontId="1"/>
  </si>
  <si>
    <r>
      <t>　　</t>
    </r>
    <r>
      <rPr>
        <b/>
        <u/>
        <sz val="9"/>
        <color theme="1"/>
        <rFont val="Yu Gothic"/>
        <family val="3"/>
        <charset val="128"/>
        <scheme val="minor"/>
      </rPr>
      <t>基準単価は、居宅介護3,000円、重度訪問介護3,000円　計6,000円</t>
    </r>
    <rPh sb="2" eb="4">
      <t>キジュン</t>
    </rPh>
    <rPh sb="4" eb="6">
      <t>タンカ</t>
    </rPh>
    <rPh sb="8" eb="10">
      <t>キョタク</t>
    </rPh>
    <rPh sb="10" eb="12">
      <t>カイゴ</t>
    </rPh>
    <rPh sb="17" eb="18">
      <t>エン</t>
    </rPh>
    <rPh sb="19" eb="21">
      <t>ジュウド</t>
    </rPh>
    <rPh sb="21" eb="23">
      <t>ホウモン</t>
    </rPh>
    <rPh sb="23" eb="25">
      <t>カイゴ</t>
    </rPh>
    <rPh sb="30" eb="31">
      <t>エン</t>
    </rPh>
    <rPh sb="32" eb="33">
      <t>ケイ</t>
    </rPh>
    <rPh sb="38" eb="39">
      <t>エン</t>
    </rPh>
    <phoneticPr fontId="1"/>
  </si>
  <si>
    <r>
      <t>　　</t>
    </r>
    <r>
      <rPr>
        <b/>
        <u/>
        <sz val="9"/>
        <color theme="1"/>
        <rFont val="Yu Gothic"/>
        <family val="3"/>
        <charset val="128"/>
        <scheme val="minor"/>
      </rPr>
      <t>が補助上限額。</t>
    </r>
    <rPh sb="3" eb="5">
      <t>ホジョ</t>
    </rPh>
    <rPh sb="5" eb="7">
      <t>ジョウゲン</t>
    </rPh>
    <rPh sb="7" eb="8">
      <t>ガク</t>
    </rPh>
    <phoneticPr fontId="1"/>
  </si>
  <si>
    <t>　　　　　　パーテーション４個分の記載のみで大丈夫です。</t>
    <rPh sb="14" eb="15">
      <t>コ</t>
    </rPh>
    <rPh sb="15" eb="16">
      <t>ブン</t>
    </rPh>
    <rPh sb="17" eb="19">
      <t>キサイ</t>
    </rPh>
    <rPh sb="22" eb="25">
      <t>ダイジョウブ</t>
    </rPh>
    <phoneticPr fontId="1"/>
  </si>
  <si>
    <t>生活介護ひまわり</t>
    <rPh sb="0" eb="2">
      <t>セイカツ</t>
    </rPh>
    <rPh sb="2" eb="4">
      <t>カイゴ</t>
    </rPh>
    <phoneticPr fontId="1"/>
  </si>
  <si>
    <t>サービス種別・申請金額等の申請内容に相違ないこと。</t>
    <rPh sb="4" eb="6">
      <t>シュベツ</t>
    </rPh>
    <rPh sb="7" eb="9">
      <t>シンセイ</t>
    </rPh>
    <rPh sb="9" eb="11">
      <t>キンガク</t>
    </rPh>
    <rPh sb="11" eb="12">
      <t>トウ</t>
    </rPh>
    <rPh sb="13" eb="15">
      <t>シンセイ</t>
    </rPh>
    <rPh sb="15" eb="17">
      <t>ナイヨウ</t>
    </rPh>
    <rPh sb="18" eb="20">
      <t>ソウイ</t>
    </rPh>
    <phoneticPr fontId="1"/>
  </si>
  <si>
    <t>以下に掲げる事業所・施設であって、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症対策支援事業の補助金交付を受けていないこと。</t>
    <rPh sb="0" eb="2">
      <t>イカ</t>
    </rPh>
    <rPh sb="3" eb="4">
      <t>カカ</t>
    </rPh>
    <rPh sb="6" eb="9">
      <t>ジギョウショ</t>
    </rPh>
    <rPh sb="10" eb="12">
      <t>シセツ</t>
    </rPh>
    <rPh sb="17" eb="19">
      <t>レイワ</t>
    </rPh>
    <rPh sb="20" eb="22">
      <t>ネンド</t>
    </rPh>
    <rPh sb="22" eb="24">
      <t>シンガタ</t>
    </rPh>
    <rPh sb="31" eb="34">
      <t>カンセンショウ</t>
    </rPh>
    <rPh sb="34" eb="36">
      <t>カンセン</t>
    </rPh>
    <rPh sb="36" eb="38">
      <t>カクダイ</t>
    </rPh>
    <rPh sb="38" eb="40">
      <t>ボウシ</t>
    </rPh>
    <rPh sb="40" eb="42">
      <t>ケイゾク</t>
    </rPh>
    <rPh sb="42" eb="44">
      <t>シエン</t>
    </rPh>
    <rPh sb="44" eb="47">
      <t>ホジョキン</t>
    </rPh>
    <rPh sb="47" eb="48">
      <t>オヨ</t>
    </rPh>
    <rPh sb="49" eb="51">
      <t>レイワ</t>
    </rPh>
    <rPh sb="52" eb="54">
      <t>ネンド</t>
    </rPh>
    <rPh sb="54" eb="56">
      <t>シンガタ</t>
    </rPh>
    <rPh sb="63" eb="66">
      <t>カンセンショウ</t>
    </rPh>
    <phoneticPr fontId="1"/>
  </si>
  <si>
    <t>　注：「補助対象経費の額」には、各事業所において購入した衛生用品及び備品の購入額の計を入力してください。</t>
    <rPh sb="1" eb="2">
      <t>チュウ</t>
    </rPh>
    <rPh sb="4" eb="6">
      <t>ホジョ</t>
    </rPh>
    <rPh sb="6" eb="10">
      <t>タイショウケイヒ</t>
    </rPh>
    <rPh sb="11" eb="12">
      <t>ガク</t>
    </rPh>
    <rPh sb="16" eb="17">
      <t>カク</t>
    </rPh>
    <rPh sb="17" eb="20">
      <t>ジギョウショ</t>
    </rPh>
    <rPh sb="24" eb="26">
      <t>コウニュウ</t>
    </rPh>
    <rPh sb="28" eb="32">
      <t>エイセイヨウヒン</t>
    </rPh>
    <rPh sb="32" eb="33">
      <t>オヨ</t>
    </rPh>
    <rPh sb="34" eb="36">
      <t>ビヒン</t>
    </rPh>
    <rPh sb="37" eb="39">
      <t>コウニュウ</t>
    </rPh>
    <rPh sb="39" eb="40">
      <t>ガク</t>
    </rPh>
    <rPh sb="41" eb="42">
      <t>ケイ</t>
    </rPh>
    <rPh sb="43" eb="45">
      <t>ニュウリョク</t>
    </rPh>
    <phoneticPr fontId="1"/>
  </si>
  <si>
    <t>衛生用品（感染を防ぎ又は消毒するために使用する衛生用品であって、マスク、手袋、消毒液等）</t>
    <rPh sb="0" eb="2">
      <t>エイセイ</t>
    </rPh>
    <rPh sb="2" eb="4">
      <t>ヨウヒン</t>
    </rPh>
    <rPh sb="5" eb="7">
      <t>カンセン</t>
    </rPh>
    <rPh sb="8" eb="9">
      <t>フセ</t>
    </rPh>
    <rPh sb="10" eb="11">
      <t>マタ</t>
    </rPh>
    <rPh sb="12" eb="14">
      <t>ショウドク</t>
    </rPh>
    <rPh sb="19" eb="21">
      <t>シヨウ</t>
    </rPh>
    <rPh sb="23" eb="25">
      <t>エイセイ</t>
    </rPh>
    <rPh sb="25" eb="27">
      <t>ヨウヒン</t>
    </rPh>
    <rPh sb="36" eb="38">
      <t>テブクロ</t>
    </rPh>
    <rPh sb="39" eb="41">
      <t>ショウドク</t>
    </rPh>
    <rPh sb="41" eb="42">
      <t>エキ</t>
    </rPh>
    <rPh sb="42" eb="43">
      <t>トウ</t>
    </rPh>
    <phoneticPr fontId="1"/>
  </si>
  <si>
    <t>この補助事業に係る収入及び支出等に係る証拠書類を５年間適切に整備保管すること。</t>
    <rPh sb="2" eb="4">
      <t>ホジョ</t>
    </rPh>
    <rPh sb="4" eb="6">
      <t>ジギョウ</t>
    </rPh>
    <rPh sb="7" eb="8">
      <t>カカ</t>
    </rPh>
    <rPh sb="9" eb="11">
      <t>シュウニュウ</t>
    </rPh>
    <rPh sb="11" eb="12">
      <t>オヨ</t>
    </rPh>
    <rPh sb="13" eb="15">
      <t>シシュツ</t>
    </rPh>
    <rPh sb="15" eb="16">
      <t>トウ</t>
    </rPh>
    <rPh sb="17" eb="18">
      <t>カカ</t>
    </rPh>
    <rPh sb="19" eb="21">
      <t>ショウコ</t>
    </rPh>
    <rPh sb="21" eb="23">
      <t>ショルイ</t>
    </rPh>
    <rPh sb="25" eb="27">
      <t>ネンカン</t>
    </rPh>
    <rPh sb="27" eb="29">
      <t>テキセツ</t>
    </rPh>
    <rPh sb="30" eb="32">
      <t>セイビ</t>
    </rPh>
    <rPh sb="32" eb="34">
      <t>ホカン</t>
    </rPh>
    <phoneticPr fontId="1"/>
  </si>
  <si>
    <t>備品（パーテーション、パルスオキシメーターに限る。）</t>
    <rPh sb="0" eb="2">
      <t>ビヒン</t>
    </rPh>
    <rPh sb="22" eb="23">
      <t>カギ</t>
    </rPh>
    <phoneticPr fontId="1"/>
  </si>
  <si>
    <t>この補助事業と対象経費を重複して、他の補助金の交付を受けていないこと。</t>
    <rPh sb="2" eb="4">
      <t>ホジョ</t>
    </rPh>
    <rPh sb="4" eb="6">
      <t>ジギョウ</t>
    </rPh>
    <rPh sb="7" eb="9">
      <t>タイショウ</t>
    </rPh>
    <rPh sb="9" eb="11">
      <t>ケイヒ</t>
    </rPh>
    <rPh sb="12" eb="14">
      <t>チョウフク</t>
    </rPh>
    <rPh sb="17" eb="18">
      <t>タ</t>
    </rPh>
    <rPh sb="19" eb="22">
      <t>ホジョキン</t>
    </rPh>
    <rPh sb="23" eb="25">
      <t>コウフ</t>
    </rPh>
    <rPh sb="26" eb="27">
      <t>ウ</t>
    </rPh>
    <phoneticPr fontId="1"/>
  </si>
  <si>
    <t>種別①</t>
    <rPh sb="0" eb="2">
      <t>シュベツ</t>
    </rPh>
    <phoneticPr fontId="1"/>
  </si>
  <si>
    <t>種別②</t>
    <rPh sb="0" eb="2">
      <t>シュベツ</t>
    </rPh>
    <phoneticPr fontId="1"/>
  </si>
  <si>
    <t>種別③</t>
    <rPh sb="0" eb="2">
      <t>シュベツ</t>
    </rPh>
    <phoneticPr fontId="1"/>
  </si>
  <si>
    <t>種別④</t>
    <rPh sb="0" eb="2">
      <t>シュベツ</t>
    </rPh>
    <phoneticPr fontId="1"/>
  </si>
  <si>
    <t>種別⑤</t>
    <rPh sb="0" eb="2">
      <t>シュベツ</t>
    </rPh>
    <phoneticPr fontId="1"/>
  </si>
  <si>
    <t>基準単価</t>
    <rPh sb="0" eb="4">
      <t>キジュンタンカ</t>
    </rPh>
    <phoneticPr fontId="1"/>
  </si>
  <si>
    <t>対象経費</t>
    <rPh sb="0" eb="4">
      <t>タイショウケイヒ</t>
    </rPh>
    <phoneticPr fontId="1"/>
  </si>
  <si>
    <t>金融機関コード</t>
    <rPh sb="0" eb="4">
      <t>キンユウキカン</t>
    </rPh>
    <phoneticPr fontId="1"/>
  </si>
  <si>
    <t>金融機関名</t>
    <rPh sb="0" eb="2">
      <t>キンユウ</t>
    </rPh>
    <rPh sb="2" eb="4">
      <t>キカン</t>
    </rPh>
    <rPh sb="4" eb="5">
      <t>メイ</t>
    </rPh>
    <phoneticPr fontId="1"/>
  </si>
  <si>
    <t>事業所</t>
    <rPh sb="0" eb="3">
      <t>ジギョウショ</t>
    </rPh>
    <phoneticPr fontId="1"/>
  </si>
  <si>
    <t>対象経費</t>
    <rPh sb="0" eb="2">
      <t>タイショウ</t>
    </rPh>
    <rPh sb="2" eb="4">
      <t>ケイヒ</t>
    </rPh>
    <phoneticPr fontId="1"/>
  </si>
  <si>
    <t>　また、申請する補助対象事業については、本日までに完了していることを併せて報告します。
　なお、振込は下記振込先情報に記載の口座までお願いいたします。</t>
    <phoneticPr fontId="1"/>
  </si>
  <si>
    <t>令和３年度愛知県障害福祉サービス確保対策事業費補助金
（障害福祉サービス施設・事業所等における感染防止対策支援事業）
交付申請書兼実績報告書兼請求書</t>
    <rPh sb="0" eb="2">
      <t>レイワ</t>
    </rPh>
    <rPh sb="3" eb="5">
      <t>ネンド</t>
    </rPh>
    <rPh sb="5" eb="8">
      <t>アイチケン</t>
    </rPh>
    <rPh sb="8" eb="10">
      <t>ショウガイ</t>
    </rPh>
    <rPh sb="10" eb="12">
      <t>フクシ</t>
    </rPh>
    <rPh sb="16" eb="18">
      <t>カクホ</t>
    </rPh>
    <rPh sb="18" eb="20">
      <t>タイサク</t>
    </rPh>
    <rPh sb="20" eb="23">
      <t>ジギョウヒ</t>
    </rPh>
    <rPh sb="23" eb="26">
      <t>ホジョキン</t>
    </rPh>
    <rPh sb="28" eb="30">
      <t>ショウガイ</t>
    </rPh>
    <rPh sb="30" eb="32">
      <t>フクシ</t>
    </rPh>
    <rPh sb="36" eb="38">
      <t>シセツ</t>
    </rPh>
    <rPh sb="39" eb="42">
      <t>ジギョウショ</t>
    </rPh>
    <rPh sb="42" eb="43">
      <t>トウ</t>
    </rPh>
    <rPh sb="47" eb="49">
      <t>カンセン</t>
    </rPh>
    <rPh sb="49" eb="51">
      <t>ボウシ</t>
    </rPh>
    <rPh sb="51" eb="53">
      <t>タイサク</t>
    </rPh>
    <rPh sb="53" eb="55">
      <t>シエン</t>
    </rPh>
    <rPh sb="55" eb="57">
      <t>ジギョウ</t>
    </rPh>
    <rPh sb="59" eb="60">
      <t>コウ</t>
    </rPh>
    <rPh sb="60" eb="61">
      <t>ツキ</t>
    </rPh>
    <rPh sb="61" eb="62">
      <t>サル</t>
    </rPh>
    <rPh sb="62" eb="63">
      <t>ショウ</t>
    </rPh>
    <rPh sb="63" eb="64">
      <t>ショ</t>
    </rPh>
    <rPh sb="64" eb="65">
      <t>ケン</t>
    </rPh>
    <rPh sb="65" eb="67">
      <t>ジッセキ</t>
    </rPh>
    <rPh sb="67" eb="70">
      <t>ホウコクショ</t>
    </rPh>
    <rPh sb="70" eb="71">
      <t>ケン</t>
    </rPh>
    <rPh sb="71" eb="74">
      <t>セイキュウショ</t>
    </rPh>
    <phoneticPr fontId="1"/>
  </si>
  <si>
    <t>始め</t>
    <rPh sb="0" eb="1">
      <t>ハジ</t>
    </rPh>
    <phoneticPr fontId="1"/>
  </si>
  <si>
    <r>
      <rPr>
        <sz val="18"/>
        <color theme="1"/>
        <rFont val="ＭＳ ゴシック"/>
        <family val="3"/>
        <charset val="128"/>
      </rPr>
      <t xml:space="preserve">振込先通帳写し　貼り付け用台紙
</t>
    </r>
    <r>
      <rPr>
        <sz val="14"/>
        <color theme="1"/>
        <rFont val="ＭＳ ゴシック"/>
        <family val="3"/>
        <charset val="128"/>
      </rPr>
      <t>令和３年度愛知県障害福祉サービス確保対策事業費補助金
（障害福祉サービス施設・事業所等における感染防止対策支援事業）</t>
    </r>
    <rPh sb="0" eb="3">
      <t>フリコミサキ</t>
    </rPh>
    <rPh sb="3" eb="5">
      <t>ツウチョウ</t>
    </rPh>
    <rPh sb="5" eb="6">
      <t>ウツ</t>
    </rPh>
    <rPh sb="8" eb="9">
      <t>ハ</t>
    </rPh>
    <rPh sb="10" eb="11">
      <t>ツ</t>
    </rPh>
    <rPh sb="12" eb="13">
      <t>ヨウ</t>
    </rPh>
    <rPh sb="13" eb="15">
      <t>ダイシ</t>
    </rPh>
    <phoneticPr fontId="1"/>
  </si>
  <si>
    <t>フリガナ</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</si>
  <si>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</si>
  <si>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</si>
  <si>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</si>
  <si>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</si>
  <si>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</si>
  <si>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</si>
  <si>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</si>
  <si>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</si>
  <si>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</si>
  <si>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</si>
  <si>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</si>
  <si>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</si>
  <si>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</si>
  <si>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</si>
  <si>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</si>
  <si>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申請事業所数</t>
    <rPh sb="0" eb="6">
      <t>シンセイジギョウショスウ</t>
    </rPh>
    <phoneticPr fontId="1"/>
  </si>
  <si>
    <t>受付番号</t>
    <rPh sb="0" eb="2">
      <t>ウケツケ</t>
    </rPh>
    <rPh sb="2" eb="4">
      <t>バンゴウ</t>
    </rPh>
    <phoneticPr fontId="1"/>
  </si>
  <si>
    <t>申請年</t>
    <rPh sb="0" eb="2">
      <t>シンセイ</t>
    </rPh>
    <rPh sb="2" eb="3">
      <t>ネン</t>
    </rPh>
    <phoneticPr fontId="1"/>
  </si>
  <si>
    <t>申請月</t>
    <rPh sb="0" eb="2">
      <t>シンセイ</t>
    </rPh>
    <rPh sb="2" eb="3">
      <t>ツキ</t>
    </rPh>
    <phoneticPr fontId="1"/>
  </si>
  <si>
    <t>申請日</t>
    <rPh sb="0" eb="2">
      <t>シンセイ</t>
    </rPh>
    <rPh sb="2" eb="3">
      <t>ビ</t>
    </rPh>
    <phoneticPr fontId="1"/>
  </si>
  <si>
    <t>代表者氏名</t>
    <rPh sb="0" eb="3">
      <t>ダイヒョウシャ</t>
    </rPh>
    <rPh sb="3" eb="5">
      <t>シメイ</t>
    </rPh>
    <phoneticPr fontId="1"/>
  </si>
  <si>
    <t>担当氏名</t>
    <rPh sb="0" eb="2">
      <t>タントウ</t>
    </rPh>
    <rPh sb="2" eb="4">
      <t>シメイ</t>
    </rPh>
    <phoneticPr fontId="1"/>
  </si>
  <si>
    <t>担当電話</t>
    <rPh sb="0" eb="2">
      <t>タントウ</t>
    </rPh>
    <rPh sb="2" eb="4">
      <t>デンワ</t>
    </rPh>
    <phoneticPr fontId="1"/>
  </si>
  <si>
    <t>担当メール</t>
    <rPh sb="0" eb="2">
      <t>タントウ</t>
    </rPh>
    <phoneticPr fontId="1"/>
  </si>
  <si>
    <t>審査</t>
    <rPh sb="0" eb="2">
      <t>シンサ</t>
    </rPh>
    <phoneticPr fontId="1"/>
  </si>
  <si>
    <t>記載内容</t>
    <rPh sb="0" eb="2">
      <t>キサイ</t>
    </rPh>
    <rPh sb="2" eb="4">
      <t>ナイヨウ</t>
    </rPh>
    <phoneticPr fontId="1"/>
  </si>
  <si>
    <t>金額が０円以上か</t>
    <rPh sb="0" eb="2">
      <t>キンガク</t>
    </rPh>
    <rPh sb="4" eb="5">
      <t>エン</t>
    </rPh>
    <rPh sb="5" eb="7">
      <t>イジョウ</t>
    </rPh>
    <phoneticPr fontId="1"/>
  </si>
  <si>
    <t>に係る標記補助金の申請</t>
    <rPh sb="1" eb="2">
      <t>カカ</t>
    </rPh>
    <rPh sb="3" eb="5">
      <t>ヒョウキ</t>
    </rPh>
    <rPh sb="5" eb="8">
      <t>ホジョキン</t>
    </rPh>
    <rPh sb="9" eb="11">
      <t>シンセイ</t>
    </rPh>
    <phoneticPr fontId="1"/>
  </si>
  <si>
    <t>（申請額：</t>
    <rPh sb="1" eb="3">
      <t>シンセイ</t>
    </rPh>
    <rPh sb="3" eb="4">
      <t>ガク</t>
    </rPh>
    <phoneticPr fontId="1"/>
  </si>
  <si>
    <t>）</t>
    <phoneticPr fontId="1"/>
  </si>
  <si>
    <t>における振込先口座の写しについては以下のとおりです。</t>
    <phoneticPr fontId="1"/>
  </si>
  <si>
    <t>申立①</t>
    <rPh sb="0" eb="2">
      <t>モウシタテ</t>
    </rPh>
    <phoneticPr fontId="1"/>
  </si>
  <si>
    <t>申立②</t>
    <rPh sb="0" eb="2">
      <t>モウシタテ</t>
    </rPh>
    <phoneticPr fontId="1"/>
  </si>
  <si>
    <t>申立③</t>
    <rPh sb="0" eb="2">
      <t>モウシタテ</t>
    </rPh>
    <phoneticPr fontId="1"/>
  </si>
  <si>
    <t>申立④</t>
    <rPh sb="0" eb="2">
      <t>モウシタテ</t>
    </rPh>
    <phoneticPr fontId="1"/>
  </si>
  <si>
    <t>支払可否</t>
    <rPh sb="0" eb="2">
      <t>シハライ</t>
    </rPh>
    <rPh sb="2" eb="4">
      <t>カヒ</t>
    </rPh>
    <phoneticPr fontId="1"/>
  </si>
  <si>
    <t>2021年12月05日第4号</t>
    <phoneticPr fontId="1"/>
  </si>
  <si>
    <t>様式４</t>
    <rPh sb="0" eb="2">
      <t>ヨウシキ</t>
    </rPh>
    <phoneticPr fontId="1"/>
  </si>
  <si>
    <t>チェックボックスに✔がされているか。</t>
    <phoneticPr fontId="1"/>
  </si>
  <si>
    <r>
      <t xml:space="preserve">
本枠内に振込先口座の通帳の表紙見開きの写しを貼り付けしてください。
あるいは、本書を１枚目とし、通帳写しを２枚目とし左肩ホチキス止めとし
愛知県障害福祉課あて郵送により送付してください。
</t>
    </r>
    <r>
      <rPr>
        <sz val="18"/>
        <color theme="1"/>
        <rFont val="ＭＳ ゴシック"/>
        <family val="3"/>
        <charset val="128"/>
      </rPr>
      <t>（この台紙のみを提出してください。）</t>
    </r>
    <rPh sb="3" eb="4">
      <t>ホン</t>
    </rPh>
    <rPh sb="4" eb="6">
      <t>ワクナイ</t>
    </rPh>
    <rPh sb="7" eb="10">
      <t>フリコミサキ</t>
    </rPh>
    <rPh sb="10" eb="12">
      <t>コウザ</t>
    </rPh>
    <rPh sb="13" eb="15">
      <t>ツウチョウ</t>
    </rPh>
    <rPh sb="16" eb="18">
      <t>ヒョウシ</t>
    </rPh>
    <rPh sb="18" eb="20">
      <t>ミヒラ</t>
    </rPh>
    <rPh sb="22" eb="23">
      <t>ウツ</t>
    </rPh>
    <rPh sb="25" eb="26">
      <t>ハ</t>
    </rPh>
    <rPh sb="27" eb="28">
      <t>ツ</t>
    </rPh>
    <rPh sb="43" eb="45">
      <t>ホンショ</t>
    </rPh>
    <rPh sb="47" eb="49">
      <t>マイメ</t>
    </rPh>
    <rPh sb="52" eb="54">
      <t>ツウチョウ</t>
    </rPh>
    <rPh sb="54" eb="55">
      <t>ウツ</t>
    </rPh>
    <rPh sb="58" eb="60">
      <t>マイメ</t>
    </rPh>
    <rPh sb="62" eb="64">
      <t>ヒダリカタ</t>
    </rPh>
    <rPh sb="68" eb="69">
      <t>ド</t>
    </rPh>
    <rPh sb="74" eb="77">
      <t>アイチケン</t>
    </rPh>
    <rPh sb="77" eb="79">
      <t>ショウガイ</t>
    </rPh>
    <rPh sb="79" eb="82">
      <t>フクシカ</t>
    </rPh>
    <rPh sb="84" eb="86">
      <t>ユウソウ</t>
    </rPh>
    <rPh sb="89" eb="91">
      <t>ソウフ</t>
    </rPh>
    <rPh sb="103" eb="105">
      <t>ダイシ</t>
    </rPh>
    <rPh sb="108" eb="110">
      <t>テイシュツ</t>
    </rPh>
    <phoneticPr fontId="1"/>
  </si>
  <si>
    <t>豊田市</t>
    <phoneticPr fontId="1"/>
  </si>
  <si>
    <t>蒲郡市</t>
    <rPh sb="0" eb="2">
      <t>ガマゴオリ</t>
    </rPh>
    <rPh sb="2" eb="3">
      <t>シ</t>
    </rPh>
    <phoneticPr fontId="1"/>
  </si>
  <si>
    <t>常滑市</t>
    <rPh sb="0" eb="3">
      <t>トコナメシ</t>
    </rPh>
    <phoneticPr fontId="1"/>
  </si>
  <si>
    <t>東郷町</t>
    <rPh sb="0" eb="3">
      <t>トウゴウチョウ</t>
    </rPh>
    <phoneticPr fontId="1"/>
  </si>
  <si>
    <t>大口町</t>
    <rPh sb="0" eb="3">
      <t>オオグチチョウ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</si>
</sst>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quot;事&quot;&quot;業&quot;&quot;所&quot;&quot;・&quot;&quot;施&quot;&quot;設&quot;"/>
    <numFmt numFmtId="178" formatCode="#,##0_)&quot;円&quot;;[Red]\(#,##0\)&quot;円&quot;"/>
  </numFmts>
  <fonts count="34">
    <font>
      <sz val="11"/>
      <color theme="1"/>
      <name val="Yu Gothic"/>
      <family val="2"/>
      <scheme val="minor"/>
    </font>
    <font>
      <sz val="6"/>
      <name val="Yu Gothic"/>
      <family val="3"/>
      <charset val="128"/>
      <scheme val="minor"/>
    </font>
    <font>
      <b/>
      <sz val="14"/>
      <color rgb="FFFF0000"/>
      <name val="Yu Gothic"/>
      <family val="3"/>
      <charset val="128"/>
      <scheme val="minor"/>
    </font>
    <font>
      <sz val="14"/>
      <color theme="1"/>
      <name val="Yu Gothic"/>
      <family val="2"/>
      <scheme val="minor"/>
    </font>
    <font>
      <b/>
      <u/>
      <sz val="14"/>
      <color rgb="FFFF0000"/>
      <name val="Yu Gothic"/>
      <family val="3"/>
      <charset val="128"/>
      <scheme val="minor"/>
    </font>
    <font>
      <sz val="20"/>
      <color theme="1"/>
      <name val="ＭＳ ゴシック"/>
      <family val="3"/>
      <charset val="128"/>
    </font>
    <font>
      <sz val="14"/>
      <color theme="1"/>
      <name val="Yu Gothic"/>
      <family val="3"/>
      <charset val="128"/>
      <scheme val="minor"/>
    </font>
    <font>
      <u/>
      <sz val="11"/>
      <color theme="10"/>
      <name val="Yu Gothic"/>
      <family val="2"/>
      <scheme val="minor"/>
    </font>
    <font>
      <sz val="14"/>
      <color theme="1"/>
      <name val="Yu Gothic Light"/>
      <family val="3"/>
      <charset val="128"/>
      <scheme val="major"/>
    </font>
    <font>
      <sz val="14"/>
      <name val="Yu Gothic Light"/>
      <family val="3"/>
      <charset val="128"/>
      <scheme val="major"/>
    </font>
    <font>
      <sz val="6"/>
      <name val="ＭＳ Ｐゴシック"/>
      <family val="3"/>
      <charset val="128"/>
    </font>
    <font>
      <sz val="11"/>
      <color theme="1"/>
      <name val="Yu Gothic"/>
      <family val="3"/>
      <charset val="128"/>
      <scheme val="minor"/>
    </font>
    <font>
      <sz val="14"/>
      <color theme="1"/>
      <name val="ＭＳ ゴシック"/>
      <family val="3"/>
      <charset val="128"/>
    </font>
    <font>
      <b/>
      <sz val="12"/>
      <color rgb="FFFF0000"/>
      <name val="Yu Gothic"/>
      <family val="3"/>
      <charset val="128"/>
      <scheme val="minor"/>
    </font>
    <font>
      <sz val="18"/>
      <color theme="1"/>
      <name val="Yu Gothic"/>
      <family val="2"/>
      <scheme val="minor"/>
    </font>
    <font>
      <sz val="18"/>
      <color theme="1"/>
      <name val="ＭＳ ゴシック"/>
      <family val="3"/>
      <charset val="128"/>
    </font>
    <font>
      <b/>
      <sz val="11"/>
      <color rgb="FFFF0000"/>
      <name val="Yu Gothic"/>
      <family val="3"/>
      <charset val="128"/>
      <scheme val="minor"/>
    </font>
    <font>
      <sz val="12"/>
      <color theme="1"/>
      <name val="Yu Gothic"/>
      <family val="3"/>
      <charset val="128"/>
      <scheme val="minor"/>
    </font>
    <font>
      <sz val="18"/>
      <color theme="1"/>
      <name val="Yu Gothic"/>
      <family val="3"/>
      <charset val="128"/>
      <scheme val="minor"/>
    </font>
    <font>
      <sz val="12"/>
      <color theme="1"/>
      <name val="ＭＳ ゴシック"/>
      <family val="3"/>
      <charset val="128"/>
    </font>
    <font>
      <b/>
      <sz val="14"/>
      <name val="Yu Gothic"/>
      <family val="3"/>
      <charset val="128"/>
      <scheme val="minor"/>
    </font>
    <font>
      <sz val="14"/>
      <name val="Yu Gothic"/>
      <family val="3"/>
      <charset val="128"/>
      <scheme val="minor"/>
    </font>
    <font>
      <b/>
      <sz val="16"/>
      <color rgb="FFFF0000"/>
      <name val="ＭＳ ゴシック"/>
      <family val="3"/>
      <charset val="128"/>
    </font>
    <font>
      <sz val="9"/>
      <color theme="1"/>
      <name val="Yu Gothic"/>
      <family val="2"/>
      <scheme val="minor"/>
    </font>
    <font>
      <sz val="9"/>
      <color theme="1"/>
      <name val="Yu Gothic"/>
      <family val="3"/>
      <charset val="128"/>
      <scheme val="minor"/>
    </font>
    <font>
      <sz val="8"/>
      <color theme="1"/>
      <name val="Yu Gothic"/>
      <family val="2"/>
      <scheme val="minor"/>
    </font>
    <font>
      <sz val="8"/>
      <color theme="1"/>
      <name val="Yu Gothic"/>
      <family val="3"/>
      <charset val="128"/>
      <scheme val="minor"/>
    </font>
    <font>
      <sz val="6"/>
      <color theme="1"/>
      <name val="Yu Gothic"/>
      <family val="2"/>
      <scheme val="minor"/>
    </font>
    <font>
      <sz val="6"/>
      <color theme="1"/>
      <name val="Yu Gothic"/>
      <family val="3"/>
      <charset val="128"/>
      <scheme val="minor"/>
    </font>
    <font>
      <b/>
      <sz val="6"/>
      <color rgb="FFFF0000"/>
      <name val="Yu Gothic"/>
      <family val="3"/>
      <charset val="128"/>
      <scheme val="minor"/>
    </font>
    <font>
      <b/>
      <u/>
      <sz val="9"/>
      <color theme="1"/>
      <name val="Yu Gothic"/>
      <family val="3"/>
      <charset val="128"/>
      <scheme val="minor"/>
    </font>
    <font>
      <sz val="10"/>
      <color theme="1"/>
      <name val="Yu Gothic"/>
      <family val="3"/>
      <charset val="128"/>
      <scheme val="minor"/>
    </font>
    <font>
      <b/>
      <sz val="12"/>
      <color theme="1"/>
      <name val="HG明朝E"/>
      <family val="1"/>
      <charset val="128"/>
    </font>
    <font>
      <b/>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style="thin">
        <color auto="1"/>
      </left>
      <right style="thin">
        <color auto="1"/>
      </right>
      <top/>
      <bottom style="hair">
        <color auto="1"/>
      </bottom>
      <diagonal/>
    </border>
    <border>
      <left style="thin">
        <color auto="1"/>
      </left>
      <right/>
      <top style="dotted">
        <color auto="1"/>
      </top>
      <bottom/>
      <diagonal/>
    </border>
    <border>
      <left style="thin">
        <color auto="1"/>
      </left>
      <right/>
      <top/>
      <bottom style="dotted">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diagonal/>
    </border>
    <border>
      <left/>
      <right style="hair">
        <color auto="1"/>
      </right>
      <top/>
      <bottom style="hair">
        <color auto="1"/>
      </bottom>
      <diagonal/>
    </border>
  </borders>
  <cellStyleXfs count="2">
    <xf numFmtId="0" fontId="0" fillId="0" borderId="0"/>
    <xf numFmtId="0" fontId="7" fillId="0" borderId="0" applyNumberFormat="0" applyFill="0" applyBorder="0" applyAlignment="0" applyProtection="0"/>
  </cellStyleXfs>
  <cellXfs count="428">
    <xf numFmtId="0" fontId="0" fillId="0" borderId="0" xfId="0"/>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9" fillId="2" borderId="13" xfId="0" applyFont="1" applyFill="1" applyBorder="1" applyAlignment="1" applyProtection="1">
      <alignment horizontal="center" vertical="center" shrinkToFit="1"/>
      <protection locked="0"/>
    </xf>
    <xf numFmtId="0" fontId="26" fillId="0" borderId="1" xfId="0" applyFont="1" applyBorder="1" applyAlignment="1">
      <alignment horizontal="center" vertical="center"/>
    </xf>
    <xf numFmtId="0" fontId="0" fillId="0" borderId="45" xfId="0" applyBorder="1"/>
    <xf numFmtId="0" fontId="0" fillId="0" borderId="44" xfId="0" applyBorder="1"/>
    <xf numFmtId="0" fontId="0" fillId="0" borderId="49" xfId="0" applyBorder="1"/>
    <xf numFmtId="0" fontId="0" fillId="0" borderId="0" xfId="0" applyBorder="1"/>
    <xf numFmtId="0" fontId="26" fillId="0" borderId="0" xfId="0" applyFont="1" applyBorder="1"/>
    <xf numFmtId="0" fontId="0" fillId="0" borderId="51" xfId="0" applyBorder="1"/>
    <xf numFmtId="0" fontId="0" fillId="0" borderId="41" xfId="0" applyBorder="1"/>
    <xf numFmtId="0" fontId="23" fillId="0" borderId="0" xfId="0" applyFont="1" applyBorder="1"/>
    <xf numFmtId="0" fontId="24" fillId="0" borderId="49" xfId="0" applyFont="1" applyBorder="1"/>
    <xf numFmtId="0" fontId="31" fillId="0" borderId="0" xfId="0" applyFont="1"/>
    <xf numFmtId="0" fontId="31" fillId="0" borderId="0" xfId="0" applyFont="1" applyAlignment="1">
      <alignment horizontal="left" vertical="center" shrinkToFit="1"/>
    </xf>
    <xf numFmtId="0" fontId="31" fillId="0" borderId="0" xfId="0" applyFont="1" applyAlignment="1">
      <alignment vertical="center"/>
    </xf>
    <xf numFmtId="0" fontId="31" fillId="0" borderId="1" xfId="0" applyFont="1" applyBorder="1" applyAlignment="1">
      <alignment shrinkToFit="1"/>
    </xf>
    <xf numFmtId="176" fontId="31" fillId="0" borderId="1" xfId="0" applyNumberFormat="1" applyFont="1" applyBorder="1" applyAlignment="1">
      <alignment shrinkToFit="1"/>
    </xf>
    <xf numFmtId="0" fontId="31" fillId="0" borderId="0" xfId="0" applyFont="1" applyAlignment="1">
      <alignment shrinkToFit="1"/>
    </xf>
    <xf numFmtId="0" fontId="31" fillId="0" borderId="1" xfId="0" applyFont="1" applyBorder="1" applyAlignment="1">
      <alignment vertical="center" shrinkToFit="1"/>
    </xf>
    <xf numFmtId="0" fontId="31" fillId="0" borderId="0" xfId="0" applyFont="1" applyAlignment="1">
      <alignment vertical="center" shrinkToFit="1"/>
    </xf>
    <xf numFmtId="0" fontId="0" fillId="0" borderId="0" xfId="0" applyAlignment="1">
      <alignment horizontal="left" shrinkToFit="1"/>
    </xf>
    <xf numFmtId="0" fontId="0" fillId="0" borderId="1" xfId="0" applyBorder="1" applyAlignment="1">
      <alignment shrinkToFit="1"/>
    </xf>
    <xf numFmtId="0" fontId="11" fillId="0" borderId="1" xfId="0" applyFont="1" applyBorder="1" applyAlignment="1">
      <alignment horizontal="center" shrinkToFit="1"/>
    </xf>
    <xf numFmtId="0" fontId="11" fillId="0" borderId="1" xfId="0" applyFont="1" applyBorder="1" applyAlignment="1">
      <alignment shrinkToFit="1"/>
    </xf>
    <xf numFmtId="176" fontId="11" fillId="0" borderId="1" xfId="0" applyNumberFormat="1" applyFont="1" applyBorder="1" applyAlignment="1">
      <alignment shrinkToFit="1"/>
    </xf>
    <xf numFmtId="0" fontId="31"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applyAlignment="1">
      <alignment horizontal="center" shrinkToFit="1"/>
    </xf>
    <xf numFmtId="0" fontId="0" fillId="0" borderId="1" xfId="0" applyBorder="1" applyAlignment="1">
      <alignment horizontal="center" shrinkToFit="1"/>
    </xf>
    <xf numFmtId="0" fontId="31" fillId="0" borderId="1" xfId="0" applyFont="1" applyBorder="1" applyAlignment="1">
      <alignment horizontal="right" vertical="center"/>
    </xf>
    <xf numFmtId="0" fontId="31" fillId="0" borderId="1" xfId="0" applyFont="1" applyBorder="1" applyAlignment="1">
      <alignment horizontal="right"/>
    </xf>
    <xf numFmtId="0" fontId="31" fillId="0" borderId="0" xfId="0" applyFont="1" applyAlignment="1">
      <alignment horizontal="center"/>
    </xf>
    <xf numFmtId="0" fontId="31" fillId="0" borderId="0" xfId="0" applyFont="1" applyAlignment="1"/>
    <xf numFmtId="0" fontId="17" fillId="0" borderId="0" xfId="0" applyFont="1" applyAlignment="1" applyProtection="1">
      <alignment horizontal="center"/>
    </xf>
    <xf numFmtId="0" fontId="13" fillId="0" borderId="0" xfId="0" applyFont="1" applyProtection="1"/>
    <xf numFmtId="0" fontId="0" fillId="0" borderId="0" xfId="0" applyProtection="1"/>
    <xf numFmtId="0" fontId="11" fillId="0" borderId="0" xfId="0" applyFont="1" applyProtection="1"/>
    <xf numFmtId="0" fontId="0" fillId="0" borderId="0" xfId="0" applyBorder="1" applyProtection="1"/>
    <xf numFmtId="0" fontId="13" fillId="0" borderId="0" xfId="0" applyFont="1" applyBorder="1" applyAlignment="1" applyProtection="1">
      <alignment horizontal="center" vertical="center"/>
    </xf>
    <xf numFmtId="0" fontId="13"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176" fontId="0" fillId="0" borderId="0" xfId="0" applyNumberFormat="1" applyBorder="1" applyProtection="1"/>
    <xf numFmtId="0" fontId="13" fillId="0" borderId="0" xfId="0" applyFont="1" applyAlignment="1" applyProtection="1">
      <alignment vertical="center" shrinkToFit="1"/>
    </xf>
    <xf numFmtId="0" fontId="3" fillId="0" borderId="0" xfId="0" applyFont="1" applyAlignment="1" applyProtection="1">
      <alignment vertical="center" shrinkToFit="1"/>
    </xf>
    <xf numFmtId="0" fontId="6" fillId="0" borderId="0" xfId="0" applyFont="1" applyAlignment="1" applyProtection="1">
      <alignment horizontal="center" vertical="center" shrinkToFit="1"/>
    </xf>
    <xf numFmtId="0" fontId="13" fillId="0" borderId="0" xfId="0" applyFont="1" applyBorder="1" applyAlignment="1" applyProtection="1">
      <alignment horizontal="center" vertical="top"/>
    </xf>
    <xf numFmtId="0" fontId="13" fillId="0" borderId="0" xfId="0" applyFont="1" applyAlignment="1" applyProtection="1">
      <alignment vertical="top"/>
    </xf>
    <xf numFmtId="0" fontId="0" fillId="0" borderId="0" xfId="0" applyAlignment="1" applyProtection="1">
      <alignment vertical="top"/>
    </xf>
    <xf numFmtId="0" fontId="6" fillId="0" borderId="0" xfId="0" applyFont="1" applyAlignment="1" applyProtection="1">
      <alignment vertical="top" shrinkToFit="1"/>
    </xf>
    <xf numFmtId="0" fontId="11" fillId="0" borderId="0" xfId="0" applyFont="1" applyAlignment="1" applyProtection="1">
      <alignment vertical="top"/>
    </xf>
    <xf numFmtId="0" fontId="0" fillId="0" borderId="0" xfId="0" applyBorder="1" applyAlignment="1" applyProtection="1">
      <alignment vertical="top"/>
    </xf>
    <xf numFmtId="176" fontId="0" fillId="0" borderId="0" xfId="0" applyNumberFormat="1" applyBorder="1" applyAlignment="1" applyProtection="1">
      <alignment vertical="top"/>
    </xf>
    <xf numFmtId="0" fontId="13" fillId="0" borderId="27" xfId="0" applyFont="1" applyBorder="1" applyAlignment="1" applyProtection="1">
      <alignment horizontal="center" vertical="center"/>
    </xf>
    <xf numFmtId="0" fontId="13" fillId="0" borderId="27" xfId="0" applyFont="1" applyBorder="1" applyAlignment="1" applyProtection="1">
      <alignment horizontal="center"/>
    </xf>
    <xf numFmtId="0" fontId="13" fillId="0" borderId="27" xfId="0" applyFont="1" applyBorder="1" applyAlignment="1" applyProtection="1">
      <alignment horizontal="center" vertical="center" shrinkToFit="1"/>
    </xf>
    <xf numFmtId="0" fontId="13" fillId="0" borderId="0" xfId="0" applyFont="1" applyAlignment="1" applyProtection="1">
      <alignment horizontal="center"/>
    </xf>
    <xf numFmtId="0" fontId="3" fillId="0" borderId="0"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2" fillId="0" borderId="0" xfId="0" applyFont="1" applyAlignment="1" applyProtection="1">
      <alignment horizontal="right" vertical="center" shrinkToFit="1"/>
    </xf>
    <xf numFmtId="0" fontId="16" fillId="0" borderId="0" xfId="0" applyFont="1" applyAlignment="1" applyProtection="1">
      <alignment horizontal="right"/>
    </xf>
    <xf numFmtId="0" fontId="2" fillId="0" borderId="0" xfId="0" applyFont="1" applyAlignment="1" applyProtection="1">
      <alignment horizontal="left" vertical="center" shrinkToFit="1"/>
    </xf>
    <xf numFmtId="0" fontId="16" fillId="0" borderId="0" xfId="0" applyFont="1" applyAlignment="1" applyProtection="1">
      <alignment horizontal="left"/>
    </xf>
    <xf numFmtId="0" fontId="16" fillId="0" borderId="17" xfId="0" applyFont="1" applyBorder="1" applyAlignment="1" applyProtection="1">
      <alignment horizontal="left"/>
    </xf>
    <xf numFmtId="0" fontId="16" fillId="0" borderId="18" xfId="0" applyFont="1" applyBorder="1" applyAlignment="1" applyProtection="1">
      <alignment horizontal="left"/>
    </xf>
    <xf numFmtId="0" fontId="16" fillId="0" borderId="19" xfId="0" applyFont="1" applyBorder="1" applyAlignment="1" applyProtection="1">
      <alignment horizontal="left"/>
    </xf>
    <xf numFmtId="0" fontId="20" fillId="0" borderId="20" xfId="0" applyFont="1" applyBorder="1" applyAlignment="1" applyProtection="1">
      <alignment horizontal="left"/>
    </xf>
    <xf numFmtId="0" fontId="16" fillId="0" borderId="0" xfId="0" applyFont="1" applyBorder="1" applyAlignment="1" applyProtection="1">
      <alignment horizontal="left"/>
    </xf>
    <xf numFmtId="0" fontId="16" fillId="0" borderId="21" xfId="0" applyFont="1" applyBorder="1" applyAlignment="1" applyProtection="1">
      <alignment horizontal="left"/>
    </xf>
    <xf numFmtId="0" fontId="16" fillId="0" borderId="20" xfId="0" applyFont="1" applyBorder="1" applyAlignment="1" applyProtection="1">
      <alignment horizontal="left"/>
    </xf>
    <xf numFmtId="0" fontId="0" fillId="0" borderId="0" xfId="0" applyAlignment="1" applyProtection="1">
      <alignment horizontal="left" wrapText="1"/>
    </xf>
    <xf numFmtId="0" fontId="13" fillId="0" borderId="0" xfId="0" applyFont="1" applyBorder="1" applyAlignment="1" applyProtection="1">
      <alignment horizontal="center"/>
    </xf>
    <xf numFmtId="0" fontId="13" fillId="0" borderId="0" xfId="0" applyFont="1" applyAlignment="1" applyProtection="1">
      <alignment horizontal="left"/>
    </xf>
    <xf numFmtId="0" fontId="0" fillId="0" borderId="0" xfId="0" applyBorder="1" applyAlignment="1" applyProtection="1">
      <alignment vertical="center"/>
    </xf>
    <xf numFmtId="0" fontId="0" fillId="0" borderId="21" xfId="0" applyBorder="1" applyAlignment="1" applyProtection="1">
      <alignment vertical="center"/>
    </xf>
    <xf numFmtId="0" fontId="0" fillId="0" borderId="0" xfId="0" applyBorder="1" applyAlignment="1" applyProtection="1">
      <alignment wrapText="1"/>
    </xf>
    <xf numFmtId="0" fontId="0" fillId="0" borderId="21" xfId="0" applyBorder="1" applyAlignment="1" applyProtection="1">
      <alignment wrapText="1"/>
    </xf>
    <xf numFmtId="0" fontId="0" fillId="0" borderId="0" xfId="0" applyAlignment="1" applyProtection="1">
      <alignment horizontal="left"/>
    </xf>
    <xf numFmtId="0" fontId="0" fillId="0" borderId="0" xfId="0" applyBorder="1" applyAlignment="1" applyProtection="1"/>
    <xf numFmtId="0" fontId="0" fillId="0" borderId="21" xfId="0" applyBorder="1" applyAlignment="1" applyProtection="1"/>
    <xf numFmtId="0" fontId="17" fillId="0" borderId="0" xfId="0" applyFont="1" applyBorder="1" applyAlignment="1" applyProtection="1">
      <alignment horizontal="center"/>
    </xf>
    <xf numFmtId="0" fontId="16" fillId="0" borderId="22" xfId="0" applyFont="1" applyBorder="1" applyAlignment="1" applyProtection="1">
      <alignment horizontal="left"/>
    </xf>
    <xf numFmtId="0" fontId="0" fillId="0" borderId="23" xfId="0" applyBorder="1" applyAlignment="1" applyProtection="1">
      <alignment wrapText="1"/>
    </xf>
    <xf numFmtId="0" fontId="0" fillId="0" borderId="24" xfId="0" applyBorder="1" applyAlignment="1" applyProtection="1">
      <alignment wrapText="1"/>
    </xf>
    <xf numFmtId="0" fontId="11" fillId="0" borderId="0" xfId="0" applyFont="1" applyBorder="1" applyAlignment="1" applyProtection="1">
      <alignment horizontal="left" vertical="center"/>
    </xf>
    <xf numFmtId="0" fontId="0" fillId="0" borderId="0" xfId="0" applyBorder="1" applyAlignment="1" applyProtection="1">
      <alignment horizontal="left" vertical="center"/>
    </xf>
    <xf numFmtId="0" fontId="16" fillId="0" borderId="0" xfId="0" applyFont="1" applyProtection="1"/>
    <xf numFmtId="0" fontId="17" fillId="0" borderId="0" xfId="0" applyFont="1" applyProtection="1"/>
    <xf numFmtId="0" fontId="0" fillId="0" borderId="6" xfId="0" applyBorder="1" applyAlignment="1" applyProtection="1">
      <alignment horizontal="left" vertical="center"/>
    </xf>
    <xf numFmtId="0" fontId="13" fillId="0" borderId="0" xfId="0" applyFont="1" applyAlignment="1" applyProtection="1">
      <alignment horizontal="center" vertical="center"/>
    </xf>
    <xf numFmtId="0" fontId="17" fillId="0" borderId="0" xfId="0" applyFont="1" applyAlignment="1" applyProtection="1">
      <alignment vertical="center"/>
    </xf>
    <xf numFmtId="0" fontId="0" fillId="0" borderId="6" xfId="0" applyBorder="1" applyAlignment="1" applyProtection="1"/>
    <xf numFmtId="0" fontId="8" fillId="0" borderId="6" xfId="0" applyFont="1" applyBorder="1" applyAlignment="1" applyProtection="1">
      <alignment vertical="center"/>
    </xf>
    <xf numFmtId="0" fontId="8" fillId="0" borderId="6" xfId="0" applyFont="1" applyFill="1" applyBorder="1" applyAlignment="1" applyProtection="1">
      <alignment horizontal="center" vertical="center" shrinkToFit="1"/>
    </xf>
    <xf numFmtId="0" fontId="0" fillId="0" borderId="6" xfId="0" applyBorder="1" applyAlignment="1" applyProtection="1">
      <alignment vertical="center"/>
    </xf>
    <xf numFmtId="0" fontId="8" fillId="0" borderId="0" xfId="0" applyFont="1" applyBorder="1" applyAlignment="1" applyProtection="1">
      <alignment vertical="center"/>
    </xf>
    <xf numFmtId="0" fontId="8" fillId="0" borderId="0" xfId="0" applyFont="1" applyFill="1" applyBorder="1" applyAlignment="1" applyProtection="1">
      <alignment horizontal="center" vertical="center" shrinkToFit="1"/>
    </xf>
    <xf numFmtId="0" fontId="6" fillId="0" borderId="0" xfId="0" applyFont="1" applyAlignment="1" applyProtection="1">
      <alignment shrinkToFit="1"/>
    </xf>
    <xf numFmtId="0" fontId="6" fillId="0" borderId="0" xfId="0" applyFont="1" applyProtection="1"/>
    <xf numFmtId="0" fontId="0" fillId="0" borderId="45" xfId="0" applyBorder="1" applyProtection="1">
      <protection locked="0"/>
    </xf>
    <xf numFmtId="0" fontId="0" fillId="0" borderId="44" xfId="0" applyBorder="1" applyProtection="1">
      <protection locked="0"/>
    </xf>
    <xf numFmtId="0" fontId="3" fillId="0" borderId="44" xfId="0" applyFont="1" applyBorder="1" applyAlignment="1" applyProtection="1">
      <alignment vertical="center" shrinkToFit="1"/>
      <protection locked="0"/>
    </xf>
    <xf numFmtId="0" fontId="3" fillId="0" borderId="60" xfId="0" applyFont="1" applyBorder="1" applyAlignment="1" applyProtection="1">
      <alignment vertical="center" shrinkToFit="1"/>
      <protection locked="0"/>
    </xf>
    <xf numFmtId="0" fontId="0" fillId="0" borderId="49" xfId="0" applyBorder="1" applyProtection="1">
      <protection locked="0"/>
    </xf>
    <xf numFmtId="0" fontId="0" fillId="0" borderId="0" xfId="0" applyBorder="1" applyProtection="1">
      <protection locked="0"/>
    </xf>
    <xf numFmtId="0" fontId="3" fillId="0" borderId="0"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50" xfId="0" applyFont="1" applyBorder="1" applyAlignment="1" applyProtection="1">
      <alignment vertical="center"/>
      <protection locked="0"/>
    </xf>
    <xf numFmtId="0" fontId="0" fillId="0" borderId="51" xfId="0" applyBorder="1" applyProtection="1">
      <protection locked="0"/>
    </xf>
    <xf numFmtId="0" fontId="0" fillId="0" borderId="41" xfId="0" applyBorder="1" applyProtection="1">
      <protection locked="0"/>
    </xf>
    <xf numFmtId="0" fontId="6" fillId="0" borderId="41" xfId="0" applyFont="1" applyBorder="1" applyAlignment="1" applyProtection="1">
      <alignment vertical="center" shrinkToFit="1"/>
      <protection locked="0"/>
    </xf>
    <xf numFmtId="0" fontId="6" fillId="0" borderId="61" xfId="0" applyFont="1" applyBorder="1" applyAlignment="1" applyProtection="1">
      <alignment vertical="center"/>
      <protection locked="0"/>
    </xf>
    <xf numFmtId="0" fontId="13" fillId="0" borderId="0" xfId="0" applyFont="1" applyAlignment="1" applyProtection="1">
      <alignment horizontal="left"/>
      <protection locked="0"/>
    </xf>
    <xf numFmtId="0" fontId="32" fillId="0" borderId="49" xfId="0" applyFont="1" applyBorder="1" applyAlignment="1" applyProtection="1">
      <alignment horizontal="center" shrinkToFit="1"/>
      <protection locked="0"/>
    </xf>
    <xf numFmtId="0" fontId="32" fillId="0" borderId="0" xfId="0" applyFont="1" applyBorder="1" applyAlignment="1" applyProtection="1">
      <alignment horizontal="center" shrinkToFit="1"/>
      <protection locked="0"/>
    </xf>
    <xf numFmtId="0" fontId="0" fillId="0" borderId="50" xfId="0" applyBorder="1" applyAlignment="1" applyProtection="1">
      <protection locked="0"/>
    </xf>
    <xf numFmtId="0" fontId="33" fillId="0" borderId="0" xfId="0" applyFont="1" applyAlignment="1" applyProtection="1">
      <alignment horizontal="center" vertical="top"/>
    </xf>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6" fillId="0" borderId="1" xfId="0" applyFont="1" applyFill="1" applyBorder="1" applyAlignment="1" applyProtection="1">
      <alignment horizontal="left" vertical="center" wrapText="1" shrinkToFit="1"/>
    </xf>
    <xf numFmtId="0" fontId="3" fillId="0" borderId="1" xfId="0" applyFont="1" applyFill="1" applyBorder="1" applyAlignment="1" applyProtection="1">
      <alignment horizontal="left" vertical="center" wrapText="1" shrinkToFit="1"/>
    </xf>
    <xf numFmtId="0" fontId="3" fillId="0" borderId="0" xfId="0" applyFont="1" applyAlignment="1" applyProtection="1">
      <alignment horizontal="center" shrinkToFit="1"/>
    </xf>
    <xf numFmtId="0" fontId="3" fillId="0" borderId="0" xfId="0" applyFont="1" applyAlignment="1" applyProtection="1">
      <alignment horizontal="center"/>
    </xf>
    <xf numFmtId="177" fontId="6" fillId="0" borderId="0" xfId="0" applyNumberFormat="1" applyFont="1" applyAlignment="1" applyProtection="1">
      <alignment horizontal="center"/>
    </xf>
    <xf numFmtId="0" fontId="14" fillId="0" borderId="52" xfId="0" applyFont="1" applyBorder="1" applyAlignment="1" applyProtection="1">
      <alignment horizontal="center" vertical="top" wrapText="1"/>
    </xf>
    <xf numFmtId="0" fontId="18" fillId="0" borderId="53" xfId="0" applyFont="1" applyBorder="1" applyAlignment="1" applyProtection="1">
      <alignment horizontal="center" vertical="top"/>
    </xf>
    <xf numFmtId="0" fontId="18" fillId="0" borderId="54" xfId="0" applyFont="1" applyBorder="1" applyAlignment="1" applyProtection="1">
      <alignment horizontal="center" vertical="top"/>
    </xf>
    <xf numFmtId="0" fontId="18" fillId="0" borderId="55" xfId="0" applyFont="1" applyBorder="1" applyAlignment="1" applyProtection="1">
      <alignment horizontal="center" vertical="top"/>
    </xf>
    <xf numFmtId="0" fontId="18" fillId="0" borderId="0" xfId="0" applyFont="1" applyAlignment="1" applyProtection="1">
      <alignment horizontal="center" vertical="top"/>
    </xf>
    <xf numFmtId="0" fontId="18" fillId="0" borderId="56" xfId="0" applyFont="1" applyBorder="1" applyAlignment="1" applyProtection="1">
      <alignment horizontal="center" vertical="top"/>
    </xf>
    <xf numFmtId="0" fontId="18" fillId="0" borderId="57" xfId="0" applyFont="1" applyBorder="1" applyAlignment="1" applyProtection="1">
      <alignment horizontal="center" vertical="top"/>
    </xf>
    <xf numFmtId="0" fontId="18" fillId="0" borderId="58" xfId="0" applyFont="1" applyBorder="1" applyAlignment="1" applyProtection="1">
      <alignment horizontal="center" vertical="top"/>
    </xf>
    <xf numFmtId="0" fontId="18" fillId="0" borderId="59" xfId="0" applyFont="1" applyBorder="1" applyAlignment="1" applyProtection="1">
      <alignment horizontal="center" vertical="top"/>
    </xf>
    <xf numFmtId="0" fontId="6" fillId="0" borderId="1"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6" fillId="0" borderId="1" xfId="0"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7" fillId="0" borderId="1" xfId="1" applyFill="1" applyBorder="1" applyAlignment="1" applyProtection="1">
      <alignment vertical="center" shrinkToFit="1"/>
    </xf>
    <xf numFmtId="0" fontId="6" fillId="0" borderId="0" xfId="0" applyFont="1" applyAlignment="1" applyProtection="1">
      <alignment shrinkToFit="1"/>
    </xf>
    <xf numFmtId="0" fontId="0" fillId="0" borderId="0" xfId="0" applyAlignment="1" applyProtection="1">
      <alignment shrinkToFit="1"/>
    </xf>
    <xf numFmtId="176" fontId="6" fillId="0" borderId="0" xfId="0" applyNumberFormat="1" applyFont="1" applyAlignment="1" applyProtection="1">
      <alignment shrinkToFit="1"/>
    </xf>
    <xf numFmtId="176" fontId="0" fillId="0" borderId="0" xfId="0" applyNumberFormat="1" applyAlignment="1" applyProtection="1">
      <alignment shrinkToFit="1"/>
    </xf>
    <xf numFmtId="176" fontId="0" fillId="0" borderId="37" xfId="0" applyNumberFormat="1"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176" fontId="0" fillId="0" borderId="37" xfId="0" applyNumberFormat="1" applyBorder="1" applyAlignment="1" applyProtection="1">
      <alignment horizontal="center"/>
    </xf>
    <xf numFmtId="176" fontId="0" fillId="0" borderId="38" xfId="0" applyNumberFormat="1" applyBorder="1" applyAlignment="1" applyProtection="1">
      <alignment horizontal="center"/>
    </xf>
    <xf numFmtId="176" fontId="0" fillId="0" borderId="39" xfId="0" applyNumberFormat="1" applyBorder="1" applyAlignment="1" applyProtection="1">
      <alignment horizontal="center"/>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shrinkToFit="1"/>
      <protection locked="0"/>
    </xf>
    <xf numFmtId="0" fontId="11" fillId="2" borderId="41"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0" borderId="25" xfId="0" applyFont="1" applyBorder="1" applyAlignment="1" applyProtection="1">
      <alignment horizontal="center" vertical="center" textRotation="255" shrinkToFit="1"/>
    </xf>
    <xf numFmtId="0" fontId="0" fillId="0" borderId="26" xfId="0" applyBorder="1" applyAlignment="1" applyProtection="1">
      <alignment horizontal="center" vertical="center" textRotation="255" shrinkToFit="1"/>
    </xf>
    <xf numFmtId="0" fontId="0" fillId="0" borderId="16" xfId="0" applyBorder="1" applyAlignment="1" applyProtection="1">
      <alignment horizontal="center" vertical="center" textRotation="255" shrinkToFit="1"/>
    </xf>
    <xf numFmtId="0" fontId="11" fillId="0" borderId="25" xfId="0" applyFont="1" applyBorder="1" applyAlignment="1" applyProtection="1">
      <alignment vertical="center" textRotation="255" shrinkToFit="1"/>
    </xf>
    <xf numFmtId="0" fontId="0" fillId="0" borderId="26" xfId="0" applyBorder="1" applyAlignment="1" applyProtection="1">
      <alignment vertical="center" textRotation="255" shrinkToFit="1"/>
    </xf>
    <xf numFmtId="0" fontId="0" fillId="0" borderId="16" xfId="0" applyBorder="1" applyAlignment="1" applyProtection="1">
      <alignment vertical="center" textRotation="255" shrinkToFit="1"/>
    </xf>
    <xf numFmtId="0" fontId="11" fillId="0" borderId="8"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8" xfId="0" applyFont="1" applyBorder="1" applyAlignment="1" applyProtection="1">
      <alignment horizontal="center" shrinkToFit="1"/>
    </xf>
    <xf numFmtId="0" fontId="11" fillId="0" borderId="9" xfId="0" applyFont="1" applyBorder="1" applyAlignment="1" applyProtection="1">
      <alignment horizontal="center" shrinkToFit="1"/>
    </xf>
    <xf numFmtId="0" fontId="11" fillId="0" borderId="10" xfId="0" applyFont="1" applyBorder="1" applyAlignment="1" applyProtection="1">
      <alignment horizontal="center" shrinkToFit="1"/>
    </xf>
    <xf numFmtId="0" fontId="11" fillId="0" borderId="8" xfId="0" applyFont="1" applyBorder="1" applyAlignment="1" applyProtection="1">
      <alignment horizontal="center" vertical="center" shrinkToFit="1"/>
    </xf>
    <xf numFmtId="0" fontId="11" fillId="0" borderId="9"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2" borderId="2"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11" fillId="0" borderId="37"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176" fontId="11" fillId="0" borderId="2" xfId="0" applyNumberFormat="1" applyFont="1" applyFill="1" applyBorder="1" applyAlignment="1" applyProtection="1">
      <alignment vertical="center" shrinkToFit="1"/>
    </xf>
    <xf numFmtId="176" fontId="11" fillId="0" borderId="3" xfId="0" applyNumberFormat="1" applyFont="1" applyFill="1" applyBorder="1" applyAlignment="1" applyProtection="1">
      <alignment vertical="center" shrinkToFit="1"/>
    </xf>
    <xf numFmtId="176" fontId="11" fillId="0" borderId="4" xfId="0" applyNumberFormat="1" applyFont="1" applyFill="1" applyBorder="1" applyAlignment="1" applyProtection="1">
      <alignment vertical="center" shrinkToFit="1"/>
    </xf>
    <xf numFmtId="176" fontId="11" fillId="0" borderId="5" xfId="0" applyNumberFormat="1" applyFont="1" applyFill="1" applyBorder="1" applyAlignment="1" applyProtection="1">
      <alignment vertical="center" shrinkToFit="1"/>
    </xf>
    <xf numFmtId="176" fontId="11" fillId="0" borderId="6" xfId="0" applyNumberFormat="1" applyFont="1" applyFill="1" applyBorder="1" applyAlignment="1" applyProtection="1">
      <alignment vertical="center" shrinkToFit="1"/>
    </xf>
    <xf numFmtId="176" fontId="11" fillId="0" borderId="7" xfId="0" applyNumberFormat="1" applyFont="1" applyFill="1" applyBorder="1" applyAlignment="1" applyProtection="1">
      <alignment vertical="center" shrinkToFit="1"/>
    </xf>
    <xf numFmtId="0" fontId="2" fillId="0" borderId="0" xfId="0" applyFont="1" applyBorder="1" applyAlignment="1" applyProtection="1">
      <alignment horizontal="left" vertical="center"/>
    </xf>
    <xf numFmtId="178" fontId="0" fillId="2" borderId="40" xfId="0" applyNumberFormat="1" applyFill="1" applyBorder="1" applyAlignment="1" applyProtection="1">
      <protection locked="0"/>
    </xf>
    <xf numFmtId="0" fontId="0" fillId="0" borderId="41" xfId="0" applyBorder="1" applyAlignment="1" applyProtection="1">
      <protection locked="0"/>
    </xf>
    <xf numFmtId="0" fontId="0" fillId="0" borderId="42" xfId="0" applyBorder="1" applyAlignment="1" applyProtection="1">
      <protection locked="0"/>
    </xf>
    <xf numFmtId="176" fontId="0" fillId="0" borderId="46" xfId="0" applyNumberFormat="1" applyBorder="1" applyAlignment="1" applyProtection="1">
      <alignment horizontal="left"/>
    </xf>
    <xf numFmtId="0" fontId="0" fillId="0" borderId="46" xfId="0" applyBorder="1" applyAlignment="1" applyProtection="1">
      <alignment horizontal="left"/>
    </xf>
    <xf numFmtId="176" fontId="0" fillId="0" borderId="43" xfId="0" applyNumberFormat="1" applyFill="1" applyBorder="1" applyAlignment="1" applyProtection="1">
      <alignment horizontal="left"/>
    </xf>
    <xf numFmtId="0" fontId="0" fillId="0" borderId="43" xfId="0" applyFill="1" applyBorder="1" applyAlignment="1" applyProtection="1">
      <alignment horizontal="left"/>
    </xf>
    <xf numFmtId="176" fontId="0" fillId="0" borderId="28" xfId="0" applyNumberFormat="1" applyBorder="1" applyAlignment="1" applyProtection="1">
      <alignment horizontal="left"/>
    </xf>
    <xf numFmtId="0" fontId="0" fillId="0" borderId="29" xfId="0" applyBorder="1" applyAlignment="1" applyProtection="1">
      <alignment horizontal="left"/>
    </xf>
    <xf numFmtId="0" fontId="0" fillId="0" borderId="30" xfId="0" applyBorder="1" applyAlignment="1" applyProtection="1">
      <alignment horizontal="left"/>
    </xf>
    <xf numFmtId="176" fontId="0" fillId="0" borderId="8" xfId="0" applyNumberFormat="1"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176" fontId="11" fillId="0" borderId="2" xfId="0" applyNumberFormat="1" applyFont="1" applyBorder="1" applyAlignment="1" applyProtection="1">
      <alignment vertical="center" shrinkToFit="1"/>
    </xf>
    <xf numFmtId="176" fontId="11" fillId="0" borderId="3" xfId="0" applyNumberFormat="1" applyFont="1" applyBorder="1" applyAlignment="1" applyProtection="1">
      <alignment vertical="center" shrinkToFit="1"/>
    </xf>
    <xf numFmtId="176" fontId="11" fillId="0" borderId="4" xfId="0" applyNumberFormat="1" applyFont="1" applyBorder="1" applyAlignment="1" applyProtection="1">
      <alignment vertical="center" shrinkToFit="1"/>
    </xf>
    <xf numFmtId="176" fontId="11" fillId="0" borderId="5" xfId="0" applyNumberFormat="1" applyFont="1" applyBorder="1" applyAlignment="1" applyProtection="1">
      <alignment vertical="center" shrinkToFit="1"/>
    </xf>
    <xf numFmtId="176" fontId="11" fillId="0" borderId="6" xfId="0" applyNumberFormat="1" applyFont="1" applyBorder="1" applyAlignment="1" applyProtection="1">
      <alignment vertical="center" shrinkToFit="1"/>
    </xf>
    <xf numFmtId="176" fontId="11" fillId="0" borderId="7" xfId="0" applyNumberFormat="1" applyFont="1" applyBorder="1" applyAlignment="1" applyProtection="1">
      <alignment vertical="center" shrinkToFit="1"/>
    </xf>
    <xf numFmtId="0" fontId="11" fillId="0" borderId="31" xfId="0" applyFont="1"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33" xfId="0" applyFont="1" applyBorder="1" applyAlignment="1" applyProtection="1">
      <alignment horizontal="center" vertical="center"/>
    </xf>
    <xf numFmtId="178" fontId="0" fillId="2" borderId="34" xfId="0" applyNumberFormat="1" applyFill="1" applyBorder="1" applyAlignment="1" applyProtection="1">
      <protection locked="0"/>
    </xf>
    <xf numFmtId="0" fontId="0" fillId="0" borderId="35" xfId="0" applyBorder="1" applyAlignment="1" applyProtection="1">
      <protection locked="0"/>
    </xf>
    <xf numFmtId="0" fontId="0" fillId="0" borderId="36" xfId="0" applyBorder="1" applyAlignment="1" applyProtection="1">
      <protection locked="0"/>
    </xf>
    <xf numFmtId="178" fontId="0" fillId="0" borderId="28" xfId="0" applyNumberFormat="1" applyBorder="1" applyAlignment="1" applyProtection="1"/>
    <xf numFmtId="0" fontId="0" fillId="0" borderId="29" xfId="0" applyBorder="1" applyAlignment="1" applyProtection="1"/>
    <xf numFmtId="0" fontId="0" fillId="0" borderId="30" xfId="0" applyBorder="1" applyAlignment="1" applyProtection="1"/>
    <xf numFmtId="176" fontId="0" fillId="0" borderId="1" xfId="0" applyNumberFormat="1" applyBorder="1" applyAlignment="1" applyProtection="1">
      <alignment horizontal="center"/>
    </xf>
    <xf numFmtId="0" fontId="0" fillId="0" borderId="1" xfId="0" applyBorder="1" applyAlignment="1" applyProtection="1">
      <alignment horizontal="center"/>
    </xf>
    <xf numFmtId="178" fontId="0" fillId="0" borderId="28" xfId="0" applyNumberFormat="1"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18" fillId="0" borderId="0" xfId="0" applyFont="1" applyBorder="1" applyAlignment="1" applyProtection="1">
      <alignment horizontal="left" vertical="center"/>
    </xf>
    <xf numFmtId="178" fontId="0" fillId="2" borderId="40" xfId="0" applyNumberFormat="1" applyFill="1"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178" fontId="0" fillId="2" borderId="34" xfId="0" applyNumberFormat="1" applyFill="1" applyBorder="1" applyAlignment="1" applyProtection="1">
      <alignment horizontal="center"/>
      <protection locked="0"/>
    </xf>
    <xf numFmtId="0" fontId="0" fillId="0" borderId="35" xfId="0" applyBorder="1" applyAlignment="1" applyProtection="1">
      <alignment horizontal="center"/>
      <protection locked="0"/>
    </xf>
    <xf numFmtId="0" fontId="0" fillId="0" borderId="36" xfId="0" applyBorder="1" applyAlignment="1" applyProtection="1">
      <alignment horizontal="center"/>
      <protection locked="0"/>
    </xf>
    <xf numFmtId="176" fontId="0" fillId="0" borderId="1" xfId="0" applyNumberFormat="1" applyFill="1" applyBorder="1" applyAlignment="1" applyProtection="1">
      <alignment horizontal="center"/>
    </xf>
    <xf numFmtId="0" fontId="0" fillId="0" borderId="1" xfId="0" applyFill="1" applyBorder="1" applyAlignment="1" applyProtection="1">
      <alignment horizontal="center"/>
    </xf>
    <xf numFmtId="0" fontId="11" fillId="0" borderId="25" xfId="0" applyFont="1" applyFill="1" applyBorder="1" applyAlignment="1" applyProtection="1">
      <alignment horizontal="center" vertical="center" textRotation="255" shrinkToFit="1"/>
    </xf>
    <xf numFmtId="0" fontId="0" fillId="0" borderId="26" xfId="0" applyFill="1" applyBorder="1" applyAlignment="1" applyProtection="1">
      <alignment horizontal="center" vertical="center" textRotation="255" shrinkToFit="1"/>
    </xf>
    <xf numFmtId="0" fontId="0" fillId="0" borderId="16" xfId="0" applyFill="1" applyBorder="1" applyAlignment="1" applyProtection="1">
      <alignment horizontal="center" vertical="center" textRotation="255" shrinkToFit="1"/>
    </xf>
    <xf numFmtId="176" fontId="0" fillId="0" borderId="8" xfId="0" applyNumberFormat="1" applyFill="1" applyBorder="1" applyAlignment="1" applyProtection="1">
      <alignment horizontal="center"/>
    </xf>
    <xf numFmtId="0" fontId="0" fillId="0" borderId="9" xfId="0" applyFill="1" applyBorder="1" applyAlignment="1" applyProtection="1">
      <alignment horizontal="center"/>
    </xf>
    <xf numFmtId="0" fontId="0" fillId="0" borderId="10" xfId="0" applyFill="1" applyBorder="1" applyAlignment="1" applyProtection="1">
      <alignment horizontal="center"/>
    </xf>
    <xf numFmtId="178" fontId="0" fillId="0" borderId="40" xfId="0" applyNumberFormat="1" applyFill="1" applyBorder="1" applyAlignment="1" applyProtection="1">
      <alignment horizontal="right"/>
    </xf>
    <xf numFmtId="0" fontId="0" fillId="0" borderId="41" xfId="0" applyFill="1" applyBorder="1" applyAlignment="1" applyProtection="1">
      <alignment horizontal="right"/>
    </xf>
    <xf numFmtId="0" fontId="0" fillId="0" borderId="42" xfId="0" applyFill="1" applyBorder="1" applyAlignment="1" applyProtection="1">
      <alignment horizontal="right"/>
    </xf>
    <xf numFmtId="178" fontId="0" fillId="0" borderId="34" xfId="0" applyNumberFormat="1" applyFill="1" applyBorder="1" applyAlignment="1" applyProtection="1">
      <alignment horizontal="right"/>
    </xf>
    <xf numFmtId="0" fontId="0" fillId="0" borderId="35" xfId="0" applyFill="1" applyBorder="1" applyAlignment="1" applyProtection="1">
      <alignment horizontal="right"/>
    </xf>
    <xf numFmtId="0" fontId="0" fillId="0" borderId="36" xfId="0" applyFill="1" applyBorder="1" applyAlignment="1" applyProtection="1">
      <alignment horizontal="right"/>
    </xf>
    <xf numFmtId="178" fontId="0" fillId="0" borderId="28" xfId="0" applyNumberFormat="1" applyFill="1" applyBorder="1" applyAlignment="1" applyProtection="1">
      <alignment horizontal="right"/>
    </xf>
    <xf numFmtId="0" fontId="0" fillId="0" borderId="29" xfId="0" applyFill="1" applyBorder="1" applyAlignment="1" applyProtection="1">
      <alignment horizontal="right"/>
    </xf>
    <xf numFmtId="0" fontId="0" fillId="0" borderId="30" xfId="0" applyFill="1" applyBorder="1" applyAlignment="1" applyProtection="1">
      <alignment horizontal="right"/>
    </xf>
    <xf numFmtId="176" fontId="0" fillId="0" borderId="28" xfId="0" applyNumberFormat="1" applyFill="1" applyBorder="1" applyAlignment="1" applyProtection="1">
      <alignment horizontal="left"/>
    </xf>
    <xf numFmtId="0" fontId="0" fillId="0" borderId="29" xfId="0" applyFill="1" applyBorder="1" applyAlignment="1" applyProtection="1">
      <alignment horizontal="left"/>
    </xf>
    <xf numFmtId="0" fontId="0" fillId="0" borderId="30" xfId="0" applyFill="1" applyBorder="1" applyAlignment="1" applyProtection="1">
      <alignment horizontal="left"/>
    </xf>
    <xf numFmtId="0" fontId="11" fillId="0" borderId="8"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33" xfId="0" applyFill="1" applyBorder="1" applyAlignment="1" applyProtection="1">
      <alignment horizontal="center" vertical="center"/>
    </xf>
    <xf numFmtId="0" fontId="6" fillId="2" borderId="1" xfId="0"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center" vertical="center" wrapText="1" shrinkToFit="1"/>
      <protection locked="0"/>
    </xf>
    <xf numFmtId="0" fontId="2" fillId="0" borderId="0" xfId="0" applyFont="1" applyAlignment="1" applyProtection="1">
      <alignment horizontal="left" vertical="top" shrinkToFit="1"/>
    </xf>
    <xf numFmtId="0" fontId="6" fillId="0" borderId="0" xfId="0" applyFont="1" applyAlignment="1" applyProtection="1">
      <alignment horizontal="left" vertical="top" shrinkToFit="1"/>
    </xf>
    <xf numFmtId="0" fontId="21" fillId="0" borderId="0" xfId="0" applyFont="1" applyBorder="1" applyAlignment="1" applyProtection="1">
      <alignment horizontal="left" vertical="center" wrapText="1"/>
    </xf>
    <xf numFmtId="0" fontId="0" fillId="0" borderId="0" xfId="0" applyBorder="1" applyAlignment="1" applyProtection="1">
      <alignment vertical="center" wrapText="1"/>
    </xf>
    <xf numFmtId="0" fontId="0" fillId="0" borderId="21" xfId="0" applyBorder="1" applyAlignment="1" applyProtection="1">
      <alignment vertical="center" wrapText="1"/>
    </xf>
    <xf numFmtId="0" fontId="0" fillId="0" borderId="0" xfId="0" applyBorder="1" applyAlignment="1" applyProtection="1">
      <alignment vertical="center"/>
    </xf>
    <xf numFmtId="0" fontId="0" fillId="0" borderId="21" xfId="0" applyBorder="1" applyAlignment="1" applyProtection="1">
      <alignment vertical="center"/>
    </xf>
    <xf numFmtId="0" fontId="8" fillId="0" borderId="9" xfId="0" applyFont="1" applyBorder="1" applyAlignment="1" applyProtection="1">
      <alignment vertical="center" shrinkToFit="1"/>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9"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11" fillId="0" borderId="25" xfId="0" applyFont="1" applyFill="1" applyBorder="1" applyAlignment="1" applyProtection="1">
      <alignment vertical="center" textRotation="255" shrinkToFit="1"/>
    </xf>
    <xf numFmtId="0" fontId="0" fillId="0" borderId="26" xfId="0" applyFill="1" applyBorder="1" applyAlignment="1" applyProtection="1">
      <alignment vertical="center" textRotation="255" shrinkToFit="1"/>
    </xf>
    <xf numFmtId="0" fontId="0" fillId="0" borderId="16" xfId="0" applyFill="1" applyBorder="1" applyAlignment="1" applyProtection="1">
      <alignment vertical="center" textRotation="255" shrinkToFit="1"/>
    </xf>
    <xf numFmtId="0" fontId="11" fillId="0" borderId="37"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1" fillId="0" borderId="40" xfId="0" applyFont="1" applyFill="1" applyBorder="1" applyAlignment="1" applyProtection="1">
      <alignment horizontal="center" vertical="center" shrinkToFit="1"/>
    </xf>
    <xf numFmtId="0" fontId="11" fillId="0" borderId="41"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shrinkToFit="1"/>
    </xf>
    <xf numFmtId="176" fontId="0" fillId="0" borderId="37" xfId="0" applyNumberFormat="1" applyFill="1" applyBorder="1" applyAlignment="1" applyProtection="1">
      <alignment horizontal="center"/>
    </xf>
    <xf numFmtId="176" fontId="0" fillId="0" borderId="38" xfId="0" applyNumberFormat="1" applyFill="1" applyBorder="1" applyAlignment="1" applyProtection="1">
      <alignment horizontal="center"/>
    </xf>
    <xf numFmtId="176" fontId="0" fillId="0" borderId="39" xfId="0" applyNumberFormat="1" applyFill="1" applyBorder="1" applyAlignment="1" applyProtection="1">
      <alignment horizontal="center"/>
    </xf>
    <xf numFmtId="176" fontId="15" fillId="0" borderId="15" xfId="0" applyNumberFormat="1"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15" xfId="0" applyFont="1" applyBorder="1" applyAlignment="1" applyProtection="1">
      <alignment horizontal="center" vertical="center"/>
    </xf>
    <xf numFmtId="0" fontId="7" fillId="2" borderId="1" xfId="1" applyFill="1" applyBorder="1" applyAlignment="1" applyProtection="1">
      <alignment vertical="center" shrinkToFit="1"/>
      <protection locked="0"/>
    </xf>
    <xf numFmtId="0" fontId="6" fillId="2" borderId="1" xfId="0"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177" fontId="15" fillId="0" borderId="15" xfId="0" applyNumberFormat="1" applyFont="1" applyBorder="1" applyAlignment="1" applyProtection="1">
      <alignment horizontal="center" vertical="center" shrinkToFit="1"/>
    </xf>
    <xf numFmtId="0" fontId="14" fillId="0" borderId="15" xfId="0" applyFont="1" applyBorder="1" applyAlignment="1" applyProtection="1">
      <alignment horizontal="center" vertical="center"/>
    </xf>
    <xf numFmtId="0" fontId="6" fillId="0" borderId="0" xfId="0" applyFont="1" applyAlignment="1" applyProtection="1">
      <alignment vertical="center" shrinkToFit="1"/>
    </xf>
    <xf numFmtId="0" fontId="0" fillId="0" borderId="0" xfId="0" applyAlignment="1" applyProtection="1">
      <alignment vertical="center" shrinkToFit="1"/>
    </xf>
    <xf numFmtId="0" fontId="2" fillId="0" borderId="0" xfId="0" applyFont="1" applyAlignment="1" applyProtection="1">
      <alignment horizontal="left" vertical="center" shrinkToFit="1"/>
    </xf>
    <xf numFmtId="0" fontId="3" fillId="0" borderId="0" xfId="0" applyFont="1" applyAlignment="1" applyProtection="1">
      <alignment vertical="center" shrinkToFit="1"/>
    </xf>
    <xf numFmtId="0" fontId="4" fillId="0" borderId="0" xfId="0" applyFont="1" applyAlignment="1" applyProtection="1">
      <alignment horizontal="left" vertical="center" shrinkToFit="1"/>
    </xf>
    <xf numFmtId="0" fontId="5" fillId="0" borderId="0" xfId="0" applyFont="1" applyAlignment="1" applyProtection="1">
      <alignment horizontal="center" vertical="center" wrapText="1" shrinkToFit="1"/>
    </xf>
    <xf numFmtId="0" fontId="5" fillId="0" borderId="0" xfId="0" applyFont="1" applyAlignment="1" applyProtection="1">
      <alignment horizontal="center" vertical="center" shrinkToFit="1"/>
    </xf>
    <xf numFmtId="0" fontId="6" fillId="0" borderId="0" xfId="0" applyFont="1" applyAlignment="1" applyProtection="1">
      <alignment horizontal="center" vertical="center" shrinkToFit="1"/>
    </xf>
    <xf numFmtId="0" fontId="6" fillId="0" borderId="0" xfId="0" applyFont="1" applyFill="1" applyAlignment="1" applyProtection="1">
      <alignment horizontal="center" vertical="center" shrinkToFit="1"/>
    </xf>
    <xf numFmtId="0" fontId="6" fillId="2" borderId="0" xfId="0" applyFont="1" applyFill="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0" fillId="0" borderId="0" xfId="0" applyAlignment="1" applyProtection="1">
      <alignment horizontal="center"/>
    </xf>
    <xf numFmtId="0" fontId="0" fillId="0" borderId="0" xfId="0" applyAlignment="1" applyProtection="1"/>
    <xf numFmtId="0" fontId="6" fillId="0" borderId="0" xfId="0" applyFont="1" applyAlignment="1" applyProtection="1">
      <alignment vertical="top" wrapText="1" shrinkToFit="1"/>
    </xf>
    <xf numFmtId="0" fontId="0" fillId="0" borderId="0" xfId="0" applyAlignment="1" applyProtection="1">
      <alignment vertical="top" shrinkToFit="1"/>
    </xf>
    <xf numFmtId="0" fontId="18" fillId="0" borderId="0" xfId="0" applyFont="1" applyAlignment="1" applyProtection="1">
      <alignment horizontal="left" vertical="center"/>
    </xf>
    <xf numFmtId="0" fontId="8" fillId="0" borderId="8" xfId="0" applyFont="1" applyBorder="1" applyAlignment="1" applyProtection="1">
      <alignment horizontal="center" vertical="center" textRotation="255" shrinkToFit="1"/>
    </xf>
    <xf numFmtId="0" fontId="8" fillId="0" borderId="8" xfId="0" applyFont="1" applyBorder="1" applyAlignment="1" applyProtection="1">
      <alignment vertical="center"/>
    </xf>
    <xf numFmtId="0" fontId="9"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8" fillId="0" borderId="1" xfId="0" applyFont="1" applyBorder="1" applyAlignment="1" applyProtection="1">
      <alignment vertical="center" shrinkToFit="1"/>
    </xf>
    <xf numFmtId="176" fontId="19" fillId="0" borderId="2" xfId="0" applyNumberFormat="1" applyFont="1" applyBorder="1" applyAlignment="1" applyProtection="1">
      <alignment vertical="center" shrinkToFit="1"/>
    </xf>
    <xf numFmtId="176" fontId="19" fillId="0" borderId="3" xfId="0" applyNumberFormat="1" applyFont="1" applyBorder="1" applyAlignment="1" applyProtection="1">
      <alignment vertical="center" shrinkToFit="1"/>
    </xf>
    <xf numFmtId="176" fontId="19" fillId="0" borderId="4" xfId="0" applyNumberFormat="1" applyFont="1" applyBorder="1" applyAlignment="1" applyProtection="1">
      <alignment vertical="center" shrinkToFit="1"/>
    </xf>
    <xf numFmtId="176" fontId="19" fillId="0" borderId="5" xfId="0" applyNumberFormat="1" applyFont="1" applyBorder="1" applyAlignment="1" applyProtection="1">
      <alignment vertical="center" shrinkToFit="1"/>
    </xf>
    <xf numFmtId="176" fontId="19" fillId="0" borderId="6" xfId="0" applyNumberFormat="1" applyFont="1" applyBorder="1" applyAlignment="1" applyProtection="1">
      <alignment vertical="center" shrinkToFit="1"/>
    </xf>
    <xf numFmtId="176" fontId="19" fillId="0" borderId="7" xfId="0" applyNumberFormat="1" applyFont="1" applyBorder="1" applyAlignment="1" applyProtection="1">
      <alignment vertical="center" shrinkToFit="1"/>
    </xf>
    <xf numFmtId="0" fontId="19" fillId="0" borderId="2"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9" fillId="0" borderId="5"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2" fillId="0" borderId="3" xfId="0" applyFont="1" applyBorder="1" applyAlignment="1" applyProtection="1">
      <alignment horizontal="left" vertical="center"/>
    </xf>
    <xf numFmtId="0" fontId="16" fillId="0" borderId="3" xfId="0" applyFont="1" applyBorder="1" applyAlignment="1" applyProtection="1">
      <alignment horizontal="left" vertical="center"/>
    </xf>
    <xf numFmtId="0" fontId="8" fillId="0" borderId="8" xfId="0" applyFont="1" applyBorder="1" applyAlignment="1" applyProtection="1">
      <alignment horizontal="center" vertical="center" shrinkToFit="1"/>
    </xf>
    <xf numFmtId="0" fontId="8" fillId="2" borderId="9" xfId="0" applyFont="1" applyFill="1" applyBorder="1" applyAlignment="1" applyProtection="1">
      <alignment horizontal="left" vertical="center" shrinkToFit="1"/>
      <protection locked="0"/>
    </xf>
    <xf numFmtId="0" fontId="9" fillId="2" borderId="9"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0" borderId="8" xfId="0" applyFont="1" applyBorder="1" applyAlignment="1" applyProtection="1">
      <alignment vertical="center" shrinkToFit="1"/>
    </xf>
    <xf numFmtId="0" fontId="8" fillId="2" borderId="8"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9" fillId="0" borderId="8" xfId="0" applyFont="1" applyBorder="1" applyAlignment="1" applyProtection="1">
      <alignment vertical="center"/>
    </xf>
    <xf numFmtId="0" fontId="8" fillId="0" borderId="8" xfId="0" applyFont="1" applyBorder="1" applyAlignment="1" applyProtection="1">
      <alignment vertical="center" shrinkToFit="1"/>
    </xf>
    <xf numFmtId="0" fontId="9" fillId="2" borderId="1" xfId="0" applyFont="1" applyFill="1" applyBorder="1" applyAlignment="1" applyProtection="1">
      <alignment horizontal="left" vertical="center" shrinkToFit="1"/>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0" fillId="0" borderId="38" xfId="0" applyFill="1" applyBorder="1" applyAlignment="1" applyProtection="1">
      <alignment horizontal="center" vertical="center"/>
    </xf>
    <xf numFmtId="0" fontId="0" fillId="0" borderId="39" xfId="0" applyFill="1" applyBorder="1" applyAlignment="1" applyProtection="1">
      <alignment horizontal="center" vertical="center"/>
    </xf>
    <xf numFmtId="0" fontId="11" fillId="0" borderId="2" xfId="0" applyFont="1"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0" borderId="41" xfId="0" applyFill="1" applyBorder="1" applyAlignment="1" applyProtection="1">
      <alignment horizontal="center" vertical="center" wrapText="1"/>
    </xf>
    <xf numFmtId="0" fontId="0" fillId="0" borderId="42" xfId="0" applyFill="1" applyBorder="1" applyAlignment="1" applyProtection="1">
      <alignment horizontal="center" vertical="center" wrapText="1"/>
    </xf>
    <xf numFmtId="176" fontId="0" fillId="0" borderId="37" xfId="0" applyNumberForma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8" xfId="0" applyFont="1" applyFill="1" applyBorder="1" applyAlignment="1" applyProtection="1">
      <alignment horizontal="center" shrinkToFit="1"/>
    </xf>
    <xf numFmtId="0" fontId="11" fillId="0" borderId="9" xfId="0" applyFont="1" applyFill="1" applyBorder="1" applyAlignment="1" applyProtection="1">
      <alignment horizontal="center" shrinkToFit="1"/>
    </xf>
    <xf numFmtId="0" fontId="11" fillId="0" borderId="10" xfId="0" applyFont="1" applyFill="1" applyBorder="1" applyAlignment="1" applyProtection="1">
      <alignment horizontal="center" shrinkToFit="1"/>
    </xf>
    <xf numFmtId="0" fontId="11" fillId="0" borderId="8"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177" fontId="19" fillId="0" borderId="2" xfId="0" applyNumberFormat="1" applyFont="1" applyBorder="1" applyAlignment="1" applyProtection="1">
      <alignment vertical="center" shrinkToFit="1"/>
    </xf>
    <xf numFmtId="177" fontId="19" fillId="0" borderId="3" xfId="0" applyNumberFormat="1" applyFont="1" applyBorder="1" applyAlignment="1" applyProtection="1">
      <alignment vertical="center" shrinkToFit="1"/>
    </xf>
    <xf numFmtId="177" fontId="19" fillId="0" borderId="4" xfId="0" applyNumberFormat="1" applyFont="1" applyBorder="1" applyAlignment="1" applyProtection="1">
      <alignment vertical="center" shrinkToFit="1"/>
    </xf>
    <xf numFmtId="177" fontId="19" fillId="0" borderId="5" xfId="0" applyNumberFormat="1" applyFont="1" applyBorder="1" applyAlignment="1" applyProtection="1">
      <alignment vertical="center" shrinkToFit="1"/>
    </xf>
    <xf numFmtId="177" fontId="19" fillId="0" borderId="6" xfId="0" applyNumberFormat="1" applyFont="1" applyBorder="1" applyAlignment="1" applyProtection="1">
      <alignment vertical="center" shrinkToFit="1"/>
    </xf>
    <xf numFmtId="177" fontId="19" fillId="0" borderId="7" xfId="0" applyNumberFormat="1" applyFont="1" applyBorder="1" applyAlignment="1" applyProtection="1">
      <alignment vertical="center" shrinkToFi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16" xfId="0" applyFont="1" applyBorder="1" applyAlignment="1" applyProtection="1">
      <alignment horizontal="center" vertical="center"/>
    </xf>
    <xf numFmtId="0" fontId="26" fillId="0" borderId="25" xfId="0" applyFont="1" applyBorder="1" applyAlignment="1">
      <alignment horizontal="center" vertical="center" wrapText="1"/>
    </xf>
    <xf numFmtId="0" fontId="26" fillId="0" borderId="26" xfId="0" applyFont="1" applyBorder="1" applyAlignment="1">
      <alignment horizontal="center" vertical="center"/>
    </xf>
    <xf numFmtId="0" fontId="26" fillId="0" borderId="16" xfId="0" applyFont="1" applyBorder="1" applyAlignment="1">
      <alignment horizontal="center" vertical="center"/>
    </xf>
    <xf numFmtId="0" fontId="25" fillId="0" borderId="25" xfId="0" applyFont="1" applyBorder="1" applyAlignment="1">
      <alignment horizontal="center" vertical="center" wrapText="1"/>
    </xf>
    <xf numFmtId="0" fontId="27" fillId="0" borderId="47" xfId="0" applyFont="1" applyBorder="1" applyAlignment="1">
      <alignment horizontal="left" vertical="center" wrapText="1"/>
    </xf>
    <xf numFmtId="0" fontId="28" fillId="0" borderId="27" xfId="0" applyFont="1" applyBorder="1" applyAlignment="1">
      <alignment horizontal="left" vertical="center"/>
    </xf>
    <xf numFmtId="0" fontId="28" fillId="0" borderId="48" xfId="0" applyFont="1" applyBorder="1" applyAlignment="1">
      <alignment horizontal="left" vertical="center"/>
    </xf>
    <xf numFmtId="0" fontId="29" fillId="0" borderId="0" xfId="0" applyFont="1" applyBorder="1" applyAlignment="1">
      <alignment shrinkToFit="1"/>
    </xf>
    <xf numFmtId="0" fontId="0" fillId="0" borderId="0" xfId="0" applyAlignment="1">
      <alignment shrinkToFit="1"/>
    </xf>
    <xf numFmtId="0" fontId="0" fillId="0" borderId="50" xfId="0" applyBorder="1" applyAlignment="1">
      <alignment shrinkToFit="1"/>
    </xf>
    <xf numFmtId="0" fontId="31" fillId="0" borderId="25" xfId="0" applyFont="1" applyBorder="1" applyAlignment="1">
      <alignment vertical="center" shrinkToFit="1"/>
    </xf>
    <xf numFmtId="0" fontId="31" fillId="0" borderId="26" xfId="0" applyFont="1" applyBorder="1" applyAlignment="1">
      <alignment vertical="center" shrinkToFit="1"/>
    </xf>
    <xf numFmtId="0" fontId="31" fillId="0" borderId="16" xfId="0" applyFont="1" applyBorder="1" applyAlignment="1">
      <alignment vertical="center" shrinkToFit="1"/>
    </xf>
    <xf numFmtId="0" fontId="31" fillId="0" borderId="1" xfId="0" applyFont="1" applyBorder="1" applyAlignment="1">
      <alignment horizontal="center"/>
    </xf>
    <xf numFmtId="0" fontId="0" fillId="0" borderId="1"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M$36" noThreeD="1"/>
</file>

<file path=xl/ctrlProps/ctrlProp2.xml><?xml version="1.0" encoding="utf-8"?>
<formControlPr xmlns="http://schemas.microsoft.com/office/spreadsheetml/2009/9/main" objectType="CheckBox" fmlaLink="$AM$46" lockText="1" noThreeD="1"/>
</file>

<file path=xl/ctrlProps/ctrlProp3.xml><?xml version="1.0" encoding="utf-8"?>
<formControlPr xmlns="http://schemas.microsoft.com/office/spreadsheetml/2009/9/main" objectType="CheckBox" fmlaLink="$AM$48" lockText="1" noThreeD="1"/>
</file>

<file path=xl/ctrlProps/ctrlProp4.xml><?xml version="1.0" encoding="utf-8"?>
<formControlPr xmlns="http://schemas.microsoft.com/office/spreadsheetml/2009/9/main" objectType="CheckBox" fmlaLink="$AM$5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file:///C:\Users\81901\OneDrive\&#12487;&#12473;&#12463;&#12488;&#12483;&#12503;\03.12.04%20&#12510;&#12463;&#12525;\&#21463;&#20184;&#21360;&#65288;&#38556;&#23475;&#31119;&#31049;&#35506;&#65289;.png"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47624</xdr:colOff>
      <xdr:row>68</xdr:row>
      <xdr:rowOff>47625</xdr:rowOff>
    </xdr:from>
    <xdr:to>
      <xdr:col>14</xdr:col>
      <xdr:colOff>114299</xdr:colOff>
      <xdr:row>69</xdr:row>
      <xdr:rowOff>130176</xdr:rowOff>
    </xdr:to>
    <xdr:sp macro="" textlink="">
      <xdr:nvSpPr>
        <xdr:cNvPr id="3" name="吹き出し: 線 2">
          <a:extLst>
            <a:ext uri="{FF2B5EF4-FFF2-40B4-BE49-F238E27FC236}">
              <a16:creationId xmlns:a16="http://schemas.microsoft.com/office/drawing/2014/main" id="{00000000-0008-0000-0000-000003000000}"/>
            </a:ext>
          </a:extLst>
        </xdr:cNvPr>
        <xdr:cNvSpPr>
          <a:spLocks/>
        </xdr:cNvSpPr>
      </xdr:nvSpPr>
      <xdr:spPr>
        <a:xfrm>
          <a:off x="333374" y="15097125"/>
          <a:ext cx="3781425" cy="590551"/>
        </a:xfrm>
        <a:prstGeom prst="borderCallout1">
          <a:avLst>
            <a:gd name="adj1" fmla="val 53399"/>
            <a:gd name="adj2" fmla="val 100221"/>
            <a:gd name="adj3" fmla="val 143979"/>
            <a:gd name="adj4" fmla="val 159478"/>
          </a:avLst>
        </a:prstGeom>
        <a:solidFill>
          <a:schemeClr val="bg1"/>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事業所番号、事業所名、所在地及びサービス種別を入力すると表示されます。</a:t>
          </a:r>
        </a:p>
      </xdr:txBody>
    </xdr:sp>
    <xdr:clientData/>
  </xdr:twoCellAnchor>
  <xdr:twoCellAnchor>
    <xdr:from>
      <xdr:col>19</xdr:col>
      <xdr:colOff>184150</xdr:colOff>
      <xdr:row>76</xdr:row>
      <xdr:rowOff>47625</xdr:rowOff>
    </xdr:from>
    <xdr:to>
      <xdr:col>34</xdr:col>
      <xdr:colOff>50800</xdr:colOff>
      <xdr:row>77</xdr:row>
      <xdr:rowOff>127000</xdr:rowOff>
    </xdr:to>
    <xdr:sp macro="" textlink="">
      <xdr:nvSpPr>
        <xdr:cNvPr id="4" name="吹き出し: 線 3">
          <a:extLst>
            <a:ext uri="{FF2B5EF4-FFF2-40B4-BE49-F238E27FC236}">
              <a16:creationId xmlns:a16="http://schemas.microsoft.com/office/drawing/2014/main" id="{00000000-0008-0000-0000-000004000000}"/>
            </a:ext>
          </a:extLst>
        </xdr:cNvPr>
        <xdr:cNvSpPr/>
      </xdr:nvSpPr>
      <xdr:spPr>
        <a:xfrm>
          <a:off x="5613400" y="17351375"/>
          <a:ext cx="4152900" cy="349250"/>
        </a:xfrm>
        <a:prstGeom prst="borderCallout1">
          <a:avLst>
            <a:gd name="adj1" fmla="val 7318"/>
            <a:gd name="adj2" fmla="val 98398"/>
            <a:gd name="adj3" fmla="val -241969"/>
            <a:gd name="adj4" fmla="val 103728"/>
          </a:avLst>
        </a:prstGeom>
        <a:solidFill>
          <a:schemeClr val="bg1"/>
        </a:solid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a:t>
          </a:r>
          <a:r>
            <a:rPr kumimoji="1" lang="ja-JP" altLang="en-US" sz="1100">
              <a:solidFill>
                <a:schemeClr val="tx1"/>
              </a:solidFill>
            </a:rPr>
            <a:t>及び</a:t>
          </a:r>
          <a:r>
            <a:rPr kumimoji="1" lang="en-US" altLang="ja-JP" sz="1100">
              <a:solidFill>
                <a:schemeClr val="tx1"/>
              </a:solidFill>
            </a:rPr>
            <a:t>(B)</a:t>
          </a:r>
          <a:r>
            <a:rPr kumimoji="1" lang="ja-JP" altLang="en-US" sz="1100">
              <a:solidFill>
                <a:schemeClr val="tx1"/>
              </a:solidFill>
            </a:rPr>
            <a:t>のいずれか少ない額に基づく申請額が表示されます。</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35</xdr:row>
          <xdr:rowOff>9525</xdr:rowOff>
        </xdr:from>
        <xdr:to>
          <xdr:col>3</xdr:col>
          <xdr:colOff>171450</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19050</xdr:rowOff>
        </xdr:from>
        <xdr:to>
          <xdr:col>3</xdr:col>
          <xdr:colOff>171450</xdr:colOff>
          <xdr:row>46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238125</xdr:colOff>
      <xdr:row>38</xdr:row>
      <xdr:rowOff>44902</xdr:rowOff>
    </xdr:from>
    <xdr:to>
      <xdr:col>33</xdr:col>
      <xdr:colOff>84705</xdr:colOff>
      <xdr:row>41</xdr:row>
      <xdr:rowOff>257174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09625" y="10522402"/>
          <a:ext cx="8704830" cy="1040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t>・療養介護　　　　　　　　・同行援護（基準該当含む）　　　　　・自立訓練（生活訓練）（共生型・基準該当）</a:t>
          </a:r>
          <a:endParaRPr kumimoji="1" lang="en-US" altLang="ja-JP" sz="1200"/>
        </a:p>
        <a:p>
          <a:pPr>
            <a:lnSpc>
              <a:spcPts val="1400"/>
            </a:lnSpc>
          </a:pPr>
          <a:r>
            <a:rPr kumimoji="1" lang="ja-JP" altLang="en-US" sz="1200"/>
            <a:t>・医療型児童発達支援　　　・行動援護（基準該当含む）　　　　　・児童発達支援（共生型・基準該当）</a:t>
          </a:r>
          <a:endParaRPr kumimoji="1" lang="en-US" altLang="ja-JP" sz="1200"/>
        </a:p>
        <a:p>
          <a:pPr>
            <a:lnSpc>
              <a:spcPts val="1400"/>
            </a:lnSpc>
          </a:pPr>
          <a:r>
            <a:rPr kumimoji="1" lang="ja-JP" altLang="en-US" sz="1200"/>
            <a:t>・医療型障害児入所施設　　・生活介護（共生型・基準該当）　　　・放課後等デイサービス（共生型・基準該当）</a:t>
          </a:r>
          <a:endParaRPr kumimoji="1" lang="en-US" altLang="ja-JP" sz="1200"/>
        </a:p>
        <a:p>
          <a:pPr>
            <a:lnSpc>
              <a:spcPts val="1400"/>
            </a:lnSpc>
          </a:pPr>
          <a:r>
            <a:rPr kumimoji="1" lang="ja-JP" altLang="en-US" sz="1200"/>
            <a:t>・居宅介護（共生型・基準該当含む）　　・短期入所（共生型・基準該当）</a:t>
          </a:r>
          <a:endParaRPr kumimoji="1" lang="en-US" altLang="ja-JP" sz="1200"/>
        </a:p>
        <a:p>
          <a:pPr>
            <a:lnSpc>
              <a:spcPts val="1400"/>
            </a:lnSpc>
          </a:pPr>
          <a:r>
            <a:rPr kumimoji="1" lang="ja-JP" altLang="en-US" sz="1200"/>
            <a:t>・重度訪問介護（共生型・基準該当含む）・自立訓練（機能訓練）（共生型・基準該当）</a:t>
          </a:r>
        </a:p>
      </xdr:txBody>
    </xdr:sp>
    <xdr:clientData/>
  </xdr:twoCellAnchor>
  <mc:AlternateContent xmlns:mc="http://schemas.openxmlformats.org/markup-compatibility/2006">
    <mc:Choice xmlns:a14="http://schemas.microsoft.com/office/drawing/2010/main" Requires="a14">
      <xdr:twoCellAnchor editAs="oneCell">
        <xdr:from>
          <xdr:col>37</xdr:col>
          <xdr:colOff>1439611</xdr:colOff>
          <xdr:row>81</xdr:row>
          <xdr:rowOff>126816</xdr:rowOff>
        </xdr:from>
        <xdr:to>
          <xdr:col>44</xdr:col>
          <xdr:colOff>503465</xdr:colOff>
          <xdr:row>97</xdr:row>
          <xdr:rowOff>10973</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カメラ!$B$2:$G$21" spid="_x0000_s4347"/>
                </a:ext>
              </a:extLst>
            </xdr:cNvPicPr>
          </xdr:nvPicPr>
          <xdr:blipFill>
            <a:blip xmlns:r="http://schemas.openxmlformats.org/officeDocument/2006/relationships" r:embed="rId1"/>
            <a:srcRect/>
            <a:stretch>
              <a:fillRect/>
            </a:stretch>
          </xdr:blipFill>
          <xdr:spPr bwMode="auto">
            <a:xfrm>
              <a:off x="12012361" y="20102102"/>
              <a:ext cx="5091818" cy="423844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9525</xdr:rowOff>
        </xdr:from>
        <xdr:to>
          <xdr:col>3</xdr:col>
          <xdr:colOff>180975</xdr:colOff>
          <xdr:row>48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9525</xdr:rowOff>
        </xdr:from>
        <xdr:to>
          <xdr:col>3</xdr:col>
          <xdr:colOff>180975</xdr:colOff>
          <xdr:row>50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37</xdr:col>
          <xdr:colOff>1512569</xdr:colOff>
          <xdr:row>118</xdr:row>
          <xdr:rowOff>83818</xdr:rowOff>
        </xdr:from>
        <xdr:ext cx="4978037" cy="4322017"/>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カメラ!$B$2:$G$21" spid="_x0000_s4348"/>
                </a:ext>
              </a:extLst>
            </xdr:cNvPicPr>
          </xdr:nvPicPr>
          <xdr:blipFill>
            <a:blip xmlns:r="http://schemas.openxmlformats.org/officeDocument/2006/relationships" r:embed="rId2"/>
            <a:srcRect/>
            <a:stretch>
              <a:fillRect/>
            </a:stretch>
          </xdr:blipFill>
          <xdr:spPr bwMode="auto">
            <a:xfrm>
              <a:off x="12085319" y="30128389"/>
              <a:ext cx="4978037" cy="432201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37</xdr:col>
          <xdr:colOff>1571624</xdr:colOff>
          <xdr:row>171</xdr:row>
          <xdr:rowOff>169271</xdr:rowOff>
        </xdr:from>
        <xdr:ext cx="4973411" cy="4318000"/>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カメラ!$B$2:$G$21" spid="_x0000_s4349"/>
                </a:ext>
              </a:extLst>
            </xdr:cNvPicPr>
          </xdr:nvPicPr>
          <xdr:blipFill>
            <a:blip xmlns:r="http://schemas.openxmlformats.org/officeDocument/2006/relationships" r:embed="rId3"/>
            <a:srcRect/>
            <a:stretch>
              <a:fillRect/>
            </a:stretch>
          </xdr:blipFill>
          <xdr:spPr bwMode="auto">
            <a:xfrm>
              <a:off x="12144374" y="44242807"/>
              <a:ext cx="4973411" cy="431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37</xdr:col>
          <xdr:colOff>1498145</xdr:colOff>
          <xdr:row>226</xdr:row>
          <xdr:rowOff>164643</xdr:rowOff>
        </xdr:from>
        <xdr:ext cx="5060657" cy="4393749"/>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カメラ!$B$2:$G$21" spid="_x0000_s4350"/>
                </a:ext>
              </a:extLst>
            </xdr:cNvPicPr>
          </xdr:nvPicPr>
          <xdr:blipFill>
            <a:blip xmlns:r="http://schemas.openxmlformats.org/officeDocument/2006/relationships" r:embed="rId4"/>
            <a:srcRect/>
            <a:stretch>
              <a:fillRect/>
            </a:stretch>
          </xdr:blipFill>
          <xdr:spPr bwMode="auto">
            <a:xfrm>
              <a:off x="12070895" y="59206036"/>
              <a:ext cx="5060657" cy="439374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xdr:from>
      <xdr:col>7</xdr:col>
      <xdr:colOff>0</xdr:colOff>
      <xdr:row>318</xdr:row>
      <xdr:rowOff>114299</xdr:rowOff>
    </xdr:from>
    <xdr:to>
      <xdr:col>28</xdr:col>
      <xdr:colOff>209550</xdr:colOff>
      <xdr:row>326</xdr:row>
      <xdr:rowOff>158750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00250" y="85388449"/>
          <a:ext cx="6210300" cy="2076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送付先</a:t>
          </a:r>
          <a:r>
            <a:rPr kumimoji="1" lang="en-US" altLang="ja-JP" sz="1800"/>
            <a:t>】</a:t>
          </a:r>
        </a:p>
        <a:p>
          <a:r>
            <a:rPr kumimoji="1" lang="ja-JP" altLang="en-US" sz="1800"/>
            <a:t>　郵便番号　４６０－８５０１</a:t>
          </a:r>
        </a:p>
        <a:p>
          <a:r>
            <a:rPr kumimoji="1" lang="ja-JP" altLang="en-US" sz="1800"/>
            <a:t>　住　　所　愛知県名古屋市中区三の丸１番２号</a:t>
          </a:r>
          <a:endParaRPr kumimoji="1" lang="en-US" altLang="ja-JP" sz="1800"/>
        </a:p>
        <a:p>
          <a:r>
            <a:rPr kumimoji="1" lang="ja-JP" altLang="en-US" sz="1800"/>
            <a:t>　宛　　先　愛知県福祉局福祉部障害福祉課</a:t>
          </a:r>
          <a:endParaRPr kumimoji="1" lang="en-US" altLang="ja-JP" sz="1800"/>
        </a:p>
        <a:p>
          <a:r>
            <a:rPr kumimoji="1" lang="ja-JP" altLang="en-US" sz="1800"/>
            <a:t>　　　　　　事業所指導グループ　宛</a:t>
          </a:r>
        </a:p>
      </xdr:txBody>
    </xdr:sp>
    <xdr:clientData/>
  </xdr:twoCellAnchor>
  <xdr:twoCellAnchor>
    <xdr:from>
      <xdr:col>0</xdr:col>
      <xdr:colOff>201930</xdr:colOff>
      <xdr:row>280</xdr:row>
      <xdr:rowOff>87630</xdr:rowOff>
    </xdr:from>
    <xdr:to>
      <xdr:col>2</xdr:col>
      <xdr:colOff>125730</xdr:colOff>
      <xdr:row>282</xdr:row>
      <xdr:rowOff>251460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1930" y="75037950"/>
          <a:ext cx="502920" cy="68199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281</xdr:row>
      <xdr:rowOff>228600</xdr:rowOff>
    </xdr:from>
    <xdr:to>
      <xdr:col>5</xdr:col>
      <xdr:colOff>247650</xdr:colOff>
      <xdr:row>283</xdr:row>
      <xdr:rowOff>228600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1500" y="74904600"/>
          <a:ext cx="11049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ホチキス</a:t>
          </a:r>
        </a:p>
      </xdr:txBody>
    </xdr:sp>
    <xdr:clientData/>
  </xdr:twoCellAnchor>
  <mc:AlternateContent xmlns:mc="http://schemas.openxmlformats.org/markup-compatibility/2006">
    <mc:Choice xmlns:a14="http://schemas.microsoft.com/office/drawing/2010/main" Requires="a14">
      <xdr:twoCellAnchor editAs="oneCell">
        <xdr:from>
          <xdr:col>27</xdr:col>
          <xdr:colOff>266700</xdr:colOff>
          <xdr:row>52</xdr:row>
          <xdr:rowOff>151795</xdr:rowOff>
        </xdr:from>
        <xdr:to>
          <xdr:col>34</xdr:col>
          <xdr:colOff>160020</xdr:colOff>
          <xdr:row>58</xdr:row>
          <xdr:rowOff>108857</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AM$3:$AP$9" spid="_x0000_s4351"/>
                </a:ext>
              </a:extLst>
            </xdr:cNvPicPr>
          </xdr:nvPicPr>
          <xdr:blipFill>
            <a:blip xmlns:r="http://schemas.openxmlformats.org/officeDocument/2006/relationships" r:embed="rId5"/>
            <a:srcRect/>
            <a:stretch>
              <a:fillRect/>
            </a:stretch>
          </xdr:blipFill>
          <xdr:spPr bwMode="auto">
            <a:xfrm>
              <a:off x="7981950" y="12697581"/>
              <a:ext cx="1893570" cy="175320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236220</xdr:colOff>
          <xdr:row>62</xdr:row>
          <xdr:rowOff>42836</xdr:rowOff>
        </xdr:from>
        <xdr:to>
          <xdr:col>35</xdr:col>
          <xdr:colOff>274319</xdr:colOff>
          <xdr:row>64</xdr:row>
          <xdr:rowOff>137159</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AN$11" spid="_x0000_s4352"/>
                </a:ext>
              </a:extLst>
            </xdr:cNvPicPr>
          </xdr:nvPicPr>
          <xdr:blipFill>
            <a:blip xmlns:r="http://schemas.openxmlformats.org/officeDocument/2006/relationships" r:embed="rId6"/>
            <a:srcRect/>
            <a:stretch>
              <a:fillRect/>
            </a:stretch>
          </xdr:blipFill>
          <xdr:spPr bwMode="auto">
            <a:xfrm>
              <a:off x="8976360" y="15008516"/>
              <a:ext cx="1165859" cy="39912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118</xdr:row>
          <xdr:rowOff>30480</xdr:rowOff>
        </xdr:from>
        <xdr:to>
          <xdr:col>35</xdr:col>
          <xdr:colOff>228599</xdr:colOff>
          <xdr:row>120</xdr:row>
          <xdr:rowOff>124804</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AN$11" spid="_x0000_s4353"/>
                </a:ext>
              </a:extLst>
            </xdr:cNvPicPr>
          </xdr:nvPicPr>
          <xdr:blipFill>
            <a:blip xmlns:r="http://schemas.openxmlformats.org/officeDocument/2006/relationships" r:embed="rId6"/>
            <a:srcRect/>
            <a:stretch>
              <a:fillRect/>
            </a:stretch>
          </xdr:blipFill>
          <xdr:spPr bwMode="auto">
            <a:xfrm>
              <a:off x="8930640" y="29809440"/>
              <a:ext cx="1165859" cy="39912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163830</xdr:colOff>
          <xdr:row>171</xdr:row>
          <xdr:rowOff>116205</xdr:rowOff>
        </xdr:from>
        <xdr:to>
          <xdr:col>35</xdr:col>
          <xdr:colOff>201929</xdr:colOff>
          <xdr:row>172</xdr:row>
          <xdr:rowOff>241008</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AN$11" spid="_x0000_s4354"/>
                </a:ext>
              </a:extLst>
            </xdr:cNvPicPr>
          </xdr:nvPicPr>
          <xdr:blipFill>
            <a:blip xmlns:r="http://schemas.openxmlformats.org/officeDocument/2006/relationships" r:embed="rId6"/>
            <a:srcRect/>
            <a:stretch>
              <a:fillRect/>
            </a:stretch>
          </xdr:blipFill>
          <xdr:spPr bwMode="auto">
            <a:xfrm>
              <a:off x="9022080" y="44864655"/>
              <a:ext cx="1181099" cy="40102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226</xdr:row>
          <xdr:rowOff>99060</xdr:rowOff>
        </xdr:from>
        <xdr:to>
          <xdr:col>35</xdr:col>
          <xdr:colOff>198119</xdr:colOff>
          <xdr:row>227</xdr:row>
          <xdr:rowOff>223863</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AN$11" spid="_x0000_s4355"/>
                </a:ext>
              </a:extLst>
            </xdr:cNvPicPr>
          </xdr:nvPicPr>
          <xdr:blipFill>
            <a:blip xmlns:r="http://schemas.openxmlformats.org/officeDocument/2006/relationships" r:embed="rId6"/>
            <a:srcRect/>
            <a:stretch>
              <a:fillRect/>
            </a:stretch>
          </xdr:blipFill>
          <xdr:spPr bwMode="auto">
            <a:xfrm>
              <a:off x="8900160" y="59108340"/>
              <a:ext cx="1165859" cy="39912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279</xdr:row>
          <xdr:rowOff>112395</xdr:rowOff>
        </xdr:from>
        <xdr:to>
          <xdr:col>35</xdr:col>
          <xdr:colOff>182879</xdr:colOff>
          <xdr:row>280</xdr:row>
          <xdr:rowOff>231483</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AN$11" spid="_x0000_s4356"/>
                </a:ext>
              </a:extLst>
            </xdr:cNvPicPr>
          </xdr:nvPicPr>
          <xdr:blipFill>
            <a:blip xmlns:r="http://schemas.openxmlformats.org/officeDocument/2006/relationships" r:embed="rId6"/>
            <a:srcRect/>
            <a:stretch>
              <a:fillRect/>
            </a:stretch>
          </xdr:blipFill>
          <xdr:spPr bwMode="auto">
            <a:xfrm>
              <a:off x="9003030" y="74693145"/>
              <a:ext cx="1181099" cy="395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0</xdr:row>
          <xdr:rowOff>104775</xdr:rowOff>
        </xdr:from>
        <xdr:to>
          <xdr:col>35</xdr:col>
          <xdr:colOff>135421</xdr:colOff>
          <xdr:row>2</xdr:row>
          <xdr:rowOff>28575</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テーブル!$K$1" spid="_x0000_s4357"/>
                </a:ext>
              </a:extLst>
            </xdr:cNvPicPr>
          </xdr:nvPicPr>
          <xdr:blipFill>
            <a:blip xmlns:r="http://schemas.openxmlformats.org/officeDocument/2006/relationships" r:embed="rId7"/>
            <a:srcRect/>
            <a:stretch>
              <a:fillRect/>
            </a:stretch>
          </xdr:blipFill>
          <xdr:spPr bwMode="auto">
            <a:xfrm>
              <a:off x="9048750" y="104775"/>
              <a:ext cx="1087921" cy="3524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720327</xdr:colOff>
      <xdr:row>12</xdr:row>
      <xdr:rowOff>30470</xdr:rowOff>
    </xdr:from>
    <xdr:to>
      <xdr:col>6</xdr:col>
      <xdr:colOff>429473</xdr:colOff>
      <xdr:row>16</xdr:row>
      <xdr:rowOff>151061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71749" y="2233126"/>
          <a:ext cx="2042771" cy="882591"/>
        </a:xfrm>
        <a:prstGeom prst="rect">
          <a:avLst/>
        </a:prstGeom>
      </xdr:spPr>
    </xdr:pic>
    <xdr:clientData/>
  </xdr:twoCellAnchor>
  <xdr:twoCellAnchor>
    <xdr:from>
      <xdr:col>4</xdr:col>
      <xdr:colOff>39291</xdr:colOff>
      <xdr:row>16</xdr:row>
      <xdr:rowOff>228600</xdr:rowOff>
    </xdr:from>
    <xdr:to>
      <xdr:col>4</xdr:col>
      <xdr:colOff>48816</xdr:colOff>
      <xdr:row>20</xdr:row>
      <xdr:rowOff>19050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3337322" y="4038600"/>
          <a:ext cx="9525" cy="74295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17</xdr:row>
      <xdr:rowOff>23812</xdr:rowOff>
    </xdr:from>
    <xdr:to>
      <xdr:col>2</xdr:col>
      <xdr:colOff>946547</xdr:colOff>
      <xdr:row>19</xdr:row>
      <xdr:rowOff>220265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93031" y="4071937"/>
          <a:ext cx="922735" cy="672703"/>
        </a:xfrm>
        <a:prstGeom prst="rect">
          <a:avLst/>
        </a:prstGeom>
        <a:solidFill>
          <a:schemeClr val="accent5">
            <a:lumMod val="20000"/>
            <a:lumOff val="80000"/>
            <a:alpha val="24000"/>
          </a:schemeClr>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324448</xdr:colOff>
      <xdr:row>15</xdr:row>
      <xdr:rowOff>35717</xdr:rowOff>
    </xdr:from>
    <xdr:to>
      <xdr:col>4</xdr:col>
      <xdr:colOff>479229</xdr:colOff>
      <xdr:row>17</xdr:row>
      <xdr:rowOff>178591</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rot="17767524">
          <a:off x="2955730" y="2994419"/>
          <a:ext cx="523874" cy="1547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1</xdr:colOff>
      <xdr:row>2</xdr:row>
      <xdr:rowOff>0</xdr:rowOff>
    </xdr:from>
    <xdr:to>
      <xdr:col>41</xdr:col>
      <xdr:colOff>1</xdr:colOff>
      <xdr:row>9</xdr:row>
      <xdr:rowOff>0</xdr:rowOff>
    </xdr:to>
    <xdr:pic>
      <xdr:nvPicPr>
        <xdr:cNvPr id="3" name="図 2">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link="rId1"/>
        <a:stretch>
          <a:fillRect/>
        </a:stretch>
      </xdr:blipFill>
      <xdr:spPr>
        <a:xfrm>
          <a:off x="29344621" y="411480"/>
          <a:ext cx="2011680" cy="1440180"/>
        </a:xfrm>
        <a:prstGeom prst="rect">
          <a:avLst/>
        </a:prstGeom>
      </xdr:spPr>
    </xdr:pic>
    <xdr:clientData/>
  </xdr:twoCellAnchor>
  <xdr:twoCellAnchor editAs="oneCell">
    <xdr:from>
      <xdr:col>38</xdr:col>
      <xdr:colOff>1</xdr:colOff>
      <xdr:row>2</xdr:row>
      <xdr:rowOff>0</xdr:rowOff>
    </xdr:from>
    <xdr:to>
      <xdr:col>40</xdr:col>
      <xdr:colOff>91191</xdr:colOff>
      <xdr:row>9</xdr:row>
      <xdr:rowOff>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link="rId1"/>
        <a:stretch>
          <a:fillRect/>
        </a:stretch>
      </xdr:blipFill>
      <xdr:spPr>
        <a:xfrm>
          <a:off x="29344621" y="411480"/>
          <a:ext cx="1432310" cy="1440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B339"/>
  <sheetViews>
    <sheetView showGridLines="0" tabSelected="1" view="pageBreakPreview" topLeftCell="A289" zoomScale="70" zoomScaleNormal="100" zoomScaleSheetLayoutView="70" workbookViewId="0">
      <selection activeCell="P100" sqref="P100:V101"/>
    </sheetView>
  </sheetViews>
  <sheetFormatPr defaultColWidth="8.75" defaultRowHeight="19.5"/>
  <cols>
    <col min="1" max="36" width="3.75" style="42" customWidth="1"/>
    <col min="37" max="37" width="3.75" style="40" customWidth="1"/>
    <col min="38" max="38" width="30.625" style="41" customWidth="1"/>
    <col min="39" max="39" width="4.75" style="42" customWidth="1"/>
    <col min="40" max="40" width="12.75" style="42" customWidth="1"/>
    <col min="41" max="41" width="8.625" style="42" customWidth="1"/>
    <col min="42" max="42" width="4.75" style="42" customWidth="1"/>
    <col min="43" max="57" width="8.75" style="42" customWidth="1"/>
    <col min="58" max="16384" width="8.75" style="42"/>
  </cols>
  <sheetData>
    <row r="1" spans="1:80" ht="24">
      <c r="A1" s="330"/>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BE1" s="43"/>
      <c r="BF1" s="43"/>
      <c r="BI1" s="44"/>
      <c r="BJ1" s="44"/>
      <c r="BK1" s="44"/>
      <c r="BL1" s="44"/>
      <c r="BM1" s="44"/>
      <c r="BN1" s="44"/>
      <c r="BO1" s="44"/>
      <c r="BP1" s="44"/>
      <c r="BQ1" s="44"/>
      <c r="BR1" s="44"/>
      <c r="BS1" s="44"/>
      <c r="BT1" s="44"/>
      <c r="BU1" s="44"/>
      <c r="BV1" s="44"/>
      <c r="BW1" s="44"/>
      <c r="BX1" s="44"/>
      <c r="BY1" s="44"/>
      <c r="BZ1" s="44"/>
      <c r="CA1" s="44"/>
      <c r="CB1" s="44"/>
    </row>
    <row r="2" spans="1:80" ht="10.15" customHeight="1">
      <c r="A2" s="332"/>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45" t="str">
        <f>IF(COUNTIF(AK6:AK61,"〇")=22,"〇","×")</f>
        <v>×</v>
      </c>
      <c r="AL2" s="46" t="s">
        <v>77</v>
      </c>
      <c r="AO2" s="47"/>
      <c r="AP2" s="47"/>
      <c r="AQ2" s="47"/>
      <c r="AS2" s="47"/>
      <c r="AT2" s="47"/>
      <c r="AU2" s="47"/>
      <c r="AV2" s="47"/>
      <c r="AW2" s="47"/>
      <c r="AX2" s="47"/>
      <c r="AY2" s="47"/>
      <c r="AZ2" s="47"/>
      <c r="BA2" s="47"/>
      <c r="BB2" s="48"/>
      <c r="BE2" s="43"/>
      <c r="BF2" s="43"/>
      <c r="BI2" s="44"/>
      <c r="BJ2" s="44"/>
      <c r="BK2" s="44"/>
      <c r="BL2" s="44"/>
      <c r="BM2" s="44"/>
      <c r="BN2" s="44"/>
      <c r="BO2" s="44"/>
      <c r="BP2" s="44"/>
      <c r="BQ2" s="44"/>
      <c r="BR2" s="49"/>
      <c r="BS2" s="49"/>
      <c r="BT2" s="49"/>
      <c r="BU2" s="44"/>
      <c r="BV2" s="44"/>
      <c r="BW2" s="44"/>
      <c r="BX2" s="44"/>
      <c r="BY2" s="44"/>
      <c r="BZ2" s="44"/>
      <c r="CA2" s="44"/>
      <c r="CB2" s="44"/>
    </row>
    <row r="3" spans="1:80" ht="24.95" customHeight="1">
      <c r="A3" s="333" t="s">
        <v>243</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45"/>
      <c r="AL3" s="50"/>
      <c r="AM3" s="106"/>
      <c r="AN3" s="107"/>
      <c r="AO3" s="108"/>
      <c r="AP3" s="109"/>
      <c r="AQ3" s="51"/>
      <c r="AS3" s="51"/>
      <c r="AT3" s="51"/>
      <c r="AU3" s="51"/>
      <c r="AV3" s="51"/>
      <c r="AW3" s="51"/>
      <c r="AX3" s="51"/>
      <c r="AY3" s="51"/>
      <c r="AZ3" s="51"/>
      <c r="BA3" s="51"/>
      <c r="BB3" s="48"/>
      <c r="BE3" s="43"/>
      <c r="BF3" s="43"/>
      <c r="BI3" s="44"/>
      <c r="BJ3" s="44"/>
      <c r="BK3" s="44"/>
      <c r="BL3" s="44"/>
      <c r="BM3" s="44"/>
      <c r="BN3" s="44"/>
      <c r="BO3" s="44"/>
      <c r="BP3" s="44"/>
      <c r="BQ3" s="44"/>
      <c r="BR3" s="49"/>
      <c r="BS3" s="49"/>
      <c r="BT3" s="49"/>
      <c r="BU3" s="44"/>
      <c r="BV3" s="44"/>
      <c r="BW3" s="44"/>
      <c r="BX3" s="44"/>
      <c r="BY3" s="44"/>
      <c r="BZ3" s="44"/>
      <c r="CA3" s="44"/>
      <c r="CB3" s="44"/>
    </row>
    <row r="4" spans="1:80" ht="24.95" customHeight="1">
      <c r="A4" s="334"/>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45"/>
      <c r="AL4" s="50"/>
      <c r="AM4" s="110"/>
      <c r="AN4" s="111"/>
      <c r="AO4" s="112"/>
      <c r="AP4" s="113"/>
      <c r="AQ4" s="51"/>
      <c r="AR4" s="51"/>
      <c r="AS4" s="51"/>
      <c r="AT4" s="51"/>
      <c r="AU4" s="51"/>
      <c r="AV4" s="51"/>
      <c r="AW4" s="51"/>
      <c r="AX4" s="51"/>
      <c r="AY4" s="51"/>
      <c r="AZ4" s="51"/>
      <c r="BA4" s="51"/>
      <c r="BB4" s="47"/>
      <c r="BE4" s="43"/>
      <c r="BF4" s="43"/>
      <c r="BI4" s="44"/>
      <c r="BJ4" s="44"/>
      <c r="BK4" s="44"/>
      <c r="BL4" s="44"/>
      <c r="BM4" s="44"/>
      <c r="BN4" s="44"/>
      <c r="BO4" s="44"/>
      <c r="BP4" s="44"/>
      <c r="BQ4" s="44"/>
      <c r="BR4" s="49"/>
      <c r="BS4" s="49"/>
      <c r="BT4" s="49"/>
      <c r="BU4" s="44"/>
      <c r="BV4" s="44"/>
      <c r="BW4" s="44"/>
      <c r="BX4" s="44"/>
      <c r="BY4" s="44"/>
      <c r="BZ4" s="44"/>
      <c r="CA4" s="44"/>
      <c r="CB4" s="44"/>
    </row>
    <row r="5" spans="1:80" ht="24.95" customHeight="1">
      <c r="A5" s="334"/>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45"/>
      <c r="AL5" s="50"/>
      <c r="AM5" s="121"/>
      <c r="AN5" s="122"/>
      <c r="AO5" s="122"/>
      <c r="AP5" s="123"/>
      <c r="AQ5" s="51"/>
      <c r="AR5" s="51"/>
      <c r="AS5" s="51"/>
      <c r="AT5" s="51"/>
      <c r="AU5" s="51"/>
      <c r="AV5" s="51"/>
      <c r="AW5" s="51"/>
      <c r="AX5" s="51"/>
      <c r="AY5" s="51"/>
      <c r="AZ5" s="51"/>
      <c r="BA5" s="51"/>
      <c r="BB5" s="47"/>
      <c r="BE5" s="43"/>
      <c r="BF5" s="43"/>
      <c r="BI5" s="44"/>
      <c r="BJ5" s="44"/>
      <c r="BK5" s="44"/>
      <c r="BL5" s="44"/>
      <c r="BM5" s="44"/>
      <c r="BN5" s="44"/>
      <c r="BO5" s="44"/>
      <c r="BP5" s="44"/>
      <c r="BQ5" s="44"/>
      <c r="BR5" s="49"/>
      <c r="BS5" s="49"/>
      <c r="BT5" s="49"/>
      <c r="BU5" s="44"/>
      <c r="BV5" s="44"/>
      <c r="BW5" s="44"/>
      <c r="BX5" s="44"/>
      <c r="BY5" s="44"/>
      <c r="BZ5" s="44"/>
      <c r="CA5" s="44"/>
      <c r="CB5" s="44"/>
    </row>
    <row r="6" spans="1:80" ht="24.95" customHeight="1">
      <c r="A6" s="47"/>
      <c r="B6" s="47"/>
      <c r="C6" s="47"/>
      <c r="D6" s="47"/>
      <c r="E6" s="47"/>
      <c r="F6" s="47"/>
      <c r="G6" s="47"/>
      <c r="H6" s="47"/>
      <c r="I6" s="47"/>
      <c r="J6" s="47"/>
      <c r="K6" s="47"/>
      <c r="L6" s="47"/>
      <c r="M6" s="47"/>
      <c r="N6" s="47"/>
      <c r="O6" s="47"/>
      <c r="P6" s="47"/>
      <c r="Q6" s="47"/>
      <c r="R6" s="47"/>
      <c r="S6" s="47"/>
      <c r="T6" s="47"/>
      <c r="U6" s="52"/>
      <c r="V6" s="47"/>
      <c r="W6" s="47"/>
      <c r="X6" s="47"/>
      <c r="Y6" s="47"/>
      <c r="Z6" s="335" t="s">
        <v>40</v>
      </c>
      <c r="AA6" s="335"/>
      <c r="AB6" s="336">
        <v>4</v>
      </c>
      <c r="AC6" s="336"/>
      <c r="AD6" s="335" t="s">
        <v>41</v>
      </c>
      <c r="AE6" s="337"/>
      <c r="AF6" s="338"/>
      <c r="AG6" s="335" t="s">
        <v>42</v>
      </c>
      <c r="AH6" s="337"/>
      <c r="AI6" s="338"/>
      <c r="AJ6" s="335" t="s">
        <v>43</v>
      </c>
      <c r="AK6" s="45" t="str">
        <f>IF(COUNTA(AB6)=1,"〇","×")</f>
        <v>〇</v>
      </c>
      <c r="AL6" s="50" t="s">
        <v>41</v>
      </c>
      <c r="AM6" s="121"/>
      <c r="AN6" s="122"/>
      <c r="AO6" s="122"/>
      <c r="AP6" s="123"/>
      <c r="AQ6" s="47"/>
      <c r="AR6" s="47"/>
      <c r="AS6" s="47"/>
      <c r="AT6" s="47"/>
      <c r="AU6" s="47"/>
      <c r="AV6" s="47"/>
      <c r="AW6" s="47"/>
      <c r="AX6" s="47"/>
      <c r="AY6" s="47"/>
      <c r="AZ6" s="47"/>
      <c r="BA6" s="47"/>
      <c r="BB6" s="47"/>
      <c r="BE6" s="43"/>
      <c r="BF6" s="43"/>
      <c r="BI6" s="44"/>
      <c r="BJ6" s="44"/>
      <c r="BK6" s="44"/>
      <c r="BL6" s="44"/>
      <c r="BM6" s="44"/>
      <c r="BN6" s="44"/>
      <c r="BO6" s="44"/>
      <c r="BP6" s="44"/>
      <c r="BQ6" s="44"/>
      <c r="BR6" s="49"/>
      <c r="BS6" s="49"/>
      <c r="BT6" s="49"/>
      <c r="BU6" s="44"/>
      <c r="BV6" s="44"/>
      <c r="BW6" s="44"/>
      <c r="BX6" s="44"/>
      <c r="BY6" s="44"/>
      <c r="BZ6" s="44"/>
      <c r="CA6" s="44"/>
      <c r="CB6" s="44"/>
    </row>
    <row r="7" spans="1:80" ht="24.95" customHeight="1">
      <c r="A7" s="47"/>
      <c r="B7" s="47"/>
      <c r="C7" s="47"/>
      <c r="D7" s="47"/>
      <c r="E7" s="47"/>
      <c r="F7" s="47"/>
      <c r="G7" s="47"/>
      <c r="H7" s="47"/>
      <c r="I7" s="47"/>
      <c r="J7" s="47"/>
      <c r="K7" s="47"/>
      <c r="L7" s="47"/>
      <c r="M7" s="47"/>
      <c r="N7" s="47"/>
      <c r="O7" s="47"/>
      <c r="P7" s="47"/>
      <c r="Q7" s="47"/>
      <c r="R7" s="47"/>
      <c r="S7" s="47"/>
      <c r="T7" s="47"/>
      <c r="U7" s="52"/>
      <c r="V7" s="47"/>
      <c r="W7" s="47"/>
      <c r="X7" s="47"/>
      <c r="Y7" s="47"/>
      <c r="Z7" s="328"/>
      <c r="AA7" s="328"/>
      <c r="AB7" s="336"/>
      <c r="AC7" s="336"/>
      <c r="AD7" s="328"/>
      <c r="AE7" s="339"/>
      <c r="AF7" s="339"/>
      <c r="AG7" s="328"/>
      <c r="AH7" s="339"/>
      <c r="AI7" s="339"/>
      <c r="AJ7" s="328"/>
      <c r="AK7" s="45" t="str">
        <f>IF(COUNTA(AE6)=1,"〇","×")</f>
        <v>×</v>
      </c>
      <c r="AL7" s="50" t="s">
        <v>78</v>
      </c>
      <c r="AM7" s="110"/>
      <c r="AN7" s="111"/>
      <c r="AO7" s="114"/>
      <c r="AP7" s="115"/>
      <c r="AQ7" s="47"/>
      <c r="AR7" s="47"/>
      <c r="AS7" s="47"/>
      <c r="AT7" s="47"/>
      <c r="AU7" s="47"/>
      <c r="AV7" s="47"/>
      <c r="AW7" s="47"/>
      <c r="AX7" s="47"/>
      <c r="AY7" s="47"/>
      <c r="AZ7" s="47"/>
      <c r="BA7" s="47"/>
      <c r="BB7" s="47"/>
      <c r="BE7" s="43"/>
      <c r="BF7" s="43"/>
      <c r="BI7" s="44"/>
      <c r="BJ7" s="44"/>
      <c r="BK7" s="44"/>
      <c r="BL7" s="44"/>
      <c r="BM7" s="44"/>
      <c r="BN7" s="44"/>
      <c r="BO7" s="44"/>
      <c r="BP7" s="44"/>
      <c r="BQ7" s="44"/>
      <c r="BR7" s="49"/>
      <c r="BS7" s="49"/>
      <c r="BT7" s="49"/>
      <c r="BU7" s="44"/>
      <c r="BV7" s="44"/>
      <c r="BW7" s="44"/>
      <c r="BX7" s="44"/>
      <c r="BY7" s="44"/>
      <c r="BZ7" s="44"/>
      <c r="CA7" s="44"/>
      <c r="CB7" s="44"/>
    </row>
    <row r="8" spans="1:80" ht="24.95" customHeight="1">
      <c r="A8" s="48" t="s">
        <v>44</v>
      </c>
      <c r="B8" s="47"/>
      <c r="C8" s="47"/>
      <c r="D8" s="47"/>
      <c r="E8" s="47"/>
      <c r="F8" s="51"/>
      <c r="G8" s="51"/>
      <c r="H8" s="51"/>
      <c r="I8" s="47"/>
      <c r="J8" s="47"/>
      <c r="K8" s="47"/>
      <c r="L8" s="47"/>
      <c r="M8" s="47"/>
      <c r="N8" s="47"/>
      <c r="O8" s="47"/>
      <c r="P8" s="47"/>
      <c r="Q8" s="47"/>
      <c r="R8" s="47"/>
      <c r="S8" s="47"/>
      <c r="T8" s="47"/>
      <c r="U8" s="52"/>
      <c r="V8" s="47"/>
      <c r="W8" s="47"/>
      <c r="X8" s="47"/>
      <c r="Y8" s="47"/>
      <c r="Z8" s="47"/>
      <c r="AA8" s="47"/>
      <c r="AB8" s="47"/>
      <c r="AC8" s="47"/>
      <c r="AD8" s="47"/>
      <c r="AE8" s="47"/>
      <c r="AF8" s="47"/>
      <c r="AG8" s="47"/>
      <c r="AH8" s="47"/>
      <c r="AI8" s="47"/>
      <c r="AJ8" s="47"/>
      <c r="AK8" s="45" t="str">
        <f>IF(COUNTA(AH6)=1,"〇","×")</f>
        <v>×</v>
      </c>
      <c r="AL8" s="50" t="s">
        <v>43</v>
      </c>
      <c r="AM8" s="110"/>
      <c r="AN8" s="111"/>
      <c r="AO8" s="114"/>
      <c r="AP8" s="115"/>
      <c r="AQ8" s="47"/>
      <c r="AR8" s="47"/>
      <c r="AS8" s="47"/>
      <c r="AT8" s="47"/>
      <c r="AU8" s="47"/>
      <c r="AV8" s="47"/>
      <c r="AW8" s="47"/>
      <c r="AX8" s="47"/>
      <c r="AY8" s="47"/>
      <c r="AZ8" s="47"/>
      <c r="BA8" s="47"/>
      <c r="BB8" s="47"/>
      <c r="BE8" s="43"/>
      <c r="BF8" s="43"/>
      <c r="BI8" s="44"/>
      <c r="BJ8" s="44"/>
      <c r="BK8" s="44"/>
      <c r="BL8" s="44"/>
      <c r="BM8" s="44"/>
      <c r="BN8" s="44"/>
      <c r="BO8" s="44"/>
      <c r="BP8" s="44"/>
      <c r="BQ8" s="44"/>
      <c r="BR8" s="49"/>
      <c r="BS8" s="49"/>
      <c r="BT8" s="49"/>
      <c r="BU8" s="44"/>
      <c r="BV8" s="44"/>
      <c r="BW8" s="44"/>
      <c r="BX8" s="44"/>
      <c r="BY8" s="44"/>
      <c r="BZ8" s="44"/>
      <c r="CA8" s="44"/>
      <c r="CB8" s="44"/>
    </row>
    <row r="9" spans="1:80" ht="24.95" customHeight="1">
      <c r="A9" s="47"/>
      <c r="B9" s="47"/>
      <c r="C9" s="47"/>
      <c r="D9" s="47"/>
      <c r="E9" s="47"/>
      <c r="F9" s="51"/>
      <c r="G9" s="51"/>
      <c r="H9" s="51"/>
      <c r="I9" s="47"/>
      <c r="J9" s="47"/>
      <c r="K9" s="47"/>
      <c r="L9" s="47"/>
      <c r="M9" s="47"/>
      <c r="N9" s="47"/>
      <c r="O9" s="47"/>
      <c r="P9" s="47"/>
      <c r="Q9" s="47"/>
      <c r="R9" s="47"/>
      <c r="S9" s="47"/>
      <c r="T9" s="47"/>
      <c r="U9" s="52"/>
      <c r="V9" s="47"/>
      <c r="W9" s="47"/>
      <c r="X9" s="47"/>
      <c r="Y9" s="47"/>
      <c r="Z9" s="47"/>
      <c r="AA9" s="47"/>
      <c r="AB9" s="47"/>
      <c r="AC9" s="47"/>
      <c r="AD9" s="47"/>
      <c r="AE9" s="47"/>
      <c r="AF9" s="47"/>
      <c r="AG9" s="47"/>
      <c r="AH9" s="47"/>
      <c r="AI9" s="47"/>
      <c r="AJ9" s="47"/>
      <c r="AK9" s="45"/>
      <c r="AL9" s="50"/>
      <c r="AM9" s="116"/>
      <c r="AN9" s="117"/>
      <c r="AO9" s="118"/>
      <c r="AP9" s="119"/>
      <c r="AQ9" s="47"/>
      <c r="AR9" s="47"/>
      <c r="AS9" s="47"/>
      <c r="AT9" s="47"/>
      <c r="AU9" s="47"/>
      <c r="AV9" s="47"/>
      <c r="AW9" s="47"/>
      <c r="AX9" s="47"/>
      <c r="AY9" s="47"/>
      <c r="AZ9" s="47"/>
      <c r="BA9" s="47"/>
      <c r="BB9" s="47"/>
      <c r="BE9" s="43"/>
      <c r="BF9" s="43"/>
      <c r="BI9" s="44"/>
      <c r="BJ9" s="44"/>
      <c r="BK9" s="44"/>
      <c r="BL9" s="44"/>
      <c r="BM9" s="44"/>
      <c r="BN9" s="44"/>
      <c r="BO9" s="44"/>
      <c r="BP9" s="44"/>
      <c r="BQ9" s="44"/>
      <c r="BR9" s="49"/>
      <c r="BS9" s="49"/>
      <c r="BT9" s="49"/>
      <c r="BU9" s="44"/>
      <c r="BV9" s="44"/>
      <c r="BW9" s="44"/>
      <c r="BX9" s="44"/>
      <c r="BY9" s="44"/>
      <c r="BZ9" s="44"/>
      <c r="CA9" s="44"/>
      <c r="CB9" s="44"/>
    </row>
    <row r="10" spans="1:80" ht="24">
      <c r="A10" s="328" t="s">
        <v>45</v>
      </c>
      <c r="B10" s="329"/>
      <c r="C10" s="329"/>
      <c r="D10" s="329"/>
      <c r="E10" s="335" t="s">
        <v>46</v>
      </c>
      <c r="F10" s="335"/>
      <c r="G10" s="335"/>
      <c r="H10" s="335"/>
      <c r="I10" s="335"/>
      <c r="J10" s="335"/>
      <c r="K10" s="335"/>
      <c r="L10" s="335"/>
      <c r="M10" s="340"/>
      <c r="N10" s="331" t="s">
        <v>47</v>
      </c>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45"/>
      <c r="AL10" s="50"/>
      <c r="AO10" s="47"/>
      <c r="AP10" s="47"/>
      <c r="AQ10" s="47"/>
      <c r="AR10" s="47"/>
      <c r="AS10" s="47"/>
      <c r="AT10" s="47"/>
      <c r="AU10" s="47"/>
      <c r="AV10" s="47"/>
      <c r="AW10" s="47"/>
      <c r="AX10" s="47"/>
      <c r="AY10" s="47"/>
      <c r="AZ10" s="47"/>
      <c r="BA10" s="47"/>
      <c r="BB10" s="47"/>
      <c r="BE10" s="43"/>
      <c r="BF10" s="43"/>
      <c r="BI10" s="44"/>
      <c r="BJ10" s="44"/>
      <c r="BK10" s="44"/>
      <c r="BL10" s="44"/>
      <c r="BM10" s="44"/>
      <c r="BN10" s="44"/>
      <c r="BO10" s="44"/>
      <c r="BP10" s="44"/>
      <c r="BQ10" s="44"/>
      <c r="BR10" s="49"/>
      <c r="BS10" s="49"/>
      <c r="BT10" s="49"/>
      <c r="BU10" s="44"/>
      <c r="BV10" s="44"/>
      <c r="BW10" s="44"/>
      <c r="BX10" s="44"/>
      <c r="BY10" s="44"/>
      <c r="BZ10" s="44"/>
      <c r="CA10" s="44"/>
      <c r="CB10" s="44"/>
    </row>
    <row r="11" spans="1:80" s="55" customFormat="1" ht="60" customHeight="1">
      <c r="A11" s="342" t="s">
        <v>242</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53"/>
      <c r="AL11" s="54"/>
      <c r="AN11" s="124">
        <f>AM5</f>
        <v>0</v>
      </c>
      <c r="AO11" s="124"/>
      <c r="AP11" s="124"/>
      <c r="AQ11" s="56"/>
      <c r="AR11" s="56"/>
      <c r="AS11" s="56"/>
      <c r="AT11" s="56"/>
      <c r="AU11" s="56"/>
      <c r="AV11" s="56"/>
      <c r="AW11" s="56"/>
      <c r="AX11" s="56"/>
      <c r="AY11" s="56"/>
      <c r="AZ11" s="56"/>
      <c r="BA11" s="56"/>
      <c r="BB11" s="56"/>
      <c r="BE11" s="57"/>
      <c r="BF11" s="57"/>
      <c r="BI11" s="58"/>
      <c r="BJ11" s="58"/>
      <c r="BK11" s="58"/>
      <c r="BL11" s="58"/>
      <c r="BM11" s="58"/>
      <c r="BN11" s="58"/>
      <c r="BO11" s="58"/>
      <c r="BP11" s="58"/>
      <c r="BQ11" s="58"/>
      <c r="BR11" s="59"/>
      <c r="BS11" s="59"/>
      <c r="BT11" s="59"/>
      <c r="BU11" s="58"/>
      <c r="BV11" s="58"/>
      <c r="BW11" s="58"/>
      <c r="BX11" s="58"/>
      <c r="BY11" s="58"/>
      <c r="BZ11" s="58"/>
      <c r="CA11" s="58"/>
      <c r="CB11" s="58"/>
    </row>
    <row r="12" spans="1:80" ht="21.95" customHeight="1">
      <c r="A12" s="47"/>
      <c r="B12" s="47"/>
      <c r="C12" s="47"/>
      <c r="D12" s="47"/>
      <c r="E12" s="47"/>
      <c r="F12" s="47"/>
      <c r="G12" s="47"/>
      <c r="H12" s="47"/>
      <c r="I12" s="47"/>
      <c r="J12" s="47"/>
      <c r="K12" s="47"/>
      <c r="L12" s="47"/>
      <c r="M12" s="47"/>
      <c r="N12" s="127" t="s">
        <v>48</v>
      </c>
      <c r="O12" s="128"/>
      <c r="P12" s="128"/>
      <c r="Q12" s="128"/>
      <c r="R12" s="128"/>
      <c r="S12" s="288"/>
      <c r="T12" s="289"/>
      <c r="U12" s="289"/>
      <c r="V12" s="289"/>
      <c r="W12" s="289"/>
      <c r="X12" s="289"/>
      <c r="Y12" s="289"/>
      <c r="Z12" s="289"/>
      <c r="AA12" s="289"/>
      <c r="AB12" s="289"/>
      <c r="AC12" s="289"/>
      <c r="AD12" s="289"/>
      <c r="AE12" s="289"/>
      <c r="AF12" s="289"/>
      <c r="AG12" s="289"/>
      <c r="AH12" s="289"/>
      <c r="AI12" s="289"/>
      <c r="AJ12" s="289"/>
      <c r="AK12" s="60" t="str">
        <f>IF(COUNTA(S12)=1,"〇","×")</f>
        <v>×</v>
      </c>
      <c r="AL12" s="46" t="s">
        <v>79</v>
      </c>
      <c r="AO12" s="48"/>
      <c r="AP12" s="47"/>
      <c r="AQ12" s="47"/>
      <c r="AR12" s="47"/>
      <c r="AS12" s="47"/>
      <c r="AT12" s="47"/>
      <c r="AU12" s="47"/>
      <c r="AV12" s="47"/>
      <c r="AW12" s="47"/>
      <c r="AX12" s="47"/>
      <c r="AY12" s="47"/>
      <c r="AZ12" s="47"/>
      <c r="BA12" s="47"/>
      <c r="BB12" s="47"/>
      <c r="BE12" s="43"/>
      <c r="BF12" s="43"/>
      <c r="BI12" s="44"/>
      <c r="BJ12" s="44"/>
      <c r="BK12" s="44"/>
      <c r="BL12" s="44"/>
      <c r="BM12" s="44"/>
      <c r="BN12" s="44"/>
      <c r="BO12" s="44"/>
      <c r="BP12" s="44"/>
      <c r="BQ12" s="44"/>
      <c r="BR12" s="49"/>
      <c r="BS12" s="49"/>
      <c r="BT12" s="49"/>
      <c r="BU12" s="44"/>
      <c r="BV12" s="44"/>
      <c r="BW12" s="44"/>
      <c r="BX12" s="44"/>
      <c r="BY12" s="44"/>
      <c r="BZ12" s="44"/>
      <c r="CA12" s="44"/>
      <c r="CB12" s="44"/>
    </row>
    <row r="13" spans="1:80" ht="21.95" customHeight="1">
      <c r="A13" s="47"/>
      <c r="B13" s="47"/>
      <c r="C13" s="47"/>
      <c r="D13" s="47"/>
      <c r="E13" s="47"/>
      <c r="F13" s="47"/>
      <c r="G13" s="47"/>
      <c r="H13" s="47"/>
      <c r="I13" s="47"/>
      <c r="J13" s="47"/>
      <c r="K13" s="47"/>
      <c r="L13" s="47"/>
      <c r="M13" s="47"/>
      <c r="N13" s="128"/>
      <c r="O13" s="128"/>
      <c r="P13" s="128"/>
      <c r="Q13" s="128"/>
      <c r="R13" s="128"/>
      <c r="S13" s="289"/>
      <c r="T13" s="289"/>
      <c r="U13" s="289"/>
      <c r="V13" s="289"/>
      <c r="W13" s="289"/>
      <c r="X13" s="289"/>
      <c r="Y13" s="289"/>
      <c r="Z13" s="289"/>
      <c r="AA13" s="289"/>
      <c r="AB13" s="289"/>
      <c r="AC13" s="289"/>
      <c r="AD13" s="289"/>
      <c r="AE13" s="289"/>
      <c r="AF13" s="289"/>
      <c r="AG13" s="289"/>
      <c r="AH13" s="289"/>
      <c r="AI13" s="289"/>
      <c r="AJ13" s="289"/>
      <c r="AK13" s="61"/>
      <c r="AO13" s="48"/>
      <c r="AP13" s="47"/>
      <c r="AQ13" s="47"/>
      <c r="AR13" s="47"/>
      <c r="AS13" s="47"/>
      <c r="AT13" s="47"/>
      <c r="AU13" s="47"/>
      <c r="AV13" s="47"/>
      <c r="AW13" s="47"/>
      <c r="AX13" s="47"/>
      <c r="AY13" s="47"/>
      <c r="AZ13" s="47"/>
      <c r="BA13" s="47"/>
      <c r="BB13" s="47"/>
      <c r="BE13" s="43"/>
      <c r="BF13" s="43"/>
      <c r="BI13" s="44"/>
      <c r="BJ13" s="44"/>
      <c r="BK13" s="44"/>
      <c r="BL13" s="44"/>
      <c r="BM13" s="44"/>
      <c r="BN13" s="44"/>
      <c r="BO13" s="44"/>
      <c r="BP13" s="44"/>
      <c r="BQ13" s="44"/>
      <c r="BR13" s="49"/>
      <c r="BS13" s="49"/>
      <c r="BT13" s="49"/>
      <c r="BU13" s="44"/>
      <c r="BV13" s="44"/>
      <c r="BW13" s="44"/>
      <c r="BX13" s="44"/>
      <c r="BY13" s="44"/>
      <c r="BZ13" s="44"/>
      <c r="CA13" s="44"/>
      <c r="CB13" s="44"/>
    </row>
    <row r="14" spans="1:80" ht="21.95" customHeight="1">
      <c r="A14" s="47"/>
      <c r="B14" s="47"/>
      <c r="C14" s="47"/>
      <c r="D14" s="47"/>
      <c r="E14" s="47"/>
      <c r="F14" s="47"/>
      <c r="G14" s="47"/>
      <c r="H14" s="47"/>
      <c r="I14" s="47"/>
      <c r="J14" s="47"/>
      <c r="K14" s="47"/>
      <c r="L14" s="47"/>
      <c r="M14" s="47"/>
      <c r="N14" s="127" t="s">
        <v>49</v>
      </c>
      <c r="O14" s="128"/>
      <c r="P14" s="128"/>
      <c r="Q14" s="128"/>
      <c r="R14" s="128"/>
      <c r="S14" s="288"/>
      <c r="T14" s="289"/>
      <c r="U14" s="289"/>
      <c r="V14" s="289"/>
      <c r="W14" s="289"/>
      <c r="X14" s="289"/>
      <c r="Y14" s="289"/>
      <c r="Z14" s="289"/>
      <c r="AA14" s="289"/>
      <c r="AB14" s="289"/>
      <c r="AC14" s="289"/>
      <c r="AD14" s="289"/>
      <c r="AE14" s="289"/>
      <c r="AF14" s="289"/>
      <c r="AG14" s="289"/>
      <c r="AH14" s="289"/>
      <c r="AI14" s="289"/>
      <c r="AJ14" s="289"/>
      <c r="AK14" s="60" t="str">
        <f>IF(COUNTA(S14)=1,"〇","×")</f>
        <v>×</v>
      </c>
      <c r="AL14" s="46" t="s">
        <v>80</v>
      </c>
      <c r="AO14" s="48"/>
      <c r="AP14" s="47"/>
      <c r="AQ14" s="47"/>
      <c r="AR14" s="47"/>
      <c r="AS14" s="47"/>
      <c r="AU14" s="47"/>
      <c r="AV14" s="47"/>
      <c r="AW14" s="47"/>
      <c r="AX14" s="47"/>
      <c r="AY14" s="47"/>
      <c r="AZ14" s="47"/>
      <c r="BA14" s="47"/>
      <c r="BB14" s="47"/>
      <c r="BE14" s="43"/>
      <c r="BF14" s="43"/>
      <c r="BI14" s="44"/>
      <c r="BJ14" s="44"/>
      <c r="BK14" s="44"/>
      <c r="BL14" s="44"/>
      <c r="BM14" s="44"/>
      <c r="BN14" s="44"/>
      <c r="BO14" s="44"/>
      <c r="BP14" s="44"/>
      <c r="BQ14" s="44"/>
      <c r="BR14" s="49"/>
      <c r="BS14" s="49"/>
      <c r="BT14" s="49"/>
      <c r="BU14" s="44"/>
      <c r="BV14" s="44"/>
      <c r="BW14" s="44"/>
      <c r="BX14" s="44"/>
      <c r="BY14" s="44"/>
      <c r="BZ14" s="44"/>
      <c r="CA14" s="44"/>
      <c r="CB14" s="44"/>
    </row>
    <row r="15" spans="1:80" ht="21.95" customHeight="1">
      <c r="A15" s="47"/>
      <c r="B15" s="47"/>
      <c r="C15" s="47"/>
      <c r="D15" s="47"/>
      <c r="E15" s="47"/>
      <c r="F15" s="47"/>
      <c r="G15" s="47"/>
      <c r="H15" s="47"/>
      <c r="I15" s="47"/>
      <c r="J15" s="47"/>
      <c r="K15" s="47"/>
      <c r="L15" s="47"/>
      <c r="M15" s="47"/>
      <c r="N15" s="128"/>
      <c r="O15" s="128"/>
      <c r="P15" s="128"/>
      <c r="Q15" s="128"/>
      <c r="R15" s="128"/>
      <c r="S15" s="289"/>
      <c r="T15" s="289"/>
      <c r="U15" s="289"/>
      <c r="V15" s="289"/>
      <c r="W15" s="289"/>
      <c r="X15" s="289"/>
      <c r="Y15" s="289"/>
      <c r="Z15" s="289"/>
      <c r="AA15" s="289"/>
      <c r="AB15" s="289"/>
      <c r="AC15" s="289"/>
      <c r="AD15" s="289"/>
      <c r="AE15" s="289"/>
      <c r="AF15" s="289"/>
      <c r="AG15" s="289"/>
      <c r="AH15" s="289"/>
      <c r="AI15" s="289"/>
      <c r="AJ15" s="289"/>
      <c r="AK15" s="61"/>
      <c r="AO15" s="48"/>
      <c r="AP15" s="47"/>
      <c r="AQ15" s="47"/>
      <c r="AR15" s="47"/>
      <c r="AS15" s="47"/>
      <c r="AT15" s="47"/>
      <c r="AU15" s="47"/>
      <c r="AV15" s="47"/>
      <c r="AW15" s="47"/>
      <c r="AX15" s="47"/>
      <c r="AY15" s="47"/>
      <c r="AZ15" s="47"/>
      <c r="BA15" s="47"/>
      <c r="BB15" s="47"/>
      <c r="BE15" s="43"/>
      <c r="BF15" s="43"/>
      <c r="BI15" s="44"/>
      <c r="BJ15" s="44"/>
      <c r="BK15" s="44"/>
      <c r="BL15" s="44"/>
      <c r="BM15" s="44"/>
      <c r="BN15" s="44"/>
      <c r="BO15" s="44"/>
      <c r="BP15" s="44"/>
      <c r="BQ15" s="44"/>
      <c r="BR15" s="49"/>
      <c r="BS15" s="49"/>
      <c r="BT15" s="49"/>
      <c r="BU15" s="44"/>
      <c r="BV15" s="44"/>
      <c r="BW15" s="44"/>
      <c r="BX15" s="44"/>
      <c r="BY15" s="44"/>
      <c r="BZ15" s="44"/>
      <c r="CA15" s="44"/>
      <c r="CB15" s="44"/>
    </row>
    <row r="16" spans="1:80" ht="21.95" customHeight="1">
      <c r="A16" s="47"/>
      <c r="B16" s="47"/>
      <c r="C16" s="47"/>
      <c r="D16" s="47"/>
      <c r="E16" s="47"/>
      <c r="F16" s="47"/>
      <c r="G16" s="47"/>
      <c r="H16" s="47"/>
      <c r="I16" s="47"/>
      <c r="J16" s="47"/>
      <c r="K16" s="47"/>
      <c r="L16" s="47"/>
      <c r="M16" s="47"/>
      <c r="N16" s="127" t="s">
        <v>50</v>
      </c>
      <c r="O16" s="128"/>
      <c r="P16" s="128"/>
      <c r="Q16" s="128"/>
      <c r="R16" s="128"/>
      <c r="S16" s="323"/>
      <c r="T16" s="324"/>
      <c r="U16" s="324"/>
      <c r="V16" s="324"/>
      <c r="W16" s="324"/>
      <c r="X16" s="127" t="s">
        <v>51</v>
      </c>
      <c r="Y16" s="128"/>
      <c r="Z16" s="128"/>
      <c r="AA16" s="128"/>
      <c r="AB16" s="128"/>
      <c r="AC16" s="323"/>
      <c r="AD16" s="324"/>
      <c r="AE16" s="324"/>
      <c r="AF16" s="324"/>
      <c r="AG16" s="324"/>
      <c r="AH16" s="324"/>
      <c r="AI16" s="324"/>
      <c r="AJ16" s="324"/>
      <c r="AK16" s="60" t="str">
        <f>IF(COUNTA(S16)=1,"〇","×")</f>
        <v>×</v>
      </c>
      <c r="AL16" s="46" t="s">
        <v>81</v>
      </c>
      <c r="AO16" s="48"/>
      <c r="AP16" s="47"/>
      <c r="AQ16" s="47"/>
      <c r="AR16" s="47"/>
      <c r="AS16" s="47"/>
      <c r="AT16" s="47"/>
      <c r="AU16" s="47"/>
      <c r="AV16" s="47"/>
      <c r="AW16" s="47"/>
      <c r="AX16" s="47"/>
      <c r="AY16" s="47"/>
      <c r="AZ16" s="47"/>
      <c r="BA16" s="47"/>
      <c r="BB16" s="47"/>
      <c r="BE16" s="43"/>
      <c r="BF16" s="43"/>
      <c r="BI16" s="44"/>
      <c r="BJ16" s="44"/>
      <c r="BK16" s="44"/>
      <c r="BL16" s="44"/>
      <c r="BM16" s="44"/>
      <c r="BN16" s="44"/>
      <c r="BO16" s="44"/>
      <c r="BP16" s="44"/>
      <c r="BQ16" s="44"/>
      <c r="BR16" s="49"/>
      <c r="BS16" s="49"/>
      <c r="BT16" s="49"/>
      <c r="BU16" s="44"/>
      <c r="BV16" s="44"/>
      <c r="BW16" s="44"/>
      <c r="BX16" s="44"/>
      <c r="BY16" s="44"/>
      <c r="BZ16" s="44"/>
      <c r="CA16" s="44"/>
      <c r="CB16" s="44"/>
    </row>
    <row r="17" spans="1:58" ht="21.95" customHeight="1">
      <c r="A17" s="47"/>
      <c r="B17" s="47"/>
      <c r="C17" s="47"/>
      <c r="D17" s="47"/>
      <c r="E17" s="47"/>
      <c r="F17" s="47"/>
      <c r="G17" s="47"/>
      <c r="H17" s="47"/>
      <c r="I17" s="47"/>
      <c r="J17" s="47"/>
      <c r="K17" s="47"/>
      <c r="L17" s="47"/>
      <c r="M17" s="47"/>
      <c r="N17" s="128"/>
      <c r="O17" s="128"/>
      <c r="P17" s="128"/>
      <c r="Q17" s="128"/>
      <c r="R17" s="128"/>
      <c r="S17" s="324"/>
      <c r="T17" s="324"/>
      <c r="U17" s="324"/>
      <c r="V17" s="324"/>
      <c r="W17" s="324"/>
      <c r="X17" s="128"/>
      <c r="Y17" s="128"/>
      <c r="Z17" s="128"/>
      <c r="AA17" s="128"/>
      <c r="AB17" s="128"/>
      <c r="AC17" s="324"/>
      <c r="AD17" s="324"/>
      <c r="AE17" s="324"/>
      <c r="AF17" s="324"/>
      <c r="AG17" s="324"/>
      <c r="AH17" s="324"/>
      <c r="AI17" s="324"/>
      <c r="AJ17" s="324"/>
      <c r="AK17" s="60" t="str">
        <f>IF(COUNTA(AC16)=1,"〇","×")</f>
        <v>×</v>
      </c>
      <c r="AL17" s="46" t="s">
        <v>82</v>
      </c>
      <c r="AM17" s="47"/>
      <c r="AN17" s="47"/>
      <c r="AO17" s="48"/>
      <c r="AP17" s="47"/>
      <c r="AQ17" s="47"/>
      <c r="AR17" s="47"/>
      <c r="AS17" s="47"/>
      <c r="AT17" s="47"/>
      <c r="AU17" s="47"/>
      <c r="AV17" s="47"/>
      <c r="AW17" s="47"/>
      <c r="AX17" s="47"/>
      <c r="AY17" s="47"/>
      <c r="AZ17" s="47"/>
      <c r="BA17" s="47"/>
      <c r="BB17" s="47"/>
    </row>
    <row r="18" spans="1:58" ht="21.95" customHeight="1">
      <c r="A18" s="47"/>
      <c r="B18" s="47"/>
      <c r="C18" s="47"/>
      <c r="D18" s="47"/>
      <c r="E18" s="47"/>
      <c r="F18" s="47"/>
      <c r="G18" s="47"/>
      <c r="H18" s="47"/>
      <c r="I18" s="47"/>
      <c r="J18" s="47"/>
      <c r="K18" s="47"/>
      <c r="L18" s="47"/>
      <c r="M18" s="47"/>
      <c r="N18" s="127"/>
      <c r="O18" s="128"/>
      <c r="P18" s="128"/>
      <c r="Q18" s="128"/>
      <c r="R18" s="128"/>
      <c r="S18" s="127" t="s">
        <v>51</v>
      </c>
      <c r="T18" s="128"/>
      <c r="U18" s="128"/>
      <c r="V18" s="128"/>
      <c r="W18" s="322"/>
      <c r="X18" s="325"/>
      <c r="Y18" s="325"/>
      <c r="Z18" s="325"/>
      <c r="AA18" s="325"/>
      <c r="AB18" s="325"/>
      <c r="AC18" s="325"/>
      <c r="AD18" s="325"/>
      <c r="AE18" s="325"/>
      <c r="AF18" s="325"/>
      <c r="AG18" s="325"/>
      <c r="AH18" s="325"/>
      <c r="AI18" s="325"/>
      <c r="AJ18" s="325"/>
      <c r="AK18" s="60" t="str">
        <f>IF(COUNTA(W18)=1,"〇","×")</f>
        <v>×</v>
      </c>
      <c r="AL18" s="46" t="s">
        <v>83</v>
      </c>
      <c r="AM18" s="47"/>
      <c r="AN18" s="47"/>
      <c r="AO18" s="48"/>
      <c r="AP18" s="47"/>
      <c r="AQ18" s="47"/>
      <c r="AR18" s="47"/>
      <c r="AS18" s="47"/>
      <c r="AT18" s="47"/>
      <c r="AU18" s="47"/>
      <c r="AV18" s="47"/>
      <c r="AW18" s="47"/>
      <c r="AX18" s="47"/>
      <c r="AY18" s="47"/>
      <c r="AZ18" s="47"/>
      <c r="BA18" s="47"/>
      <c r="BB18" s="47"/>
    </row>
    <row r="19" spans="1:58" ht="21.95" customHeight="1">
      <c r="A19" s="47"/>
      <c r="B19" s="47"/>
      <c r="C19" s="47"/>
      <c r="D19" s="47"/>
      <c r="E19" s="47"/>
      <c r="F19" s="47"/>
      <c r="G19" s="47"/>
      <c r="H19" s="47"/>
      <c r="I19" s="47"/>
      <c r="J19" s="47"/>
      <c r="K19" s="47"/>
      <c r="L19" s="47"/>
      <c r="M19" s="47"/>
      <c r="N19" s="128"/>
      <c r="O19" s="128"/>
      <c r="P19" s="128"/>
      <c r="Q19" s="128"/>
      <c r="R19" s="128"/>
      <c r="S19" s="128"/>
      <c r="T19" s="128"/>
      <c r="U19" s="128"/>
      <c r="V19" s="128"/>
      <c r="W19" s="325"/>
      <c r="X19" s="325"/>
      <c r="Y19" s="325"/>
      <c r="Z19" s="325"/>
      <c r="AA19" s="325"/>
      <c r="AB19" s="325"/>
      <c r="AC19" s="325"/>
      <c r="AD19" s="325"/>
      <c r="AE19" s="325"/>
      <c r="AF19" s="325"/>
      <c r="AG19" s="325"/>
      <c r="AH19" s="325"/>
      <c r="AI19" s="325"/>
      <c r="AJ19" s="325"/>
      <c r="AK19" s="62"/>
      <c r="AL19" s="46"/>
      <c r="AM19" s="47"/>
      <c r="AN19" s="47"/>
      <c r="AO19" s="48"/>
      <c r="AP19" s="47"/>
      <c r="AQ19" s="47"/>
      <c r="AR19" s="47"/>
      <c r="AS19" s="47"/>
      <c r="AT19" s="47"/>
      <c r="AU19" s="47"/>
      <c r="AV19" s="47"/>
      <c r="AW19" s="47"/>
      <c r="AX19" s="47"/>
      <c r="AY19" s="47"/>
      <c r="AZ19" s="47"/>
      <c r="BA19" s="47"/>
      <c r="BB19" s="47"/>
    </row>
    <row r="20" spans="1:58" ht="21.95" customHeight="1">
      <c r="A20" s="47"/>
      <c r="B20" s="47"/>
      <c r="C20" s="47"/>
      <c r="D20" s="47"/>
      <c r="E20" s="47"/>
      <c r="F20" s="47"/>
      <c r="G20" s="47"/>
      <c r="H20" s="47"/>
      <c r="I20" s="47"/>
      <c r="J20" s="47"/>
      <c r="K20" s="47"/>
      <c r="L20" s="47"/>
      <c r="M20" s="47"/>
      <c r="N20" s="128"/>
      <c r="O20" s="128"/>
      <c r="P20" s="128"/>
      <c r="Q20" s="128"/>
      <c r="R20" s="128"/>
      <c r="S20" s="127" t="s">
        <v>53</v>
      </c>
      <c r="T20" s="128"/>
      <c r="U20" s="128"/>
      <c r="V20" s="128"/>
      <c r="W20" s="322"/>
      <c r="X20" s="325"/>
      <c r="Y20" s="325"/>
      <c r="Z20" s="325"/>
      <c r="AA20" s="325"/>
      <c r="AB20" s="325"/>
      <c r="AC20" s="325"/>
      <c r="AD20" s="325"/>
      <c r="AE20" s="325"/>
      <c r="AF20" s="325"/>
      <c r="AG20" s="325"/>
      <c r="AH20" s="325"/>
      <c r="AI20" s="325"/>
      <c r="AJ20" s="325"/>
      <c r="AK20" s="60" t="str">
        <f>IF(COUNTA(W20)=1,"〇","×")</f>
        <v>×</v>
      </c>
      <c r="AL20" s="46" t="s">
        <v>84</v>
      </c>
      <c r="AM20" s="47"/>
      <c r="AN20" s="47"/>
      <c r="AO20" s="48"/>
      <c r="AP20" s="47"/>
      <c r="AQ20" s="47"/>
      <c r="AR20" s="47"/>
      <c r="AS20" s="47"/>
      <c r="AT20" s="47"/>
      <c r="AU20" s="47"/>
      <c r="AV20" s="47"/>
      <c r="AW20" s="47"/>
      <c r="AX20" s="47"/>
      <c r="AY20" s="47"/>
      <c r="AZ20" s="47"/>
      <c r="BA20" s="47"/>
      <c r="BB20" s="47"/>
    </row>
    <row r="21" spans="1:58" ht="21.95" customHeight="1">
      <c r="A21" s="47"/>
      <c r="B21" s="47"/>
      <c r="C21" s="47"/>
      <c r="D21" s="47"/>
      <c r="E21" s="47"/>
      <c r="F21" s="47"/>
      <c r="G21" s="47"/>
      <c r="H21" s="47"/>
      <c r="I21" s="47"/>
      <c r="J21" s="47"/>
      <c r="K21" s="47"/>
      <c r="L21" s="47"/>
      <c r="M21" s="47"/>
      <c r="N21" s="128"/>
      <c r="O21" s="128"/>
      <c r="P21" s="128"/>
      <c r="Q21" s="128"/>
      <c r="R21" s="128"/>
      <c r="S21" s="128"/>
      <c r="T21" s="128"/>
      <c r="U21" s="128"/>
      <c r="V21" s="128"/>
      <c r="W21" s="325"/>
      <c r="X21" s="325"/>
      <c r="Y21" s="325"/>
      <c r="Z21" s="325"/>
      <c r="AA21" s="325"/>
      <c r="AB21" s="325"/>
      <c r="AC21" s="325"/>
      <c r="AD21" s="325"/>
      <c r="AE21" s="325"/>
      <c r="AF21" s="325"/>
      <c r="AG21" s="325"/>
      <c r="AH21" s="325"/>
      <c r="AI21" s="325"/>
      <c r="AJ21" s="325"/>
      <c r="AK21" s="62"/>
      <c r="AL21" s="46"/>
      <c r="AM21" s="47"/>
      <c r="AN21" s="47"/>
      <c r="AO21" s="48"/>
      <c r="AP21" s="47"/>
      <c r="AQ21" s="47"/>
      <c r="AR21" s="47"/>
      <c r="AS21" s="47"/>
      <c r="AT21" s="47"/>
      <c r="AU21" s="47"/>
      <c r="AV21" s="47"/>
      <c r="AW21" s="47"/>
      <c r="AX21" s="47"/>
      <c r="AY21" s="47"/>
      <c r="AZ21" s="47"/>
      <c r="BA21" s="47"/>
      <c r="BB21" s="47"/>
    </row>
    <row r="22" spans="1:58" ht="21.95" customHeight="1">
      <c r="A22" s="47"/>
      <c r="B22" s="47"/>
      <c r="C22" s="47"/>
      <c r="D22" s="47"/>
      <c r="E22" s="47"/>
      <c r="F22" s="47"/>
      <c r="G22" s="47"/>
      <c r="H22" s="47"/>
      <c r="I22" s="47"/>
      <c r="J22" s="47"/>
      <c r="K22" s="47"/>
      <c r="L22" s="47"/>
      <c r="M22" s="47"/>
      <c r="N22" s="128"/>
      <c r="O22" s="128"/>
      <c r="P22" s="128"/>
      <c r="Q22" s="128"/>
      <c r="R22" s="128"/>
      <c r="S22" s="127" t="s">
        <v>54</v>
      </c>
      <c r="T22" s="128"/>
      <c r="U22" s="128"/>
      <c r="V22" s="128"/>
      <c r="W22" s="321"/>
      <c r="X22" s="322"/>
      <c r="Y22" s="322"/>
      <c r="Z22" s="322"/>
      <c r="AA22" s="322"/>
      <c r="AB22" s="322"/>
      <c r="AC22" s="322"/>
      <c r="AD22" s="322"/>
      <c r="AE22" s="322"/>
      <c r="AF22" s="322"/>
      <c r="AG22" s="322"/>
      <c r="AH22" s="322"/>
      <c r="AI22" s="322"/>
      <c r="AJ22" s="322"/>
      <c r="AK22" s="60" t="str">
        <f>IF(COUNTA(W22)=1,"〇","×")</f>
        <v>×</v>
      </c>
      <c r="AL22" s="46" t="s">
        <v>85</v>
      </c>
      <c r="AM22" s="47"/>
      <c r="AN22" s="47"/>
      <c r="AO22" s="48"/>
      <c r="AP22" s="47"/>
      <c r="AQ22" s="47"/>
      <c r="AR22" s="47"/>
      <c r="AS22" s="47"/>
      <c r="AT22" s="47"/>
      <c r="AU22" s="47"/>
      <c r="AV22" s="47"/>
      <c r="AW22" s="47"/>
      <c r="AX22" s="47"/>
      <c r="AY22" s="47"/>
      <c r="AZ22" s="47"/>
      <c r="BA22" s="47"/>
      <c r="BB22" s="47"/>
    </row>
    <row r="23" spans="1:58" ht="21.95" customHeight="1">
      <c r="A23" s="47"/>
      <c r="B23" s="47"/>
      <c r="C23" s="47"/>
      <c r="D23" s="47"/>
      <c r="E23" s="47"/>
      <c r="F23" s="47"/>
      <c r="G23" s="47"/>
      <c r="H23" s="47"/>
      <c r="I23" s="47"/>
      <c r="J23" s="47"/>
      <c r="K23" s="47"/>
      <c r="L23" s="47"/>
      <c r="M23" s="47"/>
      <c r="N23" s="128"/>
      <c r="O23" s="128"/>
      <c r="P23" s="128"/>
      <c r="Q23" s="128"/>
      <c r="R23" s="128"/>
      <c r="S23" s="128"/>
      <c r="T23" s="128"/>
      <c r="U23" s="128"/>
      <c r="V23" s="128"/>
      <c r="W23" s="322"/>
      <c r="X23" s="322"/>
      <c r="Y23" s="322"/>
      <c r="Z23" s="322"/>
      <c r="AA23" s="322"/>
      <c r="AB23" s="322"/>
      <c r="AC23" s="322"/>
      <c r="AD23" s="322"/>
      <c r="AE23" s="322"/>
      <c r="AF23" s="322"/>
      <c r="AG23" s="322"/>
      <c r="AH23" s="322"/>
      <c r="AI23" s="322"/>
      <c r="AJ23" s="322"/>
      <c r="AK23" s="63"/>
    </row>
    <row r="24" spans="1:58" ht="9.9499999999999993" customHeight="1">
      <c r="A24" s="47"/>
      <c r="B24" s="47"/>
      <c r="C24" s="47"/>
      <c r="D24" s="47"/>
      <c r="E24" s="47"/>
      <c r="F24" s="47"/>
      <c r="G24" s="47"/>
      <c r="H24" s="47"/>
      <c r="I24" s="47"/>
      <c r="J24" s="47"/>
      <c r="K24" s="47"/>
      <c r="L24" s="47"/>
      <c r="M24" s="47"/>
      <c r="N24" s="64"/>
      <c r="O24" s="64"/>
      <c r="P24" s="64"/>
      <c r="Q24" s="64"/>
      <c r="R24" s="64"/>
      <c r="S24" s="64"/>
      <c r="T24" s="64"/>
      <c r="U24" s="64"/>
      <c r="V24" s="64"/>
      <c r="W24" s="47"/>
      <c r="X24" s="47"/>
      <c r="Y24" s="47"/>
      <c r="Z24" s="47"/>
      <c r="AA24" s="47"/>
      <c r="AB24" s="47"/>
      <c r="AC24" s="47"/>
      <c r="AD24" s="47"/>
      <c r="AE24" s="47"/>
      <c r="AF24" s="47"/>
      <c r="AG24" s="47"/>
      <c r="AH24" s="47"/>
      <c r="AI24" s="47"/>
      <c r="AJ24" s="47"/>
      <c r="AK24" s="63"/>
    </row>
    <row r="25" spans="1:58" ht="9.9499999999999993" customHeight="1" thickBo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63"/>
    </row>
    <row r="26" spans="1:58" ht="22.15" customHeight="1" thickBot="1">
      <c r="A26" s="47"/>
      <c r="B26" s="47"/>
      <c r="H26" s="320" t="s">
        <v>94</v>
      </c>
      <c r="I26" s="320"/>
      <c r="J26" s="320"/>
      <c r="K26" s="320"/>
      <c r="L26" s="320"/>
      <c r="M26" s="320"/>
      <c r="N26" s="320"/>
      <c r="O26" s="320"/>
      <c r="P26" s="320"/>
      <c r="Q26" s="320"/>
      <c r="R26" s="326" t="str">
        <f>IF(AK2="〇",V68,"必要事項が全て入力されると表示されます。")</f>
        <v>必要事項が全て入力されると表示されます。</v>
      </c>
      <c r="S26" s="319"/>
      <c r="T26" s="319"/>
      <c r="U26" s="319"/>
      <c r="V26" s="319"/>
      <c r="W26" s="319"/>
      <c r="X26" s="319"/>
      <c r="Y26" s="319"/>
      <c r="Z26" s="327"/>
      <c r="AA26" s="327"/>
      <c r="AB26" s="327"/>
      <c r="AC26" s="327"/>
      <c r="AK26" s="63"/>
    </row>
    <row r="27" spans="1:58" ht="22.15" customHeight="1" thickBot="1">
      <c r="A27" s="47"/>
      <c r="B27" s="47"/>
      <c r="H27" s="320"/>
      <c r="I27" s="320"/>
      <c r="J27" s="320"/>
      <c r="K27" s="320"/>
      <c r="L27" s="320"/>
      <c r="M27" s="320"/>
      <c r="N27" s="320"/>
      <c r="O27" s="320"/>
      <c r="P27" s="320"/>
      <c r="Q27" s="320"/>
      <c r="R27" s="319"/>
      <c r="S27" s="319"/>
      <c r="T27" s="319"/>
      <c r="U27" s="319"/>
      <c r="V27" s="319"/>
      <c r="W27" s="319"/>
      <c r="X27" s="319"/>
      <c r="Y27" s="319"/>
      <c r="Z27" s="327"/>
      <c r="AA27" s="327"/>
      <c r="AB27" s="327"/>
      <c r="AC27" s="327"/>
      <c r="AK27" s="63"/>
      <c r="BE27" s="43"/>
      <c r="BF27" s="43"/>
    </row>
    <row r="28" spans="1:58" ht="22.15" customHeight="1" thickBot="1">
      <c r="A28" s="47"/>
      <c r="B28" s="47"/>
      <c r="H28" s="320" t="s">
        <v>56</v>
      </c>
      <c r="I28" s="320"/>
      <c r="J28" s="320"/>
      <c r="K28" s="320"/>
      <c r="L28" s="320"/>
      <c r="M28" s="320"/>
      <c r="N28" s="320"/>
      <c r="O28" s="320"/>
      <c r="P28" s="320"/>
      <c r="Q28" s="320"/>
      <c r="R28" s="318" t="str">
        <f>IF(AK2="〇",AF68,"必要事項が全て入力されると表示されます。")</f>
        <v>必要事項が全て入力されると表示されます。</v>
      </c>
      <c r="S28" s="319"/>
      <c r="T28" s="319"/>
      <c r="U28" s="319"/>
      <c r="V28" s="319"/>
      <c r="W28" s="319"/>
      <c r="X28" s="319"/>
      <c r="Y28" s="319"/>
      <c r="Z28" s="319"/>
      <c r="AA28" s="319"/>
      <c r="AB28" s="319"/>
      <c r="AC28" s="319"/>
      <c r="AD28" s="65"/>
      <c r="AE28" s="65"/>
      <c r="AF28" s="65"/>
      <c r="AG28" s="65"/>
      <c r="AH28" s="65"/>
      <c r="AK28" s="63"/>
      <c r="BE28" s="43"/>
      <c r="BF28" s="43"/>
    </row>
    <row r="29" spans="1:58" ht="22.15" customHeight="1" thickBot="1">
      <c r="A29" s="47"/>
      <c r="B29" s="47"/>
      <c r="H29" s="320"/>
      <c r="I29" s="320"/>
      <c r="J29" s="320"/>
      <c r="K29" s="320"/>
      <c r="L29" s="320"/>
      <c r="M29" s="320"/>
      <c r="N29" s="320"/>
      <c r="O29" s="320"/>
      <c r="P29" s="320"/>
      <c r="Q29" s="320"/>
      <c r="R29" s="319"/>
      <c r="S29" s="319"/>
      <c r="T29" s="319"/>
      <c r="U29" s="319"/>
      <c r="V29" s="319"/>
      <c r="W29" s="319"/>
      <c r="X29" s="319"/>
      <c r="Y29" s="319"/>
      <c r="Z29" s="319"/>
      <c r="AA29" s="319"/>
      <c r="AB29" s="319"/>
      <c r="AC29" s="319"/>
      <c r="AD29" s="65"/>
      <c r="AE29" s="65"/>
      <c r="AF29" s="65"/>
      <c r="AG29" s="65"/>
      <c r="AH29" s="65"/>
      <c r="AK29" s="63"/>
      <c r="BE29" s="43"/>
      <c r="BF29" s="43"/>
    </row>
    <row r="30" spans="1:58" ht="9.9499999999999993" customHeight="1">
      <c r="A30" s="66"/>
      <c r="B30" s="67"/>
      <c r="C30" s="67"/>
      <c r="D30" s="67"/>
      <c r="E30" s="67"/>
      <c r="F30" s="67"/>
      <c r="G30" s="67"/>
      <c r="H30" s="290" t="s">
        <v>95</v>
      </c>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63"/>
      <c r="BE30" s="43"/>
      <c r="BF30" s="43"/>
    </row>
    <row r="31" spans="1:58" ht="9.9499999999999993" customHeight="1">
      <c r="A31" s="68"/>
      <c r="B31" s="69"/>
      <c r="C31" s="69"/>
      <c r="D31" s="69"/>
      <c r="E31" s="69"/>
      <c r="F31" s="69"/>
      <c r="G31" s="69"/>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63"/>
      <c r="BE31" s="43"/>
      <c r="BF31" s="43"/>
    </row>
    <row r="32" spans="1:58" ht="9.9499999999999993" customHeight="1" thickBot="1">
      <c r="A32" s="68"/>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3"/>
      <c r="BE32" s="43"/>
      <c r="BF32" s="43"/>
    </row>
    <row r="33" spans="1:58" ht="9.9499999999999993" customHeight="1">
      <c r="A33" s="68"/>
      <c r="B33" s="69"/>
      <c r="C33" s="70"/>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2"/>
      <c r="AI33" s="69"/>
      <c r="AJ33" s="69"/>
      <c r="AK33" s="63"/>
      <c r="BE33" s="43"/>
      <c r="BF33" s="43"/>
    </row>
    <row r="34" spans="1:58" ht="22.15" customHeight="1">
      <c r="A34" s="68"/>
      <c r="C34" s="73" t="s">
        <v>76</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c r="AI34" s="69"/>
      <c r="AJ34" s="69"/>
      <c r="AK34" s="63"/>
      <c r="BE34" s="43"/>
      <c r="BF34" s="43"/>
    </row>
    <row r="35" spans="1:58" ht="9.9499999999999993" customHeight="1">
      <c r="A35" s="68"/>
      <c r="C35" s="73"/>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5"/>
      <c r="AI35" s="69"/>
      <c r="AJ35" s="69"/>
      <c r="AK35" s="63"/>
      <c r="BE35" s="43"/>
      <c r="BF35" s="43"/>
    </row>
    <row r="36" spans="1:58" ht="22.15" customHeight="1">
      <c r="A36" s="68"/>
      <c r="B36" s="69"/>
      <c r="C36" s="76"/>
      <c r="D36" s="292" t="s">
        <v>225</v>
      </c>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77"/>
      <c r="AJ36" s="77"/>
      <c r="AK36" s="78" t="str">
        <f>IF(AM36=TRUE,"〇","×")</f>
        <v>×</v>
      </c>
      <c r="AL36" s="93" t="s">
        <v>285</v>
      </c>
      <c r="AM36" s="120" t="b">
        <v>0</v>
      </c>
      <c r="BE36" s="43"/>
      <c r="BF36" s="43"/>
    </row>
    <row r="37" spans="1:58" ht="22.15" customHeight="1">
      <c r="A37" s="68"/>
      <c r="B37" s="69"/>
      <c r="C37" s="76"/>
      <c r="D37" s="292"/>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6"/>
      <c r="AI37" s="77"/>
      <c r="AJ37" s="77"/>
      <c r="AK37" s="78"/>
      <c r="AL37" s="79"/>
      <c r="BE37" s="43"/>
      <c r="BF37" s="43"/>
    </row>
    <row r="38" spans="1:58" ht="22.15" customHeight="1">
      <c r="A38" s="68"/>
      <c r="B38" s="69"/>
      <c r="C38" s="76"/>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6"/>
      <c r="AI38" s="77"/>
      <c r="AJ38" s="77"/>
      <c r="AK38" s="78"/>
      <c r="AL38" s="79"/>
      <c r="BE38" s="43"/>
      <c r="BF38" s="43"/>
    </row>
    <row r="39" spans="1:58" ht="22.15" customHeight="1">
      <c r="A39" s="68"/>
      <c r="B39" s="69"/>
      <c r="C39" s="76"/>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1"/>
      <c r="AI39" s="77"/>
      <c r="AJ39" s="77"/>
      <c r="AK39" s="78"/>
      <c r="AL39" s="79"/>
    </row>
    <row r="40" spans="1:58" ht="22.15" customHeight="1">
      <c r="A40" s="68"/>
      <c r="B40" s="69"/>
      <c r="C40" s="76"/>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1"/>
      <c r="AI40" s="77"/>
      <c r="AJ40" s="77"/>
      <c r="AK40" s="78"/>
      <c r="AL40" s="79"/>
    </row>
    <row r="41" spans="1:58" ht="22.15" customHeight="1">
      <c r="A41" s="68"/>
      <c r="B41" s="69"/>
      <c r="C41" s="76"/>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1"/>
      <c r="AI41" s="77"/>
      <c r="AJ41" s="77"/>
      <c r="AK41" s="78"/>
      <c r="AL41" s="79"/>
    </row>
    <row r="42" spans="1:58" ht="22.15" customHeight="1">
      <c r="A42" s="68"/>
      <c r="B42" s="69"/>
      <c r="C42" s="76"/>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3"/>
      <c r="AI42" s="77"/>
      <c r="AJ42" s="77"/>
      <c r="AL42" s="84"/>
    </row>
    <row r="43" spans="1:58" ht="22.15" hidden="1" customHeight="1">
      <c r="A43" s="68"/>
      <c r="B43" s="69"/>
      <c r="C43" s="76"/>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3"/>
      <c r="AI43" s="77"/>
      <c r="AJ43" s="77"/>
      <c r="AL43" s="84"/>
    </row>
    <row r="44" spans="1:58" ht="22.15" hidden="1" customHeight="1">
      <c r="A44" s="68"/>
      <c r="B44" s="69"/>
      <c r="C44" s="76"/>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3"/>
      <c r="AI44" s="77"/>
      <c r="AJ44" s="77"/>
      <c r="AL44" s="84"/>
    </row>
    <row r="45" spans="1:58" ht="9.9499999999999993" customHeight="1">
      <c r="A45" s="68"/>
      <c r="B45" s="69"/>
      <c r="C45" s="76"/>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6"/>
      <c r="AI45" s="77"/>
      <c r="AJ45" s="77"/>
      <c r="AK45" s="78"/>
      <c r="AL45" s="79"/>
    </row>
    <row r="46" spans="1:58" ht="22.15" customHeight="1">
      <c r="A46" s="68"/>
      <c r="B46" s="69"/>
      <c r="C46" s="76"/>
      <c r="D46" s="292" t="s">
        <v>230</v>
      </c>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4"/>
      <c r="AI46" s="77"/>
      <c r="AJ46" s="77"/>
      <c r="AK46" s="78" t="str">
        <f>IF(AM46=TRUE,"〇","×")</f>
        <v>×</v>
      </c>
      <c r="AL46" s="93" t="s">
        <v>285</v>
      </c>
      <c r="AM46" s="120" t="b">
        <v>0</v>
      </c>
    </row>
    <row r="47" spans="1:58" ht="9.9499999999999993" customHeight="1">
      <c r="A47" s="68"/>
      <c r="B47" s="69"/>
      <c r="C47" s="76"/>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3"/>
      <c r="AI47" s="77"/>
      <c r="AJ47" s="77"/>
      <c r="AK47" s="87"/>
      <c r="AL47" s="84"/>
    </row>
    <row r="48" spans="1:58" ht="22.15" customHeight="1">
      <c r="A48" s="68"/>
      <c r="B48" s="69"/>
      <c r="C48" s="76"/>
      <c r="D48" s="292" t="s">
        <v>228</v>
      </c>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6"/>
      <c r="AI48" s="77"/>
      <c r="AJ48" s="77"/>
      <c r="AK48" s="78" t="str">
        <f>IF(AM48=TRUE,"〇","×")</f>
        <v>×</v>
      </c>
      <c r="AL48" s="93" t="s">
        <v>285</v>
      </c>
      <c r="AM48" s="120" t="b">
        <v>0</v>
      </c>
    </row>
    <row r="49" spans="1:39" ht="9.9499999999999993" customHeight="1">
      <c r="A49" s="68"/>
      <c r="B49" s="69"/>
      <c r="C49" s="76"/>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3"/>
      <c r="AI49" s="77"/>
      <c r="AJ49" s="77"/>
      <c r="AK49" s="87"/>
      <c r="AL49" s="84"/>
    </row>
    <row r="50" spans="1:39" ht="22.15" customHeight="1">
      <c r="A50" s="68"/>
      <c r="B50" s="69"/>
      <c r="C50" s="76"/>
      <c r="D50" s="292" t="s">
        <v>224</v>
      </c>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6"/>
      <c r="AI50" s="77"/>
      <c r="AJ50" s="77"/>
      <c r="AK50" s="78" t="str">
        <f>IF(AM50=TRUE,"〇","×")</f>
        <v>×</v>
      </c>
      <c r="AL50" s="93" t="s">
        <v>285</v>
      </c>
      <c r="AM50" s="120" t="b">
        <v>0</v>
      </c>
    </row>
    <row r="51" spans="1:39" ht="9.9499999999999993" customHeight="1" thickBot="1">
      <c r="A51" s="68"/>
      <c r="B51" s="69"/>
      <c r="C51" s="88"/>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90"/>
      <c r="AI51" s="77"/>
      <c r="AJ51" s="77"/>
    </row>
    <row r="52" spans="1:39" ht="9.9499999999999993"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9" ht="24">
      <c r="A53" s="345" t="s">
        <v>75</v>
      </c>
      <c r="B53" s="347" t="s">
        <v>58</v>
      </c>
      <c r="C53" s="348"/>
      <c r="D53" s="348"/>
      <c r="E53" s="348"/>
      <c r="F53" s="349"/>
      <c r="G53" s="1"/>
      <c r="H53" s="2"/>
      <c r="I53" s="2"/>
      <c r="J53" s="3"/>
      <c r="K53" s="297"/>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9"/>
      <c r="AK53" s="60" t="str">
        <f>IF(COUNTA(G53:J53)=4,"〇","×")</f>
        <v>×</v>
      </c>
      <c r="AL53" s="46" t="s">
        <v>86</v>
      </c>
    </row>
    <row r="54" spans="1:39" ht="24">
      <c r="A54" s="346"/>
      <c r="B54" s="350" t="s">
        <v>59</v>
      </c>
      <c r="C54" s="351"/>
      <c r="D54" s="351"/>
      <c r="E54" s="351"/>
      <c r="F54" s="351"/>
      <c r="G54" s="1"/>
      <c r="H54" s="2"/>
      <c r="I54" s="3"/>
      <c r="J54" s="297"/>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9"/>
      <c r="AK54" s="60" t="str">
        <f>IF(COUNTA(G54:I54)=3,"〇","×")</f>
        <v>×</v>
      </c>
      <c r="AL54" s="46" t="s">
        <v>87</v>
      </c>
    </row>
    <row r="55" spans="1:39" ht="24">
      <c r="A55" s="346"/>
      <c r="B55" s="300" t="s">
        <v>60</v>
      </c>
      <c r="C55" s="301"/>
      <c r="D55" s="301"/>
      <c r="E55" s="301"/>
      <c r="F55" s="302"/>
      <c r="G55" s="375"/>
      <c r="H55" s="375"/>
      <c r="I55" s="375"/>
      <c r="J55" s="375"/>
      <c r="K55" s="375"/>
      <c r="L55" s="375"/>
      <c r="M55" s="375"/>
      <c r="N55" s="375"/>
      <c r="O55" s="375"/>
      <c r="P55" s="375"/>
      <c r="Q55" s="375"/>
      <c r="R55" s="375"/>
      <c r="S55" s="375"/>
      <c r="T55" s="375"/>
      <c r="U55" s="375"/>
      <c r="V55" s="375"/>
      <c r="W55" s="375"/>
      <c r="X55" s="297"/>
      <c r="Y55" s="298"/>
      <c r="Z55" s="298"/>
      <c r="AA55" s="298"/>
      <c r="AB55" s="298"/>
      <c r="AC55" s="298"/>
      <c r="AD55" s="298"/>
      <c r="AE55" s="298"/>
      <c r="AF55" s="298"/>
      <c r="AG55" s="298"/>
      <c r="AH55" s="298"/>
      <c r="AI55" s="298"/>
      <c r="AJ55" s="299"/>
      <c r="AK55" s="60" t="str">
        <f>IF(COUNTA(G55)=1,"〇","×")</f>
        <v>×</v>
      </c>
      <c r="AL55" s="46" t="s">
        <v>88</v>
      </c>
    </row>
    <row r="56" spans="1:39" ht="24">
      <c r="A56" s="346"/>
      <c r="B56" s="300" t="s">
        <v>61</v>
      </c>
      <c r="C56" s="301"/>
      <c r="D56" s="301"/>
      <c r="E56" s="301"/>
      <c r="F56" s="302"/>
      <c r="G56" s="376"/>
      <c r="H56" s="377"/>
      <c r="I56" s="377"/>
      <c r="J56" s="377"/>
      <c r="K56" s="377"/>
      <c r="L56" s="377"/>
      <c r="M56" s="378"/>
      <c r="N56" s="297"/>
      <c r="O56" s="298"/>
      <c r="P56" s="298"/>
      <c r="Q56" s="298"/>
      <c r="R56" s="298"/>
      <c r="S56" s="298"/>
      <c r="T56" s="298"/>
      <c r="U56" s="298"/>
      <c r="V56" s="298"/>
      <c r="W56" s="298"/>
      <c r="X56" s="298"/>
      <c r="Y56" s="298"/>
      <c r="Z56" s="298"/>
      <c r="AA56" s="298"/>
      <c r="AB56" s="298"/>
      <c r="AC56" s="298"/>
      <c r="AD56" s="298"/>
      <c r="AE56" s="298"/>
      <c r="AF56" s="298"/>
      <c r="AG56" s="298"/>
      <c r="AH56" s="298"/>
      <c r="AI56" s="298"/>
      <c r="AJ56" s="299"/>
      <c r="AK56" s="60" t="str">
        <f>IF(COUNTA(G56)=1,"〇","×")</f>
        <v>×</v>
      </c>
      <c r="AL56" s="46" t="s">
        <v>89</v>
      </c>
    </row>
    <row r="57" spans="1:39" ht="24">
      <c r="A57" s="346"/>
      <c r="B57" s="370" t="s">
        <v>62</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9"/>
      <c r="AK57" s="60"/>
      <c r="AL57" s="50"/>
    </row>
    <row r="58" spans="1:39" ht="24">
      <c r="A58" s="346"/>
      <c r="B58" s="300" t="s">
        <v>63</v>
      </c>
      <c r="C58" s="301"/>
      <c r="D58" s="301"/>
      <c r="E58" s="301"/>
      <c r="F58" s="301"/>
      <c r="G58" s="371"/>
      <c r="H58" s="372"/>
      <c r="I58" s="373" t="s">
        <v>64</v>
      </c>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9"/>
      <c r="AK58" s="60" t="str">
        <f>IF(COUNTA(G58)=1,"〇","×")</f>
        <v>×</v>
      </c>
      <c r="AL58" s="46" t="s">
        <v>90</v>
      </c>
    </row>
    <row r="59" spans="1:39" ht="24">
      <c r="A59" s="346"/>
      <c r="B59" s="300" t="s">
        <v>65</v>
      </c>
      <c r="C59" s="301"/>
      <c r="D59" s="301"/>
      <c r="E59" s="301"/>
      <c r="F59" s="301"/>
      <c r="G59" s="4"/>
      <c r="H59" s="5"/>
      <c r="I59" s="5"/>
      <c r="J59" s="5"/>
      <c r="K59" s="5"/>
      <c r="L59" s="5"/>
      <c r="M59" s="6"/>
      <c r="N59" s="374"/>
      <c r="O59" s="298"/>
      <c r="P59" s="298"/>
      <c r="Q59" s="298"/>
      <c r="R59" s="298"/>
      <c r="S59" s="298"/>
      <c r="T59" s="298"/>
      <c r="U59" s="298"/>
      <c r="V59" s="298"/>
      <c r="W59" s="298"/>
      <c r="X59" s="298"/>
      <c r="Y59" s="298"/>
      <c r="Z59" s="298"/>
      <c r="AA59" s="298"/>
      <c r="AB59" s="298"/>
      <c r="AC59" s="298"/>
      <c r="AD59" s="298"/>
      <c r="AE59" s="298"/>
      <c r="AF59" s="298"/>
      <c r="AG59" s="298"/>
      <c r="AH59" s="298"/>
      <c r="AI59" s="298"/>
      <c r="AJ59" s="299"/>
      <c r="AK59" s="60" t="str">
        <f>IF(COUNTA(G59:M59)=7,"〇","×")</f>
        <v>×</v>
      </c>
      <c r="AL59" s="46" t="s">
        <v>91</v>
      </c>
    </row>
    <row r="60" spans="1:39" ht="24">
      <c r="A60" s="346"/>
      <c r="B60" s="366" t="s">
        <v>66</v>
      </c>
      <c r="C60" s="348"/>
      <c r="D60" s="348"/>
      <c r="E60" s="348"/>
      <c r="F60" s="349"/>
      <c r="G60" s="7"/>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8"/>
      <c r="AK60" s="60" t="str">
        <f>IF(COUNTA(G60:AJ60)&gt;=1,"〇","×")</f>
        <v>×</v>
      </c>
      <c r="AL60" s="46" t="s">
        <v>92</v>
      </c>
    </row>
    <row r="61" spans="1:39" ht="24">
      <c r="A61" s="346"/>
      <c r="B61" s="366" t="s">
        <v>67</v>
      </c>
      <c r="C61" s="348"/>
      <c r="D61" s="348"/>
      <c r="E61" s="348"/>
      <c r="F61" s="349"/>
      <c r="G61" s="367"/>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9"/>
      <c r="AK61" s="60" t="str">
        <f>IF(COUNTA(G61:AJ61)&gt;=1,"〇","×")</f>
        <v>×</v>
      </c>
      <c r="AL61" s="46" t="s">
        <v>67</v>
      </c>
    </row>
    <row r="62" spans="1:39" ht="24">
      <c r="A62" s="364" t="s">
        <v>74</v>
      </c>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row>
    <row r="63" spans="1:39" s="43" customFormat="1" ht="12" customHeight="1">
      <c r="A63" s="344" t="s">
        <v>142</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40"/>
      <c r="AL63" s="41"/>
    </row>
    <row r="64" spans="1:39" s="43" customFormat="1" ht="12" customHeight="1">
      <c r="A64" s="344"/>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40"/>
      <c r="AL64" s="41"/>
    </row>
    <row r="65" spans="1:39" s="43" customFormat="1" ht="21.95" customHeight="1">
      <c r="A65" s="211" t="s">
        <v>226</v>
      </c>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40"/>
      <c r="AL65" s="41"/>
    </row>
    <row r="66" spans="1:39" s="43" customFormat="1" ht="21.95" customHeight="1">
      <c r="A66" s="211" t="s">
        <v>73</v>
      </c>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40"/>
      <c r="AL66" s="41"/>
    </row>
    <row r="67" spans="1:39" s="43" customFormat="1" ht="10.15" customHeight="1">
      <c r="A67" s="91"/>
      <c r="B67" s="92"/>
      <c r="C67" s="92"/>
      <c r="D67" s="92"/>
      <c r="E67" s="92"/>
      <c r="F67" s="92"/>
      <c r="G67" s="92"/>
      <c r="H67" s="92"/>
      <c r="I67" s="92"/>
      <c r="J67" s="92"/>
      <c r="K67" s="92"/>
      <c r="L67" s="92"/>
      <c r="M67" s="92"/>
      <c r="N67" s="92"/>
      <c r="O67" s="92"/>
      <c r="AK67" s="40"/>
      <c r="AL67" s="93"/>
      <c r="AM67" s="94"/>
    </row>
    <row r="68" spans="1:39" s="43" customFormat="1" ht="21.95" customHeight="1">
      <c r="A68" s="91"/>
      <c r="B68" s="92"/>
      <c r="C68" s="92"/>
      <c r="D68" s="92"/>
      <c r="E68" s="92"/>
      <c r="F68" s="92"/>
      <c r="G68" s="92"/>
      <c r="H68" s="92"/>
      <c r="I68" s="92"/>
      <c r="J68" s="92"/>
      <c r="K68" s="92"/>
      <c r="L68" s="92"/>
      <c r="M68" s="92"/>
      <c r="N68" s="92"/>
      <c r="O68" s="92"/>
      <c r="P68" s="358" t="s">
        <v>69</v>
      </c>
      <c r="Q68" s="359"/>
      <c r="R68" s="359"/>
      <c r="S68" s="359"/>
      <c r="T68" s="359"/>
      <c r="U68" s="360"/>
      <c r="V68" s="398">
        <f>COUNTIF(AK83:AK279,"☆")</f>
        <v>0</v>
      </c>
      <c r="W68" s="399"/>
      <c r="X68" s="399"/>
      <c r="Y68" s="399"/>
      <c r="Z68" s="400"/>
      <c r="AA68" s="358" t="s">
        <v>70</v>
      </c>
      <c r="AB68" s="359"/>
      <c r="AC68" s="359"/>
      <c r="AD68" s="359"/>
      <c r="AE68" s="360"/>
      <c r="AF68" s="352">
        <f>SUM(AE84,AE96,AE108,AE125,AE137,AE149,AE161,AE179,AE191,AE203,AE215,AE233,AE245,AE257,AE269,)</f>
        <v>0</v>
      </c>
      <c r="AG68" s="353"/>
      <c r="AH68" s="353"/>
      <c r="AI68" s="353"/>
      <c r="AJ68" s="354"/>
      <c r="AK68" s="40"/>
      <c r="AL68" s="93"/>
      <c r="AM68" s="94"/>
    </row>
    <row r="69" spans="1:39" s="43" customFormat="1" ht="21.95" customHeight="1">
      <c r="A69" s="91"/>
      <c r="B69" s="92"/>
      <c r="C69" s="92"/>
      <c r="D69" s="92"/>
      <c r="E69" s="92"/>
      <c r="F69" s="92"/>
      <c r="G69" s="92"/>
      <c r="H69" s="92"/>
      <c r="I69" s="92"/>
      <c r="J69" s="92"/>
      <c r="K69" s="92"/>
      <c r="L69" s="92"/>
      <c r="M69" s="92"/>
      <c r="N69" s="92"/>
      <c r="O69" s="92"/>
      <c r="P69" s="361"/>
      <c r="Q69" s="362"/>
      <c r="R69" s="362"/>
      <c r="S69" s="362"/>
      <c r="T69" s="362"/>
      <c r="U69" s="363"/>
      <c r="V69" s="401"/>
      <c r="W69" s="402"/>
      <c r="X69" s="402"/>
      <c r="Y69" s="402"/>
      <c r="Z69" s="403"/>
      <c r="AA69" s="361"/>
      <c r="AB69" s="362"/>
      <c r="AC69" s="362"/>
      <c r="AD69" s="362"/>
      <c r="AE69" s="363"/>
      <c r="AF69" s="355"/>
      <c r="AG69" s="356"/>
      <c r="AH69" s="356"/>
      <c r="AI69" s="356"/>
      <c r="AJ69" s="357"/>
      <c r="AK69" s="40"/>
      <c r="AL69" s="93"/>
    </row>
    <row r="70" spans="1:39" s="43" customFormat="1" ht="10.15" customHeight="1">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L70" s="93"/>
      <c r="AM70" s="94"/>
    </row>
    <row r="71" spans="1:39" s="43" customFormat="1" ht="21.95" customHeight="1">
      <c r="A71" s="234" t="s">
        <v>141</v>
      </c>
      <c r="B71" s="303" t="s">
        <v>147</v>
      </c>
      <c r="C71" s="276" t="s">
        <v>55</v>
      </c>
      <c r="D71" s="277"/>
      <c r="E71" s="277"/>
      <c r="F71" s="277"/>
      <c r="G71" s="277"/>
      <c r="H71" s="278"/>
      <c r="I71" s="276" t="s">
        <v>68</v>
      </c>
      <c r="J71" s="390"/>
      <c r="K71" s="390"/>
      <c r="L71" s="390"/>
      <c r="M71" s="390"/>
      <c r="N71" s="390"/>
      <c r="O71" s="390"/>
      <c r="P71" s="390"/>
      <c r="Q71" s="391"/>
      <c r="R71" s="392" t="s">
        <v>80</v>
      </c>
      <c r="S71" s="393"/>
      <c r="T71" s="393"/>
      <c r="U71" s="393"/>
      <c r="V71" s="394"/>
      <c r="W71" s="395" t="s">
        <v>71</v>
      </c>
      <c r="X71" s="396"/>
      <c r="Y71" s="396"/>
      <c r="Z71" s="397"/>
      <c r="AA71" s="395" t="s">
        <v>72</v>
      </c>
      <c r="AB71" s="396"/>
      <c r="AC71" s="396"/>
      <c r="AD71" s="397"/>
      <c r="AE71" s="395" t="s">
        <v>57</v>
      </c>
      <c r="AF71" s="396"/>
      <c r="AG71" s="396"/>
      <c r="AH71" s="396"/>
      <c r="AI71" s="396"/>
      <c r="AJ71" s="397"/>
      <c r="AK71" s="60" t="str">
        <f>IF(COUNTIF(AK72:AK82,"〇")=6,"☆","♦")</f>
        <v>☆</v>
      </c>
      <c r="AL71" s="93" t="s">
        <v>205</v>
      </c>
    </row>
    <row r="72" spans="1:39" s="43" customFormat="1" ht="21.95" customHeight="1">
      <c r="A72" s="235"/>
      <c r="B72" s="304"/>
      <c r="C72" s="279">
        <v>2311111111</v>
      </c>
      <c r="D72" s="280"/>
      <c r="E72" s="280"/>
      <c r="F72" s="280"/>
      <c r="G72" s="280"/>
      <c r="H72" s="281"/>
      <c r="I72" s="381" t="s">
        <v>223</v>
      </c>
      <c r="J72" s="404"/>
      <c r="K72" s="404"/>
      <c r="L72" s="404"/>
      <c r="M72" s="404"/>
      <c r="N72" s="404"/>
      <c r="O72" s="404"/>
      <c r="P72" s="404"/>
      <c r="Q72" s="405"/>
      <c r="R72" s="309" t="s">
        <v>156</v>
      </c>
      <c r="S72" s="310"/>
      <c r="T72" s="310"/>
      <c r="U72" s="310"/>
      <c r="V72" s="311"/>
      <c r="W72" s="205">
        <f>IF(AK71="☆",SUM(C78:AJ78),0)</f>
        <v>44000</v>
      </c>
      <c r="X72" s="206"/>
      <c r="Y72" s="206"/>
      <c r="Z72" s="207"/>
      <c r="AA72" s="205">
        <f>C82</f>
        <v>58000</v>
      </c>
      <c r="AB72" s="206"/>
      <c r="AC72" s="206"/>
      <c r="AD72" s="207"/>
      <c r="AE72" s="205">
        <f>IF(AA72&lt;W72,ROUNDDOWN(AA72,-3),W72)</f>
        <v>44000</v>
      </c>
      <c r="AF72" s="206"/>
      <c r="AG72" s="206"/>
      <c r="AH72" s="206"/>
      <c r="AI72" s="206"/>
      <c r="AJ72" s="207"/>
      <c r="AK72" s="60" t="str">
        <f>IF(COUNTA(C72)=1,"〇","×")</f>
        <v>〇</v>
      </c>
      <c r="AL72" s="41" t="s">
        <v>153</v>
      </c>
    </row>
    <row r="73" spans="1:39" s="43" customFormat="1" ht="21.95" customHeight="1">
      <c r="A73" s="235"/>
      <c r="B73" s="304"/>
      <c r="C73" s="282"/>
      <c r="D73" s="283"/>
      <c r="E73" s="283"/>
      <c r="F73" s="283"/>
      <c r="G73" s="283"/>
      <c r="H73" s="284"/>
      <c r="I73" s="406"/>
      <c r="J73" s="407"/>
      <c r="K73" s="407"/>
      <c r="L73" s="407"/>
      <c r="M73" s="407"/>
      <c r="N73" s="407"/>
      <c r="O73" s="407"/>
      <c r="P73" s="407"/>
      <c r="Q73" s="408"/>
      <c r="R73" s="409"/>
      <c r="S73" s="410"/>
      <c r="T73" s="410"/>
      <c r="U73" s="410"/>
      <c r="V73" s="411"/>
      <c r="W73" s="208"/>
      <c r="X73" s="209"/>
      <c r="Y73" s="209"/>
      <c r="Z73" s="210"/>
      <c r="AA73" s="208"/>
      <c r="AB73" s="209"/>
      <c r="AC73" s="209"/>
      <c r="AD73" s="210"/>
      <c r="AE73" s="208"/>
      <c r="AF73" s="209"/>
      <c r="AG73" s="209"/>
      <c r="AH73" s="209"/>
      <c r="AI73" s="209"/>
      <c r="AJ73" s="210"/>
      <c r="AK73" s="60" t="str">
        <f>IF(COUNTA(I72)=1,"〇","×")</f>
        <v>〇</v>
      </c>
      <c r="AL73" s="41" t="s">
        <v>154</v>
      </c>
    </row>
    <row r="74" spans="1:39" s="43" customFormat="1" ht="21.95" customHeight="1">
      <c r="A74" s="235"/>
      <c r="B74" s="304"/>
      <c r="C74" s="285" t="s">
        <v>97</v>
      </c>
      <c r="D74" s="286"/>
      <c r="E74" s="286"/>
      <c r="F74" s="286"/>
      <c r="G74" s="286"/>
      <c r="H74" s="287"/>
      <c r="I74" s="285" t="s">
        <v>98</v>
      </c>
      <c r="J74" s="388"/>
      <c r="K74" s="388"/>
      <c r="L74" s="388"/>
      <c r="M74" s="388"/>
      <c r="N74" s="388"/>
      <c r="O74" s="389"/>
      <c r="P74" s="285" t="s">
        <v>99</v>
      </c>
      <c r="Q74" s="388"/>
      <c r="R74" s="388"/>
      <c r="S74" s="388"/>
      <c r="T74" s="388"/>
      <c r="U74" s="388"/>
      <c r="V74" s="389"/>
      <c r="W74" s="285" t="s">
        <v>100</v>
      </c>
      <c r="X74" s="388"/>
      <c r="Y74" s="388"/>
      <c r="Z74" s="388"/>
      <c r="AA74" s="388"/>
      <c r="AB74" s="388"/>
      <c r="AC74" s="389"/>
      <c r="AD74" s="285" t="s">
        <v>101</v>
      </c>
      <c r="AE74" s="388"/>
      <c r="AF74" s="388"/>
      <c r="AG74" s="388"/>
      <c r="AH74" s="388"/>
      <c r="AI74" s="388"/>
      <c r="AJ74" s="389"/>
      <c r="AK74" s="60" t="str">
        <f>IF(COUNTA(R72)=1,"〇","×")</f>
        <v>〇</v>
      </c>
      <c r="AL74" s="41" t="s">
        <v>155</v>
      </c>
    </row>
    <row r="75" spans="1:39" s="43" customFormat="1" ht="21.95" customHeight="1">
      <c r="A75" s="235"/>
      <c r="B75" s="304"/>
      <c r="C75" s="306" t="s">
        <v>96</v>
      </c>
      <c r="D75" s="379"/>
      <c r="E75" s="379"/>
      <c r="F75" s="379"/>
      <c r="G75" s="379"/>
      <c r="H75" s="380"/>
      <c r="I75" s="306" t="s">
        <v>96</v>
      </c>
      <c r="J75" s="307"/>
      <c r="K75" s="307"/>
      <c r="L75" s="307"/>
      <c r="M75" s="307"/>
      <c r="N75" s="307"/>
      <c r="O75" s="308"/>
      <c r="P75" s="306" t="s">
        <v>96</v>
      </c>
      <c r="Q75" s="307"/>
      <c r="R75" s="307"/>
      <c r="S75" s="307"/>
      <c r="T75" s="307"/>
      <c r="U75" s="307"/>
      <c r="V75" s="308"/>
      <c r="W75" s="306" t="s">
        <v>96</v>
      </c>
      <c r="X75" s="307"/>
      <c r="Y75" s="307"/>
      <c r="Z75" s="307"/>
      <c r="AA75" s="307"/>
      <c r="AB75" s="307"/>
      <c r="AC75" s="308"/>
      <c r="AD75" s="306" t="s">
        <v>96</v>
      </c>
      <c r="AE75" s="307"/>
      <c r="AF75" s="307"/>
      <c r="AG75" s="307"/>
      <c r="AH75" s="307"/>
      <c r="AI75" s="307"/>
      <c r="AJ75" s="308"/>
      <c r="AK75" s="96"/>
      <c r="AL75" s="41"/>
    </row>
    <row r="76" spans="1:39" s="43" customFormat="1" ht="21.95" customHeight="1">
      <c r="A76" s="235"/>
      <c r="B76" s="304"/>
      <c r="C76" s="381" t="s">
        <v>103</v>
      </c>
      <c r="D76" s="382"/>
      <c r="E76" s="382"/>
      <c r="F76" s="382"/>
      <c r="G76" s="382"/>
      <c r="H76" s="383"/>
      <c r="I76" s="309" t="s">
        <v>105</v>
      </c>
      <c r="J76" s="310"/>
      <c r="K76" s="310"/>
      <c r="L76" s="310"/>
      <c r="M76" s="310"/>
      <c r="N76" s="310"/>
      <c r="O76" s="311"/>
      <c r="P76" s="309"/>
      <c r="Q76" s="310"/>
      <c r="R76" s="310"/>
      <c r="S76" s="310"/>
      <c r="T76" s="310"/>
      <c r="U76" s="310"/>
      <c r="V76" s="311"/>
      <c r="W76" s="309"/>
      <c r="X76" s="310"/>
      <c r="Y76" s="310"/>
      <c r="Z76" s="310"/>
      <c r="AA76" s="310"/>
      <c r="AB76" s="310"/>
      <c r="AC76" s="311"/>
      <c r="AD76" s="309"/>
      <c r="AE76" s="310"/>
      <c r="AF76" s="310"/>
      <c r="AG76" s="310"/>
      <c r="AH76" s="310"/>
      <c r="AI76" s="310"/>
      <c r="AJ76" s="311"/>
      <c r="AK76" s="60"/>
      <c r="AL76" s="41"/>
    </row>
    <row r="77" spans="1:39" s="43" customFormat="1" ht="21.95" customHeight="1">
      <c r="A77" s="235"/>
      <c r="B77" s="304"/>
      <c r="C77" s="384"/>
      <c r="D77" s="385"/>
      <c r="E77" s="385"/>
      <c r="F77" s="385"/>
      <c r="G77" s="385"/>
      <c r="H77" s="386"/>
      <c r="I77" s="312"/>
      <c r="J77" s="313"/>
      <c r="K77" s="313"/>
      <c r="L77" s="313"/>
      <c r="M77" s="313"/>
      <c r="N77" s="313"/>
      <c r="O77" s="314"/>
      <c r="P77" s="312"/>
      <c r="Q77" s="313"/>
      <c r="R77" s="313"/>
      <c r="S77" s="313"/>
      <c r="T77" s="313"/>
      <c r="U77" s="313"/>
      <c r="V77" s="314"/>
      <c r="W77" s="312"/>
      <c r="X77" s="313"/>
      <c r="Y77" s="313"/>
      <c r="Z77" s="313"/>
      <c r="AA77" s="313"/>
      <c r="AB77" s="313"/>
      <c r="AC77" s="314"/>
      <c r="AD77" s="312"/>
      <c r="AE77" s="313"/>
      <c r="AF77" s="313"/>
      <c r="AG77" s="313"/>
      <c r="AH77" s="313"/>
      <c r="AI77" s="313"/>
      <c r="AJ77" s="314"/>
      <c r="AK77" s="60" t="str">
        <f>IF(COUNTA(C76,I76,P76,W76,AD76)&gt;=1,"〇","×")</f>
        <v>〇</v>
      </c>
      <c r="AL77" s="41" t="s">
        <v>152</v>
      </c>
    </row>
    <row r="78" spans="1:39" s="43" customFormat="1" ht="21.95" customHeight="1">
      <c r="A78" s="235"/>
      <c r="B78" s="305"/>
      <c r="C78" s="387">
        <f>IF(C76="","",VLOOKUP(C76,テーブル!$C$1:$D$37,2,FALSE))</f>
        <v>30000</v>
      </c>
      <c r="D78" s="379"/>
      <c r="E78" s="379"/>
      <c r="F78" s="379"/>
      <c r="G78" s="379"/>
      <c r="H78" s="380"/>
      <c r="I78" s="315">
        <f>IF(I76="","",VLOOKUP(I76,テーブル!$C$1:$D$37,2,FALSE))</f>
        <v>14000</v>
      </c>
      <c r="J78" s="316"/>
      <c r="K78" s="316"/>
      <c r="L78" s="316"/>
      <c r="M78" s="316"/>
      <c r="N78" s="316"/>
      <c r="O78" s="317"/>
      <c r="P78" s="315" t="str">
        <f>IF(P76="","",VLOOKUP(P76,テーブル!$C$1:$D$37,2,FALSE))</f>
        <v/>
      </c>
      <c r="Q78" s="316"/>
      <c r="R78" s="316"/>
      <c r="S78" s="316"/>
      <c r="T78" s="316"/>
      <c r="U78" s="316"/>
      <c r="V78" s="317"/>
      <c r="W78" s="315" t="str">
        <f>IF(W76="","",VLOOKUP(W76,テーブル!$C$1:$D$37,2,FALSE))</f>
        <v/>
      </c>
      <c r="X78" s="316"/>
      <c r="Y78" s="316"/>
      <c r="Z78" s="316"/>
      <c r="AA78" s="316"/>
      <c r="AB78" s="316"/>
      <c r="AC78" s="317"/>
      <c r="AD78" s="315" t="str">
        <f>IF(AD76="","",VLOOKUP(AD76,テーブル!$C$1:$D$37,2,FALSE))</f>
        <v/>
      </c>
      <c r="AE78" s="316"/>
      <c r="AF78" s="316"/>
      <c r="AG78" s="316"/>
      <c r="AH78" s="316"/>
      <c r="AI78" s="316"/>
      <c r="AJ78" s="317"/>
      <c r="AK78" s="96"/>
      <c r="AL78" s="41"/>
    </row>
    <row r="79" spans="1:39" s="43" customFormat="1" ht="21.95" customHeight="1">
      <c r="A79" s="235"/>
      <c r="B79" s="258" t="s">
        <v>148</v>
      </c>
      <c r="C79" s="261" t="s">
        <v>144</v>
      </c>
      <c r="D79" s="262"/>
      <c r="E79" s="262"/>
      <c r="F79" s="262"/>
      <c r="G79" s="262"/>
      <c r="H79" s="263"/>
      <c r="I79" s="256" t="s">
        <v>145</v>
      </c>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96"/>
      <c r="AL79" s="41"/>
    </row>
    <row r="80" spans="1:39" s="43" customFormat="1" ht="21.95" customHeight="1">
      <c r="A80" s="235"/>
      <c r="B80" s="259"/>
      <c r="C80" s="264">
        <v>58000</v>
      </c>
      <c r="D80" s="265"/>
      <c r="E80" s="265"/>
      <c r="F80" s="265"/>
      <c r="G80" s="265"/>
      <c r="H80" s="266"/>
      <c r="I80" s="215" t="s">
        <v>227</v>
      </c>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96"/>
      <c r="AL80" s="41"/>
    </row>
    <row r="81" spans="1:38" s="43" customFormat="1" ht="21.95" customHeight="1" thickBot="1">
      <c r="A81" s="235"/>
      <c r="B81" s="259"/>
      <c r="C81" s="267"/>
      <c r="D81" s="268"/>
      <c r="E81" s="268"/>
      <c r="F81" s="268"/>
      <c r="G81" s="268"/>
      <c r="H81" s="269"/>
      <c r="I81" s="217" t="s">
        <v>229</v>
      </c>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96" t="str">
        <f>IF(C82&gt;0,"〇","×")</f>
        <v>〇</v>
      </c>
      <c r="AL81" s="41" t="s">
        <v>273</v>
      </c>
    </row>
    <row r="82" spans="1:38" s="43" customFormat="1" ht="21.95" customHeight="1" thickTop="1">
      <c r="A82" s="235"/>
      <c r="B82" s="260"/>
      <c r="C82" s="270">
        <f>SUM(C80:H81)</f>
        <v>58000</v>
      </c>
      <c r="D82" s="271"/>
      <c r="E82" s="271"/>
      <c r="F82" s="271"/>
      <c r="G82" s="271"/>
      <c r="H82" s="272"/>
      <c r="I82" s="273" t="s">
        <v>146</v>
      </c>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5"/>
      <c r="AK82" s="60" t="str">
        <f>IF(C82&gt;0,"〇","×")</f>
        <v>〇</v>
      </c>
      <c r="AL82" s="41" t="s">
        <v>151</v>
      </c>
    </row>
    <row r="83" spans="1:38" s="43" customFormat="1" ht="21.95" customHeight="1">
      <c r="A83" s="234">
        <v>1</v>
      </c>
      <c r="B83" s="167" t="s">
        <v>147</v>
      </c>
      <c r="C83" s="170" t="s">
        <v>55</v>
      </c>
      <c r="D83" s="171"/>
      <c r="E83" s="171"/>
      <c r="F83" s="171"/>
      <c r="G83" s="171"/>
      <c r="H83" s="172"/>
      <c r="I83" s="170" t="s">
        <v>68</v>
      </c>
      <c r="J83" s="173"/>
      <c r="K83" s="173"/>
      <c r="L83" s="173"/>
      <c r="M83" s="173"/>
      <c r="N83" s="173"/>
      <c r="O83" s="173"/>
      <c r="P83" s="173"/>
      <c r="Q83" s="174"/>
      <c r="R83" s="175" t="s">
        <v>80</v>
      </c>
      <c r="S83" s="176"/>
      <c r="T83" s="176"/>
      <c r="U83" s="176"/>
      <c r="V83" s="177"/>
      <c r="W83" s="178" t="s">
        <v>71</v>
      </c>
      <c r="X83" s="179"/>
      <c r="Y83" s="179"/>
      <c r="Z83" s="180"/>
      <c r="AA83" s="178" t="s">
        <v>72</v>
      </c>
      <c r="AB83" s="179"/>
      <c r="AC83" s="179"/>
      <c r="AD83" s="180"/>
      <c r="AE83" s="178" t="s">
        <v>57</v>
      </c>
      <c r="AF83" s="179"/>
      <c r="AG83" s="179"/>
      <c r="AH83" s="179"/>
      <c r="AI83" s="179"/>
      <c r="AJ83" s="180"/>
      <c r="AK83" s="60" t="str">
        <f>IF(COUNTIF(AK84:AK94,"〇")=6,"☆","♦")</f>
        <v>♦</v>
      </c>
      <c r="AL83" s="93" t="s">
        <v>205</v>
      </c>
    </row>
    <row r="84" spans="1:38" s="43" customFormat="1" ht="21.95" customHeight="1">
      <c r="A84" s="235"/>
      <c r="B84" s="168"/>
      <c r="C84" s="190"/>
      <c r="D84" s="191"/>
      <c r="E84" s="191"/>
      <c r="F84" s="191"/>
      <c r="G84" s="191"/>
      <c r="H84" s="192"/>
      <c r="I84" s="196"/>
      <c r="J84" s="197"/>
      <c r="K84" s="197"/>
      <c r="L84" s="197"/>
      <c r="M84" s="197"/>
      <c r="N84" s="197"/>
      <c r="O84" s="197"/>
      <c r="P84" s="197"/>
      <c r="Q84" s="198"/>
      <c r="R84" s="158"/>
      <c r="S84" s="159"/>
      <c r="T84" s="159"/>
      <c r="U84" s="159"/>
      <c r="V84" s="160"/>
      <c r="W84" s="205">
        <f>IF(AK83="☆",SUM(C90:AJ90),0)</f>
        <v>0</v>
      </c>
      <c r="X84" s="206"/>
      <c r="Y84" s="206"/>
      <c r="Z84" s="207"/>
      <c r="AA84" s="205">
        <f>C94</f>
        <v>0</v>
      </c>
      <c r="AB84" s="206"/>
      <c r="AC84" s="206"/>
      <c r="AD84" s="207"/>
      <c r="AE84" s="225">
        <f>IF(AA84&lt;W84,ROUNDDOWN(AA84,-3),W84)</f>
        <v>0</v>
      </c>
      <c r="AF84" s="226"/>
      <c r="AG84" s="226"/>
      <c r="AH84" s="226"/>
      <c r="AI84" s="226"/>
      <c r="AJ84" s="227"/>
      <c r="AK84" s="60" t="str">
        <f>IF(COUNTA(C84)=1,"〇","×")</f>
        <v>×</v>
      </c>
      <c r="AL84" s="41" t="s">
        <v>153</v>
      </c>
    </row>
    <row r="85" spans="1:38" s="43" customFormat="1" ht="21.95" customHeight="1">
      <c r="A85" s="235"/>
      <c r="B85" s="168"/>
      <c r="C85" s="193"/>
      <c r="D85" s="194"/>
      <c r="E85" s="194"/>
      <c r="F85" s="194"/>
      <c r="G85" s="194"/>
      <c r="H85" s="195"/>
      <c r="I85" s="199"/>
      <c r="J85" s="200"/>
      <c r="K85" s="200"/>
      <c r="L85" s="200"/>
      <c r="M85" s="200"/>
      <c r="N85" s="200"/>
      <c r="O85" s="200"/>
      <c r="P85" s="200"/>
      <c r="Q85" s="201"/>
      <c r="R85" s="202"/>
      <c r="S85" s="203"/>
      <c r="T85" s="203"/>
      <c r="U85" s="203"/>
      <c r="V85" s="204"/>
      <c r="W85" s="208"/>
      <c r="X85" s="209"/>
      <c r="Y85" s="209"/>
      <c r="Z85" s="210"/>
      <c r="AA85" s="208"/>
      <c r="AB85" s="209"/>
      <c r="AC85" s="209"/>
      <c r="AD85" s="210"/>
      <c r="AE85" s="228"/>
      <c r="AF85" s="229"/>
      <c r="AG85" s="229"/>
      <c r="AH85" s="229"/>
      <c r="AI85" s="229"/>
      <c r="AJ85" s="230"/>
      <c r="AK85" s="60" t="str">
        <f>IF(COUNTA(I84)=1,"〇","×")</f>
        <v>×</v>
      </c>
      <c r="AL85" s="41" t="s">
        <v>154</v>
      </c>
    </row>
    <row r="86" spans="1:38" s="43" customFormat="1" ht="21.95" customHeight="1">
      <c r="A86" s="235"/>
      <c r="B86" s="168"/>
      <c r="C86" s="231" t="s">
        <v>97</v>
      </c>
      <c r="D86" s="232"/>
      <c r="E86" s="232"/>
      <c r="F86" s="232"/>
      <c r="G86" s="232"/>
      <c r="H86" s="233"/>
      <c r="I86" s="231" t="s">
        <v>98</v>
      </c>
      <c r="J86" s="236"/>
      <c r="K86" s="236"/>
      <c r="L86" s="236"/>
      <c r="M86" s="236"/>
      <c r="N86" s="236"/>
      <c r="O86" s="237"/>
      <c r="P86" s="231" t="s">
        <v>99</v>
      </c>
      <c r="Q86" s="236"/>
      <c r="R86" s="236"/>
      <c r="S86" s="236"/>
      <c r="T86" s="236"/>
      <c r="U86" s="236"/>
      <c r="V86" s="237"/>
      <c r="W86" s="231" t="s">
        <v>100</v>
      </c>
      <c r="X86" s="236"/>
      <c r="Y86" s="236"/>
      <c r="Z86" s="236"/>
      <c r="AA86" s="236"/>
      <c r="AB86" s="236"/>
      <c r="AC86" s="237"/>
      <c r="AD86" s="231" t="s">
        <v>101</v>
      </c>
      <c r="AE86" s="236"/>
      <c r="AF86" s="236"/>
      <c r="AG86" s="236"/>
      <c r="AH86" s="236"/>
      <c r="AI86" s="236"/>
      <c r="AJ86" s="237"/>
      <c r="AK86" s="60" t="str">
        <f>IF(COUNTA(R84)=1,"〇","×")</f>
        <v>×</v>
      </c>
      <c r="AL86" s="41" t="s">
        <v>155</v>
      </c>
    </row>
    <row r="87" spans="1:38" s="43" customFormat="1" ht="21.95" customHeight="1">
      <c r="A87" s="235"/>
      <c r="B87" s="168"/>
      <c r="C87" s="187" t="s">
        <v>96</v>
      </c>
      <c r="D87" s="153"/>
      <c r="E87" s="153"/>
      <c r="F87" s="153"/>
      <c r="G87" s="153"/>
      <c r="H87" s="154"/>
      <c r="I87" s="187" t="s">
        <v>96</v>
      </c>
      <c r="J87" s="188"/>
      <c r="K87" s="188"/>
      <c r="L87" s="188"/>
      <c r="M87" s="188"/>
      <c r="N87" s="188"/>
      <c r="O87" s="189"/>
      <c r="P87" s="187" t="s">
        <v>96</v>
      </c>
      <c r="Q87" s="188"/>
      <c r="R87" s="188"/>
      <c r="S87" s="188"/>
      <c r="T87" s="188"/>
      <c r="U87" s="188"/>
      <c r="V87" s="189"/>
      <c r="W87" s="187" t="s">
        <v>96</v>
      </c>
      <c r="X87" s="188"/>
      <c r="Y87" s="188"/>
      <c r="Z87" s="188"/>
      <c r="AA87" s="188"/>
      <c r="AB87" s="188"/>
      <c r="AC87" s="189"/>
      <c r="AD87" s="187" t="s">
        <v>96</v>
      </c>
      <c r="AE87" s="188"/>
      <c r="AF87" s="188"/>
      <c r="AG87" s="188"/>
      <c r="AH87" s="188"/>
      <c r="AI87" s="188"/>
      <c r="AJ87" s="189"/>
      <c r="AK87" s="96"/>
      <c r="AL87" s="41"/>
    </row>
    <row r="88" spans="1:38" s="43" customFormat="1" ht="21.95" customHeight="1">
      <c r="A88" s="235"/>
      <c r="B88" s="168"/>
      <c r="C88" s="181"/>
      <c r="D88" s="182"/>
      <c r="E88" s="182"/>
      <c r="F88" s="182"/>
      <c r="G88" s="182"/>
      <c r="H88" s="183"/>
      <c r="I88" s="158"/>
      <c r="J88" s="159"/>
      <c r="K88" s="159"/>
      <c r="L88" s="159"/>
      <c r="M88" s="159"/>
      <c r="N88" s="159"/>
      <c r="O88" s="160"/>
      <c r="P88" s="158"/>
      <c r="Q88" s="159"/>
      <c r="R88" s="159"/>
      <c r="S88" s="159"/>
      <c r="T88" s="159"/>
      <c r="U88" s="159"/>
      <c r="V88" s="160"/>
      <c r="W88" s="158"/>
      <c r="X88" s="159"/>
      <c r="Y88" s="159"/>
      <c r="Z88" s="159"/>
      <c r="AA88" s="159"/>
      <c r="AB88" s="159"/>
      <c r="AC88" s="160"/>
      <c r="AD88" s="158"/>
      <c r="AE88" s="159"/>
      <c r="AF88" s="159"/>
      <c r="AG88" s="159"/>
      <c r="AH88" s="159"/>
      <c r="AI88" s="159"/>
      <c r="AJ88" s="160"/>
      <c r="AK88" s="60"/>
      <c r="AL88" s="41"/>
    </row>
    <row r="89" spans="1:38" s="43" customFormat="1" ht="21.95" customHeight="1">
      <c r="A89" s="235"/>
      <c r="B89" s="168"/>
      <c r="C89" s="184"/>
      <c r="D89" s="185"/>
      <c r="E89" s="185"/>
      <c r="F89" s="185"/>
      <c r="G89" s="185"/>
      <c r="H89" s="186"/>
      <c r="I89" s="161"/>
      <c r="J89" s="162"/>
      <c r="K89" s="162"/>
      <c r="L89" s="162"/>
      <c r="M89" s="162"/>
      <c r="N89" s="162"/>
      <c r="O89" s="163"/>
      <c r="P89" s="161"/>
      <c r="Q89" s="162"/>
      <c r="R89" s="162"/>
      <c r="S89" s="162"/>
      <c r="T89" s="162"/>
      <c r="U89" s="162"/>
      <c r="V89" s="163"/>
      <c r="W89" s="161"/>
      <c r="X89" s="162"/>
      <c r="Y89" s="162"/>
      <c r="Z89" s="162"/>
      <c r="AA89" s="162"/>
      <c r="AB89" s="162"/>
      <c r="AC89" s="163"/>
      <c r="AD89" s="161"/>
      <c r="AE89" s="162"/>
      <c r="AF89" s="162"/>
      <c r="AG89" s="162"/>
      <c r="AH89" s="162"/>
      <c r="AI89" s="162"/>
      <c r="AJ89" s="163"/>
      <c r="AK89" s="60" t="str">
        <f>IF(COUNTA(C88,I88,P88,W88,AD88)&gt;=1,"〇","×")</f>
        <v>×</v>
      </c>
      <c r="AL89" s="41" t="s">
        <v>152</v>
      </c>
    </row>
    <row r="90" spans="1:38" s="43" customFormat="1" ht="21.95" customHeight="1">
      <c r="A90" s="235"/>
      <c r="B90" s="169"/>
      <c r="C90" s="152" t="str">
        <f>IF(C88="","",VLOOKUP(C88,テーブル!$C$1:$D$37,2,FALSE))</f>
        <v/>
      </c>
      <c r="D90" s="153"/>
      <c r="E90" s="153"/>
      <c r="F90" s="153"/>
      <c r="G90" s="153"/>
      <c r="H90" s="154"/>
      <c r="I90" s="155" t="str">
        <f>IF(I88="","",VLOOKUP(I88,テーブル!$C$1:$D$37,2,FALSE))</f>
        <v/>
      </c>
      <c r="J90" s="156"/>
      <c r="K90" s="156"/>
      <c r="L90" s="156"/>
      <c r="M90" s="156"/>
      <c r="N90" s="156"/>
      <c r="O90" s="157"/>
      <c r="P90" s="155" t="str">
        <f>IF(P88="","",VLOOKUP(P88,テーブル!$C$1:$D$37,2,FALSE))</f>
        <v/>
      </c>
      <c r="Q90" s="156"/>
      <c r="R90" s="156"/>
      <c r="S90" s="156"/>
      <c r="T90" s="156"/>
      <c r="U90" s="156"/>
      <c r="V90" s="157"/>
      <c r="W90" s="155" t="str">
        <f>IF(W88="","",VLOOKUP(W88,テーブル!$C$1:$D$37,2,FALSE))</f>
        <v/>
      </c>
      <c r="X90" s="156"/>
      <c r="Y90" s="156"/>
      <c r="Z90" s="156"/>
      <c r="AA90" s="156"/>
      <c r="AB90" s="156"/>
      <c r="AC90" s="157"/>
      <c r="AD90" s="155" t="str">
        <f>IF(AD88="","",VLOOKUP(AD88,テーブル!$C$1:$D$37,2,FALSE))</f>
        <v/>
      </c>
      <c r="AE90" s="156"/>
      <c r="AF90" s="156"/>
      <c r="AG90" s="156"/>
      <c r="AH90" s="156"/>
      <c r="AI90" s="156"/>
      <c r="AJ90" s="157"/>
      <c r="AK90" s="96"/>
      <c r="AL90" s="41"/>
    </row>
    <row r="91" spans="1:38" s="43" customFormat="1" ht="21.95" customHeight="1">
      <c r="A91" s="235"/>
      <c r="B91" s="164" t="s">
        <v>148</v>
      </c>
      <c r="C91" s="222" t="s">
        <v>144</v>
      </c>
      <c r="D91" s="223"/>
      <c r="E91" s="223"/>
      <c r="F91" s="223"/>
      <c r="G91" s="223"/>
      <c r="H91" s="224"/>
      <c r="I91" s="244" t="s">
        <v>145</v>
      </c>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96"/>
      <c r="AL91" s="41"/>
    </row>
    <row r="92" spans="1:38" s="43" customFormat="1" ht="21.95" customHeight="1">
      <c r="A92" s="235"/>
      <c r="B92" s="165"/>
      <c r="C92" s="212"/>
      <c r="D92" s="213"/>
      <c r="E92" s="213"/>
      <c r="F92" s="213"/>
      <c r="G92" s="213"/>
      <c r="H92" s="214"/>
      <c r="I92" s="215" t="s">
        <v>227</v>
      </c>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96"/>
      <c r="AL92" s="41"/>
    </row>
    <row r="93" spans="1:38" s="43" customFormat="1" ht="21.95" customHeight="1" thickBot="1">
      <c r="A93" s="235"/>
      <c r="B93" s="165"/>
      <c r="C93" s="238"/>
      <c r="D93" s="239"/>
      <c r="E93" s="239"/>
      <c r="F93" s="239"/>
      <c r="G93" s="239"/>
      <c r="H93" s="240"/>
      <c r="I93" s="217" t="s">
        <v>229</v>
      </c>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96" t="str">
        <f>IF(C94&gt;0,"〇","×")</f>
        <v>×</v>
      </c>
      <c r="AL93" s="41" t="s">
        <v>273</v>
      </c>
    </row>
    <row r="94" spans="1:38" s="43" customFormat="1" ht="21.95" customHeight="1" thickTop="1">
      <c r="A94" s="235"/>
      <c r="B94" s="166"/>
      <c r="C94" s="241">
        <f>SUM(C92:H93)</f>
        <v>0</v>
      </c>
      <c r="D94" s="242"/>
      <c r="E94" s="242"/>
      <c r="F94" s="242"/>
      <c r="G94" s="242"/>
      <c r="H94" s="243"/>
      <c r="I94" s="219" t="s">
        <v>146</v>
      </c>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1"/>
      <c r="AK94" s="60" t="str">
        <f>IF(C94&gt;0,"〇","×")</f>
        <v>×</v>
      </c>
      <c r="AL94" s="41" t="s">
        <v>151</v>
      </c>
    </row>
    <row r="95" spans="1:38" s="43" customFormat="1" ht="21.95" customHeight="1">
      <c r="A95" s="234">
        <v>2</v>
      </c>
      <c r="B95" s="167" t="s">
        <v>147</v>
      </c>
      <c r="C95" s="170" t="s">
        <v>55</v>
      </c>
      <c r="D95" s="171"/>
      <c r="E95" s="171"/>
      <c r="F95" s="171"/>
      <c r="G95" s="171"/>
      <c r="H95" s="172"/>
      <c r="I95" s="170" t="s">
        <v>68</v>
      </c>
      <c r="J95" s="173"/>
      <c r="K95" s="173"/>
      <c r="L95" s="173"/>
      <c r="M95" s="173"/>
      <c r="N95" s="173"/>
      <c r="O95" s="173"/>
      <c r="P95" s="173"/>
      <c r="Q95" s="174"/>
      <c r="R95" s="175" t="s">
        <v>80</v>
      </c>
      <c r="S95" s="176"/>
      <c r="T95" s="176"/>
      <c r="U95" s="176"/>
      <c r="V95" s="177"/>
      <c r="W95" s="178" t="s">
        <v>71</v>
      </c>
      <c r="X95" s="179"/>
      <c r="Y95" s="179"/>
      <c r="Z95" s="180"/>
      <c r="AA95" s="178" t="s">
        <v>72</v>
      </c>
      <c r="AB95" s="179"/>
      <c r="AC95" s="179"/>
      <c r="AD95" s="180"/>
      <c r="AE95" s="178" t="s">
        <v>57</v>
      </c>
      <c r="AF95" s="179"/>
      <c r="AG95" s="179"/>
      <c r="AH95" s="179"/>
      <c r="AI95" s="179"/>
      <c r="AJ95" s="180"/>
      <c r="AK95" s="60" t="str">
        <f>IF(COUNTIF(AK96:AK106,"〇")=6,"☆","♦")</f>
        <v>♦</v>
      </c>
      <c r="AL95" s="93" t="s">
        <v>205</v>
      </c>
    </row>
    <row r="96" spans="1:38" s="43" customFormat="1" ht="21.95" customHeight="1">
      <c r="A96" s="235"/>
      <c r="B96" s="168"/>
      <c r="C96" s="190"/>
      <c r="D96" s="191"/>
      <c r="E96" s="191"/>
      <c r="F96" s="191"/>
      <c r="G96" s="191"/>
      <c r="H96" s="192"/>
      <c r="I96" s="196"/>
      <c r="J96" s="197"/>
      <c r="K96" s="197"/>
      <c r="L96" s="197"/>
      <c r="M96" s="197"/>
      <c r="N96" s="197"/>
      <c r="O96" s="197"/>
      <c r="P96" s="197"/>
      <c r="Q96" s="198"/>
      <c r="R96" s="158"/>
      <c r="S96" s="159"/>
      <c r="T96" s="159"/>
      <c r="U96" s="159"/>
      <c r="V96" s="160"/>
      <c r="W96" s="205">
        <f>IF(AK95="☆",SUM(C102:AJ102),0)</f>
        <v>0</v>
      </c>
      <c r="X96" s="206"/>
      <c r="Y96" s="206"/>
      <c r="Z96" s="207"/>
      <c r="AA96" s="205">
        <f>C106</f>
        <v>0</v>
      </c>
      <c r="AB96" s="206"/>
      <c r="AC96" s="206"/>
      <c r="AD96" s="207"/>
      <c r="AE96" s="225">
        <f>IF(AA96&lt;W96,ROUNDDOWN(AA96,-3),W96)</f>
        <v>0</v>
      </c>
      <c r="AF96" s="226"/>
      <c r="AG96" s="226"/>
      <c r="AH96" s="226"/>
      <c r="AI96" s="226"/>
      <c r="AJ96" s="227"/>
      <c r="AK96" s="60" t="str">
        <f>IF(COUNTA(C96)=1,"〇","×")</f>
        <v>×</v>
      </c>
      <c r="AL96" s="41" t="s">
        <v>153</v>
      </c>
    </row>
    <row r="97" spans="1:38" s="43" customFormat="1" ht="21.95" customHeight="1">
      <c r="A97" s="235"/>
      <c r="B97" s="168"/>
      <c r="C97" s="193"/>
      <c r="D97" s="194"/>
      <c r="E97" s="194"/>
      <c r="F97" s="194"/>
      <c r="G97" s="194"/>
      <c r="H97" s="195"/>
      <c r="I97" s="199"/>
      <c r="J97" s="200"/>
      <c r="K97" s="200"/>
      <c r="L97" s="200"/>
      <c r="M97" s="200"/>
      <c r="N97" s="200"/>
      <c r="O97" s="200"/>
      <c r="P97" s="200"/>
      <c r="Q97" s="201"/>
      <c r="R97" s="202"/>
      <c r="S97" s="203"/>
      <c r="T97" s="203"/>
      <c r="U97" s="203"/>
      <c r="V97" s="204"/>
      <c r="W97" s="208"/>
      <c r="X97" s="209"/>
      <c r="Y97" s="209"/>
      <c r="Z97" s="210"/>
      <c r="AA97" s="208"/>
      <c r="AB97" s="209"/>
      <c r="AC97" s="209"/>
      <c r="AD97" s="210"/>
      <c r="AE97" s="228"/>
      <c r="AF97" s="229"/>
      <c r="AG97" s="229"/>
      <c r="AH97" s="229"/>
      <c r="AI97" s="229"/>
      <c r="AJ97" s="230"/>
      <c r="AK97" s="60" t="str">
        <f>IF(COUNTA(I96)=1,"〇","×")</f>
        <v>×</v>
      </c>
      <c r="AL97" s="41" t="s">
        <v>154</v>
      </c>
    </row>
    <row r="98" spans="1:38" s="43" customFormat="1" ht="21.95" customHeight="1">
      <c r="A98" s="235"/>
      <c r="B98" s="168"/>
      <c r="C98" s="231" t="s">
        <v>97</v>
      </c>
      <c r="D98" s="232"/>
      <c r="E98" s="232"/>
      <c r="F98" s="232"/>
      <c r="G98" s="232"/>
      <c r="H98" s="233"/>
      <c r="I98" s="231" t="s">
        <v>98</v>
      </c>
      <c r="J98" s="236"/>
      <c r="K98" s="236"/>
      <c r="L98" s="236"/>
      <c r="M98" s="236"/>
      <c r="N98" s="236"/>
      <c r="O98" s="237"/>
      <c r="P98" s="231" t="s">
        <v>99</v>
      </c>
      <c r="Q98" s="236"/>
      <c r="R98" s="236"/>
      <c r="S98" s="236"/>
      <c r="T98" s="236"/>
      <c r="U98" s="236"/>
      <c r="V98" s="237"/>
      <c r="W98" s="231" t="s">
        <v>100</v>
      </c>
      <c r="X98" s="236"/>
      <c r="Y98" s="236"/>
      <c r="Z98" s="236"/>
      <c r="AA98" s="236"/>
      <c r="AB98" s="236"/>
      <c r="AC98" s="237"/>
      <c r="AD98" s="231" t="s">
        <v>101</v>
      </c>
      <c r="AE98" s="236"/>
      <c r="AF98" s="236"/>
      <c r="AG98" s="236"/>
      <c r="AH98" s="236"/>
      <c r="AI98" s="236"/>
      <c r="AJ98" s="237"/>
      <c r="AK98" s="60" t="str">
        <f>IF(COUNTA(R96)=1,"〇","×")</f>
        <v>×</v>
      </c>
      <c r="AL98" s="41" t="s">
        <v>155</v>
      </c>
    </row>
    <row r="99" spans="1:38" s="43" customFormat="1" ht="21.95" customHeight="1">
      <c r="A99" s="235"/>
      <c r="B99" s="168"/>
      <c r="C99" s="187" t="s">
        <v>96</v>
      </c>
      <c r="D99" s="153"/>
      <c r="E99" s="153"/>
      <c r="F99" s="153"/>
      <c r="G99" s="153"/>
      <c r="H99" s="154"/>
      <c r="I99" s="187" t="s">
        <v>96</v>
      </c>
      <c r="J99" s="188"/>
      <c r="K99" s="188"/>
      <c r="L99" s="188"/>
      <c r="M99" s="188"/>
      <c r="N99" s="188"/>
      <c r="O99" s="189"/>
      <c r="P99" s="187" t="s">
        <v>96</v>
      </c>
      <c r="Q99" s="188"/>
      <c r="R99" s="188"/>
      <c r="S99" s="188"/>
      <c r="T99" s="188"/>
      <c r="U99" s="188"/>
      <c r="V99" s="189"/>
      <c r="W99" s="187" t="s">
        <v>96</v>
      </c>
      <c r="X99" s="188"/>
      <c r="Y99" s="188"/>
      <c r="Z99" s="188"/>
      <c r="AA99" s="188"/>
      <c r="AB99" s="188"/>
      <c r="AC99" s="189"/>
      <c r="AD99" s="187" t="s">
        <v>96</v>
      </c>
      <c r="AE99" s="188"/>
      <c r="AF99" s="188"/>
      <c r="AG99" s="188"/>
      <c r="AH99" s="188"/>
      <c r="AI99" s="188"/>
      <c r="AJ99" s="189"/>
      <c r="AK99" s="96"/>
      <c r="AL99" s="41"/>
    </row>
    <row r="100" spans="1:38" s="43" customFormat="1" ht="21.95" customHeight="1">
      <c r="A100" s="235"/>
      <c r="B100" s="168"/>
      <c r="C100" s="181"/>
      <c r="D100" s="182"/>
      <c r="E100" s="182"/>
      <c r="F100" s="182"/>
      <c r="G100" s="182"/>
      <c r="H100" s="183"/>
      <c r="I100" s="158"/>
      <c r="J100" s="159"/>
      <c r="K100" s="159"/>
      <c r="L100" s="159"/>
      <c r="M100" s="159"/>
      <c r="N100" s="159"/>
      <c r="O100" s="160"/>
      <c r="P100" s="158"/>
      <c r="Q100" s="159"/>
      <c r="R100" s="159"/>
      <c r="S100" s="159"/>
      <c r="T100" s="159"/>
      <c r="U100" s="159"/>
      <c r="V100" s="160"/>
      <c r="W100" s="158"/>
      <c r="X100" s="159"/>
      <c r="Y100" s="159"/>
      <c r="Z100" s="159"/>
      <c r="AA100" s="159"/>
      <c r="AB100" s="159"/>
      <c r="AC100" s="160"/>
      <c r="AD100" s="158"/>
      <c r="AE100" s="159"/>
      <c r="AF100" s="159"/>
      <c r="AG100" s="159"/>
      <c r="AH100" s="159"/>
      <c r="AI100" s="159"/>
      <c r="AJ100" s="160"/>
      <c r="AK100" s="60"/>
      <c r="AL100" s="41"/>
    </row>
    <row r="101" spans="1:38" s="43" customFormat="1" ht="21.95" customHeight="1">
      <c r="A101" s="235"/>
      <c r="B101" s="168"/>
      <c r="C101" s="184"/>
      <c r="D101" s="185"/>
      <c r="E101" s="185"/>
      <c r="F101" s="185"/>
      <c r="G101" s="185"/>
      <c r="H101" s="186"/>
      <c r="I101" s="161"/>
      <c r="J101" s="162"/>
      <c r="K101" s="162"/>
      <c r="L101" s="162"/>
      <c r="M101" s="162"/>
      <c r="N101" s="162"/>
      <c r="O101" s="163"/>
      <c r="P101" s="161"/>
      <c r="Q101" s="162"/>
      <c r="R101" s="162"/>
      <c r="S101" s="162"/>
      <c r="T101" s="162"/>
      <c r="U101" s="162"/>
      <c r="V101" s="163"/>
      <c r="W101" s="161"/>
      <c r="X101" s="162"/>
      <c r="Y101" s="162"/>
      <c r="Z101" s="162"/>
      <c r="AA101" s="162"/>
      <c r="AB101" s="162"/>
      <c r="AC101" s="163"/>
      <c r="AD101" s="161"/>
      <c r="AE101" s="162"/>
      <c r="AF101" s="162"/>
      <c r="AG101" s="162"/>
      <c r="AH101" s="162"/>
      <c r="AI101" s="162"/>
      <c r="AJ101" s="163"/>
      <c r="AK101" s="60" t="str">
        <f>IF(COUNTA(C100,I100,P100,W100,AD100)&gt;=1,"〇","×")</f>
        <v>×</v>
      </c>
      <c r="AL101" s="41" t="s">
        <v>152</v>
      </c>
    </row>
    <row r="102" spans="1:38" s="43" customFormat="1" ht="21.95" customHeight="1">
      <c r="A102" s="235"/>
      <c r="B102" s="169"/>
      <c r="C102" s="152" t="str">
        <f>IF(C100="","",VLOOKUP(C100,テーブル!$C$1:$D$37,2,FALSE))</f>
        <v/>
      </c>
      <c r="D102" s="153"/>
      <c r="E102" s="153"/>
      <c r="F102" s="153"/>
      <c r="G102" s="153"/>
      <c r="H102" s="154"/>
      <c r="I102" s="155" t="str">
        <f>IF(I100="","",VLOOKUP(I100,テーブル!$C$1:$D$37,2,FALSE))</f>
        <v/>
      </c>
      <c r="J102" s="156"/>
      <c r="K102" s="156"/>
      <c r="L102" s="156"/>
      <c r="M102" s="156"/>
      <c r="N102" s="156"/>
      <c r="O102" s="157"/>
      <c r="P102" s="155" t="str">
        <f>IF(P100="","",VLOOKUP(P100,テーブル!$C$1:$D$37,2,FALSE))</f>
        <v/>
      </c>
      <c r="Q102" s="156"/>
      <c r="R102" s="156"/>
      <c r="S102" s="156"/>
      <c r="T102" s="156"/>
      <c r="U102" s="156"/>
      <c r="V102" s="157"/>
      <c r="W102" s="155" t="str">
        <f>IF(W100="","",VLOOKUP(W100,テーブル!$C$1:$D$37,2,FALSE))</f>
        <v/>
      </c>
      <c r="X102" s="156"/>
      <c r="Y102" s="156"/>
      <c r="Z102" s="156"/>
      <c r="AA102" s="156"/>
      <c r="AB102" s="156"/>
      <c r="AC102" s="157"/>
      <c r="AD102" s="155" t="str">
        <f>IF(AD100="","",VLOOKUP(AD100,テーブル!$C$1:$D$37,2,FALSE))</f>
        <v/>
      </c>
      <c r="AE102" s="156"/>
      <c r="AF102" s="156"/>
      <c r="AG102" s="156"/>
      <c r="AH102" s="156"/>
      <c r="AI102" s="156"/>
      <c r="AJ102" s="157"/>
      <c r="AK102" s="96"/>
      <c r="AL102" s="41"/>
    </row>
    <row r="103" spans="1:38" s="43" customFormat="1" ht="21.95" customHeight="1">
      <c r="A103" s="235"/>
      <c r="B103" s="164" t="s">
        <v>148</v>
      </c>
      <c r="C103" s="222" t="s">
        <v>144</v>
      </c>
      <c r="D103" s="223"/>
      <c r="E103" s="223"/>
      <c r="F103" s="223"/>
      <c r="G103" s="223"/>
      <c r="H103" s="224"/>
      <c r="I103" s="244" t="s">
        <v>145</v>
      </c>
      <c r="J103" s="245"/>
      <c r="K103" s="245"/>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96"/>
      <c r="AL103" s="41"/>
    </row>
    <row r="104" spans="1:38" s="43" customFormat="1" ht="21.95" customHeight="1">
      <c r="A104" s="235"/>
      <c r="B104" s="165"/>
      <c r="C104" s="212"/>
      <c r="D104" s="213"/>
      <c r="E104" s="213"/>
      <c r="F104" s="213"/>
      <c r="G104" s="213"/>
      <c r="H104" s="214"/>
      <c r="I104" s="215" t="s">
        <v>227</v>
      </c>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96"/>
      <c r="AL104" s="41"/>
    </row>
    <row r="105" spans="1:38" s="43" customFormat="1" ht="21.95" customHeight="1" thickBot="1">
      <c r="A105" s="235"/>
      <c r="B105" s="165"/>
      <c r="C105" s="238"/>
      <c r="D105" s="239"/>
      <c r="E105" s="239"/>
      <c r="F105" s="239"/>
      <c r="G105" s="239"/>
      <c r="H105" s="240"/>
      <c r="I105" s="217" t="s">
        <v>229</v>
      </c>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96" t="str">
        <f>IF(C106&gt;0,"〇","×")</f>
        <v>×</v>
      </c>
      <c r="AL105" s="41" t="s">
        <v>273</v>
      </c>
    </row>
    <row r="106" spans="1:38" s="43" customFormat="1" ht="21.95" customHeight="1" thickTop="1">
      <c r="A106" s="235"/>
      <c r="B106" s="166"/>
      <c r="C106" s="241">
        <f>SUM(C104:H105)</f>
        <v>0</v>
      </c>
      <c r="D106" s="242"/>
      <c r="E106" s="242"/>
      <c r="F106" s="242"/>
      <c r="G106" s="242"/>
      <c r="H106" s="243"/>
      <c r="I106" s="219" t="s">
        <v>146</v>
      </c>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1"/>
      <c r="AK106" s="60" t="str">
        <f>IF(C106&gt;0,"〇","×")</f>
        <v>×</v>
      </c>
      <c r="AL106" s="41" t="s">
        <v>151</v>
      </c>
    </row>
    <row r="107" spans="1:38" s="43" customFormat="1" ht="21.95" customHeight="1">
      <c r="A107" s="234">
        <v>3</v>
      </c>
      <c r="B107" s="167" t="s">
        <v>147</v>
      </c>
      <c r="C107" s="170" t="s">
        <v>55</v>
      </c>
      <c r="D107" s="171"/>
      <c r="E107" s="171"/>
      <c r="F107" s="171"/>
      <c r="G107" s="171"/>
      <c r="H107" s="172"/>
      <c r="I107" s="170" t="s">
        <v>68</v>
      </c>
      <c r="J107" s="173"/>
      <c r="K107" s="173"/>
      <c r="L107" s="173"/>
      <c r="M107" s="173"/>
      <c r="N107" s="173"/>
      <c r="O107" s="173"/>
      <c r="P107" s="173"/>
      <c r="Q107" s="174"/>
      <c r="R107" s="175" t="s">
        <v>80</v>
      </c>
      <c r="S107" s="176"/>
      <c r="T107" s="176"/>
      <c r="U107" s="176"/>
      <c r="V107" s="177"/>
      <c r="W107" s="178" t="s">
        <v>71</v>
      </c>
      <c r="X107" s="179"/>
      <c r="Y107" s="179"/>
      <c r="Z107" s="180"/>
      <c r="AA107" s="178" t="s">
        <v>72</v>
      </c>
      <c r="AB107" s="179"/>
      <c r="AC107" s="179"/>
      <c r="AD107" s="180"/>
      <c r="AE107" s="178" t="s">
        <v>57</v>
      </c>
      <c r="AF107" s="179"/>
      <c r="AG107" s="179"/>
      <c r="AH107" s="179"/>
      <c r="AI107" s="179"/>
      <c r="AJ107" s="180"/>
      <c r="AK107" s="60" t="str">
        <f>IF(COUNTIF(AK108:AK118,"〇")=6,"☆","♦")</f>
        <v>♦</v>
      </c>
      <c r="AL107" s="93" t="s">
        <v>205</v>
      </c>
    </row>
    <row r="108" spans="1:38" s="43" customFormat="1" ht="21.95" customHeight="1">
      <c r="A108" s="235"/>
      <c r="B108" s="168"/>
      <c r="C108" s="190"/>
      <c r="D108" s="191"/>
      <c r="E108" s="191"/>
      <c r="F108" s="191"/>
      <c r="G108" s="191"/>
      <c r="H108" s="192"/>
      <c r="I108" s="196"/>
      <c r="J108" s="197"/>
      <c r="K108" s="197"/>
      <c r="L108" s="197"/>
      <c r="M108" s="197"/>
      <c r="N108" s="197"/>
      <c r="O108" s="197"/>
      <c r="P108" s="197"/>
      <c r="Q108" s="198"/>
      <c r="R108" s="158"/>
      <c r="S108" s="159"/>
      <c r="T108" s="159"/>
      <c r="U108" s="159"/>
      <c r="V108" s="160"/>
      <c r="W108" s="205">
        <f>IF(AK107="☆",SUM(C114:AJ114),0)</f>
        <v>0</v>
      </c>
      <c r="X108" s="206"/>
      <c r="Y108" s="206"/>
      <c r="Z108" s="207"/>
      <c r="AA108" s="205">
        <f>C118</f>
        <v>0</v>
      </c>
      <c r="AB108" s="206"/>
      <c r="AC108" s="206"/>
      <c r="AD108" s="207"/>
      <c r="AE108" s="225">
        <f>IF(AA108&lt;W108,ROUNDDOWN(AA108,-3),W108)</f>
        <v>0</v>
      </c>
      <c r="AF108" s="226"/>
      <c r="AG108" s="226"/>
      <c r="AH108" s="226"/>
      <c r="AI108" s="226"/>
      <c r="AJ108" s="227"/>
      <c r="AK108" s="60" t="str">
        <f>IF(COUNTA(C108)=1,"〇","×")</f>
        <v>×</v>
      </c>
      <c r="AL108" s="41" t="s">
        <v>153</v>
      </c>
    </row>
    <row r="109" spans="1:38" s="43" customFormat="1" ht="21.95" customHeight="1">
      <c r="A109" s="235"/>
      <c r="B109" s="168"/>
      <c r="C109" s="193"/>
      <c r="D109" s="194"/>
      <c r="E109" s="194"/>
      <c r="F109" s="194"/>
      <c r="G109" s="194"/>
      <c r="H109" s="195"/>
      <c r="I109" s="199"/>
      <c r="J109" s="200"/>
      <c r="K109" s="200"/>
      <c r="L109" s="200"/>
      <c r="M109" s="200"/>
      <c r="N109" s="200"/>
      <c r="O109" s="200"/>
      <c r="P109" s="200"/>
      <c r="Q109" s="201"/>
      <c r="R109" s="202"/>
      <c r="S109" s="203"/>
      <c r="T109" s="203"/>
      <c r="U109" s="203"/>
      <c r="V109" s="204"/>
      <c r="W109" s="208"/>
      <c r="X109" s="209"/>
      <c r="Y109" s="209"/>
      <c r="Z109" s="210"/>
      <c r="AA109" s="208"/>
      <c r="AB109" s="209"/>
      <c r="AC109" s="209"/>
      <c r="AD109" s="210"/>
      <c r="AE109" s="228"/>
      <c r="AF109" s="229"/>
      <c r="AG109" s="229"/>
      <c r="AH109" s="229"/>
      <c r="AI109" s="229"/>
      <c r="AJ109" s="230"/>
      <c r="AK109" s="60" t="str">
        <f>IF(COUNTA(I108)=1,"〇","×")</f>
        <v>×</v>
      </c>
      <c r="AL109" s="41" t="s">
        <v>154</v>
      </c>
    </row>
    <row r="110" spans="1:38" s="43" customFormat="1" ht="21.95" customHeight="1">
      <c r="A110" s="235"/>
      <c r="B110" s="168"/>
      <c r="C110" s="231" t="s">
        <v>97</v>
      </c>
      <c r="D110" s="232"/>
      <c r="E110" s="232"/>
      <c r="F110" s="232"/>
      <c r="G110" s="232"/>
      <c r="H110" s="233"/>
      <c r="I110" s="231" t="s">
        <v>98</v>
      </c>
      <c r="J110" s="236"/>
      <c r="K110" s="236"/>
      <c r="L110" s="236"/>
      <c r="M110" s="236"/>
      <c r="N110" s="236"/>
      <c r="O110" s="237"/>
      <c r="P110" s="231" t="s">
        <v>99</v>
      </c>
      <c r="Q110" s="236"/>
      <c r="R110" s="236"/>
      <c r="S110" s="236"/>
      <c r="T110" s="236"/>
      <c r="U110" s="236"/>
      <c r="V110" s="237"/>
      <c r="W110" s="231" t="s">
        <v>100</v>
      </c>
      <c r="X110" s="236"/>
      <c r="Y110" s="236"/>
      <c r="Z110" s="236"/>
      <c r="AA110" s="236"/>
      <c r="AB110" s="236"/>
      <c r="AC110" s="237"/>
      <c r="AD110" s="231" t="s">
        <v>101</v>
      </c>
      <c r="AE110" s="236"/>
      <c r="AF110" s="236"/>
      <c r="AG110" s="236"/>
      <c r="AH110" s="236"/>
      <c r="AI110" s="236"/>
      <c r="AJ110" s="237"/>
      <c r="AK110" s="60" t="str">
        <f>IF(COUNTA(R108)=1,"〇","×")</f>
        <v>×</v>
      </c>
      <c r="AL110" s="41" t="s">
        <v>155</v>
      </c>
    </row>
    <row r="111" spans="1:38" s="43" customFormat="1" ht="21.95" customHeight="1">
      <c r="A111" s="235"/>
      <c r="B111" s="168"/>
      <c r="C111" s="187" t="s">
        <v>96</v>
      </c>
      <c r="D111" s="153"/>
      <c r="E111" s="153"/>
      <c r="F111" s="153"/>
      <c r="G111" s="153"/>
      <c r="H111" s="154"/>
      <c r="I111" s="187" t="s">
        <v>96</v>
      </c>
      <c r="J111" s="188"/>
      <c r="K111" s="188"/>
      <c r="L111" s="188"/>
      <c r="M111" s="188"/>
      <c r="N111" s="188"/>
      <c r="O111" s="189"/>
      <c r="P111" s="187" t="s">
        <v>96</v>
      </c>
      <c r="Q111" s="188"/>
      <c r="R111" s="188"/>
      <c r="S111" s="188"/>
      <c r="T111" s="188"/>
      <c r="U111" s="188"/>
      <c r="V111" s="189"/>
      <c r="W111" s="187" t="s">
        <v>96</v>
      </c>
      <c r="X111" s="188"/>
      <c r="Y111" s="188"/>
      <c r="Z111" s="188"/>
      <c r="AA111" s="188"/>
      <c r="AB111" s="188"/>
      <c r="AC111" s="189"/>
      <c r="AD111" s="187" t="s">
        <v>96</v>
      </c>
      <c r="AE111" s="188"/>
      <c r="AF111" s="188"/>
      <c r="AG111" s="188"/>
      <c r="AH111" s="188"/>
      <c r="AI111" s="188"/>
      <c r="AJ111" s="189"/>
      <c r="AK111" s="96"/>
      <c r="AL111" s="41"/>
    </row>
    <row r="112" spans="1:38" s="43" customFormat="1" ht="21.95" customHeight="1">
      <c r="A112" s="235"/>
      <c r="B112" s="168"/>
      <c r="C112" s="181"/>
      <c r="D112" s="182"/>
      <c r="E112" s="182"/>
      <c r="F112" s="182"/>
      <c r="G112" s="182"/>
      <c r="H112" s="183"/>
      <c r="I112" s="158"/>
      <c r="J112" s="159"/>
      <c r="K112" s="159"/>
      <c r="L112" s="159"/>
      <c r="M112" s="159"/>
      <c r="N112" s="159"/>
      <c r="O112" s="160"/>
      <c r="P112" s="158"/>
      <c r="Q112" s="159"/>
      <c r="R112" s="159"/>
      <c r="S112" s="159"/>
      <c r="T112" s="159"/>
      <c r="U112" s="159"/>
      <c r="V112" s="160"/>
      <c r="W112" s="158"/>
      <c r="X112" s="159"/>
      <c r="Y112" s="159"/>
      <c r="Z112" s="159"/>
      <c r="AA112" s="159"/>
      <c r="AB112" s="159"/>
      <c r="AC112" s="160"/>
      <c r="AD112" s="158"/>
      <c r="AE112" s="159"/>
      <c r="AF112" s="159"/>
      <c r="AG112" s="159"/>
      <c r="AH112" s="159"/>
      <c r="AI112" s="159"/>
      <c r="AJ112" s="160"/>
      <c r="AK112" s="60"/>
      <c r="AL112" s="41"/>
    </row>
    <row r="113" spans="1:39" s="43" customFormat="1" ht="21.95" customHeight="1">
      <c r="A113" s="235"/>
      <c r="B113" s="168"/>
      <c r="C113" s="184"/>
      <c r="D113" s="185"/>
      <c r="E113" s="185"/>
      <c r="F113" s="185"/>
      <c r="G113" s="185"/>
      <c r="H113" s="186"/>
      <c r="I113" s="161"/>
      <c r="J113" s="162"/>
      <c r="K113" s="162"/>
      <c r="L113" s="162"/>
      <c r="M113" s="162"/>
      <c r="N113" s="162"/>
      <c r="O113" s="163"/>
      <c r="P113" s="161"/>
      <c r="Q113" s="162"/>
      <c r="R113" s="162"/>
      <c r="S113" s="162"/>
      <c r="T113" s="162"/>
      <c r="U113" s="162"/>
      <c r="V113" s="163"/>
      <c r="W113" s="161"/>
      <c r="X113" s="162"/>
      <c r="Y113" s="162"/>
      <c r="Z113" s="162"/>
      <c r="AA113" s="162"/>
      <c r="AB113" s="162"/>
      <c r="AC113" s="163"/>
      <c r="AD113" s="161"/>
      <c r="AE113" s="162"/>
      <c r="AF113" s="162"/>
      <c r="AG113" s="162"/>
      <c r="AH113" s="162"/>
      <c r="AI113" s="162"/>
      <c r="AJ113" s="163"/>
      <c r="AK113" s="60" t="str">
        <f>IF(COUNTA(C112,I112,P112,W112,AD112)&gt;=1,"〇","×")</f>
        <v>×</v>
      </c>
      <c r="AL113" s="41" t="s">
        <v>152</v>
      </c>
    </row>
    <row r="114" spans="1:39" s="43" customFormat="1" ht="21.95" customHeight="1">
      <c r="A114" s="235"/>
      <c r="B114" s="169"/>
      <c r="C114" s="152" t="str">
        <f>IF(C112="","",VLOOKUP(C112,テーブル!$C$1:$D$37,2,FALSE))</f>
        <v/>
      </c>
      <c r="D114" s="153"/>
      <c r="E114" s="153"/>
      <c r="F114" s="153"/>
      <c r="G114" s="153"/>
      <c r="H114" s="154"/>
      <c r="I114" s="155" t="str">
        <f>IF(I112="","",VLOOKUP(I112,テーブル!$C$1:$D$37,2,FALSE))</f>
        <v/>
      </c>
      <c r="J114" s="156"/>
      <c r="K114" s="156"/>
      <c r="L114" s="156"/>
      <c r="M114" s="156"/>
      <c r="N114" s="156"/>
      <c r="O114" s="157"/>
      <c r="P114" s="155" t="str">
        <f>IF(P112="","",VLOOKUP(P112,テーブル!$C$1:$D$37,2,FALSE))</f>
        <v/>
      </c>
      <c r="Q114" s="156"/>
      <c r="R114" s="156"/>
      <c r="S114" s="156"/>
      <c r="T114" s="156"/>
      <c r="U114" s="156"/>
      <c r="V114" s="157"/>
      <c r="W114" s="155" t="str">
        <f>IF(W112="","",VLOOKUP(W112,テーブル!$C$1:$D$37,2,FALSE))</f>
        <v/>
      </c>
      <c r="X114" s="156"/>
      <c r="Y114" s="156"/>
      <c r="Z114" s="156"/>
      <c r="AA114" s="156"/>
      <c r="AB114" s="156"/>
      <c r="AC114" s="157"/>
      <c r="AD114" s="155" t="str">
        <f>IF(AD112="","",VLOOKUP(AD112,テーブル!$C$1:$D$37,2,FALSE))</f>
        <v/>
      </c>
      <c r="AE114" s="156"/>
      <c r="AF114" s="156"/>
      <c r="AG114" s="156"/>
      <c r="AH114" s="156"/>
      <c r="AI114" s="156"/>
      <c r="AJ114" s="157"/>
      <c r="AK114" s="96"/>
      <c r="AL114" s="41"/>
    </row>
    <row r="115" spans="1:39" s="43" customFormat="1" ht="21.95" customHeight="1">
      <c r="A115" s="235"/>
      <c r="B115" s="164" t="s">
        <v>148</v>
      </c>
      <c r="C115" s="222" t="s">
        <v>144</v>
      </c>
      <c r="D115" s="223"/>
      <c r="E115" s="223"/>
      <c r="F115" s="223"/>
      <c r="G115" s="223"/>
      <c r="H115" s="224"/>
      <c r="I115" s="244" t="s">
        <v>145</v>
      </c>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96"/>
      <c r="AL115" s="41"/>
    </row>
    <row r="116" spans="1:39" s="43" customFormat="1" ht="21.95" customHeight="1">
      <c r="A116" s="235"/>
      <c r="B116" s="165"/>
      <c r="C116" s="250"/>
      <c r="D116" s="251"/>
      <c r="E116" s="251"/>
      <c r="F116" s="251"/>
      <c r="G116" s="251"/>
      <c r="H116" s="252"/>
      <c r="I116" s="215" t="s">
        <v>227</v>
      </c>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96"/>
      <c r="AL116" s="41"/>
    </row>
    <row r="117" spans="1:39" s="43" customFormat="1" ht="21.95" customHeight="1" thickBot="1">
      <c r="A117" s="235"/>
      <c r="B117" s="165"/>
      <c r="C117" s="253"/>
      <c r="D117" s="254"/>
      <c r="E117" s="254"/>
      <c r="F117" s="254"/>
      <c r="G117" s="254"/>
      <c r="H117" s="255"/>
      <c r="I117" s="217" t="s">
        <v>229</v>
      </c>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96" t="str">
        <f>IF(C118&gt;0,"〇","×")</f>
        <v>×</v>
      </c>
      <c r="AL117" s="41" t="s">
        <v>273</v>
      </c>
    </row>
    <row r="118" spans="1:39" s="43" customFormat="1" ht="21.95" customHeight="1" thickTop="1">
      <c r="A118" s="235"/>
      <c r="B118" s="166"/>
      <c r="C118" s="246">
        <f>SUM(C116:H117)</f>
        <v>0</v>
      </c>
      <c r="D118" s="247"/>
      <c r="E118" s="247"/>
      <c r="F118" s="247"/>
      <c r="G118" s="247"/>
      <c r="H118" s="248"/>
      <c r="I118" s="219" t="s">
        <v>146</v>
      </c>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1"/>
      <c r="AK118" s="60" t="str">
        <f>IF(C118&gt;0,"〇","×")</f>
        <v>×</v>
      </c>
      <c r="AL118" s="41" t="s">
        <v>151</v>
      </c>
    </row>
    <row r="119" spans="1:39" ht="12" customHeight="1">
      <c r="A119" s="249" t="s">
        <v>143</v>
      </c>
      <c r="B119" s="249"/>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L119" s="45"/>
      <c r="AM119" s="97"/>
    </row>
    <row r="120" spans="1:39" ht="12" customHeight="1">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L120" s="45"/>
      <c r="AM120" s="97"/>
    </row>
    <row r="121" spans="1:39" ht="21.95" customHeight="1">
      <c r="A121" s="211" t="s">
        <v>226</v>
      </c>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L121" s="45"/>
      <c r="AM121" s="97"/>
    </row>
    <row r="122" spans="1:39" ht="21.95" customHeight="1">
      <c r="A122" s="211" t="s">
        <v>73</v>
      </c>
      <c r="B122" s="211"/>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L122" s="45"/>
      <c r="AM122" s="97"/>
    </row>
    <row r="123" spans="1:39" ht="10.15" customHeight="1">
      <c r="A123" s="98"/>
      <c r="B123" s="99"/>
      <c r="C123" s="100"/>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L123" s="45"/>
      <c r="AM123" s="97"/>
    </row>
    <row r="124" spans="1:39" s="43" customFormat="1" ht="21.95" customHeight="1">
      <c r="A124" s="234">
        <v>4</v>
      </c>
      <c r="B124" s="167" t="s">
        <v>240</v>
      </c>
      <c r="C124" s="170" t="s">
        <v>55</v>
      </c>
      <c r="D124" s="171"/>
      <c r="E124" s="171"/>
      <c r="F124" s="171"/>
      <c r="G124" s="171"/>
      <c r="H124" s="172"/>
      <c r="I124" s="170" t="s">
        <v>68</v>
      </c>
      <c r="J124" s="173"/>
      <c r="K124" s="173"/>
      <c r="L124" s="173"/>
      <c r="M124" s="173"/>
      <c r="N124" s="173"/>
      <c r="O124" s="173"/>
      <c r="P124" s="173"/>
      <c r="Q124" s="174"/>
      <c r="R124" s="175" t="s">
        <v>80</v>
      </c>
      <c r="S124" s="176"/>
      <c r="T124" s="176"/>
      <c r="U124" s="176"/>
      <c r="V124" s="177"/>
      <c r="W124" s="178" t="s">
        <v>71</v>
      </c>
      <c r="X124" s="179"/>
      <c r="Y124" s="179"/>
      <c r="Z124" s="180"/>
      <c r="AA124" s="178" t="s">
        <v>72</v>
      </c>
      <c r="AB124" s="179"/>
      <c r="AC124" s="179"/>
      <c r="AD124" s="180"/>
      <c r="AE124" s="178" t="s">
        <v>57</v>
      </c>
      <c r="AF124" s="179"/>
      <c r="AG124" s="179"/>
      <c r="AH124" s="179"/>
      <c r="AI124" s="179"/>
      <c r="AJ124" s="180"/>
      <c r="AK124" s="60" t="str">
        <f>IF(COUNTIF(AK125:AK135,"〇")=6,"☆","♦")</f>
        <v>♦</v>
      </c>
      <c r="AL124" s="93" t="s">
        <v>205</v>
      </c>
    </row>
    <row r="125" spans="1:39" s="43" customFormat="1" ht="21.95" customHeight="1">
      <c r="A125" s="235"/>
      <c r="B125" s="168"/>
      <c r="C125" s="190"/>
      <c r="D125" s="191"/>
      <c r="E125" s="191"/>
      <c r="F125" s="191"/>
      <c r="G125" s="191"/>
      <c r="H125" s="192"/>
      <c r="I125" s="196"/>
      <c r="J125" s="197"/>
      <c r="K125" s="197"/>
      <c r="L125" s="197"/>
      <c r="M125" s="197"/>
      <c r="N125" s="197"/>
      <c r="O125" s="197"/>
      <c r="P125" s="197"/>
      <c r="Q125" s="198"/>
      <c r="R125" s="158"/>
      <c r="S125" s="159"/>
      <c r="T125" s="159"/>
      <c r="U125" s="159"/>
      <c r="V125" s="160"/>
      <c r="W125" s="205">
        <f>IF(AK124="☆",SUM(C131:AJ131),0)</f>
        <v>0</v>
      </c>
      <c r="X125" s="206"/>
      <c r="Y125" s="206"/>
      <c r="Z125" s="207"/>
      <c r="AA125" s="205">
        <f>C135</f>
        <v>0</v>
      </c>
      <c r="AB125" s="206"/>
      <c r="AC125" s="206"/>
      <c r="AD125" s="207"/>
      <c r="AE125" s="225">
        <f>IF(AA125&lt;W125,ROUNDDOWN(AA125,-3),W125)</f>
        <v>0</v>
      </c>
      <c r="AF125" s="226"/>
      <c r="AG125" s="226"/>
      <c r="AH125" s="226"/>
      <c r="AI125" s="226"/>
      <c r="AJ125" s="227"/>
      <c r="AK125" s="60" t="str">
        <f>IF(COUNTA(C125)=1,"〇","×")</f>
        <v>×</v>
      </c>
      <c r="AL125" s="41" t="s">
        <v>153</v>
      </c>
    </row>
    <row r="126" spans="1:39" s="43" customFormat="1" ht="21.95" customHeight="1">
      <c r="A126" s="235"/>
      <c r="B126" s="168"/>
      <c r="C126" s="193"/>
      <c r="D126" s="194"/>
      <c r="E126" s="194"/>
      <c r="F126" s="194"/>
      <c r="G126" s="194"/>
      <c r="H126" s="195"/>
      <c r="I126" s="199"/>
      <c r="J126" s="200"/>
      <c r="K126" s="200"/>
      <c r="L126" s="200"/>
      <c r="M126" s="200"/>
      <c r="N126" s="200"/>
      <c r="O126" s="200"/>
      <c r="P126" s="200"/>
      <c r="Q126" s="201"/>
      <c r="R126" s="202"/>
      <c r="S126" s="203"/>
      <c r="T126" s="203"/>
      <c r="U126" s="203"/>
      <c r="V126" s="204"/>
      <c r="W126" s="208"/>
      <c r="X126" s="209"/>
      <c r="Y126" s="209"/>
      <c r="Z126" s="210"/>
      <c r="AA126" s="208"/>
      <c r="AB126" s="209"/>
      <c r="AC126" s="209"/>
      <c r="AD126" s="210"/>
      <c r="AE126" s="228"/>
      <c r="AF126" s="229"/>
      <c r="AG126" s="229"/>
      <c r="AH126" s="229"/>
      <c r="AI126" s="229"/>
      <c r="AJ126" s="230"/>
      <c r="AK126" s="60" t="str">
        <f>IF(COUNTA(I125)=1,"〇","×")</f>
        <v>×</v>
      </c>
      <c r="AL126" s="41" t="s">
        <v>154</v>
      </c>
    </row>
    <row r="127" spans="1:39" s="43" customFormat="1" ht="21.95" customHeight="1">
      <c r="A127" s="235"/>
      <c r="B127" s="168"/>
      <c r="C127" s="231" t="s">
        <v>97</v>
      </c>
      <c r="D127" s="232"/>
      <c r="E127" s="232"/>
      <c r="F127" s="232"/>
      <c r="G127" s="232"/>
      <c r="H127" s="233"/>
      <c r="I127" s="231" t="s">
        <v>98</v>
      </c>
      <c r="J127" s="236"/>
      <c r="K127" s="236"/>
      <c r="L127" s="236"/>
      <c r="M127" s="236"/>
      <c r="N127" s="236"/>
      <c r="O127" s="237"/>
      <c r="P127" s="231" t="s">
        <v>99</v>
      </c>
      <c r="Q127" s="236"/>
      <c r="R127" s="236"/>
      <c r="S127" s="236"/>
      <c r="T127" s="236"/>
      <c r="U127" s="236"/>
      <c r="V127" s="237"/>
      <c r="W127" s="231" t="s">
        <v>100</v>
      </c>
      <c r="X127" s="236"/>
      <c r="Y127" s="236"/>
      <c r="Z127" s="236"/>
      <c r="AA127" s="236"/>
      <c r="AB127" s="236"/>
      <c r="AC127" s="237"/>
      <c r="AD127" s="231" t="s">
        <v>101</v>
      </c>
      <c r="AE127" s="236"/>
      <c r="AF127" s="236"/>
      <c r="AG127" s="236"/>
      <c r="AH127" s="236"/>
      <c r="AI127" s="236"/>
      <c r="AJ127" s="237"/>
      <c r="AK127" s="60" t="str">
        <f>IF(COUNTA(R125)=1,"〇","×")</f>
        <v>×</v>
      </c>
      <c r="AL127" s="41" t="s">
        <v>155</v>
      </c>
    </row>
    <row r="128" spans="1:39" s="43" customFormat="1" ht="21.95" customHeight="1">
      <c r="A128" s="235"/>
      <c r="B128" s="168"/>
      <c r="C128" s="187" t="s">
        <v>96</v>
      </c>
      <c r="D128" s="153"/>
      <c r="E128" s="153"/>
      <c r="F128" s="153"/>
      <c r="G128" s="153"/>
      <c r="H128" s="154"/>
      <c r="I128" s="187" t="s">
        <v>96</v>
      </c>
      <c r="J128" s="188"/>
      <c r="K128" s="188"/>
      <c r="L128" s="188"/>
      <c r="M128" s="188"/>
      <c r="N128" s="188"/>
      <c r="O128" s="189"/>
      <c r="P128" s="187" t="s">
        <v>96</v>
      </c>
      <c r="Q128" s="188"/>
      <c r="R128" s="188"/>
      <c r="S128" s="188"/>
      <c r="T128" s="188"/>
      <c r="U128" s="188"/>
      <c r="V128" s="189"/>
      <c r="W128" s="187" t="s">
        <v>96</v>
      </c>
      <c r="X128" s="188"/>
      <c r="Y128" s="188"/>
      <c r="Z128" s="188"/>
      <c r="AA128" s="188"/>
      <c r="AB128" s="188"/>
      <c r="AC128" s="189"/>
      <c r="AD128" s="187" t="s">
        <v>96</v>
      </c>
      <c r="AE128" s="188"/>
      <c r="AF128" s="188"/>
      <c r="AG128" s="188"/>
      <c r="AH128" s="188"/>
      <c r="AI128" s="188"/>
      <c r="AJ128" s="189"/>
      <c r="AK128" s="96"/>
      <c r="AL128" s="41"/>
    </row>
    <row r="129" spans="1:38" s="43" customFormat="1" ht="21.95" customHeight="1">
      <c r="A129" s="235"/>
      <c r="B129" s="168"/>
      <c r="C129" s="181"/>
      <c r="D129" s="182"/>
      <c r="E129" s="182"/>
      <c r="F129" s="182"/>
      <c r="G129" s="182"/>
      <c r="H129" s="183"/>
      <c r="I129" s="158"/>
      <c r="J129" s="159"/>
      <c r="K129" s="159"/>
      <c r="L129" s="159"/>
      <c r="M129" s="159"/>
      <c r="N129" s="159"/>
      <c r="O129" s="160"/>
      <c r="P129" s="158"/>
      <c r="Q129" s="159"/>
      <c r="R129" s="159"/>
      <c r="S129" s="159"/>
      <c r="T129" s="159"/>
      <c r="U129" s="159"/>
      <c r="V129" s="160"/>
      <c r="W129" s="158"/>
      <c r="X129" s="159"/>
      <c r="Y129" s="159"/>
      <c r="Z129" s="159"/>
      <c r="AA129" s="159"/>
      <c r="AB129" s="159"/>
      <c r="AC129" s="160"/>
      <c r="AD129" s="158"/>
      <c r="AE129" s="159"/>
      <c r="AF129" s="159"/>
      <c r="AG129" s="159"/>
      <c r="AH129" s="159"/>
      <c r="AI129" s="159"/>
      <c r="AJ129" s="160"/>
      <c r="AK129" s="60"/>
      <c r="AL129" s="41"/>
    </row>
    <row r="130" spans="1:38" s="43" customFormat="1" ht="21.95" customHeight="1">
      <c r="A130" s="235"/>
      <c r="B130" s="168"/>
      <c r="C130" s="184"/>
      <c r="D130" s="185"/>
      <c r="E130" s="185"/>
      <c r="F130" s="185"/>
      <c r="G130" s="185"/>
      <c r="H130" s="186"/>
      <c r="I130" s="161"/>
      <c r="J130" s="162"/>
      <c r="K130" s="162"/>
      <c r="L130" s="162"/>
      <c r="M130" s="162"/>
      <c r="N130" s="162"/>
      <c r="O130" s="163"/>
      <c r="P130" s="161"/>
      <c r="Q130" s="162"/>
      <c r="R130" s="162"/>
      <c r="S130" s="162"/>
      <c r="T130" s="162"/>
      <c r="U130" s="162"/>
      <c r="V130" s="163"/>
      <c r="W130" s="161"/>
      <c r="X130" s="162"/>
      <c r="Y130" s="162"/>
      <c r="Z130" s="162"/>
      <c r="AA130" s="162"/>
      <c r="AB130" s="162"/>
      <c r="AC130" s="163"/>
      <c r="AD130" s="161"/>
      <c r="AE130" s="162"/>
      <c r="AF130" s="162"/>
      <c r="AG130" s="162"/>
      <c r="AH130" s="162"/>
      <c r="AI130" s="162"/>
      <c r="AJ130" s="163"/>
      <c r="AK130" s="60" t="str">
        <f>IF(COUNTA(C129,I129,P129,W129,AD129)&gt;=1,"〇","×")</f>
        <v>×</v>
      </c>
      <c r="AL130" s="41" t="s">
        <v>152</v>
      </c>
    </row>
    <row r="131" spans="1:38" s="43" customFormat="1" ht="21.95" customHeight="1">
      <c r="A131" s="235"/>
      <c r="B131" s="169"/>
      <c r="C131" s="152" t="str">
        <f>IF(C129="","",VLOOKUP(C129,テーブル!$C$1:$D$37,2,FALSE))</f>
        <v/>
      </c>
      <c r="D131" s="153"/>
      <c r="E131" s="153"/>
      <c r="F131" s="153"/>
      <c r="G131" s="153"/>
      <c r="H131" s="154"/>
      <c r="I131" s="155" t="str">
        <f>IF(I129="","",VLOOKUP(I129,テーブル!$C$1:$D$37,2,FALSE))</f>
        <v/>
      </c>
      <c r="J131" s="156"/>
      <c r="K131" s="156"/>
      <c r="L131" s="156"/>
      <c r="M131" s="156"/>
      <c r="N131" s="156"/>
      <c r="O131" s="157"/>
      <c r="P131" s="155" t="str">
        <f>IF(P129="","",VLOOKUP(P129,テーブル!$C$1:$D$37,2,FALSE))</f>
        <v/>
      </c>
      <c r="Q131" s="156"/>
      <c r="R131" s="156"/>
      <c r="S131" s="156"/>
      <c r="T131" s="156"/>
      <c r="U131" s="156"/>
      <c r="V131" s="157"/>
      <c r="W131" s="155" t="str">
        <f>IF(W129="","",VLOOKUP(W129,テーブル!$C$1:$D$37,2,FALSE))</f>
        <v/>
      </c>
      <c r="X131" s="156"/>
      <c r="Y131" s="156"/>
      <c r="Z131" s="156"/>
      <c r="AA131" s="156"/>
      <c r="AB131" s="156"/>
      <c r="AC131" s="157"/>
      <c r="AD131" s="155" t="str">
        <f>IF(AD129="","",VLOOKUP(AD129,テーブル!$C$1:$D$37,2,FALSE))</f>
        <v/>
      </c>
      <c r="AE131" s="156"/>
      <c r="AF131" s="156"/>
      <c r="AG131" s="156"/>
      <c r="AH131" s="156"/>
      <c r="AI131" s="156"/>
      <c r="AJ131" s="157"/>
      <c r="AK131" s="96"/>
      <c r="AL131" s="41"/>
    </row>
    <row r="132" spans="1:38" s="43" customFormat="1" ht="21.95" customHeight="1">
      <c r="A132" s="235"/>
      <c r="B132" s="164" t="s">
        <v>241</v>
      </c>
      <c r="C132" s="222" t="s">
        <v>144</v>
      </c>
      <c r="D132" s="223"/>
      <c r="E132" s="223"/>
      <c r="F132" s="223"/>
      <c r="G132" s="223"/>
      <c r="H132" s="224"/>
      <c r="I132" s="244" t="s">
        <v>93</v>
      </c>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c r="AG132" s="245"/>
      <c r="AH132" s="245"/>
      <c r="AI132" s="245"/>
      <c r="AJ132" s="245"/>
      <c r="AK132" s="96"/>
      <c r="AL132" s="41"/>
    </row>
    <row r="133" spans="1:38" s="43" customFormat="1" ht="21.95" customHeight="1">
      <c r="A133" s="235"/>
      <c r="B133" s="165"/>
      <c r="C133" s="212"/>
      <c r="D133" s="213"/>
      <c r="E133" s="213"/>
      <c r="F133" s="213"/>
      <c r="G133" s="213"/>
      <c r="H133" s="214"/>
      <c r="I133" s="215" t="s">
        <v>227</v>
      </c>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96"/>
      <c r="AL133" s="41"/>
    </row>
    <row r="134" spans="1:38" s="43" customFormat="1" ht="21.95" customHeight="1" thickBot="1">
      <c r="A134" s="235"/>
      <c r="B134" s="165"/>
      <c r="C134" s="238"/>
      <c r="D134" s="239"/>
      <c r="E134" s="239"/>
      <c r="F134" s="239"/>
      <c r="G134" s="239"/>
      <c r="H134" s="240"/>
      <c r="I134" s="217" t="s">
        <v>229</v>
      </c>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96" t="str">
        <f>IF(C135&gt;0,"〇","×")</f>
        <v>×</v>
      </c>
      <c r="AL134" s="41" t="s">
        <v>273</v>
      </c>
    </row>
    <row r="135" spans="1:38" s="43" customFormat="1" ht="21.95" customHeight="1" thickTop="1">
      <c r="A135" s="235"/>
      <c r="B135" s="166"/>
      <c r="C135" s="241">
        <f>SUM(C133:H134)</f>
        <v>0</v>
      </c>
      <c r="D135" s="242"/>
      <c r="E135" s="242"/>
      <c r="F135" s="242"/>
      <c r="G135" s="242"/>
      <c r="H135" s="243"/>
      <c r="I135" s="219" t="s">
        <v>146</v>
      </c>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1"/>
      <c r="AK135" s="60" t="str">
        <f>IF(C135&gt;0,"〇","×")</f>
        <v>×</v>
      </c>
      <c r="AL135" s="41" t="s">
        <v>151</v>
      </c>
    </row>
    <row r="136" spans="1:38" s="43" customFormat="1" ht="21.95" customHeight="1">
      <c r="A136" s="234">
        <v>5</v>
      </c>
      <c r="B136" s="167" t="s">
        <v>240</v>
      </c>
      <c r="C136" s="170" t="s">
        <v>55</v>
      </c>
      <c r="D136" s="171"/>
      <c r="E136" s="171"/>
      <c r="F136" s="171"/>
      <c r="G136" s="171"/>
      <c r="H136" s="172"/>
      <c r="I136" s="170" t="s">
        <v>68</v>
      </c>
      <c r="J136" s="173"/>
      <c r="K136" s="173"/>
      <c r="L136" s="173"/>
      <c r="M136" s="173"/>
      <c r="N136" s="173"/>
      <c r="O136" s="173"/>
      <c r="P136" s="173"/>
      <c r="Q136" s="174"/>
      <c r="R136" s="175" t="s">
        <v>80</v>
      </c>
      <c r="S136" s="176"/>
      <c r="T136" s="176"/>
      <c r="U136" s="176"/>
      <c r="V136" s="177"/>
      <c r="W136" s="178" t="s">
        <v>71</v>
      </c>
      <c r="X136" s="179"/>
      <c r="Y136" s="179"/>
      <c r="Z136" s="180"/>
      <c r="AA136" s="178" t="s">
        <v>72</v>
      </c>
      <c r="AB136" s="179"/>
      <c r="AC136" s="179"/>
      <c r="AD136" s="180"/>
      <c r="AE136" s="178" t="s">
        <v>57</v>
      </c>
      <c r="AF136" s="179"/>
      <c r="AG136" s="179"/>
      <c r="AH136" s="179"/>
      <c r="AI136" s="179"/>
      <c r="AJ136" s="180"/>
      <c r="AK136" s="60" t="str">
        <f>IF(COUNTIF(AK137:AK147,"〇")=6,"☆","♦")</f>
        <v>♦</v>
      </c>
      <c r="AL136" s="93" t="s">
        <v>205</v>
      </c>
    </row>
    <row r="137" spans="1:38" s="43" customFormat="1" ht="21.95" customHeight="1">
      <c r="A137" s="235"/>
      <c r="B137" s="168"/>
      <c r="C137" s="190"/>
      <c r="D137" s="191"/>
      <c r="E137" s="191"/>
      <c r="F137" s="191"/>
      <c r="G137" s="191"/>
      <c r="H137" s="192"/>
      <c r="I137" s="196"/>
      <c r="J137" s="197"/>
      <c r="K137" s="197"/>
      <c r="L137" s="197"/>
      <c r="M137" s="197"/>
      <c r="N137" s="197"/>
      <c r="O137" s="197"/>
      <c r="P137" s="197"/>
      <c r="Q137" s="198"/>
      <c r="R137" s="158"/>
      <c r="S137" s="159"/>
      <c r="T137" s="159"/>
      <c r="U137" s="159"/>
      <c r="V137" s="160"/>
      <c r="W137" s="205">
        <f>IF(AK136="☆",SUM(C143:AJ143),0)</f>
        <v>0</v>
      </c>
      <c r="X137" s="206"/>
      <c r="Y137" s="206"/>
      <c r="Z137" s="207"/>
      <c r="AA137" s="205">
        <f>C147</f>
        <v>0</v>
      </c>
      <c r="AB137" s="206"/>
      <c r="AC137" s="206"/>
      <c r="AD137" s="207"/>
      <c r="AE137" s="225">
        <f>IF(AA137&lt;W137,ROUNDDOWN(AA137,-3),W137)</f>
        <v>0</v>
      </c>
      <c r="AF137" s="226"/>
      <c r="AG137" s="226"/>
      <c r="AH137" s="226"/>
      <c r="AI137" s="226"/>
      <c r="AJ137" s="227"/>
      <c r="AK137" s="60" t="str">
        <f>IF(COUNTA(C137)=1,"〇","×")</f>
        <v>×</v>
      </c>
      <c r="AL137" s="41" t="s">
        <v>153</v>
      </c>
    </row>
    <row r="138" spans="1:38" s="43" customFormat="1" ht="21.95" customHeight="1">
      <c r="A138" s="235"/>
      <c r="B138" s="168"/>
      <c r="C138" s="193"/>
      <c r="D138" s="194"/>
      <c r="E138" s="194"/>
      <c r="F138" s="194"/>
      <c r="G138" s="194"/>
      <c r="H138" s="195"/>
      <c r="I138" s="199"/>
      <c r="J138" s="200"/>
      <c r="K138" s="200"/>
      <c r="L138" s="200"/>
      <c r="M138" s="200"/>
      <c r="N138" s="200"/>
      <c r="O138" s="200"/>
      <c r="P138" s="200"/>
      <c r="Q138" s="201"/>
      <c r="R138" s="202"/>
      <c r="S138" s="203"/>
      <c r="T138" s="203"/>
      <c r="U138" s="203"/>
      <c r="V138" s="204"/>
      <c r="W138" s="208"/>
      <c r="X138" s="209"/>
      <c r="Y138" s="209"/>
      <c r="Z138" s="210"/>
      <c r="AA138" s="208"/>
      <c r="AB138" s="209"/>
      <c r="AC138" s="209"/>
      <c r="AD138" s="210"/>
      <c r="AE138" s="228"/>
      <c r="AF138" s="229"/>
      <c r="AG138" s="229"/>
      <c r="AH138" s="229"/>
      <c r="AI138" s="229"/>
      <c r="AJ138" s="230"/>
      <c r="AK138" s="60" t="str">
        <f>IF(COUNTA(I137)=1,"〇","×")</f>
        <v>×</v>
      </c>
      <c r="AL138" s="41" t="s">
        <v>154</v>
      </c>
    </row>
    <row r="139" spans="1:38" s="43" customFormat="1" ht="21.95" customHeight="1">
      <c r="A139" s="235"/>
      <c r="B139" s="168"/>
      <c r="C139" s="231" t="s">
        <v>97</v>
      </c>
      <c r="D139" s="232"/>
      <c r="E139" s="232"/>
      <c r="F139" s="232"/>
      <c r="G139" s="232"/>
      <c r="H139" s="233"/>
      <c r="I139" s="231" t="s">
        <v>98</v>
      </c>
      <c r="J139" s="236"/>
      <c r="K139" s="236"/>
      <c r="L139" s="236"/>
      <c r="M139" s="236"/>
      <c r="N139" s="236"/>
      <c r="O139" s="237"/>
      <c r="P139" s="231" t="s">
        <v>99</v>
      </c>
      <c r="Q139" s="236"/>
      <c r="R139" s="236"/>
      <c r="S139" s="236"/>
      <c r="T139" s="236"/>
      <c r="U139" s="236"/>
      <c r="V139" s="237"/>
      <c r="W139" s="231" t="s">
        <v>100</v>
      </c>
      <c r="X139" s="236"/>
      <c r="Y139" s="236"/>
      <c r="Z139" s="236"/>
      <c r="AA139" s="236"/>
      <c r="AB139" s="236"/>
      <c r="AC139" s="237"/>
      <c r="AD139" s="231" t="s">
        <v>101</v>
      </c>
      <c r="AE139" s="236"/>
      <c r="AF139" s="236"/>
      <c r="AG139" s="236"/>
      <c r="AH139" s="236"/>
      <c r="AI139" s="236"/>
      <c r="AJ139" s="237"/>
      <c r="AK139" s="60" t="str">
        <f>IF(COUNTA(R137)=1,"〇","×")</f>
        <v>×</v>
      </c>
      <c r="AL139" s="41" t="s">
        <v>155</v>
      </c>
    </row>
    <row r="140" spans="1:38" s="43" customFormat="1" ht="21.95" customHeight="1">
      <c r="A140" s="235"/>
      <c r="B140" s="168"/>
      <c r="C140" s="187" t="s">
        <v>96</v>
      </c>
      <c r="D140" s="153"/>
      <c r="E140" s="153"/>
      <c r="F140" s="153"/>
      <c r="G140" s="153"/>
      <c r="H140" s="154"/>
      <c r="I140" s="187" t="s">
        <v>96</v>
      </c>
      <c r="J140" s="188"/>
      <c r="K140" s="188"/>
      <c r="L140" s="188"/>
      <c r="M140" s="188"/>
      <c r="N140" s="188"/>
      <c r="O140" s="189"/>
      <c r="P140" s="187" t="s">
        <v>96</v>
      </c>
      <c r="Q140" s="188"/>
      <c r="R140" s="188"/>
      <c r="S140" s="188"/>
      <c r="T140" s="188"/>
      <c r="U140" s="188"/>
      <c r="V140" s="189"/>
      <c r="W140" s="187" t="s">
        <v>96</v>
      </c>
      <c r="X140" s="188"/>
      <c r="Y140" s="188"/>
      <c r="Z140" s="188"/>
      <c r="AA140" s="188"/>
      <c r="AB140" s="188"/>
      <c r="AC140" s="189"/>
      <c r="AD140" s="187" t="s">
        <v>96</v>
      </c>
      <c r="AE140" s="188"/>
      <c r="AF140" s="188"/>
      <c r="AG140" s="188"/>
      <c r="AH140" s="188"/>
      <c r="AI140" s="188"/>
      <c r="AJ140" s="189"/>
      <c r="AK140" s="96"/>
      <c r="AL140" s="41"/>
    </row>
    <row r="141" spans="1:38" s="43" customFormat="1" ht="21.95" customHeight="1">
      <c r="A141" s="235"/>
      <c r="B141" s="168"/>
      <c r="C141" s="181"/>
      <c r="D141" s="182"/>
      <c r="E141" s="182"/>
      <c r="F141" s="182"/>
      <c r="G141" s="182"/>
      <c r="H141" s="183"/>
      <c r="I141" s="158"/>
      <c r="J141" s="159"/>
      <c r="K141" s="159"/>
      <c r="L141" s="159"/>
      <c r="M141" s="159"/>
      <c r="N141" s="159"/>
      <c r="O141" s="160"/>
      <c r="P141" s="158"/>
      <c r="Q141" s="159"/>
      <c r="R141" s="159"/>
      <c r="S141" s="159"/>
      <c r="T141" s="159"/>
      <c r="U141" s="159"/>
      <c r="V141" s="160"/>
      <c r="W141" s="158"/>
      <c r="X141" s="159"/>
      <c r="Y141" s="159"/>
      <c r="Z141" s="159"/>
      <c r="AA141" s="159"/>
      <c r="AB141" s="159"/>
      <c r="AC141" s="160"/>
      <c r="AD141" s="158"/>
      <c r="AE141" s="159"/>
      <c r="AF141" s="159"/>
      <c r="AG141" s="159"/>
      <c r="AH141" s="159"/>
      <c r="AI141" s="159"/>
      <c r="AJ141" s="160"/>
      <c r="AK141" s="60"/>
      <c r="AL141" s="41"/>
    </row>
    <row r="142" spans="1:38" s="43" customFormat="1" ht="21.95" customHeight="1">
      <c r="A142" s="235"/>
      <c r="B142" s="168"/>
      <c r="C142" s="184"/>
      <c r="D142" s="185"/>
      <c r="E142" s="185"/>
      <c r="F142" s="185"/>
      <c r="G142" s="185"/>
      <c r="H142" s="186"/>
      <c r="I142" s="161"/>
      <c r="J142" s="162"/>
      <c r="K142" s="162"/>
      <c r="L142" s="162"/>
      <c r="M142" s="162"/>
      <c r="N142" s="162"/>
      <c r="O142" s="163"/>
      <c r="P142" s="161"/>
      <c r="Q142" s="162"/>
      <c r="R142" s="162"/>
      <c r="S142" s="162"/>
      <c r="T142" s="162"/>
      <c r="U142" s="162"/>
      <c r="V142" s="163"/>
      <c r="W142" s="161"/>
      <c r="X142" s="162"/>
      <c r="Y142" s="162"/>
      <c r="Z142" s="162"/>
      <c r="AA142" s="162"/>
      <c r="AB142" s="162"/>
      <c r="AC142" s="163"/>
      <c r="AD142" s="161"/>
      <c r="AE142" s="162"/>
      <c r="AF142" s="162"/>
      <c r="AG142" s="162"/>
      <c r="AH142" s="162"/>
      <c r="AI142" s="162"/>
      <c r="AJ142" s="163"/>
      <c r="AK142" s="60" t="str">
        <f>IF(COUNTA(C141,I141,P141,W141,AD141)&gt;=1,"〇","×")</f>
        <v>×</v>
      </c>
      <c r="AL142" s="41" t="s">
        <v>152</v>
      </c>
    </row>
    <row r="143" spans="1:38" s="43" customFormat="1" ht="21.95" customHeight="1">
      <c r="A143" s="235"/>
      <c r="B143" s="169"/>
      <c r="C143" s="152" t="str">
        <f>IF(C141="","",VLOOKUP(C141,テーブル!$C$1:$D$37,2,FALSE))</f>
        <v/>
      </c>
      <c r="D143" s="153"/>
      <c r="E143" s="153"/>
      <c r="F143" s="153"/>
      <c r="G143" s="153"/>
      <c r="H143" s="154"/>
      <c r="I143" s="155" t="str">
        <f>IF(I141="","",VLOOKUP(I141,テーブル!$C$1:$D$37,2,FALSE))</f>
        <v/>
      </c>
      <c r="J143" s="156"/>
      <c r="K143" s="156"/>
      <c r="L143" s="156"/>
      <c r="M143" s="156"/>
      <c r="N143" s="156"/>
      <c r="O143" s="157"/>
      <c r="P143" s="155" t="str">
        <f>IF(P141="","",VLOOKUP(P141,テーブル!$C$1:$D$37,2,FALSE))</f>
        <v/>
      </c>
      <c r="Q143" s="156"/>
      <c r="R143" s="156"/>
      <c r="S143" s="156"/>
      <c r="T143" s="156"/>
      <c r="U143" s="156"/>
      <c r="V143" s="157"/>
      <c r="W143" s="155" t="str">
        <f>IF(W141="","",VLOOKUP(W141,テーブル!$C$1:$D$37,2,FALSE))</f>
        <v/>
      </c>
      <c r="X143" s="156"/>
      <c r="Y143" s="156"/>
      <c r="Z143" s="156"/>
      <c r="AA143" s="156"/>
      <c r="AB143" s="156"/>
      <c r="AC143" s="157"/>
      <c r="AD143" s="155" t="str">
        <f>IF(AD141="","",VLOOKUP(AD141,テーブル!$C$1:$D$37,2,FALSE))</f>
        <v/>
      </c>
      <c r="AE143" s="156"/>
      <c r="AF143" s="156"/>
      <c r="AG143" s="156"/>
      <c r="AH143" s="156"/>
      <c r="AI143" s="156"/>
      <c r="AJ143" s="157"/>
      <c r="AK143" s="96"/>
      <c r="AL143" s="41"/>
    </row>
    <row r="144" spans="1:38" s="43" customFormat="1" ht="21.95" customHeight="1">
      <c r="A144" s="235"/>
      <c r="B144" s="164" t="s">
        <v>241</v>
      </c>
      <c r="C144" s="222" t="s">
        <v>144</v>
      </c>
      <c r="D144" s="223"/>
      <c r="E144" s="223"/>
      <c r="F144" s="223"/>
      <c r="G144" s="223"/>
      <c r="H144" s="224"/>
      <c r="I144" s="244" t="s">
        <v>93</v>
      </c>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c r="AG144" s="245"/>
      <c r="AH144" s="245"/>
      <c r="AI144" s="245"/>
      <c r="AJ144" s="245"/>
      <c r="AK144" s="96"/>
      <c r="AL144" s="41"/>
    </row>
    <row r="145" spans="1:38" s="43" customFormat="1" ht="21.95" customHeight="1">
      <c r="A145" s="235"/>
      <c r="B145" s="165"/>
      <c r="C145" s="212"/>
      <c r="D145" s="213"/>
      <c r="E145" s="213"/>
      <c r="F145" s="213"/>
      <c r="G145" s="213"/>
      <c r="H145" s="214"/>
      <c r="I145" s="215" t="s">
        <v>227</v>
      </c>
      <c r="J145" s="216"/>
      <c r="K145" s="216"/>
      <c r="L145" s="216"/>
      <c r="M145" s="216"/>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96"/>
      <c r="AL145" s="41"/>
    </row>
    <row r="146" spans="1:38" s="43" customFormat="1" ht="21.95" customHeight="1" thickBot="1">
      <c r="A146" s="235"/>
      <c r="B146" s="165"/>
      <c r="C146" s="238"/>
      <c r="D146" s="239"/>
      <c r="E146" s="239"/>
      <c r="F146" s="239"/>
      <c r="G146" s="239"/>
      <c r="H146" s="240"/>
      <c r="I146" s="217" t="s">
        <v>229</v>
      </c>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96" t="str">
        <f>IF(C147&gt;0,"〇","×")</f>
        <v>×</v>
      </c>
      <c r="AL146" s="41" t="s">
        <v>273</v>
      </c>
    </row>
    <row r="147" spans="1:38" s="43" customFormat="1" ht="21.95" customHeight="1" thickTop="1">
      <c r="A147" s="235"/>
      <c r="B147" s="166"/>
      <c r="C147" s="241">
        <f>SUM(C145:H146)</f>
        <v>0</v>
      </c>
      <c r="D147" s="242"/>
      <c r="E147" s="242"/>
      <c r="F147" s="242"/>
      <c r="G147" s="242"/>
      <c r="H147" s="243"/>
      <c r="I147" s="219" t="s">
        <v>146</v>
      </c>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1"/>
      <c r="AK147" s="60" t="str">
        <f>IF(C147&gt;0,"〇","×")</f>
        <v>×</v>
      </c>
      <c r="AL147" s="41" t="s">
        <v>151</v>
      </c>
    </row>
    <row r="148" spans="1:38" s="43" customFormat="1" ht="21.95" customHeight="1">
      <c r="A148" s="234">
        <v>6</v>
      </c>
      <c r="B148" s="167" t="s">
        <v>240</v>
      </c>
      <c r="C148" s="170" t="s">
        <v>55</v>
      </c>
      <c r="D148" s="171"/>
      <c r="E148" s="171"/>
      <c r="F148" s="171"/>
      <c r="G148" s="171"/>
      <c r="H148" s="172"/>
      <c r="I148" s="170" t="s">
        <v>68</v>
      </c>
      <c r="J148" s="173"/>
      <c r="K148" s="173"/>
      <c r="L148" s="173"/>
      <c r="M148" s="173"/>
      <c r="N148" s="173"/>
      <c r="O148" s="173"/>
      <c r="P148" s="173"/>
      <c r="Q148" s="174"/>
      <c r="R148" s="175" t="s">
        <v>80</v>
      </c>
      <c r="S148" s="176"/>
      <c r="T148" s="176"/>
      <c r="U148" s="176"/>
      <c r="V148" s="177"/>
      <c r="W148" s="178" t="s">
        <v>71</v>
      </c>
      <c r="X148" s="179"/>
      <c r="Y148" s="179"/>
      <c r="Z148" s="180"/>
      <c r="AA148" s="178" t="s">
        <v>72</v>
      </c>
      <c r="AB148" s="179"/>
      <c r="AC148" s="179"/>
      <c r="AD148" s="180"/>
      <c r="AE148" s="178" t="s">
        <v>57</v>
      </c>
      <c r="AF148" s="179"/>
      <c r="AG148" s="179"/>
      <c r="AH148" s="179"/>
      <c r="AI148" s="179"/>
      <c r="AJ148" s="180"/>
      <c r="AK148" s="60" t="str">
        <f>IF(COUNTIF(AK149:AK159,"〇")=6,"☆","♦")</f>
        <v>♦</v>
      </c>
      <c r="AL148" s="93" t="s">
        <v>205</v>
      </c>
    </row>
    <row r="149" spans="1:38" s="43" customFormat="1" ht="21.95" customHeight="1">
      <c r="A149" s="235"/>
      <c r="B149" s="168"/>
      <c r="C149" s="190"/>
      <c r="D149" s="191"/>
      <c r="E149" s="191"/>
      <c r="F149" s="191"/>
      <c r="G149" s="191"/>
      <c r="H149" s="192"/>
      <c r="I149" s="196"/>
      <c r="J149" s="197"/>
      <c r="K149" s="197"/>
      <c r="L149" s="197"/>
      <c r="M149" s="197"/>
      <c r="N149" s="197"/>
      <c r="O149" s="197"/>
      <c r="P149" s="197"/>
      <c r="Q149" s="198"/>
      <c r="R149" s="158"/>
      <c r="S149" s="159"/>
      <c r="T149" s="159"/>
      <c r="U149" s="159"/>
      <c r="V149" s="160"/>
      <c r="W149" s="205">
        <f>IF(AK148="☆",SUM(C155:AJ155),0)</f>
        <v>0</v>
      </c>
      <c r="X149" s="206"/>
      <c r="Y149" s="206"/>
      <c r="Z149" s="207"/>
      <c r="AA149" s="205">
        <f>C159</f>
        <v>0</v>
      </c>
      <c r="AB149" s="206"/>
      <c r="AC149" s="206"/>
      <c r="AD149" s="207"/>
      <c r="AE149" s="225">
        <f>IF(AA149&lt;W149,ROUNDDOWN(AA149,-3),W149)</f>
        <v>0</v>
      </c>
      <c r="AF149" s="226"/>
      <c r="AG149" s="226"/>
      <c r="AH149" s="226"/>
      <c r="AI149" s="226"/>
      <c r="AJ149" s="227"/>
      <c r="AK149" s="60" t="str">
        <f>IF(COUNTA(C149)=1,"〇","×")</f>
        <v>×</v>
      </c>
      <c r="AL149" s="41" t="s">
        <v>153</v>
      </c>
    </row>
    <row r="150" spans="1:38" s="43" customFormat="1" ht="21.95" customHeight="1">
      <c r="A150" s="235"/>
      <c r="B150" s="168"/>
      <c r="C150" s="193"/>
      <c r="D150" s="194"/>
      <c r="E150" s="194"/>
      <c r="F150" s="194"/>
      <c r="G150" s="194"/>
      <c r="H150" s="195"/>
      <c r="I150" s="199"/>
      <c r="J150" s="200"/>
      <c r="K150" s="200"/>
      <c r="L150" s="200"/>
      <c r="M150" s="200"/>
      <c r="N150" s="200"/>
      <c r="O150" s="200"/>
      <c r="P150" s="200"/>
      <c r="Q150" s="201"/>
      <c r="R150" s="202"/>
      <c r="S150" s="203"/>
      <c r="T150" s="203"/>
      <c r="U150" s="203"/>
      <c r="V150" s="204"/>
      <c r="W150" s="208"/>
      <c r="X150" s="209"/>
      <c r="Y150" s="209"/>
      <c r="Z150" s="210"/>
      <c r="AA150" s="208"/>
      <c r="AB150" s="209"/>
      <c r="AC150" s="209"/>
      <c r="AD150" s="210"/>
      <c r="AE150" s="228"/>
      <c r="AF150" s="229"/>
      <c r="AG150" s="229"/>
      <c r="AH150" s="229"/>
      <c r="AI150" s="229"/>
      <c r="AJ150" s="230"/>
      <c r="AK150" s="60" t="str">
        <f>IF(COUNTA(I149)=1,"〇","×")</f>
        <v>×</v>
      </c>
      <c r="AL150" s="41" t="s">
        <v>154</v>
      </c>
    </row>
    <row r="151" spans="1:38" s="43" customFormat="1" ht="21.95" customHeight="1">
      <c r="A151" s="235"/>
      <c r="B151" s="168"/>
      <c r="C151" s="231" t="s">
        <v>97</v>
      </c>
      <c r="D151" s="232"/>
      <c r="E151" s="232"/>
      <c r="F151" s="232"/>
      <c r="G151" s="232"/>
      <c r="H151" s="233"/>
      <c r="I151" s="231" t="s">
        <v>98</v>
      </c>
      <c r="J151" s="236"/>
      <c r="K151" s="236"/>
      <c r="L151" s="236"/>
      <c r="M151" s="236"/>
      <c r="N151" s="236"/>
      <c r="O151" s="237"/>
      <c r="P151" s="231" t="s">
        <v>99</v>
      </c>
      <c r="Q151" s="236"/>
      <c r="R151" s="236"/>
      <c r="S151" s="236"/>
      <c r="T151" s="236"/>
      <c r="U151" s="236"/>
      <c r="V151" s="237"/>
      <c r="W151" s="231" t="s">
        <v>100</v>
      </c>
      <c r="X151" s="236"/>
      <c r="Y151" s="236"/>
      <c r="Z151" s="236"/>
      <c r="AA151" s="236"/>
      <c r="AB151" s="236"/>
      <c r="AC151" s="237"/>
      <c r="AD151" s="231" t="s">
        <v>101</v>
      </c>
      <c r="AE151" s="236"/>
      <c r="AF151" s="236"/>
      <c r="AG151" s="236"/>
      <c r="AH151" s="236"/>
      <c r="AI151" s="236"/>
      <c r="AJ151" s="237"/>
      <c r="AK151" s="60" t="str">
        <f>IF(COUNTA(R149)=1,"〇","×")</f>
        <v>×</v>
      </c>
      <c r="AL151" s="41" t="s">
        <v>155</v>
      </c>
    </row>
    <row r="152" spans="1:38" s="43" customFormat="1" ht="21.95" customHeight="1">
      <c r="A152" s="235"/>
      <c r="B152" s="168"/>
      <c r="C152" s="187" t="s">
        <v>96</v>
      </c>
      <c r="D152" s="153"/>
      <c r="E152" s="153"/>
      <c r="F152" s="153"/>
      <c r="G152" s="153"/>
      <c r="H152" s="154"/>
      <c r="I152" s="187" t="s">
        <v>96</v>
      </c>
      <c r="J152" s="188"/>
      <c r="K152" s="188"/>
      <c r="L152" s="188"/>
      <c r="M152" s="188"/>
      <c r="N152" s="188"/>
      <c r="O152" s="189"/>
      <c r="P152" s="187" t="s">
        <v>96</v>
      </c>
      <c r="Q152" s="188"/>
      <c r="R152" s="188"/>
      <c r="S152" s="188"/>
      <c r="T152" s="188"/>
      <c r="U152" s="188"/>
      <c r="V152" s="189"/>
      <c r="W152" s="187" t="s">
        <v>96</v>
      </c>
      <c r="X152" s="188"/>
      <c r="Y152" s="188"/>
      <c r="Z152" s="188"/>
      <c r="AA152" s="188"/>
      <c r="AB152" s="188"/>
      <c r="AC152" s="189"/>
      <c r="AD152" s="187" t="s">
        <v>96</v>
      </c>
      <c r="AE152" s="188"/>
      <c r="AF152" s="188"/>
      <c r="AG152" s="188"/>
      <c r="AH152" s="188"/>
      <c r="AI152" s="188"/>
      <c r="AJ152" s="189"/>
      <c r="AK152" s="96"/>
      <c r="AL152" s="41"/>
    </row>
    <row r="153" spans="1:38" s="43" customFormat="1" ht="21.95" customHeight="1">
      <c r="A153" s="235"/>
      <c r="B153" s="168"/>
      <c r="C153" s="181"/>
      <c r="D153" s="182"/>
      <c r="E153" s="182"/>
      <c r="F153" s="182"/>
      <c r="G153" s="182"/>
      <c r="H153" s="183"/>
      <c r="I153" s="158"/>
      <c r="J153" s="159"/>
      <c r="K153" s="159"/>
      <c r="L153" s="159"/>
      <c r="M153" s="159"/>
      <c r="N153" s="159"/>
      <c r="O153" s="160"/>
      <c r="P153" s="158"/>
      <c r="Q153" s="159"/>
      <c r="R153" s="159"/>
      <c r="S153" s="159"/>
      <c r="T153" s="159"/>
      <c r="U153" s="159"/>
      <c r="V153" s="160"/>
      <c r="W153" s="158"/>
      <c r="X153" s="159"/>
      <c r="Y153" s="159"/>
      <c r="Z153" s="159"/>
      <c r="AA153" s="159"/>
      <c r="AB153" s="159"/>
      <c r="AC153" s="160"/>
      <c r="AD153" s="158"/>
      <c r="AE153" s="159"/>
      <c r="AF153" s="159"/>
      <c r="AG153" s="159"/>
      <c r="AH153" s="159"/>
      <c r="AI153" s="159"/>
      <c r="AJ153" s="160"/>
      <c r="AK153" s="60"/>
      <c r="AL153" s="41"/>
    </row>
    <row r="154" spans="1:38" s="43" customFormat="1" ht="21.95" customHeight="1">
      <c r="A154" s="235"/>
      <c r="B154" s="168"/>
      <c r="C154" s="184"/>
      <c r="D154" s="185"/>
      <c r="E154" s="185"/>
      <c r="F154" s="185"/>
      <c r="G154" s="185"/>
      <c r="H154" s="186"/>
      <c r="I154" s="161"/>
      <c r="J154" s="162"/>
      <c r="K154" s="162"/>
      <c r="L154" s="162"/>
      <c r="M154" s="162"/>
      <c r="N154" s="162"/>
      <c r="O154" s="163"/>
      <c r="P154" s="161"/>
      <c r="Q154" s="162"/>
      <c r="R154" s="162"/>
      <c r="S154" s="162"/>
      <c r="T154" s="162"/>
      <c r="U154" s="162"/>
      <c r="V154" s="163"/>
      <c r="W154" s="161"/>
      <c r="X154" s="162"/>
      <c r="Y154" s="162"/>
      <c r="Z154" s="162"/>
      <c r="AA154" s="162"/>
      <c r="AB154" s="162"/>
      <c r="AC154" s="163"/>
      <c r="AD154" s="161"/>
      <c r="AE154" s="162"/>
      <c r="AF154" s="162"/>
      <c r="AG154" s="162"/>
      <c r="AH154" s="162"/>
      <c r="AI154" s="162"/>
      <c r="AJ154" s="163"/>
      <c r="AK154" s="60" t="str">
        <f>IF(COUNTA(C153,I153,P153,W153,AD153)&gt;=1,"〇","×")</f>
        <v>×</v>
      </c>
      <c r="AL154" s="41" t="s">
        <v>152</v>
      </c>
    </row>
    <row r="155" spans="1:38" s="43" customFormat="1" ht="21.95" customHeight="1">
      <c r="A155" s="235"/>
      <c r="B155" s="169"/>
      <c r="C155" s="152" t="str">
        <f>IF(C153="","",VLOOKUP(C153,テーブル!$C$1:$D$37,2,FALSE))</f>
        <v/>
      </c>
      <c r="D155" s="153"/>
      <c r="E155" s="153"/>
      <c r="F155" s="153"/>
      <c r="G155" s="153"/>
      <c r="H155" s="154"/>
      <c r="I155" s="155" t="str">
        <f>IF(I153="","",VLOOKUP(I153,テーブル!$C$1:$D$37,2,FALSE))</f>
        <v/>
      </c>
      <c r="J155" s="156"/>
      <c r="K155" s="156"/>
      <c r="L155" s="156"/>
      <c r="M155" s="156"/>
      <c r="N155" s="156"/>
      <c r="O155" s="157"/>
      <c r="P155" s="155" t="str">
        <f>IF(P153="","",VLOOKUP(P153,テーブル!$C$1:$D$37,2,FALSE))</f>
        <v/>
      </c>
      <c r="Q155" s="156"/>
      <c r="R155" s="156"/>
      <c r="S155" s="156"/>
      <c r="T155" s="156"/>
      <c r="U155" s="156"/>
      <c r="V155" s="157"/>
      <c r="W155" s="155" t="str">
        <f>IF(W153="","",VLOOKUP(W153,テーブル!$C$1:$D$37,2,FALSE))</f>
        <v/>
      </c>
      <c r="X155" s="156"/>
      <c r="Y155" s="156"/>
      <c r="Z155" s="156"/>
      <c r="AA155" s="156"/>
      <c r="AB155" s="156"/>
      <c r="AC155" s="157"/>
      <c r="AD155" s="155" t="str">
        <f>IF(AD153="","",VLOOKUP(AD153,テーブル!$C$1:$D$37,2,FALSE))</f>
        <v/>
      </c>
      <c r="AE155" s="156"/>
      <c r="AF155" s="156"/>
      <c r="AG155" s="156"/>
      <c r="AH155" s="156"/>
      <c r="AI155" s="156"/>
      <c r="AJ155" s="157"/>
      <c r="AK155" s="96"/>
      <c r="AL155" s="41"/>
    </row>
    <row r="156" spans="1:38" s="43" customFormat="1" ht="21.95" customHeight="1">
      <c r="A156" s="235"/>
      <c r="B156" s="164" t="s">
        <v>241</v>
      </c>
      <c r="C156" s="222" t="s">
        <v>144</v>
      </c>
      <c r="D156" s="223"/>
      <c r="E156" s="223"/>
      <c r="F156" s="223"/>
      <c r="G156" s="223"/>
      <c r="H156" s="224"/>
      <c r="I156" s="244" t="s">
        <v>93</v>
      </c>
      <c r="J156" s="245"/>
      <c r="K156" s="245"/>
      <c r="L156" s="245"/>
      <c r="M156" s="245"/>
      <c r="N156" s="245"/>
      <c r="O156" s="245"/>
      <c r="P156" s="245"/>
      <c r="Q156" s="245"/>
      <c r="R156" s="245"/>
      <c r="S156" s="245"/>
      <c r="T156" s="245"/>
      <c r="U156" s="245"/>
      <c r="V156" s="245"/>
      <c r="W156" s="245"/>
      <c r="X156" s="245"/>
      <c r="Y156" s="245"/>
      <c r="Z156" s="245"/>
      <c r="AA156" s="245"/>
      <c r="AB156" s="245"/>
      <c r="AC156" s="245"/>
      <c r="AD156" s="245"/>
      <c r="AE156" s="245"/>
      <c r="AF156" s="245"/>
      <c r="AG156" s="245"/>
      <c r="AH156" s="245"/>
      <c r="AI156" s="245"/>
      <c r="AJ156" s="245"/>
      <c r="AK156" s="96"/>
      <c r="AL156" s="41"/>
    </row>
    <row r="157" spans="1:38" s="43" customFormat="1" ht="21.95" customHeight="1">
      <c r="A157" s="235"/>
      <c r="B157" s="165"/>
      <c r="C157" s="250"/>
      <c r="D157" s="251"/>
      <c r="E157" s="251"/>
      <c r="F157" s="251"/>
      <c r="G157" s="251"/>
      <c r="H157" s="252"/>
      <c r="I157" s="215" t="s">
        <v>227</v>
      </c>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96"/>
      <c r="AL157" s="41"/>
    </row>
    <row r="158" spans="1:38" s="43" customFormat="1" ht="21.95" customHeight="1" thickBot="1">
      <c r="A158" s="235"/>
      <c r="B158" s="165"/>
      <c r="C158" s="253"/>
      <c r="D158" s="254"/>
      <c r="E158" s="254"/>
      <c r="F158" s="254"/>
      <c r="G158" s="254"/>
      <c r="H158" s="255"/>
      <c r="I158" s="217" t="s">
        <v>229</v>
      </c>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96" t="str">
        <f>IF(C159&gt;0,"〇","×")</f>
        <v>×</v>
      </c>
      <c r="AL158" s="41" t="s">
        <v>273</v>
      </c>
    </row>
    <row r="159" spans="1:38" s="43" customFormat="1" ht="21.95" customHeight="1" thickTop="1">
      <c r="A159" s="235"/>
      <c r="B159" s="166"/>
      <c r="C159" s="246">
        <f>SUM(C157:H158)</f>
        <v>0</v>
      </c>
      <c r="D159" s="247"/>
      <c r="E159" s="247"/>
      <c r="F159" s="247"/>
      <c r="G159" s="247"/>
      <c r="H159" s="248"/>
      <c r="I159" s="219" t="s">
        <v>146</v>
      </c>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0"/>
      <c r="AI159" s="220"/>
      <c r="AJ159" s="221"/>
      <c r="AK159" s="60" t="str">
        <f>IF(C159&gt;0,"〇","×")</f>
        <v>×</v>
      </c>
      <c r="AL159" s="41" t="s">
        <v>151</v>
      </c>
    </row>
    <row r="160" spans="1:38" s="43" customFormat="1" ht="21.95" customHeight="1">
      <c r="A160" s="234">
        <v>7</v>
      </c>
      <c r="B160" s="167" t="s">
        <v>240</v>
      </c>
      <c r="C160" s="170" t="s">
        <v>55</v>
      </c>
      <c r="D160" s="171"/>
      <c r="E160" s="171"/>
      <c r="F160" s="171"/>
      <c r="G160" s="171"/>
      <c r="H160" s="172"/>
      <c r="I160" s="170" t="s">
        <v>68</v>
      </c>
      <c r="J160" s="173"/>
      <c r="K160" s="173"/>
      <c r="L160" s="173"/>
      <c r="M160" s="173"/>
      <c r="N160" s="173"/>
      <c r="O160" s="173"/>
      <c r="P160" s="173"/>
      <c r="Q160" s="174"/>
      <c r="R160" s="175" t="s">
        <v>80</v>
      </c>
      <c r="S160" s="176"/>
      <c r="T160" s="176"/>
      <c r="U160" s="176"/>
      <c r="V160" s="177"/>
      <c r="W160" s="178" t="s">
        <v>71</v>
      </c>
      <c r="X160" s="179"/>
      <c r="Y160" s="179"/>
      <c r="Z160" s="180"/>
      <c r="AA160" s="178" t="s">
        <v>72</v>
      </c>
      <c r="AB160" s="179"/>
      <c r="AC160" s="179"/>
      <c r="AD160" s="180"/>
      <c r="AE160" s="178" t="s">
        <v>57</v>
      </c>
      <c r="AF160" s="179"/>
      <c r="AG160" s="179"/>
      <c r="AH160" s="179"/>
      <c r="AI160" s="179"/>
      <c r="AJ160" s="180"/>
      <c r="AK160" s="60" t="str">
        <f>IF(COUNTIF(AK161:AK171,"〇")=6,"☆","♦")</f>
        <v>♦</v>
      </c>
      <c r="AL160" s="93" t="s">
        <v>205</v>
      </c>
    </row>
    <row r="161" spans="1:39" s="43" customFormat="1" ht="21.95" customHeight="1">
      <c r="A161" s="235"/>
      <c r="B161" s="168"/>
      <c r="C161" s="190"/>
      <c r="D161" s="191"/>
      <c r="E161" s="191"/>
      <c r="F161" s="191"/>
      <c r="G161" s="191"/>
      <c r="H161" s="192"/>
      <c r="I161" s="196"/>
      <c r="J161" s="197"/>
      <c r="K161" s="197"/>
      <c r="L161" s="197"/>
      <c r="M161" s="197"/>
      <c r="N161" s="197"/>
      <c r="O161" s="197"/>
      <c r="P161" s="197"/>
      <c r="Q161" s="198"/>
      <c r="R161" s="158"/>
      <c r="S161" s="159"/>
      <c r="T161" s="159"/>
      <c r="U161" s="159"/>
      <c r="V161" s="160"/>
      <c r="W161" s="205">
        <f>IF(AK160="☆",SUM(C167:AJ167),0)</f>
        <v>0</v>
      </c>
      <c r="X161" s="206"/>
      <c r="Y161" s="206"/>
      <c r="Z161" s="207"/>
      <c r="AA161" s="205">
        <f>C171</f>
        <v>0</v>
      </c>
      <c r="AB161" s="206"/>
      <c r="AC161" s="206"/>
      <c r="AD161" s="207"/>
      <c r="AE161" s="225">
        <f>IF(AA161&lt;W161,ROUNDDOWN(AA161,-3),W161)</f>
        <v>0</v>
      </c>
      <c r="AF161" s="226"/>
      <c r="AG161" s="226"/>
      <c r="AH161" s="226"/>
      <c r="AI161" s="226"/>
      <c r="AJ161" s="227"/>
      <c r="AK161" s="60" t="str">
        <f>IF(COUNTA(C161)=1,"〇","×")</f>
        <v>×</v>
      </c>
      <c r="AL161" s="41" t="s">
        <v>153</v>
      </c>
    </row>
    <row r="162" spans="1:39" s="43" customFormat="1" ht="21.95" customHeight="1">
      <c r="A162" s="235"/>
      <c r="B162" s="168"/>
      <c r="C162" s="193"/>
      <c r="D162" s="194"/>
      <c r="E162" s="194"/>
      <c r="F162" s="194"/>
      <c r="G162" s="194"/>
      <c r="H162" s="195"/>
      <c r="I162" s="199"/>
      <c r="J162" s="200"/>
      <c r="K162" s="200"/>
      <c r="L162" s="200"/>
      <c r="M162" s="200"/>
      <c r="N162" s="200"/>
      <c r="O162" s="200"/>
      <c r="P162" s="200"/>
      <c r="Q162" s="201"/>
      <c r="R162" s="202"/>
      <c r="S162" s="203"/>
      <c r="T162" s="203"/>
      <c r="U162" s="203"/>
      <c r="V162" s="204"/>
      <c r="W162" s="208"/>
      <c r="X162" s="209"/>
      <c r="Y162" s="209"/>
      <c r="Z162" s="210"/>
      <c r="AA162" s="208"/>
      <c r="AB162" s="209"/>
      <c r="AC162" s="209"/>
      <c r="AD162" s="210"/>
      <c r="AE162" s="228"/>
      <c r="AF162" s="229"/>
      <c r="AG162" s="229"/>
      <c r="AH162" s="229"/>
      <c r="AI162" s="229"/>
      <c r="AJ162" s="230"/>
      <c r="AK162" s="60" t="str">
        <f>IF(COUNTA(I161)=1,"〇","×")</f>
        <v>×</v>
      </c>
      <c r="AL162" s="41" t="s">
        <v>154</v>
      </c>
    </row>
    <row r="163" spans="1:39" s="43" customFormat="1" ht="21.95" customHeight="1">
      <c r="A163" s="235"/>
      <c r="B163" s="168"/>
      <c r="C163" s="231" t="s">
        <v>97</v>
      </c>
      <c r="D163" s="232"/>
      <c r="E163" s="232"/>
      <c r="F163" s="232"/>
      <c r="G163" s="232"/>
      <c r="H163" s="233"/>
      <c r="I163" s="231" t="s">
        <v>98</v>
      </c>
      <c r="J163" s="236"/>
      <c r="K163" s="236"/>
      <c r="L163" s="236"/>
      <c r="M163" s="236"/>
      <c r="N163" s="236"/>
      <c r="O163" s="237"/>
      <c r="P163" s="231" t="s">
        <v>99</v>
      </c>
      <c r="Q163" s="236"/>
      <c r="R163" s="236"/>
      <c r="S163" s="236"/>
      <c r="T163" s="236"/>
      <c r="U163" s="236"/>
      <c r="V163" s="237"/>
      <c r="W163" s="231" t="s">
        <v>100</v>
      </c>
      <c r="X163" s="236"/>
      <c r="Y163" s="236"/>
      <c r="Z163" s="236"/>
      <c r="AA163" s="236"/>
      <c r="AB163" s="236"/>
      <c r="AC163" s="237"/>
      <c r="AD163" s="231" t="s">
        <v>101</v>
      </c>
      <c r="AE163" s="236"/>
      <c r="AF163" s="236"/>
      <c r="AG163" s="236"/>
      <c r="AH163" s="236"/>
      <c r="AI163" s="236"/>
      <c r="AJ163" s="237"/>
      <c r="AK163" s="60" t="str">
        <f>IF(COUNTA(R161)=1,"〇","×")</f>
        <v>×</v>
      </c>
      <c r="AL163" s="41" t="s">
        <v>155</v>
      </c>
    </row>
    <row r="164" spans="1:39" s="43" customFormat="1" ht="21.95" customHeight="1">
      <c r="A164" s="235"/>
      <c r="B164" s="168"/>
      <c r="C164" s="187" t="s">
        <v>96</v>
      </c>
      <c r="D164" s="153"/>
      <c r="E164" s="153"/>
      <c r="F164" s="153"/>
      <c r="G164" s="153"/>
      <c r="H164" s="154"/>
      <c r="I164" s="187" t="s">
        <v>96</v>
      </c>
      <c r="J164" s="188"/>
      <c r="K164" s="188"/>
      <c r="L164" s="188"/>
      <c r="M164" s="188"/>
      <c r="N164" s="188"/>
      <c r="O164" s="189"/>
      <c r="P164" s="187" t="s">
        <v>96</v>
      </c>
      <c r="Q164" s="188"/>
      <c r="R164" s="188"/>
      <c r="S164" s="188"/>
      <c r="T164" s="188"/>
      <c r="U164" s="188"/>
      <c r="V164" s="189"/>
      <c r="W164" s="187" t="s">
        <v>96</v>
      </c>
      <c r="X164" s="188"/>
      <c r="Y164" s="188"/>
      <c r="Z164" s="188"/>
      <c r="AA164" s="188"/>
      <c r="AB164" s="188"/>
      <c r="AC164" s="189"/>
      <c r="AD164" s="187" t="s">
        <v>96</v>
      </c>
      <c r="AE164" s="188"/>
      <c r="AF164" s="188"/>
      <c r="AG164" s="188"/>
      <c r="AH164" s="188"/>
      <c r="AI164" s="188"/>
      <c r="AJ164" s="189"/>
      <c r="AK164" s="96"/>
      <c r="AL164" s="41"/>
    </row>
    <row r="165" spans="1:39" s="43" customFormat="1" ht="21.95" customHeight="1">
      <c r="A165" s="235"/>
      <c r="B165" s="168"/>
      <c r="C165" s="181"/>
      <c r="D165" s="182"/>
      <c r="E165" s="182"/>
      <c r="F165" s="182"/>
      <c r="G165" s="182"/>
      <c r="H165" s="183"/>
      <c r="I165" s="158"/>
      <c r="J165" s="159"/>
      <c r="K165" s="159"/>
      <c r="L165" s="159"/>
      <c r="M165" s="159"/>
      <c r="N165" s="159"/>
      <c r="O165" s="160"/>
      <c r="P165" s="158"/>
      <c r="Q165" s="159"/>
      <c r="R165" s="159"/>
      <c r="S165" s="159"/>
      <c r="T165" s="159"/>
      <c r="U165" s="159"/>
      <c r="V165" s="160"/>
      <c r="W165" s="158"/>
      <c r="X165" s="159"/>
      <c r="Y165" s="159"/>
      <c r="Z165" s="159"/>
      <c r="AA165" s="159"/>
      <c r="AB165" s="159"/>
      <c r="AC165" s="160"/>
      <c r="AD165" s="158"/>
      <c r="AE165" s="159"/>
      <c r="AF165" s="159"/>
      <c r="AG165" s="159"/>
      <c r="AH165" s="159"/>
      <c r="AI165" s="159"/>
      <c r="AJ165" s="160"/>
      <c r="AK165" s="60"/>
      <c r="AL165" s="41"/>
    </row>
    <row r="166" spans="1:39" s="43" customFormat="1" ht="21.95" customHeight="1">
      <c r="A166" s="235"/>
      <c r="B166" s="168"/>
      <c r="C166" s="184"/>
      <c r="D166" s="185"/>
      <c r="E166" s="185"/>
      <c r="F166" s="185"/>
      <c r="G166" s="185"/>
      <c r="H166" s="186"/>
      <c r="I166" s="161"/>
      <c r="J166" s="162"/>
      <c r="K166" s="162"/>
      <c r="L166" s="162"/>
      <c r="M166" s="162"/>
      <c r="N166" s="162"/>
      <c r="O166" s="163"/>
      <c r="P166" s="161"/>
      <c r="Q166" s="162"/>
      <c r="R166" s="162"/>
      <c r="S166" s="162"/>
      <c r="T166" s="162"/>
      <c r="U166" s="162"/>
      <c r="V166" s="163"/>
      <c r="W166" s="161"/>
      <c r="X166" s="162"/>
      <c r="Y166" s="162"/>
      <c r="Z166" s="162"/>
      <c r="AA166" s="162"/>
      <c r="AB166" s="162"/>
      <c r="AC166" s="163"/>
      <c r="AD166" s="161"/>
      <c r="AE166" s="162"/>
      <c r="AF166" s="162"/>
      <c r="AG166" s="162"/>
      <c r="AH166" s="162"/>
      <c r="AI166" s="162"/>
      <c r="AJ166" s="163"/>
      <c r="AK166" s="60" t="str">
        <f>IF(COUNTA(C165,I165,P165,W165,AD165)&gt;=1,"〇","×")</f>
        <v>×</v>
      </c>
      <c r="AL166" s="41" t="s">
        <v>152</v>
      </c>
    </row>
    <row r="167" spans="1:39" s="43" customFormat="1" ht="21.95" customHeight="1">
      <c r="A167" s="235"/>
      <c r="B167" s="169"/>
      <c r="C167" s="152" t="str">
        <f>IF(C165="","",VLOOKUP(C165,テーブル!$C$1:$D$37,2,FALSE))</f>
        <v/>
      </c>
      <c r="D167" s="153"/>
      <c r="E167" s="153"/>
      <c r="F167" s="153"/>
      <c r="G167" s="153"/>
      <c r="H167" s="154"/>
      <c r="I167" s="155" t="str">
        <f>IF(I165="","",VLOOKUP(I165,テーブル!$C$1:$D$37,2,FALSE))</f>
        <v/>
      </c>
      <c r="J167" s="156"/>
      <c r="K167" s="156"/>
      <c r="L167" s="156"/>
      <c r="M167" s="156"/>
      <c r="N167" s="156"/>
      <c r="O167" s="157"/>
      <c r="P167" s="155" t="str">
        <f>IF(P165="","",VLOOKUP(P165,テーブル!$C$1:$D$37,2,FALSE))</f>
        <v/>
      </c>
      <c r="Q167" s="156"/>
      <c r="R167" s="156"/>
      <c r="S167" s="156"/>
      <c r="T167" s="156"/>
      <c r="U167" s="156"/>
      <c r="V167" s="157"/>
      <c r="W167" s="155" t="str">
        <f>IF(W165="","",VLOOKUP(W165,テーブル!$C$1:$D$37,2,FALSE))</f>
        <v/>
      </c>
      <c r="X167" s="156"/>
      <c r="Y167" s="156"/>
      <c r="Z167" s="156"/>
      <c r="AA167" s="156"/>
      <c r="AB167" s="156"/>
      <c r="AC167" s="157"/>
      <c r="AD167" s="155" t="str">
        <f>IF(AD165="","",VLOOKUP(AD165,テーブル!$C$1:$D$37,2,FALSE))</f>
        <v/>
      </c>
      <c r="AE167" s="156"/>
      <c r="AF167" s="156"/>
      <c r="AG167" s="156"/>
      <c r="AH167" s="156"/>
      <c r="AI167" s="156"/>
      <c r="AJ167" s="157"/>
      <c r="AK167" s="96"/>
      <c r="AL167" s="41"/>
    </row>
    <row r="168" spans="1:39" s="43" customFormat="1" ht="21.95" customHeight="1">
      <c r="A168" s="235"/>
      <c r="B168" s="164" t="s">
        <v>241</v>
      </c>
      <c r="C168" s="222" t="s">
        <v>144</v>
      </c>
      <c r="D168" s="223"/>
      <c r="E168" s="223"/>
      <c r="F168" s="223"/>
      <c r="G168" s="223"/>
      <c r="H168" s="224"/>
      <c r="I168" s="244" t="s">
        <v>93</v>
      </c>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c r="AG168" s="245"/>
      <c r="AH168" s="245"/>
      <c r="AI168" s="245"/>
      <c r="AJ168" s="245"/>
      <c r="AK168" s="96"/>
      <c r="AL168" s="41"/>
    </row>
    <row r="169" spans="1:39" s="43" customFormat="1" ht="21.95" customHeight="1">
      <c r="A169" s="235"/>
      <c r="B169" s="165"/>
      <c r="C169" s="250"/>
      <c r="D169" s="251"/>
      <c r="E169" s="251"/>
      <c r="F169" s="251"/>
      <c r="G169" s="251"/>
      <c r="H169" s="252"/>
      <c r="I169" s="215" t="s">
        <v>227</v>
      </c>
      <c r="J169" s="216"/>
      <c r="K169" s="216"/>
      <c r="L169" s="216"/>
      <c r="M169" s="216"/>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96"/>
      <c r="AL169" s="41"/>
    </row>
    <row r="170" spans="1:39" s="43" customFormat="1" ht="21.95" customHeight="1" thickBot="1">
      <c r="A170" s="235"/>
      <c r="B170" s="165"/>
      <c r="C170" s="253"/>
      <c r="D170" s="254"/>
      <c r="E170" s="254"/>
      <c r="F170" s="254"/>
      <c r="G170" s="254"/>
      <c r="H170" s="255"/>
      <c r="I170" s="217" t="s">
        <v>229</v>
      </c>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96" t="str">
        <f>IF(C171&gt;0,"〇","×")</f>
        <v>×</v>
      </c>
      <c r="AL170" s="41" t="s">
        <v>273</v>
      </c>
    </row>
    <row r="171" spans="1:39" s="43" customFormat="1" ht="21.95" customHeight="1" thickTop="1">
      <c r="A171" s="412"/>
      <c r="B171" s="166"/>
      <c r="C171" s="246">
        <f>SUM(C169:H170)</f>
        <v>0</v>
      </c>
      <c r="D171" s="247"/>
      <c r="E171" s="247"/>
      <c r="F171" s="247"/>
      <c r="G171" s="247"/>
      <c r="H171" s="248"/>
      <c r="I171" s="219" t="s">
        <v>146</v>
      </c>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1"/>
      <c r="AK171" s="60" t="str">
        <f>IF(C171&gt;0,"〇","×")</f>
        <v>×</v>
      </c>
      <c r="AL171" s="41" t="s">
        <v>151</v>
      </c>
    </row>
    <row r="172" spans="1:39" ht="21.95" customHeight="1">
      <c r="A172" s="85"/>
      <c r="B172" s="102"/>
      <c r="C172" s="103"/>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L172" s="45"/>
      <c r="AM172" s="97"/>
    </row>
    <row r="173" spans="1:39" ht="21.95" customHeight="1">
      <c r="A173" s="249" t="s">
        <v>149</v>
      </c>
      <c r="B173" s="249"/>
      <c r="C173" s="249"/>
      <c r="D173" s="249"/>
      <c r="E173" s="249"/>
      <c r="F173" s="249"/>
      <c r="G173" s="249"/>
      <c r="H173" s="249"/>
      <c r="I173" s="249"/>
      <c r="J173" s="249"/>
      <c r="K173" s="249"/>
      <c r="L173" s="249"/>
      <c r="M173" s="249"/>
      <c r="N173" s="249"/>
      <c r="O173" s="249"/>
      <c r="P173" s="249"/>
      <c r="Q173" s="249"/>
      <c r="R173" s="249"/>
      <c r="S173" s="249"/>
      <c r="T173" s="249"/>
      <c r="U173" s="249"/>
      <c r="V173" s="249"/>
      <c r="W173" s="249"/>
      <c r="X173" s="249"/>
      <c r="Y173" s="249"/>
      <c r="Z173" s="249"/>
      <c r="AA173" s="249"/>
      <c r="AB173" s="249"/>
      <c r="AC173" s="249"/>
      <c r="AD173" s="249"/>
      <c r="AE173" s="249"/>
      <c r="AF173" s="249"/>
      <c r="AG173" s="249"/>
      <c r="AH173" s="249"/>
      <c r="AI173" s="249"/>
      <c r="AJ173" s="249"/>
      <c r="AL173" s="45"/>
      <c r="AM173" s="97"/>
    </row>
    <row r="174" spans="1:39" ht="21.95" customHeight="1">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c r="W174" s="249"/>
      <c r="X174" s="249"/>
      <c r="Y174" s="249"/>
      <c r="Z174" s="249"/>
      <c r="AA174" s="249"/>
      <c r="AB174" s="249"/>
      <c r="AC174" s="249"/>
      <c r="AD174" s="249"/>
      <c r="AE174" s="249"/>
      <c r="AF174" s="249"/>
      <c r="AG174" s="249"/>
      <c r="AH174" s="249"/>
      <c r="AI174" s="249"/>
      <c r="AJ174" s="249"/>
      <c r="AL174" s="45"/>
      <c r="AM174" s="97"/>
    </row>
    <row r="175" spans="1:39" ht="21.95" customHeight="1">
      <c r="A175" s="211" t="s">
        <v>226</v>
      </c>
      <c r="B175" s="211"/>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211"/>
      <c r="AH175" s="211"/>
      <c r="AI175" s="211"/>
      <c r="AJ175" s="211"/>
      <c r="AL175" s="45"/>
      <c r="AM175" s="97"/>
    </row>
    <row r="176" spans="1:39" ht="21.95" customHeight="1">
      <c r="A176" s="211" t="s">
        <v>73</v>
      </c>
      <c r="B176" s="211"/>
      <c r="C176" s="211"/>
      <c r="D176" s="211"/>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L176" s="45"/>
      <c r="AM176" s="97"/>
    </row>
    <row r="177" spans="1:39" ht="21.95" customHeight="1">
      <c r="A177" s="98"/>
      <c r="B177" s="99"/>
      <c r="C177" s="100"/>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L177" s="45"/>
      <c r="AM177" s="97"/>
    </row>
    <row r="178" spans="1:39" s="43" customFormat="1" ht="21.95" customHeight="1">
      <c r="A178" s="234">
        <v>8</v>
      </c>
      <c r="B178" s="167" t="s">
        <v>240</v>
      </c>
      <c r="C178" s="170" t="s">
        <v>55</v>
      </c>
      <c r="D178" s="171"/>
      <c r="E178" s="171"/>
      <c r="F178" s="171"/>
      <c r="G178" s="171"/>
      <c r="H178" s="172"/>
      <c r="I178" s="170" t="s">
        <v>68</v>
      </c>
      <c r="J178" s="173"/>
      <c r="K178" s="173"/>
      <c r="L178" s="173"/>
      <c r="M178" s="173"/>
      <c r="N178" s="173"/>
      <c r="O178" s="173"/>
      <c r="P178" s="173"/>
      <c r="Q178" s="174"/>
      <c r="R178" s="175" t="s">
        <v>80</v>
      </c>
      <c r="S178" s="176"/>
      <c r="T178" s="176"/>
      <c r="U178" s="176"/>
      <c r="V178" s="177"/>
      <c r="W178" s="178" t="s">
        <v>71</v>
      </c>
      <c r="X178" s="179"/>
      <c r="Y178" s="179"/>
      <c r="Z178" s="180"/>
      <c r="AA178" s="178" t="s">
        <v>72</v>
      </c>
      <c r="AB178" s="179"/>
      <c r="AC178" s="179"/>
      <c r="AD178" s="180"/>
      <c r="AE178" s="178" t="s">
        <v>57</v>
      </c>
      <c r="AF178" s="179"/>
      <c r="AG178" s="179"/>
      <c r="AH178" s="179"/>
      <c r="AI178" s="179"/>
      <c r="AJ178" s="180"/>
      <c r="AK178" s="60" t="str">
        <f>IF(COUNTIF(AK179:AK189,"〇")=6,"☆","♦")</f>
        <v>♦</v>
      </c>
      <c r="AL178" s="93" t="s">
        <v>205</v>
      </c>
    </row>
    <row r="179" spans="1:39" s="43" customFormat="1" ht="21.95" customHeight="1">
      <c r="A179" s="235"/>
      <c r="B179" s="168"/>
      <c r="C179" s="190"/>
      <c r="D179" s="191"/>
      <c r="E179" s="191"/>
      <c r="F179" s="191"/>
      <c r="G179" s="191"/>
      <c r="H179" s="192"/>
      <c r="I179" s="196"/>
      <c r="J179" s="197"/>
      <c r="K179" s="197"/>
      <c r="L179" s="197"/>
      <c r="M179" s="197"/>
      <c r="N179" s="197"/>
      <c r="O179" s="197"/>
      <c r="P179" s="197"/>
      <c r="Q179" s="198"/>
      <c r="R179" s="158"/>
      <c r="S179" s="159"/>
      <c r="T179" s="159"/>
      <c r="U179" s="159"/>
      <c r="V179" s="160"/>
      <c r="W179" s="205">
        <f>IF(AK178="☆",SUM(C185:AJ185),0)</f>
        <v>0</v>
      </c>
      <c r="X179" s="206"/>
      <c r="Y179" s="206"/>
      <c r="Z179" s="207"/>
      <c r="AA179" s="205">
        <f>C189</f>
        <v>0</v>
      </c>
      <c r="AB179" s="206"/>
      <c r="AC179" s="206"/>
      <c r="AD179" s="207"/>
      <c r="AE179" s="225">
        <f>IF(AA179&lt;W179,ROUNDDOWN(AA179,-3),W179)</f>
        <v>0</v>
      </c>
      <c r="AF179" s="226"/>
      <c r="AG179" s="226"/>
      <c r="AH179" s="226"/>
      <c r="AI179" s="226"/>
      <c r="AJ179" s="227"/>
      <c r="AK179" s="60" t="str">
        <f>IF(COUNTA(C179)=1,"〇","×")</f>
        <v>×</v>
      </c>
      <c r="AL179" s="41" t="s">
        <v>153</v>
      </c>
    </row>
    <row r="180" spans="1:39" s="43" customFormat="1" ht="21.95" customHeight="1">
      <c r="A180" s="235"/>
      <c r="B180" s="168"/>
      <c r="C180" s="193"/>
      <c r="D180" s="194"/>
      <c r="E180" s="194"/>
      <c r="F180" s="194"/>
      <c r="G180" s="194"/>
      <c r="H180" s="195"/>
      <c r="I180" s="199"/>
      <c r="J180" s="200"/>
      <c r="K180" s="200"/>
      <c r="L180" s="200"/>
      <c r="M180" s="200"/>
      <c r="N180" s="200"/>
      <c r="O180" s="200"/>
      <c r="P180" s="200"/>
      <c r="Q180" s="201"/>
      <c r="R180" s="202"/>
      <c r="S180" s="203"/>
      <c r="T180" s="203"/>
      <c r="U180" s="203"/>
      <c r="V180" s="204"/>
      <c r="W180" s="208"/>
      <c r="X180" s="209"/>
      <c r="Y180" s="209"/>
      <c r="Z180" s="210"/>
      <c r="AA180" s="208"/>
      <c r="AB180" s="209"/>
      <c r="AC180" s="209"/>
      <c r="AD180" s="210"/>
      <c r="AE180" s="228"/>
      <c r="AF180" s="229"/>
      <c r="AG180" s="229"/>
      <c r="AH180" s="229"/>
      <c r="AI180" s="229"/>
      <c r="AJ180" s="230"/>
      <c r="AK180" s="60" t="str">
        <f>IF(COUNTA(I179)=1,"〇","×")</f>
        <v>×</v>
      </c>
      <c r="AL180" s="41" t="s">
        <v>154</v>
      </c>
    </row>
    <row r="181" spans="1:39" s="43" customFormat="1" ht="21.95" customHeight="1">
      <c r="A181" s="235"/>
      <c r="B181" s="168"/>
      <c r="C181" s="231" t="s">
        <v>97</v>
      </c>
      <c r="D181" s="232"/>
      <c r="E181" s="232"/>
      <c r="F181" s="232"/>
      <c r="G181" s="232"/>
      <c r="H181" s="233"/>
      <c r="I181" s="231" t="s">
        <v>98</v>
      </c>
      <c r="J181" s="236"/>
      <c r="K181" s="236"/>
      <c r="L181" s="236"/>
      <c r="M181" s="236"/>
      <c r="N181" s="236"/>
      <c r="O181" s="237"/>
      <c r="P181" s="231" t="s">
        <v>99</v>
      </c>
      <c r="Q181" s="236"/>
      <c r="R181" s="236"/>
      <c r="S181" s="236"/>
      <c r="T181" s="236"/>
      <c r="U181" s="236"/>
      <c r="V181" s="237"/>
      <c r="W181" s="231" t="s">
        <v>100</v>
      </c>
      <c r="X181" s="236"/>
      <c r="Y181" s="236"/>
      <c r="Z181" s="236"/>
      <c r="AA181" s="236"/>
      <c r="AB181" s="236"/>
      <c r="AC181" s="237"/>
      <c r="AD181" s="231" t="s">
        <v>101</v>
      </c>
      <c r="AE181" s="236"/>
      <c r="AF181" s="236"/>
      <c r="AG181" s="236"/>
      <c r="AH181" s="236"/>
      <c r="AI181" s="236"/>
      <c r="AJ181" s="237"/>
      <c r="AK181" s="60" t="str">
        <f>IF(COUNTA(R179)=1,"〇","×")</f>
        <v>×</v>
      </c>
      <c r="AL181" s="41" t="s">
        <v>155</v>
      </c>
    </row>
    <row r="182" spans="1:39" s="43" customFormat="1" ht="21.95" customHeight="1">
      <c r="A182" s="235"/>
      <c r="B182" s="168"/>
      <c r="C182" s="187" t="s">
        <v>96</v>
      </c>
      <c r="D182" s="153"/>
      <c r="E182" s="153"/>
      <c r="F182" s="153"/>
      <c r="G182" s="153"/>
      <c r="H182" s="154"/>
      <c r="I182" s="187" t="s">
        <v>96</v>
      </c>
      <c r="J182" s="188"/>
      <c r="K182" s="188"/>
      <c r="L182" s="188"/>
      <c r="M182" s="188"/>
      <c r="N182" s="188"/>
      <c r="O182" s="189"/>
      <c r="P182" s="187" t="s">
        <v>96</v>
      </c>
      <c r="Q182" s="188"/>
      <c r="R182" s="188"/>
      <c r="S182" s="188"/>
      <c r="T182" s="188"/>
      <c r="U182" s="188"/>
      <c r="V182" s="189"/>
      <c r="W182" s="187" t="s">
        <v>96</v>
      </c>
      <c r="X182" s="188"/>
      <c r="Y182" s="188"/>
      <c r="Z182" s="188"/>
      <c r="AA182" s="188"/>
      <c r="AB182" s="188"/>
      <c r="AC182" s="189"/>
      <c r="AD182" s="187" t="s">
        <v>96</v>
      </c>
      <c r="AE182" s="188"/>
      <c r="AF182" s="188"/>
      <c r="AG182" s="188"/>
      <c r="AH182" s="188"/>
      <c r="AI182" s="188"/>
      <c r="AJ182" s="189"/>
      <c r="AK182" s="96"/>
      <c r="AL182" s="41"/>
    </row>
    <row r="183" spans="1:39" s="43" customFormat="1" ht="21.95" customHeight="1">
      <c r="A183" s="235"/>
      <c r="B183" s="168"/>
      <c r="C183" s="181"/>
      <c r="D183" s="182"/>
      <c r="E183" s="182"/>
      <c r="F183" s="182"/>
      <c r="G183" s="182"/>
      <c r="H183" s="183"/>
      <c r="I183" s="158"/>
      <c r="J183" s="159"/>
      <c r="K183" s="159"/>
      <c r="L183" s="159"/>
      <c r="M183" s="159"/>
      <c r="N183" s="159"/>
      <c r="O183" s="160"/>
      <c r="P183" s="158"/>
      <c r="Q183" s="159"/>
      <c r="R183" s="159"/>
      <c r="S183" s="159"/>
      <c r="T183" s="159"/>
      <c r="U183" s="159"/>
      <c r="V183" s="160"/>
      <c r="W183" s="158"/>
      <c r="X183" s="159"/>
      <c r="Y183" s="159"/>
      <c r="Z183" s="159"/>
      <c r="AA183" s="159"/>
      <c r="AB183" s="159"/>
      <c r="AC183" s="160"/>
      <c r="AD183" s="158"/>
      <c r="AE183" s="159"/>
      <c r="AF183" s="159"/>
      <c r="AG183" s="159"/>
      <c r="AH183" s="159"/>
      <c r="AI183" s="159"/>
      <c r="AJ183" s="160"/>
      <c r="AK183" s="60"/>
      <c r="AL183" s="41"/>
    </row>
    <row r="184" spans="1:39" s="43" customFormat="1" ht="21.95" customHeight="1">
      <c r="A184" s="235"/>
      <c r="B184" s="168"/>
      <c r="C184" s="184"/>
      <c r="D184" s="185"/>
      <c r="E184" s="185"/>
      <c r="F184" s="185"/>
      <c r="G184" s="185"/>
      <c r="H184" s="186"/>
      <c r="I184" s="161"/>
      <c r="J184" s="162"/>
      <c r="K184" s="162"/>
      <c r="L184" s="162"/>
      <c r="M184" s="162"/>
      <c r="N184" s="162"/>
      <c r="O184" s="163"/>
      <c r="P184" s="161"/>
      <c r="Q184" s="162"/>
      <c r="R184" s="162"/>
      <c r="S184" s="162"/>
      <c r="T184" s="162"/>
      <c r="U184" s="162"/>
      <c r="V184" s="163"/>
      <c r="W184" s="161"/>
      <c r="X184" s="162"/>
      <c r="Y184" s="162"/>
      <c r="Z184" s="162"/>
      <c r="AA184" s="162"/>
      <c r="AB184" s="162"/>
      <c r="AC184" s="163"/>
      <c r="AD184" s="161"/>
      <c r="AE184" s="162"/>
      <c r="AF184" s="162"/>
      <c r="AG184" s="162"/>
      <c r="AH184" s="162"/>
      <c r="AI184" s="162"/>
      <c r="AJ184" s="163"/>
      <c r="AK184" s="60" t="str">
        <f>IF(COUNTA(C183,I183,P183,W183,AD183)&gt;=1,"〇","×")</f>
        <v>×</v>
      </c>
      <c r="AL184" s="41" t="s">
        <v>152</v>
      </c>
    </row>
    <row r="185" spans="1:39" s="43" customFormat="1" ht="21.95" customHeight="1">
      <c r="A185" s="235"/>
      <c r="B185" s="169"/>
      <c r="C185" s="152" t="str">
        <f>IF(C183="","",VLOOKUP(C183,テーブル!$C$1:$D$37,2,FALSE))</f>
        <v/>
      </c>
      <c r="D185" s="153"/>
      <c r="E185" s="153"/>
      <c r="F185" s="153"/>
      <c r="G185" s="153"/>
      <c r="H185" s="154"/>
      <c r="I185" s="155" t="str">
        <f>IF(I183="","",VLOOKUP(I183,テーブル!$C$1:$D$37,2,FALSE))</f>
        <v/>
      </c>
      <c r="J185" s="156"/>
      <c r="K185" s="156"/>
      <c r="L185" s="156"/>
      <c r="M185" s="156"/>
      <c r="N185" s="156"/>
      <c r="O185" s="157"/>
      <c r="P185" s="155" t="str">
        <f>IF(P183="","",VLOOKUP(P183,テーブル!$C$1:$D$37,2,FALSE))</f>
        <v/>
      </c>
      <c r="Q185" s="156"/>
      <c r="R185" s="156"/>
      <c r="S185" s="156"/>
      <c r="T185" s="156"/>
      <c r="U185" s="156"/>
      <c r="V185" s="157"/>
      <c r="W185" s="155" t="str">
        <f>IF(W183="","",VLOOKUP(W183,テーブル!$C$1:$D$37,2,FALSE))</f>
        <v/>
      </c>
      <c r="X185" s="156"/>
      <c r="Y185" s="156"/>
      <c r="Z185" s="156"/>
      <c r="AA185" s="156"/>
      <c r="AB185" s="156"/>
      <c r="AC185" s="157"/>
      <c r="AD185" s="155" t="str">
        <f>IF(AD183="","",VLOOKUP(AD183,テーブル!$C$1:$D$37,2,FALSE))</f>
        <v/>
      </c>
      <c r="AE185" s="156"/>
      <c r="AF185" s="156"/>
      <c r="AG185" s="156"/>
      <c r="AH185" s="156"/>
      <c r="AI185" s="156"/>
      <c r="AJ185" s="157"/>
      <c r="AK185" s="96"/>
      <c r="AL185" s="41"/>
    </row>
    <row r="186" spans="1:39" s="43" customFormat="1" ht="21.95" customHeight="1">
      <c r="A186" s="235"/>
      <c r="B186" s="164" t="s">
        <v>241</v>
      </c>
      <c r="C186" s="222" t="s">
        <v>144</v>
      </c>
      <c r="D186" s="223"/>
      <c r="E186" s="223"/>
      <c r="F186" s="223"/>
      <c r="G186" s="223"/>
      <c r="H186" s="224"/>
      <c r="I186" s="244" t="s">
        <v>93</v>
      </c>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c r="AG186" s="245"/>
      <c r="AH186" s="245"/>
      <c r="AI186" s="245"/>
      <c r="AJ186" s="245"/>
      <c r="AK186" s="96"/>
      <c r="AL186" s="41"/>
    </row>
    <row r="187" spans="1:39" s="43" customFormat="1" ht="21.95" customHeight="1">
      <c r="A187" s="235"/>
      <c r="B187" s="165"/>
      <c r="C187" s="212"/>
      <c r="D187" s="213"/>
      <c r="E187" s="213"/>
      <c r="F187" s="213"/>
      <c r="G187" s="213"/>
      <c r="H187" s="214"/>
      <c r="I187" s="215" t="s">
        <v>227</v>
      </c>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96"/>
      <c r="AL187" s="41"/>
    </row>
    <row r="188" spans="1:39" s="43" customFormat="1" ht="21.95" customHeight="1" thickBot="1">
      <c r="A188" s="235"/>
      <c r="B188" s="165"/>
      <c r="C188" s="238"/>
      <c r="D188" s="239"/>
      <c r="E188" s="239"/>
      <c r="F188" s="239"/>
      <c r="G188" s="239"/>
      <c r="H188" s="240"/>
      <c r="I188" s="217" t="s">
        <v>229</v>
      </c>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96" t="str">
        <f>IF(C189&gt;0,"〇","×")</f>
        <v>×</v>
      </c>
      <c r="AL188" s="41" t="s">
        <v>273</v>
      </c>
    </row>
    <row r="189" spans="1:39" s="43" customFormat="1" ht="21.95" customHeight="1" thickTop="1">
      <c r="A189" s="235"/>
      <c r="B189" s="166"/>
      <c r="C189" s="241">
        <f>SUM(C187:H188)</f>
        <v>0</v>
      </c>
      <c r="D189" s="242"/>
      <c r="E189" s="242"/>
      <c r="F189" s="242"/>
      <c r="G189" s="242"/>
      <c r="H189" s="243"/>
      <c r="I189" s="219" t="s">
        <v>146</v>
      </c>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20"/>
      <c r="AJ189" s="221"/>
      <c r="AK189" s="60" t="str">
        <f>IF(C189&gt;0,"〇","×")</f>
        <v>×</v>
      </c>
      <c r="AL189" s="41" t="s">
        <v>151</v>
      </c>
    </row>
    <row r="190" spans="1:39" s="43" customFormat="1" ht="21.95" customHeight="1">
      <c r="A190" s="234">
        <v>9</v>
      </c>
      <c r="B190" s="167" t="s">
        <v>240</v>
      </c>
      <c r="C190" s="170" t="s">
        <v>55</v>
      </c>
      <c r="D190" s="171"/>
      <c r="E190" s="171"/>
      <c r="F190" s="171"/>
      <c r="G190" s="171"/>
      <c r="H190" s="172"/>
      <c r="I190" s="170" t="s">
        <v>68</v>
      </c>
      <c r="J190" s="173"/>
      <c r="K190" s="173"/>
      <c r="L190" s="173"/>
      <c r="M190" s="173"/>
      <c r="N190" s="173"/>
      <c r="O190" s="173"/>
      <c r="P190" s="173"/>
      <c r="Q190" s="174"/>
      <c r="R190" s="175" t="s">
        <v>80</v>
      </c>
      <c r="S190" s="176"/>
      <c r="T190" s="176"/>
      <c r="U190" s="176"/>
      <c r="V190" s="177"/>
      <c r="W190" s="178" t="s">
        <v>71</v>
      </c>
      <c r="X190" s="179"/>
      <c r="Y190" s="179"/>
      <c r="Z190" s="180"/>
      <c r="AA190" s="178" t="s">
        <v>72</v>
      </c>
      <c r="AB190" s="179"/>
      <c r="AC190" s="179"/>
      <c r="AD190" s="180"/>
      <c r="AE190" s="178" t="s">
        <v>57</v>
      </c>
      <c r="AF190" s="179"/>
      <c r="AG190" s="179"/>
      <c r="AH190" s="179"/>
      <c r="AI190" s="179"/>
      <c r="AJ190" s="180"/>
      <c r="AK190" s="60" t="str">
        <f>IF(COUNTIF(AK191:AK201,"〇")=6,"☆","♦")</f>
        <v>♦</v>
      </c>
      <c r="AL190" s="93" t="s">
        <v>205</v>
      </c>
    </row>
    <row r="191" spans="1:39" s="43" customFormat="1" ht="21.95" customHeight="1">
      <c r="A191" s="235"/>
      <c r="B191" s="168"/>
      <c r="C191" s="190"/>
      <c r="D191" s="191"/>
      <c r="E191" s="191"/>
      <c r="F191" s="191"/>
      <c r="G191" s="191"/>
      <c r="H191" s="192"/>
      <c r="I191" s="196"/>
      <c r="J191" s="197"/>
      <c r="K191" s="197"/>
      <c r="L191" s="197"/>
      <c r="M191" s="197"/>
      <c r="N191" s="197"/>
      <c r="O191" s="197"/>
      <c r="P191" s="197"/>
      <c r="Q191" s="198"/>
      <c r="R191" s="158"/>
      <c r="S191" s="159"/>
      <c r="T191" s="159"/>
      <c r="U191" s="159"/>
      <c r="V191" s="160"/>
      <c r="W191" s="205">
        <f>IF(AK190="☆",SUM(C197:AJ197),0)</f>
        <v>0</v>
      </c>
      <c r="X191" s="206"/>
      <c r="Y191" s="206"/>
      <c r="Z191" s="207"/>
      <c r="AA191" s="205">
        <f>C201</f>
        <v>0</v>
      </c>
      <c r="AB191" s="206"/>
      <c r="AC191" s="206"/>
      <c r="AD191" s="207"/>
      <c r="AE191" s="225">
        <f>IF(AA191&lt;W191,ROUNDDOWN(AA191,-3),W191)</f>
        <v>0</v>
      </c>
      <c r="AF191" s="226"/>
      <c r="AG191" s="226"/>
      <c r="AH191" s="226"/>
      <c r="AI191" s="226"/>
      <c r="AJ191" s="227"/>
      <c r="AK191" s="60" t="str">
        <f>IF(COUNTA(C191)=1,"〇","×")</f>
        <v>×</v>
      </c>
      <c r="AL191" s="41" t="s">
        <v>153</v>
      </c>
    </row>
    <row r="192" spans="1:39" s="43" customFormat="1" ht="21.95" customHeight="1">
      <c r="A192" s="235"/>
      <c r="B192" s="168"/>
      <c r="C192" s="193"/>
      <c r="D192" s="194"/>
      <c r="E192" s="194"/>
      <c r="F192" s="194"/>
      <c r="G192" s="194"/>
      <c r="H192" s="195"/>
      <c r="I192" s="199"/>
      <c r="J192" s="200"/>
      <c r="K192" s="200"/>
      <c r="L192" s="200"/>
      <c r="M192" s="200"/>
      <c r="N192" s="200"/>
      <c r="O192" s="200"/>
      <c r="P192" s="200"/>
      <c r="Q192" s="201"/>
      <c r="R192" s="202"/>
      <c r="S192" s="203"/>
      <c r="T192" s="203"/>
      <c r="U192" s="203"/>
      <c r="V192" s="204"/>
      <c r="W192" s="208"/>
      <c r="X192" s="209"/>
      <c r="Y192" s="209"/>
      <c r="Z192" s="210"/>
      <c r="AA192" s="208"/>
      <c r="AB192" s="209"/>
      <c r="AC192" s="209"/>
      <c r="AD192" s="210"/>
      <c r="AE192" s="228"/>
      <c r="AF192" s="229"/>
      <c r="AG192" s="229"/>
      <c r="AH192" s="229"/>
      <c r="AI192" s="229"/>
      <c r="AJ192" s="230"/>
      <c r="AK192" s="60" t="str">
        <f>IF(COUNTA(I191)=1,"〇","×")</f>
        <v>×</v>
      </c>
      <c r="AL192" s="41" t="s">
        <v>154</v>
      </c>
    </row>
    <row r="193" spans="1:38" s="43" customFormat="1" ht="21.95" customHeight="1">
      <c r="A193" s="235"/>
      <c r="B193" s="168"/>
      <c r="C193" s="231" t="s">
        <v>97</v>
      </c>
      <c r="D193" s="232"/>
      <c r="E193" s="232"/>
      <c r="F193" s="232"/>
      <c r="G193" s="232"/>
      <c r="H193" s="233"/>
      <c r="I193" s="231" t="s">
        <v>98</v>
      </c>
      <c r="J193" s="236"/>
      <c r="K193" s="236"/>
      <c r="L193" s="236"/>
      <c r="M193" s="236"/>
      <c r="N193" s="236"/>
      <c r="O193" s="237"/>
      <c r="P193" s="231" t="s">
        <v>99</v>
      </c>
      <c r="Q193" s="236"/>
      <c r="R193" s="236"/>
      <c r="S193" s="236"/>
      <c r="T193" s="236"/>
      <c r="U193" s="236"/>
      <c r="V193" s="237"/>
      <c r="W193" s="231" t="s">
        <v>100</v>
      </c>
      <c r="X193" s="236"/>
      <c r="Y193" s="236"/>
      <c r="Z193" s="236"/>
      <c r="AA193" s="236"/>
      <c r="AB193" s="236"/>
      <c r="AC193" s="237"/>
      <c r="AD193" s="231" t="s">
        <v>101</v>
      </c>
      <c r="AE193" s="236"/>
      <c r="AF193" s="236"/>
      <c r="AG193" s="236"/>
      <c r="AH193" s="236"/>
      <c r="AI193" s="236"/>
      <c r="AJ193" s="237"/>
      <c r="AK193" s="60" t="str">
        <f>IF(COUNTA(R191)=1,"〇","×")</f>
        <v>×</v>
      </c>
      <c r="AL193" s="41" t="s">
        <v>155</v>
      </c>
    </row>
    <row r="194" spans="1:38" s="43" customFormat="1" ht="21.95" customHeight="1">
      <c r="A194" s="235"/>
      <c r="B194" s="168"/>
      <c r="C194" s="187" t="s">
        <v>96</v>
      </c>
      <c r="D194" s="153"/>
      <c r="E194" s="153"/>
      <c r="F194" s="153"/>
      <c r="G194" s="153"/>
      <c r="H194" s="154"/>
      <c r="I194" s="187" t="s">
        <v>96</v>
      </c>
      <c r="J194" s="188"/>
      <c r="K194" s="188"/>
      <c r="L194" s="188"/>
      <c r="M194" s="188"/>
      <c r="N194" s="188"/>
      <c r="O194" s="189"/>
      <c r="P194" s="187" t="s">
        <v>96</v>
      </c>
      <c r="Q194" s="188"/>
      <c r="R194" s="188"/>
      <c r="S194" s="188"/>
      <c r="T194" s="188"/>
      <c r="U194" s="188"/>
      <c r="V194" s="189"/>
      <c r="W194" s="187" t="s">
        <v>96</v>
      </c>
      <c r="X194" s="188"/>
      <c r="Y194" s="188"/>
      <c r="Z194" s="188"/>
      <c r="AA194" s="188"/>
      <c r="AB194" s="188"/>
      <c r="AC194" s="189"/>
      <c r="AD194" s="187" t="s">
        <v>96</v>
      </c>
      <c r="AE194" s="188"/>
      <c r="AF194" s="188"/>
      <c r="AG194" s="188"/>
      <c r="AH194" s="188"/>
      <c r="AI194" s="188"/>
      <c r="AJ194" s="189"/>
      <c r="AK194" s="96"/>
      <c r="AL194" s="41"/>
    </row>
    <row r="195" spans="1:38" s="43" customFormat="1" ht="21.95" customHeight="1">
      <c r="A195" s="235"/>
      <c r="B195" s="168"/>
      <c r="C195" s="181"/>
      <c r="D195" s="182"/>
      <c r="E195" s="182"/>
      <c r="F195" s="182"/>
      <c r="G195" s="182"/>
      <c r="H195" s="183"/>
      <c r="I195" s="158"/>
      <c r="J195" s="159"/>
      <c r="K195" s="159"/>
      <c r="L195" s="159"/>
      <c r="M195" s="159"/>
      <c r="N195" s="159"/>
      <c r="O195" s="160"/>
      <c r="P195" s="158"/>
      <c r="Q195" s="159"/>
      <c r="R195" s="159"/>
      <c r="S195" s="159"/>
      <c r="T195" s="159"/>
      <c r="U195" s="159"/>
      <c r="V195" s="160"/>
      <c r="W195" s="158"/>
      <c r="X195" s="159"/>
      <c r="Y195" s="159"/>
      <c r="Z195" s="159"/>
      <c r="AA195" s="159"/>
      <c r="AB195" s="159"/>
      <c r="AC195" s="160"/>
      <c r="AD195" s="158"/>
      <c r="AE195" s="159"/>
      <c r="AF195" s="159"/>
      <c r="AG195" s="159"/>
      <c r="AH195" s="159"/>
      <c r="AI195" s="159"/>
      <c r="AJ195" s="160"/>
      <c r="AK195" s="60"/>
      <c r="AL195" s="41"/>
    </row>
    <row r="196" spans="1:38" s="43" customFormat="1" ht="21.95" customHeight="1">
      <c r="A196" s="235"/>
      <c r="B196" s="168"/>
      <c r="C196" s="184"/>
      <c r="D196" s="185"/>
      <c r="E196" s="185"/>
      <c r="F196" s="185"/>
      <c r="G196" s="185"/>
      <c r="H196" s="186"/>
      <c r="I196" s="161"/>
      <c r="J196" s="162"/>
      <c r="K196" s="162"/>
      <c r="L196" s="162"/>
      <c r="M196" s="162"/>
      <c r="N196" s="162"/>
      <c r="O196" s="163"/>
      <c r="P196" s="161"/>
      <c r="Q196" s="162"/>
      <c r="R196" s="162"/>
      <c r="S196" s="162"/>
      <c r="T196" s="162"/>
      <c r="U196" s="162"/>
      <c r="V196" s="163"/>
      <c r="W196" s="161"/>
      <c r="X196" s="162"/>
      <c r="Y196" s="162"/>
      <c r="Z196" s="162"/>
      <c r="AA196" s="162"/>
      <c r="AB196" s="162"/>
      <c r="AC196" s="163"/>
      <c r="AD196" s="161"/>
      <c r="AE196" s="162"/>
      <c r="AF196" s="162"/>
      <c r="AG196" s="162"/>
      <c r="AH196" s="162"/>
      <c r="AI196" s="162"/>
      <c r="AJ196" s="163"/>
      <c r="AK196" s="60" t="str">
        <f>IF(COUNTA(C195,I195,P195,W195,AD195)&gt;=1,"〇","×")</f>
        <v>×</v>
      </c>
      <c r="AL196" s="41" t="s">
        <v>152</v>
      </c>
    </row>
    <row r="197" spans="1:38" s="43" customFormat="1" ht="21.95" customHeight="1">
      <c r="A197" s="235"/>
      <c r="B197" s="169"/>
      <c r="C197" s="152" t="str">
        <f>IF(C195="","",VLOOKUP(C195,テーブル!$C$1:$D$37,2,FALSE))</f>
        <v/>
      </c>
      <c r="D197" s="153"/>
      <c r="E197" s="153"/>
      <c r="F197" s="153"/>
      <c r="G197" s="153"/>
      <c r="H197" s="154"/>
      <c r="I197" s="155" t="str">
        <f>IF(I195="","",VLOOKUP(I195,テーブル!$C$1:$D$37,2,FALSE))</f>
        <v/>
      </c>
      <c r="J197" s="156"/>
      <c r="K197" s="156"/>
      <c r="L197" s="156"/>
      <c r="M197" s="156"/>
      <c r="N197" s="156"/>
      <c r="O197" s="157"/>
      <c r="P197" s="155" t="str">
        <f>IF(P195="","",VLOOKUP(P195,テーブル!$C$1:$D$37,2,FALSE))</f>
        <v/>
      </c>
      <c r="Q197" s="156"/>
      <c r="R197" s="156"/>
      <c r="S197" s="156"/>
      <c r="T197" s="156"/>
      <c r="U197" s="156"/>
      <c r="V197" s="157"/>
      <c r="W197" s="155" t="str">
        <f>IF(W195="","",VLOOKUP(W195,テーブル!$C$1:$D$37,2,FALSE))</f>
        <v/>
      </c>
      <c r="X197" s="156"/>
      <c r="Y197" s="156"/>
      <c r="Z197" s="156"/>
      <c r="AA197" s="156"/>
      <c r="AB197" s="156"/>
      <c r="AC197" s="157"/>
      <c r="AD197" s="155" t="str">
        <f>IF(AD195="","",VLOOKUP(AD195,テーブル!$C$1:$D$37,2,FALSE))</f>
        <v/>
      </c>
      <c r="AE197" s="156"/>
      <c r="AF197" s="156"/>
      <c r="AG197" s="156"/>
      <c r="AH197" s="156"/>
      <c r="AI197" s="156"/>
      <c r="AJ197" s="157"/>
      <c r="AK197" s="96"/>
      <c r="AL197" s="41"/>
    </row>
    <row r="198" spans="1:38" s="43" customFormat="1" ht="21.95" customHeight="1">
      <c r="A198" s="235"/>
      <c r="B198" s="164" t="s">
        <v>241</v>
      </c>
      <c r="C198" s="222" t="s">
        <v>144</v>
      </c>
      <c r="D198" s="223"/>
      <c r="E198" s="223"/>
      <c r="F198" s="223"/>
      <c r="G198" s="223"/>
      <c r="H198" s="224"/>
      <c r="I198" s="244" t="s">
        <v>93</v>
      </c>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c r="AG198" s="245"/>
      <c r="AH198" s="245"/>
      <c r="AI198" s="245"/>
      <c r="AJ198" s="245"/>
      <c r="AK198" s="96"/>
      <c r="AL198" s="41"/>
    </row>
    <row r="199" spans="1:38" s="43" customFormat="1" ht="21.95" customHeight="1">
      <c r="A199" s="235"/>
      <c r="B199" s="165"/>
      <c r="C199" s="212"/>
      <c r="D199" s="213"/>
      <c r="E199" s="213"/>
      <c r="F199" s="213"/>
      <c r="G199" s="213"/>
      <c r="H199" s="214"/>
      <c r="I199" s="215" t="s">
        <v>227</v>
      </c>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6"/>
      <c r="AK199" s="96"/>
      <c r="AL199" s="41"/>
    </row>
    <row r="200" spans="1:38" s="43" customFormat="1" ht="21.95" customHeight="1" thickBot="1">
      <c r="A200" s="235"/>
      <c r="B200" s="165"/>
      <c r="C200" s="238"/>
      <c r="D200" s="239"/>
      <c r="E200" s="239"/>
      <c r="F200" s="239"/>
      <c r="G200" s="239"/>
      <c r="H200" s="240"/>
      <c r="I200" s="217" t="s">
        <v>229</v>
      </c>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96" t="str">
        <f>IF(C201&gt;0,"〇","×")</f>
        <v>×</v>
      </c>
      <c r="AL200" s="41" t="s">
        <v>273</v>
      </c>
    </row>
    <row r="201" spans="1:38" s="43" customFormat="1" ht="21.95" customHeight="1" thickTop="1">
      <c r="A201" s="235"/>
      <c r="B201" s="166"/>
      <c r="C201" s="241">
        <f>SUM(C199:H200)</f>
        <v>0</v>
      </c>
      <c r="D201" s="242"/>
      <c r="E201" s="242"/>
      <c r="F201" s="242"/>
      <c r="G201" s="242"/>
      <c r="H201" s="243"/>
      <c r="I201" s="219" t="s">
        <v>146</v>
      </c>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0"/>
      <c r="AI201" s="220"/>
      <c r="AJ201" s="221"/>
      <c r="AK201" s="60" t="str">
        <f>IF(C201&gt;0,"〇","×")</f>
        <v>×</v>
      </c>
      <c r="AL201" s="41" t="s">
        <v>151</v>
      </c>
    </row>
    <row r="202" spans="1:38" s="43" customFormat="1" ht="21.95" customHeight="1">
      <c r="A202" s="234">
        <v>10</v>
      </c>
      <c r="B202" s="167" t="s">
        <v>240</v>
      </c>
      <c r="C202" s="170" t="s">
        <v>55</v>
      </c>
      <c r="D202" s="171"/>
      <c r="E202" s="171"/>
      <c r="F202" s="171"/>
      <c r="G202" s="171"/>
      <c r="H202" s="172"/>
      <c r="I202" s="170" t="s">
        <v>68</v>
      </c>
      <c r="J202" s="173"/>
      <c r="K202" s="173"/>
      <c r="L202" s="173"/>
      <c r="M202" s="173"/>
      <c r="N202" s="173"/>
      <c r="O202" s="173"/>
      <c r="P202" s="173"/>
      <c r="Q202" s="174"/>
      <c r="R202" s="175" t="s">
        <v>80</v>
      </c>
      <c r="S202" s="176"/>
      <c r="T202" s="176"/>
      <c r="U202" s="176"/>
      <c r="V202" s="177"/>
      <c r="W202" s="178" t="s">
        <v>71</v>
      </c>
      <c r="X202" s="179"/>
      <c r="Y202" s="179"/>
      <c r="Z202" s="180"/>
      <c r="AA202" s="178" t="s">
        <v>72</v>
      </c>
      <c r="AB202" s="179"/>
      <c r="AC202" s="179"/>
      <c r="AD202" s="180"/>
      <c r="AE202" s="178" t="s">
        <v>57</v>
      </c>
      <c r="AF202" s="179"/>
      <c r="AG202" s="179"/>
      <c r="AH202" s="179"/>
      <c r="AI202" s="179"/>
      <c r="AJ202" s="180"/>
      <c r="AK202" s="60" t="str">
        <f>IF(COUNTIF(AK203:AK213,"〇")=6,"☆","♦")</f>
        <v>♦</v>
      </c>
      <c r="AL202" s="93" t="s">
        <v>205</v>
      </c>
    </row>
    <row r="203" spans="1:38" s="43" customFormat="1" ht="21.95" customHeight="1">
      <c r="A203" s="235"/>
      <c r="B203" s="168"/>
      <c r="C203" s="190"/>
      <c r="D203" s="191"/>
      <c r="E203" s="191"/>
      <c r="F203" s="191"/>
      <c r="G203" s="191"/>
      <c r="H203" s="192"/>
      <c r="I203" s="196"/>
      <c r="J203" s="197"/>
      <c r="K203" s="197"/>
      <c r="L203" s="197"/>
      <c r="M203" s="197"/>
      <c r="N203" s="197"/>
      <c r="O203" s="197"/>
      <c r="P203" s="197"/>
      <c r="Q203" s="198"/>
      <c r="R203" s="158"/>
      <c r="S203" s="159"/>
      <c r="T203" s="159"/>
      <c r="U203" s="159"/>
      <c r="V203" s="160"/>
      <c r="W203" s="205">
        <f>IF(AK202="☆",SUM(C209:AJ209),0)</f>
        <v>0</v>
      </c>
      <c r="X203" s="206"/>
      <c r="Y203" s="206"/>
      <c r="Z203" s="207"/>
      <c r="AA203" s="205">
        <f>C213</f>
        <v>0</v>
      </c>
      <c r="AB203" s="206"/>
      <c r="AC203" s="206"/>
      <c r="AD203" s="207"/>
      <c r="AE203" s="225">
        <f>IF(AA203&lt;W203,ROUNDDOWN(AA203,-3),W203)</f>
        <v>0</v>
      </c>
      <c r="AF203" s="226"/>
      <c r="AG203" s="226"/>
      <c r="AH203" s="226"/>
      <c r="AI203" s="226"/>
      <c r="AJ203" s="227"/>
      <c r="AK203" s="60" t="str">
        <f>IF(COUNTA(C203)=1,"〇","×")</f>
        <v>×</v>
      </c>
      <c r="AL203" s="41" t="s">
        <v>153</v>
      </c>
    </row>
    <row r="204" spans="1:38" s="43" customFormat="1" ht="21.95" customHeight="1">
      <c r="A204" s="235"/>
      <c r="B204" s="168"/>
      <c r="C204" s="193"/>
      <c r="D204" s="194"/>
      <c r="E204" s="194"/>
      <c r="F204" s="194"/>
      <c r="G204" s="194"/>
      <c r="H204" s="195"/>
      <c r="I204" s="199"/>
      <c r="J204" s="200"/>
      <c r="K204" s="200"/>
      <c r="L204" s="200"/>
      <c r="M204" s="200"/>
      <c r="N204" s="200"/>
      <c r="O204" s="200"/>
      <c r="P204" s="200"/>
      <c r="Q204" s="201"/>
      <c r="R204" s="202"/>
      <c r="S204" s="203"/>
      <c r="T204" s="203"/>
      <c r="U204" s="203"/>
      <c r="V204" s="204"/>
      <c r="W204" s="208"/>
      <c r="X204" s="209"/>
      <c r="Y204" s="209"/>
      <c r="Z204" s="210"/>
      <c r="AA204" s="208"/>
      <c r="AB204" s="209"/>
      <c r="AC204" s="209"/>
      <c r="AD204" s="210"/>
      <c r="AE204" s="228"/>
      <c r="AF204" s="229"/>
      <c r="AG204" s="229"/>
      <c r="AH204" s="229"/>
      <c r="AI204" s="229"/>
      <c r="AJ204" s="230"/>
      <c r="AK204" s="60" t="str">
        <f>IF(COUNTA(I203)=1,"〇","×")</f>
        <v>×</v>
      </c>
      <c r="AL204" s="41" t="s">
        <v>154</v>
      </c>
    </row>
    <row r="205" spans="1:38" s="43" customFormat="1" ht="21.95" customHeight="1">
      <c r="A205" s="235"/>
      <c r="B205" s="168"/>
      <c r="C205" s="231" t="s">
        <v>97</v>
      </c>
      <c r="D205" s="232"/>
      <c r="E205" s="232"/>
      <c r="F205" s="232"/>
      <c r="G205" s="232"/>
      <c r="H205" s="233"/>
      <c r="I205" s="231" t="s">
        <v>98</v>
      </c>
      <c r="J205" s="236"/>
      <c r="K205" s="236"/>
      <c r="L205" s="236"/>
      <c r="M205" s="236"/>
      <c r="N205" s="236"/>
      <c r="O205" s="237"/>
      <c r="P205" s="231" t="s">
        <v>99</v>
      </c>
      <c r="Q205" s="236"/>
      <c r="R205" s="236"/>
      <c r="S205" s="236"/>
      <c r="T205" s="236"/>
      <c r="U205" s="236"/>
      <c r="V205" s="237"/>
      <c r="W205" s="231" t="s">
        <v>100</v>
      </c>
      <c r="X205" s="236"/>
      <c r="Y205" s="236"/>
      <c r="Z205" s="236"/>
      <c r="AA205" s="236"/>
      <c r="AB205" s="236"/>
      <c r="AC205" s="237"/>
      <c r="AD205" s="231" t="s">
        <v>101</v>
      </c>
      <c r="AE205" s="236"/>
      <c r="AF205" s="236"/>
      <c r="AG205" s="236"/>
      <c r="AH205" s="236"/>
      <c r="AI205" s="236"/>
      <c r="AJ205" s="237"/>
      <c r="AK205" s="60" t="str">
        <f>IF(COUNTA(R203)=1,"〇","×")</f>
        <v>×</v>
      </c>
      <c r="AL205" s="41" t="s">
        <v>155</v>
      </c>
    </row>
    <row r="206" spans="1:38" s="43" customFormat="1" ht="21.95" customHeight="1">
      <c r="A206" s="235"/>
      <c r="B206" s="168"/>
      <c r="C206" s="187" t="s">
        <v>96</v>
      </c>
      <c r="D206" s="153"/>
      <c r="E206" s="153"/>
      <c r="F206" s="153"/>
      <c r="G206" s="153"/>
      <c r="H206" s="154"/>
      <c r="I206" s="187" t="s">
        <v>96</v>
      </c>
      <c r="J206" s="188"/>
      <c r="K206" s="188"/>
      <c r="L206" s="188"/>
      <c r="M206" s="188"/>
      <c r="N206" s="188"/>
      <c r="O206" s="189"/>
      <c r="P206" s="187" t="s">
        <v>96</v>
      </c>
      <c r="Q206" s="188"/>
      <c r="R206" s="188"/>
      <c r="S206" s="188"/>
      <c r="T206" s="188"/>
      <c r="U206" s="188"/>
      <c r="V206" s="189"/>
      <c r="W206" s="187" t="s">
        <v>96</v>
      </c>
      <c r="X206" s="188"/>
      <c r="Y206" s="188"/>
      <c r="Z206" s="188"/>
      <c r="AA206" s="188"/>
      <c r="AB206" s="188"/>
      <c r="AC206" s="189"/>
      <c r="AD206" s="187" t="s">
        <v>96</v>
      </c>
      <c r="AE206" s="188"/>
      <c r="AF206" s="188"/>
      <c r="AG206" s="188"/>
      <c r="AH206" s="188"/>
      <c r="AI206" s="188"/>
      <c r="AJ206" s="189"/>
      <c r="AK206" s="96"/>
      <c r="AL206" s="41"/>
    </row>
    <row r="207" spans="1:38" s="43" customFormat="1" ht="21.95" customHeight="1">
      <c r="A207" s="235"/>
      <c r="B207" s="168"/>
      <c r="C207" s="181"/>
      <c r="D207" s="182"/>
      <c r="E207" s="182"/>
      <c r="F207" s="182"/>
      <c r="G207" s="182"/>
      <c r="H207" s="183"/>
      <c r="I207" s="158"/>
      <c r="J207" s="159"/>
      <c r="K207" s="159"/>
      <c r="L207" s="159"/>
      <c r="M207" s="159"/>
      <c r="N207" s="159"/>
      <c r="O207" s="160"/>
      <c r="P207" s="158"/>
      <c r="Q207" s="159"/>
      <c r="R207" s="159"/>
      <c r="S207" s="159"/>
      <c r="T207" s="159"/>
      <c r="U207" s="159"/>
      <c r="V207" s="160"/>
      <c r="W207" s="158"/>
      <c r="X207" s="159"/>
      <c r="Y207" s="159"/>
      <c r="Z207" s="159"/>
      <c r="AA207" s="159"/>
      <c r="AB207" s="159"/>
      <c r="AC207" s="160"/>
      <c r="AD207" s="158"/>
      <c r="AE207" s="159"/>
      <c r="AF207" s="159"/>
      <c r="AG207" s="159"/>
      <c r="AH207" s="159"/>
      <c r="AI207" s="159"/>
      <c r="AJ207" s="160"/>
      <c r="AK207" s="60"/>
      <c r="AL207" s="41"/>
    </row>
    <row r="208" spans="1:38" s="43" customFormat="1" ht="21.95" customHeight="1">
      <c r="A208" s="235"/>
      <c r="B208" s="168"/>
      <c r="C208" s="184"/>
      <c r="D208" s="185"/>
      <c r="E208" s="185"/>
      <c r="F208" s="185"/>
      <c r="G208" s="185"/>
      <c r="H208" s="186"/>
      <c r="I208" s="161"/>
      <c r="J208" s="162"/>
      <c r="K208" s="162"/>
      <c r="L208" s="162"/>
      <c r="M208" s="162"/>
      <c r="N208" s="162"/>
      <c r="O208" s="163"/>
      <c r="P208" s="161"/>
      <c r="Q208" s="162"/>
      <c r="R208" s="162"/>
      <c r="S208" s="162"/>
      <c r="T208" s="162"/>
      <c r="U208" s="162"/>
      <c r="V208" s="163"/>
      <c r="W208" s="161"/>
      <c r="X208" s="162"/>
      <c r="Y208" s="162"/>
      <c r="Z208" s="162"/>
      <c r="AA208" s="162"/>
      <c r="AB208" s="162"/>
      <c r="AC208" s="163"/>
      <c r="AD208" s="161"/>
      <c r="AE208" s="162"/>
      <c r="AF208" s="162"/>
      <c r="AG208" s="162"/>
      <c r="AH208" s="162"/>
      <c r="AI208" s="162"/>
      <c r="AJ208" s="163"/>
      <c r="AK208" s="60" t="str">
        <f>IF(COUNTA(C207,I207,P207,W207,AD207)&gt;=1,"〇","×")</f>
        <v>×</v>
      </c>
      <c r="AL208" s="41" t="s">
        <v>152</v>
      </c>
    </row>
    <row r="209" spans="1:38" s="43" customFormat="1" ht="21.95" customHeight="1">
      <c r="A209" s="235"/>
      <c r="B209" s="169"/>
      <c r="C209" s="152" t="str">
        <f>IF(C207="","",VLOOKUP(C207,テーブル!$C$1:$D$37,2,FALSE))</f>
        <v/>
      </c>
      <c r="D209" s="153"/>
      <c r="E209" s="153"/>
      <c r="F209" s="153"/>
      <c r="G209" s="153"/>
      <c r="H209" s="154"/>
      <c r="I209" s="155" t="str">
        <f>IF(I207="","",VLOOKUP(I207,テーブル!$C$1:$D$37,2,FALSE))</f>
        <v/>
      </c>
      <c r="J209" s="156"/>
      <c r="K209" s="156"/>
      <c r="L209" s="156"/>
      <c r="M209" s="156"/>
      <c r="N209" s="156"/>
      <c r="O209" s="157"/>
      <c r="P209" s="155" t="str">
        <f>IF(P207="","",VLOOKUP(P207,テーブル!$C$1:$D$37,2,FALSE))</f>
        <v/>
      </c>
      <c r="Q209" s="156"/>
      <c r="R209" s="156"/>
      <c r="S209" s="156"/>
      <c r="T209" s="156"/>
      <c r="U209" s="156"/>
      <c r="V209" s="157"/>
      <c r="W209" s="155" t="str">
        <f>IF(W207="","",VLOOKUP(W207,テーブル!$C$1:$D$37,2,FALSE))</f>
        <v/>
      </c>
      <c r="X209" s="156"/>
      <c r="Y209" s="156"/>
      <c r="Z209" s="156"/>
      <c r="AA209" s="156"/>
      <c r="AB209" s="156"/>
      <c r="AC209" s="157"/>
      <c r="AD209" s="155" t="str">
        <f>IF(AD207="","",VLOOKUP(AD207,テーブル!$C$1:$D$37,2,FALSE))</f>
        <v/>
      </c>
      <c r="AE209" s="156"/>
      <c r="AF209" s="156"/>
      <c r="AG209" s="156"/>
      <c r="AH209" s="156"/>
      <c r="AI209" s="156"/>
      <c r="AJ209" s="157"/>
      <c r="AK209" s="96"/>
      <c r="AL209" s="41"/>
    </row>
    <row r="210" spans="1:38" s="43" customFormat="1" ht="21.95" customHeight="1">
      <c r="A210" s="235"/>
      <c r="B210" s="164" t="s">
        <v>241</v>
      </c>
      <c r="C210" s="222" t="s">
        <v>144</v>
      </c>
      <c r="D210" s="223"/>
      <c r="E210" s="223"/>
      <c r="F210" s="223"/>
      <c r="G210" s="223"/>
      <c r="H210" s="224"/>
      <c r="I210" s="244" t="s">
        <v>93</v>
      </c>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96"/>
      <c r="AL210" s="41"/>
    </row>
    <row r="211" spans="1:38" s="43" customFormat="1" ht="21.95" customHeight="1">
      <c r="A211" s="235"/>
      <c r="B211" s="165"/>
      <c r="C211" s="250"/>
      <c r="D211" s="251"/>
      <c r="E211" s="251"/>
      <c r="F211" s="251"/>
      <c r="G211" s="251"/>
      <c r="H211" s="252"/>
      <c r="I211" s="215" t="s">
        <v>227</v>
      </c>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6"/>
      <c r="AI211" s="216"/>
      <c r="AJ211" s="216"/>
      <c r="AK211" s="96"/>
      <c r="AL211" s="41"/>
    </row>
    <row r="212" spans="1:38" s="43" customFormat="1" ht="21.95" customHeight="1" thickBot="1">
      <c r="A212" s="235"/>
      <c r="B212" s="165"/>
      <c r="C212" s="253"/>
      <c r="D212" s="254"/>
      <c r="E212" s="254"/>
      <c r="F212" s="254"/>
      <c r="G212" s="254"/>
      <c r="H212" s="255"/>
      <c r="I212" s="217" t="s">
        <v>229</v>
      </c>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96" t="str">
        <f>IF(C213&gt;0,"〇","×")</f>
        <v>×</v>
      </c>
      <c r="AL212" s="41" t="s">
        <v>273</v>
      </c>
    </row>
    <row r="213" spans="1:38" s="43" customFormat="1" ht="21.95" customHeight="1" thickTop="1">
      <c r="A213" s="235"/>
      <c r="B213" s="166"/>
      <c r="C213" s="246">
        <f>SUM(C211:H212)</f>
        <v>0</v>
      </c>
      <c r="D213" s="247"/>
      <c r="E213" s="247"/>
      <c r="F213" s="247"/>
      <c r="G213" s="247"/>
      <c r="H213" s="248"/>
      <c r="I213" s="219" t="s">
        <v>146</v>
      </c>
      <c r="J213" s="220"/>
      <c r="K213" s="220"/>
      <c r="L213" s="220"/>
      <c r="M213" s="220"/>
      <c r="N213" s="220"/>
      <c r="O213" s="220"/>
      <c r="P213" s="220"/>
      <c r="Q213" s="220"/>
      <c r="R213" s="220"/>
      <c r="S213" s="220"/>
      <c r="T213" s="220"/>
      <c r="U213" s="220"/>
      <c r="V213" s="220"/>
      <c r="W213" s="220"/>
      <c r="X213" s="220"/>
      <c r="Y213" s="220"/>
      <c r="Z213" s="220"/>
      <c r="AA213" s="220"/>
      <c r="AB213" s="220"/>
      <c r="AC213" s="220"/>
      <c r="AD213" s="220"/>
      <c r="AE213" s="220"/>
      <c r="AF213" s="220"/>
      <c r="AG213" s="220"/>
      <c r="AH213" s="220"/>
      <c r="AI213" s="220"/>
      <c r="AJ213" s="221"/>
      <c r="AK213" s="60" t="str">
        <f>IF(C213&gt;0,"〇","×")</f>
        <v>×</v>
      </c>
      <c r="AL213" s="41" t="s">
        <v>151</v>
      </c>
    </row>
    <row r="214" spans="1:38" s="43" customFormat="1" ht="21.95" customHeight="1">
      <c r="A214" s="234">
        <v>11</v>
      </c>
      <c r="B214" s="167" t="s">
        <v>240</v>
      </c>
      <c r="C214" s="170" t="s">
        <v>55</v>
      </c>
      <c r="D214" s="171"/>
      <c r="E214" s="171"/>
      <c r="F214" s="171"/>
      <c r="G214" s="171"/>
      <c r="H214" s="172"/>
      <c r="I214" s="170" t="s">
        <v>68</v>
      </c>
      <c r="J214" s="173"/>
      <c r="K214" s="173"/>
      <c r="L214" s="173"/>
      <c r="M214" s="173"/>
      <c r="N214" s="173"/>
      <c r="O214" s="173"/>
      <c r="P214" s="173"/>
      <c r="Q214" s="174"/>
      <c r="R214" s="175" t="s">
        <v>80</v>
      </c>
      <c r="S214" s="176"/>
      <c r="T214" s="176"/>
      <c r="U214" s="176"/>
      <c r="V214" s="177"/>
      <c r="W214" s="178" t="s">
        <v>71</v>
      </c>
      <c r="X214" s="179"/>
      <c r="Y214" s="179"/>
      <c r="Z214" s="180"/>
      <c r="AA214" s="178" t="s">
        <v>72</v>
      </c>
      <c r="AB214" s="179"/>
      <c r="AC214" s="179"/>
      <c r="AD214" s="180"/>
      <c r="AE214" s="178" t="s">
        <v>57</v>
      </c>
      <c r="AF214" s="179"/>
      <c r="AG214" s="179"/>
      <c r="AH214" s="179"/>
      <c r="AI214" s="179"/>
      <c r="AJ214" s="180"/>
      <c r="AK214" s="60" t="str">
        <f>IF(COUNTIF(AK215:AK225,"〇")=6,"☆","♦")</f>
        <v>♦</v>
      </c>
      <c r="AL214" s="93" t="s">
        <v>205</v>
      </c>
    </row>
    <row r="215" spans="1:38" s="43" customFormat="1" ht="21.95" customHeight="1">
      <c r="A215" s="235"/>
      <c r="B215" s="168"/>
      <c r="C215" s="190"/>
      <c r="D215" s="191"/>
      <c r="E215" s="191"/>
      <c r="F215" s="191"/>
      <c r="G215" s="191"/>
      <c r="H215" s="192"/>
      <c r="I215" s="196"/>
      <c r="J215" s="197"/>
      <c r="K215" s="197"/>
      <c r="L215" s="197"/>
      <c r="M215" s="197"/>
      <c r="N215" s="197"/>
      <c r="O215" s="197"/>
      <c r="P215" s="197"/>
      <c r="Q215" s="198"/>
      <c r="R215" s="158"/>
      <c r="S215" s="159"/>
      <c r="T215" s="159"/>
      <c r="U215" s="159"/>
      <c r="V215" s="160"/>
      <c r="W215" s="205">
        <f>IF(AK214="☆",SUM(C221:AJ221),0)</f>
        <v>0</v>
      </c>
      <c r="X215" s="206"/>
      <c r="Y215" s="206"/>
      <c r="Z215" s="207"/>
      <c r="AA215" s="205">
        <f>C225</f>
        <v>0</v>
      </c>
      <c r="AB215" s="206"/>
      <c r="AC215" s="206"/>
      <c r="AD215" s="207"/>
      <c r="AE215" s="225">
        <f>IF(AA215&lt;W215,ROUNDDOWN(AA215,-3),W215)</f>
        <v>0</v>
      </c>
      <c r="AF215" s="226"/>
      <c r="AG215" s="226"/>
      <c r="AH215" s="226"/>
      <c r="AI215" s="226"/>
      <c r="AJ215" s="227"/>
      <c r="AK215" s="60" t="str">
        <f>IF(COUNTA(C215)=1,"〇","×")</f>
        <v>×</v>
      </c>
      <c r="AL215" s="41" t="s">
        <v>153</v>
      </c>
    </row>
    <row r="216" spans="1:38" s="43" customFormat="1" ht="21.95" customHeight="1">
      <c r="A216" s="235"/>
      <c r="B216" s="168"/>
      <c r="C216" s="193"/>
      <c r="D216" s="194"/>
      <c r="E216" s="194"/>
      <c r="F216" s="194"/>
      <c r="G216" s="194"/>
      <c r="H216" s="195"/>
      <c r="I216" s="199"/>
      <c r="J216" s="200"/>
      <c r="K216" s="200"/>
      <c r="L216" s="200"/>
      <c r="M216" s="200"/>
      <c r="N216" s="200"/>
      <c r="O216" s="200"/>
      <c r="P216" s="200"/>
      <c r="Q216" s="201"/>
      <c r="R216" s="202"/>
      <c r="S216" s="203"/>
      <c r="T216" s="203"/>
      <c r="U216" s="203"/>
      <c r="V216" s="204"/>
      <c r="W216" s="208"/>
      <c r="X216" s="209"/>
      <c r="Y216" s="209"/>
      <c r="Z216" s="210"/>
      <c r="AA216" s="208"/>
      <c r="AB216" s="209"/>
      <c r="AC216" s="209"/>
      <c r="AD216" s="210"/>
      <c r="AE216" s="228"/>
      <c r="AF216" s="229"/>
      <c r="AG216" s="229"/>
      <c r="AH216" s="229"/>
      <c r="AI216" s="229"/>
      <c r="AJ216" s="230"/>
      <c r="AK216" s="60" t="str">
        <f>IF(COUNTA(I215)=1,"〇","×")</f>
        <v>×</v>
      </c>
      <c r="AL216" s="41" t="s">
        <v>154</v>
      </c>
    </row>
    <row r="217" spans="1:38" s="43" customFormat="1" ht="21.95" customHeight="1">
      <c r="A217" s="235"/>
      <c r="B217" s="168"/>
      <c r="C217" s="231" t="s">
        <v>97</v>
      </c>
      <c r="D217" s="232"/>
      <c r="E217" s="232"/>
      <c r="F217" s="232"/>
      <c r="G217" s="232"/>
      <c r="H217" s="233"/>
      <c r="I217" s="231" t="s">
        <v>98</v>
      </c>
      <c r="J217" s="236"/>
      <c r="K217" s="236"/>
      <c r="L217" s="236"/>
      <c r="M217" s="236"/>
      <c r="N217" s="236"/>
      <c r="O217" s="237"/>
      <c r="P217" s="231" t="s">
        <v>99</v>
      </c>
      <c r="Q217" s="236"/>
      <c r="R217" s="236"/>
      <c r="S217" s="236"/>
      <c r="T217" s="236"/>
      <c r="U217" s="236"/>
      <c r="V217" s="237"/>
      <c r="W217" s="231" t="s">
        <v>100</v>
      </c>
      <c r="X217" s="236"/>
      <c r="Y217" s="236"/>
      <c r="Z217" s="236"/>
      <c r="AA217" s="236"/>
      <c r="AB217" s="236"/>
      <c r="AC217" s="237"/>
      <c r="AD217" s="231" t="s">
        <v>101</v>
      </c>
      <c r="AE217" s="236"/>
      <c r="AF217" s="236"/>
      <c r="AG217" s="236"/>
      <c r="AH217" s="236"/>
      <c r="AI217" s="236"/>
      <c r="AJ217" s="237"/>
      <c r="AK217" s="60" t="str">
        <f>IF(COUNTA(R215)=1,"〇","×")</f>
        <v>×</v>
      </c>
      <c r="AL217" s="41" t="s">
        <v>155</v>
      </c>
    </row>
    <row r="218" spans="1:38" s="43" customFormat="1" ht="21.95" customHeight="1">
      <c r="A218" s="235"/>
      <c r="B218" s="168"/>
      <c r="C218" s="187" t="s">
        <v>96</v>
      </c>
      <c r="D218" s="153"/>
      <c r="E218" s="153"/>
      <c r="F218" s="153"/>
      <c r="G218" s="153"/>
      <c r="H218" s="154"/>
      <c r="I218" s="187" t="s">
        <v>96</v>
      </c>
      <c r="J218" s="188"/>
      <c r="K218" s="188"/>
      <c r="L218" s="188"/>
      <c r="M218" s="188"/>
      <c r="N218" s="188"/>
      <c r="O218" s="189"/>
      <c r="P218" s="187" t="s">
        <v>96</v>
      </c>
      <c r="Q218" s="188"/>
      <c r="R218" s="188"/>
      <c r="S218" s="188"/>
      <c r="T218" s="188"/>
      <c r="U218" s="188"/>
      <c r="V218" s="189"/>
      <c r="W218" s="187" t="s">
        <v>96</v>
      </c>
      <c r="X218" s="188"/>
      <c r="Y218" s="188"/>
      <c r="Z218" s="188"/>
      <c r="AA218" s="188"/>
      <c r="AB218" s="188"/>
      <c r="AC218" s="189"/>
      <c r="AD218" s="187" t="s">
        <v>96</v>
      </c>
      <c r="AE218" s="188"/>
      <c r="AF218" s="188"/>
      <c r="AG218" s="188"/>
      <c r="AH218" s="188"/>
      <c r="AI218" s="188"/>
      <c r="AJ218" s="189"/>
      <c r="AK218" s="96"/>
      <c r="AL218" s="41"/>
    </row>
    <row r="219" spans="1:38" s="43" customFormat="1" ht="21.95" customHeight="1">
      <c r="A219" s="235"/>
      <c r="B219" s="168"/>
      <c r="C219" s="181"/>
      <c r="D219" s="182"/>
      <c r="E219" s="182"/>
      <c r="F219" s="182"/>
      <c r="G219" s="182"/>
      <c r="H219" s="183"/>
      <c r="I219" s="158"/>
      <c r="J219" s="159"/>
      <c r="K219" s="159"/>
      <c r="L219" s="159"/>
      <c r="M219" s="159"/>
      <c r="N219" s="159"/>
      <c r="O219" s="160"/>
      <c r="P219" s="158"/>
      <c r="Q219" s="159"/>
      <c r="R219" s="159"/>
      <c r="S219" s="159"/>
      <c r="T219" s="159"/>
      <c r="U219" s="159"/>
      <c r="V219" s="160"/>
      <c r="W219" s="158"/>
      <c r="X219" s="159"/>
      <c r="Y219" s="159"/>
      <c r="Z219" s="159"/>
      <c r="AA219" s="159"/>
      <c r="AB219" s="159"/>
      <c r="AC219" s="160"/>
      <c r="AD219" s="158"/>
      <c r="AE219" s="159"/>
      <c r="AF219" s="159"/>
      <c r="AG219" s="159"/>
      <c r="AH219" s="159"/>
      <c r="AI219" s="159"/>
      <c r="AJ219" s="160"/>
      <c r="AK219" s="60"/>
      <c r="AL219" s="41"/>
    </row>
    <row r="220" spans="1:38" s="43" customFormat="1" ht="21.95" customHeight="1">
      <c r="A220" s="235"/>
      <c r="B220" s="168"/>
      <c r="C220" s="184"/>
      <c r="D220" s="185"/>
      <c r="E220" s="185"/>
      <c r="F220" s="185"/>
      <c r="G220" s="185"/>
      <c r="H220" s="186"/>
      <c r="I220" s="161"/>
      <c r="J220" s="162"/>
      <c r="K220" s="162"/>
      <c r="L220" s="162"/>
      <c r="M220" s="162"/>
      <c r="N220" s="162"/>
      <c r="O220" s="163"/>
      <c r="P220" s="161"/>
      <c r="Q220" s="162"/>
      <c r="R220" s="162"/>
      <c r="S220" s="162"/>
      <c r="T220" s="162"/>
      <c r="U220" s="162"/>
      <c r="V220" s="163"/>
      <c r="W220" s="161"/>
      <c r="X220" s="162"/>
      <c r="Y220" s="162"/>
      <c r="Z220" s="162"/>
      <c r="AA220" s="162"/>
      <c r="AB220" s="162"/>
      <c r="AC220" s="163"/>
      <c r="AD220" s="161"/>
      <c r="AE220" s="162"/>
      <c r="AF220" s="162"/>
      <c r="AG220" s="162"/>
      <c r="AH220" s="162"/>
      <c r="AI220" s="162"/>
      <c r="AJ220" s="163"/>
      <c r="AK220" s="60" t="str">
        <f>IF(COUNTA(C219,I219,P219,W219,AD219)&gt;=1,"〇","×")</f>
        <v>×</v>
      </c>
      <c r="AL220" s="41" t="s">
        <v>152</v>
      </c>
    </row>
    <row r="221" spans="1:38" s="43" customFormat="1" ht="21.95" customHeight="1">
      <c r="A221" s="235"/>
      <c r="B221" s="169"/>
      <c r="C221" s="152" t="str">
        <f>IF(C219="","",VLOOKUP(C219,テーブル!$C$1:$D$37,2,FALSE))</f>
        <v/>
      </c>
      <c r="D221" s="153"/>
      <c r="E221" s="153"/>
      <c r="F221" s="153"/>
      <c r="G221" s="153"/>
      <c r="H221" s="154"/>
      <c r="I221" s="155" t="str">
        <f>IF(I219="","",VLOOKUP(I219,テーブル!$C$1:$D$37,2,FALSE))</f>
        <v/>
      </c>
      <c r="J221" s="156"/>
      <c r="K221" s="156"/>
      <c r="L221" s="156"/>
      <c r="M221" s="156"/>
      <c r="N221" s="156"/>
      <c r="O221" s="157"/>
      <c r="P221" s="155" t="str">
        <f>IF(P219="","",VLOOKUP(P219,テーブル!$C$1:$D$37,2,FALSE))</f>
        <v/>
      </c>
      <c r="Q221" s="156"/>
      <c r="R221" s="156"/>
      <c r="S221" s="156"/>
      <c r="T221" s="156"/>
      <c r="U221" s="156"/>
      <c r="V221" s="157"/>
      <c r="W221" s="155" t="str">
        <f>IF(W219="","",VLOOKUP(W219,テーブル!$C$1:$D$37,2,FALSE))</f>
        <v/>
      </c>
      <c r="X221" s="156"/>
      <c r="Y221" s="156"/>
      <c r="Z221" s="156"/>
      <c r="AA221" s="156"/>
      <c r="AB221" s="156"/>
      <c r="AC221" s="157"/>
      <c r="AD221" s="155" t="str">
        <f>IF(AD219="","",VLOOKUP(AD219,テーブル!$C$1:$D$37,2,FALSE))</f>
        <v/>
      </c>
      <c r="AE221" s="156"/>
      <c r="AF221" s="156"/>
      <c r="AG221" s="156"/>
      <c r="AH221" s="156"/>
      <c r="AI221" s="156"/>
      <c r="AJ221" s="157"/>
      <c r="AK221" s="96"/>
      <c r="AL221" s="41"/>
    </row>
    <row r="222" spans="1:38" s="43" customFormat="1" ht="21.95" customHeight="1">
      <c r="A222" s="235"/>
      <c r="B222" s="164" t="s">
        <v>241</v>
      </c>
      <c r="C222" s="222" t="s">
        <v>144</v>
      </c>
      <c r="D222" s="223"/>
      <c r="E222" s="223"/>
      <c r="F222" s="223"/>
      <c r="G222" s="223"/>
      <c r="H222" s="224"/>
      <c r="I222" s="244" t="s">
        <v>93</v>
      </c>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E222" s="245"/>
      <c r="AF222" s="245"/>
      <c r="AG222" s="245"/>
      <c r="AH222" s="245"/>
      <c r="AI222" s="245"/>
      <c r="AJ222" s="245"/>
      <c r="AK222" s="96"/>
      <c r="AL222" s="41"/>
    </row>
    <row r="223" spans="1:38" s="43" customFormat="1" ht="21.95" customHeight="1">
      <c r="A223" s="235"/>
      <c r="B223" s="165"/>
      <c r="C223" s="250"/>
      <c r="D223" s="251"/>
      <c r="E223" s="251"/>
      <c r="F223" s="251"/>
      <c r="G223" s="251"/>
      <c r="H223" s="252"/>
      <c r="I223" s="215" t="s">
        <v>227</v>
      </c>
      <c r="J223" s="216"/>
      <c r="K223" s="216"/>
      <c r="L223" s="216"/>
      <c r="M223" s="216"/>
      <c r="N223" s="216"/>
      <c r="O223" s="216"/>
      <c r="P223" s="216"/>
      <c r="Q223" s="216"/>
      <c r="R223" s="216"/>
      <c r="S223" s="216"/>
      <c r="T223" s="216"/>
      <c r="U223" s="216"/>
      <c r="V223" s="216"/>
      <c r="W223" s="216"/>
      <c r="X223" s="216"/>
      <c r="Y223" s="216"/>
      <c r="Z223" s="216"/>
      <c r="AA223" s="216"/>
      <c r="AB223" s="216"/>
      <c r="AC223" s="216"/>
      <c r="AD223" s="216"/>
      <c r="AE223" s="216"/>
      <c r="AF223" s="216"/>
      <c r="AG223" s="216"/>
      <c r="AH223" s="216"/>
      <c r="AI223" s="216"/>
      <c r="AJ223" s="216"/>
      <c r="AK223" s="96"/>
      <c r="AL223" s="41"/>
    </row>
    <row r="224" spans="1:38" s="43" customFormat="1" ht="21.95" customHeight="1" thickBot="1">
      <c r="A224" s="235"/>
      <c r="B224" s="165"/>
      <c r="C224" s="253"/>
      <c r="D224" s="254"/>
      <c r="E224" s="254"/>
      <c r="F224" s="254"/>
      <c r="G224" s="254"/>
      <c r="H224" s="255"/>
      <c r="I224" s="217" t="s">
        <v>229</v>
      </c>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96" t="str">
        <f>IF(C225&gt;0,"〇","×")</f>
        <v>×</v>
      </c>
      <c r="AL224" s="41" t="s">
        <v>273</v>
      </c>
    </row>
    <row r="225" spans="1:39" s="43" customFormat="1" ht="21.95" customHeight="1" thickTop="1">
      <c r="A225" s="412"/>
      <c r="B225" s="166"/>
      <c r="C225" s="246">
        <f>SUM(C223:H224)</f>
        <v>0</v>
      </c>
      <c r="D225" s="247"/>
      <c r="E225" s="247"/>
      <c r="F225" s="247"/>
      <c r="G225" s="247"/>
      <c r="H225" s="248"/>
      <c r="I225" s="219" t="s">
        <v>146</v>
      </c>
      <c r="J225" s="220"/>
      <c r="K225" s="220"/>
      <c r="L225" s="220"/>
      <c r="M225" s="220"/>
      <c r="N225" s="220"/>
      <c r="O225" s="220"/>
      <c r="P225" s="220"/>
      <c r="Q225" s="220"/>
      <c r="R225" s="220"/>
      <c r="S225" s="220"/>
      <c r="T225" s="220"/>
      <c r="U225" s="220"/>
      <c r="V225" s="220"/>
      <c r="W225" s="220"/>
      <c r="X225" s="220"/>
      <c r="Y225" s="220"/>
      <c r="Z225" s="220"/>
      <c r="AA225" s="220"/>
      <c r="AB225" s="220"/>
      <c r="AC225" s="220"/>
      <c r="AD225" s="220"/>
      <c r="AE225" s="220"/>
      <c r="AF225" s="220"/>
      <c r="AG225" s="220"/>
      <c r="AH225" s="220"/>
      <c r="AI225" s="220"/>
      <c r="AJ225" s="221"/>
      <c r="AK225" s="60" t="str">
        <f>IF(C225&gt;0,"〇","×")</f>
        <v>×</v>
      </c>
      <c r="AL225" s="41" t="s">
        <v>151</v>
      </c>
    </row>
    <row r="226" spans="1:39" ht="21.95" customHeight="1">
      <c r="A226" s="85"/>
      <c r="B226" s="102"/>
      <c r="C226" s="103"/>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L226" s="45"/>
      <c r="AM226" s="97"/>
    </row>
    <row r="227" spans="1:39" ht="21.95" customHeight="1">
      <c r="A227" s="249" t="s">
        <v>150</v>
      </c>
      <c r="B227" s="249"/>
      <c r="C227" s="249"/>
      <c r="D227" s="249"/>
      <c r="E227" s="249"/>
      <c r="F227" s="249"/>
      <c r="G227" s="249"/>
      <c r="H227" s="249"/>
      <c r="I227" s="249"/>
      <c r="J227" s="249"/>
      <c r="K227" s="249"/>
      <c r="L227" s="249"/>
      <c r="M227" s="249"/>
      <c r="N227" s="249"/>
      <c r="O227" s="249"/>
      <c r="P227" s="249"/>
      <c r="Q227" s="249"/>
      <c r="R227" s="249"/>
      <c r="S227" s="249"/>
      <c r="T227" s="249"/>
      <c r="U227" s="249"/>
      <c r="V227" s="249"/>
      <c r="W227" s="249"/>
      <c r="X227" s="249"/>
      <c r="Y227" s="249"/>
      <c r="Z227" s="249"/>
      <c r="AA227" s="249"/>
      <c r="AB227" s="249"/>
      <c r="AC227" s="249"/>
      <c r="AD227" s="249"/>
      <c r="AE227" s="249"/>
      <c r="AF227" s="249"/>
      <c r="AG227" s="249"/>
      <c r="AH227" s="249"/>
      <c r="AI227" s="249"/>
      <c r="AJ227" s="249"/>
      <c r="AL227" s="45"/>
      <c r="AM227" s="97"/>
    </row>
    <row r="228" spans="1:39" ht="21.95" customHeight="1">
      <c r="A228" s="249"/>
      <c r="B228" s="249"/>
      <c r="C228" s="249"/>
      <c r="D228" s="249"/>
      <c r="E228" s="249"/>
      <c r="F228" s="249"/>
      <c r="G228" s="249"/>
      <c r="H228" s="249"/>
      <c r="I228" s="249"/>
      <c r="J228" s="249"/>
      <c r="K228" s="249"/>
      <c r="L228" s="249"/>
      <c r="M228" s="249"/>
      <c r="N228" s="249"/>
      <c r="O228" s="249"/>
      <c r="P228" s="249"/>
      <c r="Q228" s="249"/>
      <c r="R228" s="249"/>
      <c r="S228" s="249"/>
      <c r="T228" s="249"/>
      <c r="U228" s="249"/>
      <c r="V228" s="249"/>
      <c r="W228" s="249"/>
      <c r="X228" s="249"/>
      <c r="Y228" s="249"/>
      <c r="Z228" s="249"/>
      <c r="AA228" s="249"/>
      <c r="AB228" s="249"/>
      <c r="AC228" s="249"/>
      <c r="AD228" s="249"/>
      <c r="AE228" s="249"/>
      <c r="AF228" s="249"/>
      <c r="AG228" s="249"/>
      <c r="AH228" s="249"/>
      <c r="AI228" s="249"/>
      <c r="AJ228" s="249"/>
      <c r="AL228" s="45"/>
      <c r="AM228" s="97"/>
    </row>
    <row r="229" spans="1:39" ht="21.95" customHeight="1">
      <c r="A229" s="211" t="s">
        <v>226</v>
      </c>
      <c r="B229" s="211"/>
      <c r="C229" s="211"/>
      <c r="D229" s="211"/>
      <c r="E229" s="211"/>
      <c r="F229" s="211"/>
      <c r="G229" s="211"/>
      <c r="H229" s="211"/>
      <c r="I229" s="211"/>
      <c r="J229" s="211"/>
      <c r="K229" s="211"/>
      <c r="L229" s="211"/>
      <c r="M229" s="211"/>
      <c r="N229" s="211"/>
      <c r="O229" s="211"/>
      <c r="P229" s="211"/>
      <c r="Q229" s="211"/>
      <c r="R229" s="211"/>
      <c r="S229" s="211"/>
      <c r="T229" s="211"/>
      <c r="U229" s="211"/>
      <c r="V229" s="211"/>
      <c r="W229" s="211"/>
      <c r="X229" s="211"/>
      <c r="Y229" s="211"/>
      <c r="Z229" s="211"/>
      <c r="AA229" s="211"/>
      <c r="AB229" s="211"/>
      <c r="AC229" s="211"/>
      <c r="AD229" s="211"/>
      <c r="AE229" s="211"/>
      <c r="AF229" s="211"/>
      <c r="AG229" s="211"/>
      <c r="AH229" s="211"/>
      <c r="AI229" s="211"/>
      <c r="AJ229" s="211"/>
      <c r="AL229" s="45"/>
      <c r="AM229" s="97"/>
    </row>
    <row r="230" spans="1:39" ht="21.95" customHeight="1">
      <c r="A230" s="211" t="s">
        <v>73</v>
      </c>
      <c r="B230" s="211"/>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c r="AE230" s="211"/>
      <c r="AF230" s="211"/>
      <c r="AG230" s="211"/>
      <c r="AH230" s="211"/>
      <c r="AI230" s="211"/>
      <c r="AJ230" s="211"/>
      <c r="AL230" s="45"/>
      <c r="AM230" s="97"/>
    </row>
    <row r="231" spans="1:39" ht="21.95" customHeight="1">
      <c r="A231" s="98"/>
      <c r="B231" s="99"/>
      <c r="C231" s="100"/>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L231" s="45"/>
      <c r="AM231" s="97"/>
    </row>
    <row r="232" spans="1:39" s="43" customFormat="1" ht="21.95" customHeight="1">
      <c r="A232" s="234">
        <v>12</v>
      </c>
      <c r="B232" s="167" t="s">
        <v>240</v>
      </c>
      <c r="C232" s="170" t="s">
        <v>55</v>
      </c>
      <c r="D232" s="171"/>
      <c r="E232" s="171"/>
      <c r="F232" s="171"/>
      <c r="G232" s="171"/>
      <c r="H232" s="172"/>
      <c r="I232" s="170" t="s">
        <v>68</v>
      </c>
      <c r="J232" s="173"/>
      <c r="K232" s="173"/>
      <c r="L232" s="173"/>
      <c r="M232" s="173"/>
      <c r="N232" s="173"/>
      <c r="O232" s="173"/>
      <c r="P232" s="173"/>
      <c r="Q232" s="174"/>
      <c r="R232" s="175" t="s">
        <v>80</v>
      </c>
      <c r="S232" s="176"/>
      <c r="T232" s="176"/>
      <c r="U232" s="176"/>
      <c r="V232" s="177"/>
      <c r="W232" s="178" t="s">
        <v>71</v>
      </c>
      <c r="X232" s="179"/>
      <c r="Y232" s="179"/>
      <c r="Z232" s="180"/>
      <c r="AA232" s="178" t="s">
        <v>72</v>
      </c>
      <c r="AB232" s="179"/>
      <c r="AC232" s="179"/>
      <c r="AD232" s="180"/>
      <c r="AE232" s="178" t="s">
        <v>57</v>
      </c>
      <c r="AF232" s="179"/>
      <c r="AG232" s="179"/>
      <c r="AH232" s="179"/>
      <c r="AI232" s="179"/>
      <c r="AJ232" s="180"/>
      <c r="AK232" s="60" t="str">
        <f>IF(COUNTIF(AK233:AK243,"〇")=6,"☆","♦")</f>
        <v>♦</v>
      </c>
      <c r="AL232" s="93" t="s">
        <v>205</v>
      </c>
    </row>
    <row r="233" spans="1:39" s="43" customFormat="1" ht="21.95" customHeight="1">
      <c r="A233" s="235"/>
      <c r="B233" s="168"/>
      <c r="C233" s="190"/>
      <c r="D233" s="191"/>
      <c r="E233" s="191"/>
      <c r="F233" s="191"/>
      <c r="G233" s="191"/>
      <c r="H233" s="192"/>
      <c r="I233" s="196"/>
      <c r="J233" s="197"/>
      <c r="K233" s="197"/>
      <c r="L233" s="197"/>
      <c r="M233" s="197"/>
      <c r="N233" s="197"/>
      <c r="O233" s="197"/>
      <c r="P233" s="197"/>
      <c r="Q233" s="198"/>
      <c r="R233" s="158"/>
      <c r="S233" s="159"/>
      <c r="T233" s="159"/>
      <c r="U233" s="159"/>
      <c r="V233" s="160"/>
      <c r="W233" s="205">
        <f>IF(AK232="☆",SUM(C239:AJ239),0)</f>
        <v>0</v>
      </c>
      <c r="X233" s="206"/>
      <c r="Y233" s="206"/>
      <c r="Z233" s="207"/>
      <c r="AA233" s="205">
        <f>C243</f>
        <v>0</v>
      </c>
      <c r="AB233" s="206"/>
      <c r="AC233" s="206"/>
      <c r="AD233" s="207"/>
      <c r="AE233" s="225">
        <f>IF(AA233&lt;W233,ROUNDDOWN(AA233,-3),W233)</f>
        <v>0</v>
      </c>
      <c r="AF233" s="226"/>
      <c r="AG233" s="226"/>
      <c r="AH233" s="226"/>
      <c r="AI233" s="226"/>
      <c r="AJ233" s="227"/>
      <c r="AK233" s="60" t="str">
        <f>IF(COUNTA(C233)=1,"〇","×")</f>
        <v>×</v>
      </c>
      <c r="AL233" s="41" t="s">
        <v>153</v>
      </c>
    </row>
    <row r="234" spans="1:39" s="43" customFormat="1" ht="21.95" customHeight="1">
      <c r="A234" s="235"/>
      <c r="B234" s="168"/>
      <c r="C234" s="193"/>
      <c r="D234" s="194"/>
      <c r="E234" s="194"/>
      <c r="F234" s="194"/>
      <c r="G234" s="194"/>
      <c r="H234" s="195"/>
      <c r="I234" s="199"/>
      <c r="J234" s="200"/>
      <c r="K234" s="200"/>
      <c r="L234" s="200"/>
      <c r="M234" s="200"/>
      <c r="N234" s="200"/>
      <c r="O234" s="200"/>
      <c r="P234" s="200"/>
      <c r="Q234" s="201"/>
      <c r="R234" s="202"/>
      <c r="S234" s="203"/>
      <c r="T234" s="203"/>
      <c r="U234" s="203"/>
      <c r="V234" s="204"/>
      <c r="W234" s="208"/>
      <c r="X234" s="209"/>
      <c r="Y234" s="209"/>
      <c r="Z234" s="210"/>
      <c r="AA234" s="208"/>
      <c r="AB234" s="209"/>
      <c r="AC234" s="209"/>
      <c r="AD234" s="210"/>
      <c r="AE234" s="228"/>
      <c r="AF234" s="229"/>
      <c r="AG234" s="229"/>
      <c r="AH234" s="229"/>
      <c r="AI234" s="229"/>
      <c r="AJ234" s="230"/>
      <c r="AK234" s="60" t="str">
        <f>IF(COUNTA(I233)=1,"〇","×")</f>
        <v>×</v>
      </c>
      <c r="AL234" s="41" t="s">
        <v>154</v>
      </c>
    </row>
    <row r="235" spans="1:39" s="43" customFormat="1" ht="21.95" customHeight="1">
      <c r="A235" s="235"/>
      <c r="B235" s="168"/>
      <c r="C235" s="231" t="s">
        <v>97</v>
      </c>
      <c r="D235" s="232"/>
      <c r="E235" s="232"/>
      <c r="F235" s="232"/>
      <c r="G235" s="232"/>
      <c r="H235" s="233"/>
      <c r="I235" s="231" t="s">
        <v>98</v>
      </c>
      <c r="J235" s="236"/>
      <c r="K235" s="236"/>
      <c r="L235" s="236"/>
      <c r="M235" s="236"/>
      <c r="N235" s="236"/>
      <c r="O235" s="237"/>
      <c r="P235" s="231" t="s">
        <v>99</v>
      </c>
      <c r="Q235" s="236"/>
      <c r="R235" s="236"/>
      <c r="S235" s="236"/>
      <c r="T235" s="236"/>
      <c r="U235" s="236"/>
      <c r="V235" s="237"/>
      <c r="W235" s="231" t="s">
        <v>100</v>
      </c>
      <c r="X235" s="236"/>
      <c r="Y235" s="236"/>
      <c r="Z235" s="236"/>
      <c r="AA235" s="236"/>
      <c r="AB235" s="236"/>
      <c r="AC235" s="237"/>
      <c r="AD235" s="231" t="s">
        <v>101</v>
      </c>
      <c r="AE235" s="236"/>
      <c r="AF235" s="236"/>
      <c r="AG235" s="236"/>
      <c r="AH235" s="236"/>
      <c r="AI235" s="236"/>
      <c r="AJ235" s="237"/>
      <c r="AK235" s="60" t="str">
        <f>IF(COUNTA(R233)=1,"〇","×")</f>
        <v>×</v>
      </c>
      <c r="AL235" s="41" t="s">
        <v>155</v>
      </c>
    </row>
    <row r="236" spans="1:39" s="43" customFormat="1" ht="21.95" customHeight="1">
      <c r="A236" s="235"/>
      <c r="B236" s="168"/>
      <c r="C236" s="187" t="s">
        <v>96</v>
      </c>
      <c r="D236" s="153"/>
      <c r="E236" s="153"/>
      <c r="F236" s="153"/>
      <c r="G236" s="153"/>
      <c r="H236" s="154"/>
      <c r="I236" s="187" t="s">
        <v>96</v>
      </c>
      <c r="J236" s="188"/>
      <c r="K236" s="188"/>
      <c r="L236" s="188"/>
      <c r="M236" s="188"/>
      <c r="N236" s="188"/>
      <c r="O236" s="189"/>
      <c r="P236" s="187" t="s">
        <v>96</v>
      </c>
      <c r="Q236" s="188"/>
      <c r="R236" s="188"/>
      <c r="S236" s="188"/>
      <c r="T236" s="188"/>
      <c r="U236" s="188"/>
      <c r="V236" s="189"/>
      <c r="W236" s="187" t="s">
        <v>96</v>
      </c>
      <c r="X236" s="188"/>
      <c r="Y236" s="188"/>
      <c r="Z236" s="188"/>
      <c r="AA236" s="188"/>
      <c r="AB236" s="188"/>
      <c r="AC236" s="189"/>
      <c r="AD236" s="187" t="s">
        <v>96</v>
      </c>
      <c r="AE236" s="188"/>
      <c r="AF236" s="188"/>
      <c r="AG236" s="188"/>
      <c r="AH236" s="188"/>
      <c r="AI236" s="188"/>
      <c r="AJ236" s="189"/>
      <c r="AK236" s="96"/>
      <c r="AL236" s="41"/>
    </row>
    <row r="237" spans="1:39" s="43" customFormat="1" ht="21.95" customHeight="1">
      <c r="A237" s="235"/>
      <c r="B237" s="168"/>
      <c r="C237" s="181"/>
      <c r="D237" s="182"/>
      <c r="E237" s="182"/>
      <c r="F237" s="182"/>
      <c r="G237" s="182"/>
      <c r="H237" s="183"/>
      <c r="I237" s="158"/>
      <c r="J237" s="159"/>
      <c r="K237" s="159"/>
      <c r="L237" s="159"/>
      <c r="M237" s="159"/>
      <c r="N237" s="159"/>
      <c r="O237" s="160"/>
      <c r="P237" s="158"/>
      <c r="Q237" s="159"/>
      <c r="R237" s="159"/>
      <c r="S237" s="159"/>
      <c r="T237" s="159"/>
      <c r="U237" s="159"/>
      <c r="V237" s="160"/>
      <c r="W237" s="158"/>
      <c r="X237" s="159"/>
      <c r="Y237" s="159"/>
      <c r="Z237" s="159"/>
      <c r="AA237" s="159"/>
      <c r="AB237" s="159"/>
      <c r="AC237" s="160"/>
      <c r="AD237" s="158"/>
      <c r="AE237" s="159"/>
      <c r="AF237" s="159"/>
      <c r="AG237" s="159"/>
      <c r="AH237" s="159"/>
      <c r="AI237" s="159"/>
      <c r="AJ237" s="160"/>
      <c r="AK237" s="60"/>
      <c r="AL237" s="41"/>
    </row>
    <row r="238" spans="1:39" s="43" customFormat="1" ht="21.95" customHeight="1">
      <c r="A238" s="235"/>
      <c r="B238" s="168"/>
      <c r="C238" s="184"/>
      <c r="D238" s="185"/>
      <c r="E238" s="185"/>
      <c r="F238" s="185"/>
      <c r="G238" s="185"/>
      <c r="H238" s="186"/>
      <c r="I238" s="161"/>
      <c r="J238" s="162"/>
      <c r="K238" s="162"/>
      <c r="L238" s="162"/>
      <c r="M238" s="162"/>
      <c r="N238" s="162"/>
      <c r="O238" s="163"/>
      <c r="P238" s="161"/>
      <c r="Q238" s="162"/>
      <c r="R238" s="162"/>
      <c r="S238" s="162"/>
      <c r="T238" s="162"/>
      <c r="U238" s="162"/>
      <c r="V238" s="163"/>
      <c r="W238" s="161"/>
      <c r="X238" s="162"/>
      <c r="Y238" s="162"/>
      <c r="Z238" s="162"/>
      <c r="AA238" s="162"/>
      <c r="AB238" s="162"/>
      <c r="AC238" s="163"/>
      <c r="AD238" s="161"/>
      <c r="AE238" s="162"/>
      <c r="AF238" s="162"/>
      <c r="AG238" s="162"/>
      <c r="AH238" s="162"/>
      <c r="AI238" s="162"/>
      <c r="AJ238" s="163"/>
      <c r="AK238" s="60" t="str">
        <f>IF(COUNTA(C237,I237,P237,W237,AD237)&gt;=1,"〇","×")</f>
        <v>×</v>
      </c>
      <c r="AL238" s="41" t="s">
        <v>152</v>
      </c>
    </row>
    <row r="239" spans="1:39" s="43" customFormat="1" ht="21.95" customHeight="1">
      <c r="A239" s="235"/>
      <c r="B239" s="169"/>
      <c r="C239" s="152" t="str">
        <f>IF(C237="","",VLOOKUP(C237,テーブル!$C$1:$D$37,2,FALSE))</f>
        <v/>
      </c>
      <c r="D239" s="153"/>
      <c r="E239" s="153"/>
      <c r="F239" s="153"/>
      <c r="G239" s="153"/>
      <c r="H239" s="154"/>
      <c r="I239" s="155" t="str">
        <f>IF(I237="","",VLOOKUP(I237,テーブル!$C$1:$D$37,2,FALSE))</f>
        <v/>
      </c>
      <c r="J239" s="156"/>
      <c r="K239" s="156"/>
      <c r="L239" s="156"/>
      <c r="M239" s="156"/>
      <c r="N239" s="156"/>
      <c r="O239" s="157"/>
      <c r="P239" s="155" t="str">
        <f>IF(P237="","",VLOOKUP(P237,テーブル!$C$1:$D$37,2,FALSE))</f>
        <v/>
      </c>
      <c r="Q239" s="156"/>
      <c r="R239" s="156"/>
      <c r="S239" s="156"/>
      <c r="T239" s="156"/>
      <c r="U239" s="156"/>
      <c r="V239" s="157"/>
      <c r="W239" s="155" t="str">
        <f>IF(W237="","",VLOOKUP(W237,テーブル!$C$1:$D$37,2,FALSE))</f>
        <v/>
      </c>
      <c r="X239" s="156"/>
      <c r="Y239" s="156"/>
      <c r="Z239" s="156"/>
      <c r="AA239" s="156"/>
      <c r="AB239" s="156"/>
      <c r="AC239" s="157"/>
      <c r="AD239" s="155" t="str">
        <f>IF(AD237="","",VLOOKUP(AD237,テーブル!$C$1:$D$37,2,FALSE))</f>
        <v/>
      </c>
      <c r="AE239" s="156"/>
      <c r="AF239" s="156"/>
      <c r="AG239" s="156"/>
      <c r="AH239" s="156"/>
      <c r="AI239" s="156"/>
      <c r="AJ239" s="157"/>
      <c r="AK239" s="96"/>
      <c r="AL239" s="41"/>
    </row>
    <row r="240" spans="1:39" s="43" customFormat="1" ht="21.95" customHeight="1">
      <c r="A240" s="235"/>
      <c r="B240" s="164" t="s">
        <v>241</v>
      </c>
      <c r="C240" s="222" t="s">
        <v>144</v>
      </c>
      <c r="D240" s="223"/>
      <c r="E240" s="223"/>
      <c r="F240" s="223"/>
      <c r="G240" s="223"/>
      <c r="H240" s="224"/>
      <c r="I240" s="244" t="s">
        <v>93</v>
      </c>
      <c r="J240" s="245"/>
      <c r="K240" s="245"/>
      <c r="L240" s="245"/>
      <c r="M240" s="245"/>
      <c r="N240" s="245"/>
      <c r="O240" s="245"/>
      <c r="P240" s="245"/>
      <c r="Q240" s="245"/>
      <c r="R240" s="245"/>
      <c r="S240" s="245"/>
      <c r="T240" s="245"/>
      <c r="U240" s="245"/>
      <c r="V240" s="245"/>
      <c r="W240" s="245"/>
      <c r="X240" s="245"/>
      <c r="Y240" s="245"/>
      <c r="Z240" s="245"/>
      <c r="AA240" s="245"/>
      <c r="AB240" s="245"/>
      <c r="AC240" s="245"/>
      <c r="AD240" s="245"/>
      <c r="AE240" s="245"/>
      <c r="AF240" s="245"/>
      <c r="AG240" s="245"/>
      <c r="AH240" s="245"/>
      <c r="AI240" s="245"/>
      <c r="AJ240" s="245"/>
      <c r="AK240" s="96"/>
      <c r="AL240" s="41"/>
    </row>
    <row r="241" spans="1:38" s="43" customFormat="1" ht="21.95" customHeight="1">
      <c r="A241" s="235"/>
      <c r="B241" s="165"/>
      <c r="C241" s="212"/>
      <c r="D241" s="213"/>
      <c r="E241" s="213"/>
      <c r="F241" s="213"/>
      <c r="G241" s="213"/>
      <c r="H241" s="214"/>
      <c r="I241" s="215" t="s">
        <v>227</v>
      </c>
      <c r="J241" s="216"/>
      <c r="K241" s="216"/>
      <c r="L241" s="216"/>
      <c r="M241" s="216"/>
      <c r="N241" s="216"/>
      <c r="O241" s="216"/>
      <c r="P241" s="216"/>
      <c r="Q241" s="216"/>
      <c r="R241" s="216"/>
      <c r="S241" s="216"/>
      <c r="T241" s="216"/>
      <c r="U241" s="216"/>
      <c r="V241" s="216"/>
      <c r="W241" s="216"/>
      <c r="X241" s="216"/>
      <c r="Y241" s="216"/>
      <c r="Z241" s="216"/>
      <c r="AA241" s="216"/>
      <c r="AB241" s="216"/>
      <c r="AC241" s="216"/>
      <c r="AD241" s="216"/>
      <c r="AE241" s="216"/>
      <c r="AF241" s="216"/>
      <c r="AG241" s="216"/>
      <c r="AH241" s="216"/>
      <c r="AI241" s="216"/>
      <c r="AJ241" s="216"/>
      <c r="AK241" s="96"/>
      <c r="AL241" s="41"/>
    </row>
    <row r="242" spans="1:38" s="43" customFormat="1" ht="21.95" customHeight="1" thickBot="1">
      <c r="A242" s="235"/>
      <c r="B242" s="165"/>
      <c r="C242" s="238"/>
      <c r="D242" s="239"/>
      <c r="E242" s="239"/>
      <c r="F242" s="239"/>
      <c r="G242" s="239"/>
      <c r="H242" s="240"/>
      <c r="I242" s="217" t="s">
        <v>229</v>
      </c>
      <c r="J242" s="218"/>
      <c r="K242" s="218"/>
      <c r="L242" s="218"/>
      <c r="M242" s="218"/>
      <c r="N242" s="218"/>
      <c r="O242" s="218"/>
      <c r="P242" s="218"/>
      <c r="Q242" s="218"/>
      <c r="R242" s="218"/>
      <c r="S242" s="218"/>
      <c r="T242" s="218"/>
      <c r="U242" s="218"/>
      <c r="V242" s="218"/>
      <c r="W242" s="218"/>
      <c r="X242" s="218"/>
      <c r="Y242" s="218"/>
      <c r="Z242" s="218"/>
      <c r="AA242" s="218"/>
      <c r="AB242" s="218"/>
      <c r="AC242" s="218"/>
      <c r="AD242" s="218"/>
      <c r="AE242" s="218"/>
      <c r="AF242" s="218"/>
      <c r="AG242" s="218"/>
      <c r="AH242" s="218"/>
      <c r="AI242" s="218"/>
      <c r="AJ242" s="218"/>
      <c r="AK242" s="96" t="str">
        <f>IF(C243&gt;0,"〇","×")</f>
        <v>×</v>
      </c>
      <c r="AL242" s="41" t="s">
        <v>273</v>
      </c>
    </row>
    <row r="243" spans="1:38" s="43" customFormat="1" ht="21.95" customHeight="1" thickTop="1">
      <c r="A243" s="235"/>
      <c r="B243" s="166"/>
      <c r="C243" s="241">
        <f>SUM(C241:H242)</f>
        <v>0</v>
      </c>
      <c r="D243" s="242"/>
      <c r="E243" s="242"/>
      <c r="F243" s="242"/>
      <c r="G243" s="242"/>
      <c r="H243" s="243"/>
      <c r="I243" s="219" t="s">
        <v>146</v>
      </c>
      <c r="J243" s="220"/>
      <c r="K243" s="220"/>
      <c r="L243" s="220"/>
      <c r="M243" s="220"/>
      <c r="N243" s="220"/>
      <c r="O243" s="220"/>
      <c r="P243" s="220"/>
      <c r="Q243" s="220"/>
      <c r="R243" s="220"/>
      <c r="S243" s="220"/>
      <c r="T243" s="220"/>
      <c r="U243" s="220"/>
      <c r="V243" s="220"/>
      <c r="W243" s="220"/>
      <c r="X243" s="220"/>
      <c r="Y243" s="220"/>
      <c r="Z243" s="220"/>
      <c r="AA243" s="220"/>
      <c r="AB243" s="220"/>
      <c r="AC243" s="220"/>
      <c r="AD243" s="220"/>
      <c r="AE243" s="220"/>
      <c r="AF243" s="220"/>
      <c r="AG243" s="220"/>
      <c r="AH243" s="220"/>
      <c r="AI243" s="220"/>
      <c r="AJ243" s="221"/>
      <c r="AK243" s="60" t="str">
        <f>IF(C243&gt;0,"〇","×")</f>
        <v>×</v>
      </c>
      <c r="AL243" s="41" t="s">
        <v>151</v>
      </c>
    </row>
    <row r="244" spans="1:38" s="43" customFormat="1" ht="21.95" customHeight="1">
      <c r="A244" s="234">
        <v>13</v>
      </c>
      <c r="B244" s="167" t="s">
        <v>240</v>
      </c>
      <c r="C244" s="170" t="s">
        <v>55</v>
      </c>
      <c r="D244" s="171"/>
      <c r="E244" s="171"/>
      <c r="F244" s="171"/>
      <c r="G244" s="171"/>
      <c r="H244" s="172"/>
      <c r="I244" s="170" t="s">
        <v>68</v>
      </c>
      <c r="J244" s="173"/>
      <c r="K244" s="173"/>
      <c r="L244" s="173"/>
      <c r="M244" s="173"/>
      <c r="N244" s="173"/>
      <c r="O244" s="173"/>
      <c r="P244" s="173"/>
      <c r="Q244" s="174"/>
      <c r="R244" s="175" t="s">
        <v>80</v>
      </c>
      <c r="S244" s="176"/>
      <c r="T244" s="176"/>
      <c r="U244" s="176"/>
      <c r="V244" s="177"/>
      <c r="W244" s="178" t="s">
        <v>71</v>
      </c>
      <c r="X244" s="179"/>
      <c r="Y244" s="179"/>
      <c r="Z244" s="180"/>
      <c r="AA244" s="178" t="s">
        <v>72</v>
      </c>
      <c r="AB244" s="179"/>
      <c r="AC244" s="179"/>
      <c r="AD244" s="180"/>
      <c r="AE244" s="178" t="s">
        <v>57</v>
      </c>
      <c r="AF244" s="179"/>
      <c r="AG244" s="179"/>
      <c r="AH244" s="179"/>
      <c r="AI244" s="179"/>
      <c r="AJ244" s="180"/>
      <c r="AK244" s="60" t="str">
        <f>IF(COUNTIF(AK245:AK255,"〇")=6,"☆","♦")</f>
        <v>♦</v>
      </c>
      <c r="AL244" s="93" t="s">
        <v>205</v>
      </c>
    </row>
    <row r="245" spans="1:38" s="43" customFormat="1" ht="21.95" customHeight="1">
      <c r="A245" s="235"/>
      <c r="B245" s="168"/>
      <c r="C245" s="190"/>
      <c r="D245" s="191"/>
      <c r="E245" s="191"/>
      <c r="F245" s="191"/>
      <c r="G245" s="191"/>
      <c r="H245" s="192"/>
      <c r="I245" s="196"/>
      <c r="J245" s="197"/>
      <c r="K245" s="197"/>
      <c r="L245" s="197"/>
      <c r="M245" s="197"/>
      <c r="N245" s="197"/>
      <c r="O245" s="197"/>
      <c r="P245" s="197"/>
      <c r="Q245" s="198"/>
      <c r="R245" s="158"/>
      <c r="S245" s="159"/>
      <c r="T245" s="159"/>
      <c r="U245" s="159"/>
      <c r="V245" s="160"/>
      <c r="W245" s="205">
        <f>IF(AK244="☆",SUM(C251:AJ251),0)</f>
        <v>0</v>
      </c>
      <c r="X245" s="206"/>
      <c r="Y245" s="206"/>
      <c r="Z245" s="207"/>
      <c r="AA245" s="205">
        <f>C255</f>
        <v>0</v>
      </c>
      <c r="AB245" s="206"/>
      <c r="AC245" s="206"/>
      <c r="AD245" s="207"/>
      <c r="AE245" s="225">
        <f>IF(AA245&lt;W245,ROUNDDOWN(AA245,-3),W245)</f>
        <v>0</v>
      </c>
      <c r="AF245" s="226"/>
      <c r="AG245" s="226"/>
      <c r="AH245" s="226"/>
      <c r="AI245" s="226"/>
      <c r="AJ245" s="227"/>
      <c r="AK245" s="60" t="str">
        <f>IF(COUNTA(C245)=1,"〇","×")</f>
        <v>×</v>
      </c>
      <c r="AL245" s="41" t="s">
        <v>153</v>
      </c>
    </row>
    <row r="246" spans="1:38" s="43" customFormat="1" ht="21.95" customHeight="1">
      <c r="A246" s="235"/>
      <c r="B246" s="168"/>
      <c r="C246" s="193"/>
      <c r="D246" s="194"/>
      <c r="E246" s="194"/>
      <c r="F246" s="194"/>
      <c r="G246" s="194"/>
      <c r="H246" s="195"/>
      <c r="I246" s="199"/>
      <c r="J246" s="200"/>
      <c r="K246" s="200"/>
      <c r="L246" s="200"/>
      <c r="M246" s="200"/>
      <c r="N246" s="200"/>
      <c r="O246" s="200"/>
      <c r="P246" s="200"/>
      <c r="Q246" s="201"/>
      <c r="R246" s="202"/>
      <c r="S246" s="203"/>
      <c r="T246" s="203"/>
      <c r="U246" s="203"/>
      <c r="V246" s="204"/>
      <c r="W246" s="208"/>
      <c r="X246" s="209"/>
      <c r="Y246" s="209"/>
      <c r="Z246" s="210"/>
      <c r="AA246" s="208"/>
      <c r="AB246" s="209"/>
      <c r="AC246" s="209"/>
      <c r="AD246" s="210"/>
      <c r="AE246" s="228"/>
      <c r="AF246" s="229"/>
      <c r="AG246" s="229"/>
      <c r="AH246" s="229"/>
      <c r="AI246" s="229"/>
      <c r="AJ246" s="230"/>
      <c r="AK246" s="60" t="str">
        <f>IF(COUNTA(I245)=1,"〇","×")</f>
        <v>×</v>
      </c>
      <c r="AL246" s="41" t="s">
        <v>154</v>
      </c>
    </row>
    <row r="247" spans="1:38" s="43" customFormat="1" ht="21.95" customHeight="1">
      <c r="A247" s="235"/>
      <c r="B247" s="168"/>
      <c r="C247" s="231" t="s">
        <v>97</v>
      </c>
      <c r="D247" s="232"/>
      <c r="E247" s="232"/>
      <c r="F247" s="232"/>
      <c r="G247" s="232"/>
      <c r="H247" s="233"/>
      <c r="I247" s="231" t="s">
        <v>98</v>
      </c>
      <c r="J247" s="236"/>
      <c r="K247" s="236"/>
      <c r="L247" s="236"/>
      <c r="M247" s="236"/>
      <c r="N247" s="236"/>
      <c r="O247" s="237"/>
      <c r="P247" s="231" t="s">
        <v>99</v>
      </c>
      <c r="Q247" s="236"/>
      <c r="R247" s="236"/>
      <c r="S247" s="236"/>
      <c r="T247" s="236"/>
      <c r="U247" s="236"/>
      <c r="V247" s="237"/>
      <c r="W247" s="231" t="s">
        <v>100</v>
      </c>
      <c r="X247" s="236"/>
      <c r="Y247" s="236"/>
      <c r="Z247" s="236"/>
      <c r="AA247" s="236"/>
      <c r="AB247" s="236"/>
      <c r="AC247" s="237"/>
      <c r="AD247" s="231" t="s">
        <v>101</v>
      </c>
      <c r="AE247" s="236"/>
      <c r="AF247" s="236"/>
      <c r="AG247" s="236"/>
      <c r="AH247" s="236"/>
      <c r="AI247" s="236"/>
      <c r="AJ247" s="237"/>
      <c r="AK247" s="60" t="str">
        <f>IF(COUNTA(R245)=1,"〇","×")</f>
        <v>×</v>
      </c>
      <c r="AL247" s="41" t="s">
        <v>155</v>
      </c>
    </row>
    <row r="248" spans="1:38" s="43" customFormat="1" ht="21.95" customHeight="1">
      <c r="A248" s="235"/>
      <c r="B248" s="168"/>
      <c r="C248" s="187" t="s">
        <v>96</v>
      </c>
      <c r="D248" s="153"/>
      <c r="E248" s="153"/>
      <c r="F248" s="153"/>
      <c r="G248" s="153"/>
      <c r="H248" s="154"/>
      <c r="I248" s="187" t="s">
        <v>96</v>
      </c>
      <c r="J248" s="188"/>
      <c r="K248" s="188"/>
      <c r="L248" s="188"/>
      <c r="M248" s="188"/>
      <c r="N248" s="188"/>
      <c r="O248" s="189"/>
      <c r="P248" s="187" t="s">
        <v>96</v>
      </c>
      <c r="Q248" s="188"/>
      <c r="R248" s="188"/>
      <c r="S248" s="188"/>
      <c r="T248" s="188"/>
      <c r="U248" s="188"/>
      <c r="V248" s="189"/>
      <c r="W248" s="187" t="s">
        <v>96</v>
      </c>
      <c r="X248" s="188"/>
      <c r="Y248" s="188"/>
      <c r="Z248" s="188"/>
      <c r="AA248" s="188"/>
      <c r="AB248" s="188"/>
      <c r="AC248" s="189"/>
      <c r="AD248" s="187" t="s">
        <v>96</v>
      </c>
      <c r="AE248" s="188"/>
      <c r="AF248" s="188"/>
      <c r="AG248" s="188"/>
      <c r="AH248" s="188"/>
      <c r="AI248" s="188"/>
      <c r="AJ248" s="189"/>
      <c r="AK248" s="96"/>
      <c r="AL248" s="41"/>
    </row>
    <row r="249" spans="1:38" s="43" customFormat="1" ht="21.95" customHeight="1">
      <c r="A249" s="235"/>
      <c r="B249" s="168"/>
      <c r="C249" s="181"/>
      <c r="D249" s="182"/>
      <c r="E249" s="182"/>
      <c r="F249" s="182"/>
      <c r="G249" s="182"/>
      <c r="H249" s="183"/>
      <c r="I249" s="158"/>
      <c r="J249" s="159"/>
      <c r="K249" s="159"/>
      <c r="L249" s="159"/>
      <c r="M249" s="159"/>
      <c r="N249" s="159"/>
      <c r="O249" s="160"/>
      <c r="P249" s="158"/>
      <c r="Q249" s="159"/>
      <c r="R249" s="159"/>
      <c r="S249" s="159"/>
      <c r="T249" s="159"/>
      <c r="U249" s="159"/>
      <c r="V249" s="160"/>
      <c r="W249" s="158"/>
      <c r="X249" s="159"/>
      <c r="Y249" s="159"/>
      <c r="Z249" s="159"/>
      <c r="AA249" s="159"/>
      <c r="AB249" s="159"/>
      <c r="AC249" s="160"/>
      <c r="AD249" s="158"/>
      <c r="AE249" s="159"/>
      <c r="AF249" s="159"/>
      <c r="AG249" s="159"/>
      <c r="AH249" s="159"/>
      <c r="AI249" s="159"/>
      <c r="AJ249" s="160"/>
      <c r="AK249" s="60"/>
      <c r="AL249" s="41"/>
    </row>
    <row r="250" spans="1:38" s="43" customFormat="1" ht="21.95" customHeight="1">
      <c r="A250" s="235"/>
      <c r="B250" s="168"/>
      <c r="C250" s="184"/>
      <c r="D250" s="185"/>
      <c r="E250" s="185"/>
      <c r="F250" s="185"/>
      <c r="G250" s="185"/>
      <c r="H250" s="186"/>
      <c r="I250" s="161"/>
      <c r="J250" s="162"/>
      <c r="K250" s="162"/>
      <c r="L250" s="162"/>
      <c r="M250" s="162"/>
      <c r="N250" s="162"/>
      <c r="O250" s="163"/>
      <c r="P250" s="161"/>
      <c r="Q250" s="162"/>
      <c r="R250" s="162"/>
      <c r="S250" s="162"/>
      <c r="T250" s="162"/>
      <c r="U250" s="162"/>
      <c r="V250" s="163"/>
      <c r="W250" s="161"/>
      <c r="X250" s="162"/>
      <c r="Y250" s="162"/>
      <c r="Z250" s="162"/>
      <c r="AA250" s="162"/>
      <c r="AB250" s="162"/>
      <c r="AC250" s="163"/>
      <c r="AD250" s="161"/>
      <c r="AE250" s="162"/>
      <c r="AF250" s="162"/>
      <c r="AG250" s="162"/>
      <c r="AH250" s="162"/>
      <c r="AI250" s="162"/>
      <c r="AJ250" s="163"/>
      <c r="AK250" s="60" t="str">
        <f>IF(COUNTA(C249,I249,P249,W249,AD249)&gt;=1,"〇","×")</f>
        <v>×</v>
      </c>
      <c r="AL250" s="41" t="s">
        <v>152</v>
      </c>
    </row>
    <row r="251" spans="1:38" s="43" customFormat="1" ht="21.95" customHeight="1">
      <c r="A251" s="235"/>
      <c r="B251" s="169"/>
      <c r="C251" s="152" t="str">
        <f>IF(C249="","",VLOOKUP(C249,テーブル!$C$1:$D$37,2,FALSE))</f>
        <v/>
      </c>
      <c r="D251" s="153"/>
      <c r="E251" s="153"/>
      <c r="F251" s="153"/>
      <c r="G251" s="153"/>
      <c r="H251" s="154"/>
      <c r="I251" s="155" t="str">
        <f>IF(I249="","",VLOOKUP(I249,テーブル!$C$1:$D$37,2,FALSE))</f>
        <v/>
      </c>
      <c r="J251" s="156"/>
      <c r="K251" s="156"/>
      <c r="L251" s="156"/>
      <c r="M251" s="156"/>
      <c r="N251" s="156"/>
      <c r="O251" s="157"/>
      <c r="P251" s="155" t="str">
        <f>IF(P249="","",VLOOKUP(P249,テーブル!$C$1:$D$37,2,FALSE))</f>
        <v/>
      </c>
      <c r="Q251" s="156"/>
      <c r="R251" s="156"/>
      <c r="S251" s="156"/>
      <c r="T251" s="156"/>
      <c r="U251" s="156"/>
      <c r="V251" s="157"/>
      <c r="W251" s="155" t="str">
        <f>IF(W249="","",VLOOKUP(W249,テーブル!$C$1:$D$37,2,FALSE))</f>
        <v/>
      </c>
      <c r="X251" s="156"/>
      <c r="Y251" s="156"/>
      <c r="Z251" s="156"/>
      <c r="AA251" s="156"/>
      <c r="AB251" s="156"/>
      <c r="AC251" s="157"/>
      <c r="AD251" s="155" t="str">
        <f>IF(AD249="","",VLOOKUP(AD249,テーブル!$C$1:$D$37,2,FALSE))</f>
        <v/>
      </c>
      <c r="AE251" s="156"/>
      <c r="AF251" s="156"/>
      <c r="AG251" s="156"/>
      <c r="AH251" s="156"/>
      <c r="AI251" s="156"/>
      <c r="AJ251" s="157"/>
      <c r="AK251" s="96"/>
      <c r="AL251" s="41"/>
    </row>
    <row r="252" spans="1:38" s="43" customFormat="1" ht="21.95" customHeight="1">
      <c r="A252" s="235"/>
      <c r="B252" s="164" t="s">
        <v>241</v>
      </c>
      <c r="C252" s="222" t="s">
        <v>144</v>
      </c>
      <c r="D252" s="223"/>
      <c r="E252" s="223"/>
      <c r="F252" s="223"/>
      <c r="G252" s="223"/>
      <c r="H252" s="224"/>
      <c r="I252" s="244" t="s">
        <v>93</v>
      </c>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c r="AG252" s="245"/>
      <c r="AH252" s="245"/>
      <c r="AI252" s="245"/>
      <c r="AJ252" s="245"/>
      <c r="AK252" s="96"/>
      <c r="AL252" s="41"/>
    </row>
    <row r="253" spans="1:38" s="43" customFormat="1" ht="21.95" customHeight="1">
      <c r="A253" s="235"/>
      <c r="B253" s="165"/>
      <c r="C253" s="212"/>
      <c r="D253" s="213"/>
      <c r="E253" s="213"/>
      <c r="F253" s="213"/>
      <c r="G253" s="213"/>
      <c r="H253" s="214"/>
      <c r="I253" s="215" t="s">
        <v>227</v>
      </c>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G253" s="216"/>
      <c r="AH253" s="216"/>
      <c r="AI253" s="216"/>
      <c r="AJ253" s="216"/>
      <c r="AK253" s="96"/>
      <c r="AL253" s="41"/>
    </row>
    <row r="254" spans="1:38" s="43" customFormat="1" ht="21.95" customHeight="1" thickBot="1">
      <c r="A254" s="235"/>
      <c r="B254" s="165"/>
      <c r="C254" s="238"/>
      <c r="D254" s="239"/>
      <c r="E254" s="239"/>
      <c r="F254" s="239"/>
      <c r="G254" s="239"/>
      <c r="H254" s="240"/>
      <c r="I254" s="217" t="s">
        <v>229</v>
      </c>
      <c r="J254" s="218"/>
      <c r="K254" s="218"/>
      <c r="L254" s="218"/>
      <c r="M254" s="218"/>
      <c r="N254" s="218"/>
      <c r="O254" s="218"/>
      <c r="P254" s="218"/>
      <c r="Q254" s="218"/>
      <c r="R254" s="218"/>
      <c r="S254" s="218"/>
      <c r="T254" s="218"/>
      <c r="U254" s="218"/>
      <c r="V254" s="218"/>
      <c r="W254" s="218"/>
      <c r="X254" s="218"/>
      <c r="Y254" s="218"/>
      <c r="Z254" s="218"/>
      <c r="AA254" s="218"/>
      <c r="AB254" s="218"/>
      <c r="AC254" s="218"/>
      <c r="AD254" s="218"/>
      <c r="AE254" s="218"/>
      <c r="AF254" s="218"/>
      <c r="AG254" s="218"/>
      <c r="AH254" s="218"/>
      <c r="AI254" s="218"/>
      <c r="AJ254" s="218"/>
      <c r="AK254" s="96" t="str">
        <f>IF(C255&gt;0,"〇","×")</f>
        <v>×</v>
      </c>
      <c r="AL254" s="41" t="s">
        <v>273</v>
      </c>
    </row>
    <row r="255" spans="1:38" s="43" customFormat="1" ht="21.95" customHeight="1" thickTop="1">
      <c r="A255" s="235"/>
      <c r="B255" s="166"/>
      <c r="C255" s="241">
        <f>SUM(C253:H254)</f>
        <v>0</v>
      </c>
      <c r="D255" s="242"/>
      <c r="E255" s="242"/>
      <c r="F255" s="242"/>
      <c r="G255" s="242"/>
      <c r="H255" s="243"/>
      <c r="I255" s="219" t="s">
        <v>146</v>
      </c>
      <c r="J255" s="220"/>
      <c r="K255" s="220"/>
      <c r="L255" s="220"/>
      <c r="M255" s="220"/>
      <c r="N255" s="220"/>
      <c r="O255" s="220"/>
      <c r="P255" s="220"/>
      <c r="Q255" s="220"/>
      <c r="R255" s="220"/>
      <c r="S255" s="220"/>
      <c r="T255" s="220"/>
      <c r="U255" s="220"/>
      <c r="V255" s="220"/>
      <c r="W255" s="220"/>
      <c r="X255" s="220"/>
      <c r="Y255" s="220"/>
      <c r="Z255" s="220"/>
      <c r="AA255" s="220"/>
      <c r="AB255" s="220"/>
      <c r="AC255" s="220"/>
      <c r="AD255" s="220"/>
      <c r="AE255" s="220"/>
      <c r="AF255" s="220"/>
      <c r="AG255" s="220"/>
      <c r="AH255" s="220"/>
      <c r="AI255" s="220"/>
      <c r="AJ255" s="221"/>
      <c r="AK255" s="60" t="str">
        <f>IF(C255&gt;0,"〇","×")</f>
        <v>×</v>
      </c>
      <c r="AL255" s="41" t="s">
        <v>151</v>
      </c>
    </row>
    <row r="256" spans="1:38" s="43" customFormat="1" ht="21.95" customHeight="1">
      <c r="A256" s="234">
        <v>14</v>
      </c>
      <c r="B256" s="167" t="s">
        <v>240</v>
      </c>
      <c r="C256" s="170" t="s">
        <v>55</v>
      </c>
      <c r="D256" s="171"/>
      <c r="E256" s="171"/>
      <c r="F256" s="171"/>
      <c r="G256" s="171"/>
      <c r="H256" s="172"/>
      <c r="I256" s="170" t="s">
        <v>68</v>
      </c>
      <c r="J256" s="173"/>
      <c r="K256" s="173"/>
      <c r="L256" s="173"/>
      <c r="M256" s="173"/>
      <c r="N256" s="173"/>
      <c r="O256" s="173"/>
      <c r="P256" s="173"/>
      <c r="Q256" s="174"/>
      <c r="R256" s="175" t="s">
        <v>80</v>
      </c>
      <c r="S256" s="176"/>
      <c r="T256" s="176"/>
      <c r="U256" s="176"/>
      <c r="V256" s="177"/>
      <c r="W256" s="178" t="s">
        <v>71</v>
      </c>
      <c r="X256" s="179"/>
      <c r="Y256" s="179"/>
      <c r="Z256" s="180"/>
      <c r="AA256" s="178" t="s">
        <v>72</v>
      </c>
      <c r="AB256" s="179"/>
      <c r="AC256" s="179"/>
      <c r="AD256" s="180"/>
      <c r="AE256" s="178" t="s">
        <v>57</v>
      </c>
      <c r="AF256" s="179"/>
      <c r="AG256" s="179"/>
      <c r="AH256" s="179"/>
      <c r="AI256" s="179"/>
      <c r="AJ256" s="180"/>
      <c r="AK256" s="60" t="str">
        <f>IF(COUNTIF(AK257:AK267,"〇")=6,"☆","♦")</f>
        <v>♦</v>
      </c>
      <c r="AL256" s="93" t="s">
        <v>205</v>
      </c>
    </row>
    <row r="257" spans="1:38" s="43" customFormat="1" ht="21.95" customHeight="1">
      <c r="A257" s="235"/>
      <c r="B257" s="168"/>
      <c r="C257" s="190"/>
      <c r="D257" s="191"/>
      <c r="E257" s="191"/>
      <c r="F257" s="191"/>
      <c r="G257" s="191"/>
      <c r="H257" s="192"/>
      <c r="I257" s="196"/>
      <c r="J257" s="197"/>
      <c r="K257" s="197"/>
      <c r="L257" s="197"/>
      <c r="M257" s="197"/>
      <c r="N257" s="197"/>
      <c r="O257" s="197"/>
      <c r="P257" s="197"/>
      <c r="Q257" s="198"/>
      <c r="R257" s="158"/>
      <c r="S257" s="159"/>
      <c r="T257" s="159"/>
      <c r="U257" s="159"/>
      <c r="V257" s="160"/>
      <c r="W257" s="205">
        <f>IF(AK256="☆",SUM(C263:AJ263),0)</f>
        <v>0</v>
      </c>
      <c r="X257" s="206"/>
      <c r="Y257" s="206"/>
      <c r="Z257" s="207"/>
      <c r="AA257" s="205">
        <f>C267</f>
        <v>0</v>
      </c>
      <c r="AB257" s="206"/>
      <c r="AC257" s="206"/>
      <c r="AD257" s="207"/>
      <c r="AE257" s="225">
        <f>IF(AA257&lt;W257,ROUNDDOWN(AA257,-3),W257)</f>
        <v>0</v>
      </c>
      <c r="AF257" s="226"/>
      <c r="AG257" s="226"/>
      <c r="AH257" s="226"/>
      <c r="AI257" s="226"/>
      <c r="AJ257" s="227"/>
      <c r="AK257" s="60" t="str">
        <f>IF(COUNTA(C257)=1,"〇","×")</f>
        <v>×</v>
      </c>
      <c r="AL257" s="41" t="s">
        <v>153</v>
      </c>
    </row>
    <row r="258" spans="1:38" s="43" customFormat="1" ht="21.95" customHeight="1">
      <c r="A258" s="235"/>
      <c r="B258" s="168"/>
      <c r="C258" s="193"/>
      <c r="D258" s="194"/>
      <c r="E258" s="194"/>
      <c r="F258" s="194"/>
      <c r="G258" s="194"/>
      <c r="H258" s="195"/>
      <c r="I258" s="199"/>
      <c r="J258" s="200"/>
      <c r="K258" s="200"/>
      <c r="L258" s="200"/>
      <c r="M258" s="200"/>
      <c r="N258" s="200"/>
      <c r="O258" s="200"/>
      <c r="P258" s="200"/>
      <c r="Q258" s="201"/>
      <c r="R258" s="202"/>
      <c r="S258" s="203"/>
      <c r="T258" s="203"/>
      <c r="U258" s="203"/>
      <c r="V258" s="204"/>
      <c r="W258" s="208"/>
      <c r="X258" s="209"/>
      <c r="Y258" s="209"/>
      <c r="Z258" s="210"/>
      <c r="AA258" s="208"/>
      <c r="AB258" s="209"/>
      <c r="AC258" s="209"/>
      <c r="AD258" s="210"/>
      <c r="AE258" s="228"/>
      <c r="AF258" s="229"/>
      <c r="AG258" s="229"/>
      <c r="AH258" s="229"/>
      <c r="AI258" s="229"/>
      <c r="AJ258" s="230"/>
      <c r="AK258" s="60" t="str">
        <f>IF(COUNTA(I257)=1,"〇","×")</f>
        <v>×</v>
      </c>
      <c r="AL258" s="41" t="s">
        <v>154</v>
      </c>
    </row>
    <row r="259" spans="1:38" s="43" customFormat="1" ht="21.95" customHeight="1">
      <c r="A259" s="235"/>
      <c r="B259" s="168"/>
      <c r="C259" s="231" t="s">
        <v>97</v>
      </c>
      <c r="D259" s="232"/>
      <c r="E259" s="232"/>
      <c r="F259" s="232"/>
      <c r="G259" s="232"/>
      <c r="H259" s="233"/>
      <c r="I259" s="231" t="s">
        <v>98</v>
      </c>
      <c r="J259" s="236"/>
      <c r="K259" s="236"/>
      <c r="L259" s="236"/>
      <c r="M259" s="236"/>
      <c r="N259" s="236"/>
      <c r="O259" s="237"/>
      <c r="P259" s="231" t="s">
        <v>99</v>
      </c>
      <c r="Q259" s="236"/>
      <c r="R259" s="236"/>
      <c r="S259" s="236"/>
      <c r="T259" s="236"/>
      <c r="U259" s="236"/>
      <c r="V259" s="237"/>
      <c r="W259" s="231" t="s">
        <v>100</v>
      </c>
      <c r="X259" s="236"/>
      <c r="Y259" s="236"/>
      <c r="Z259" s="236"/>
      <c r="AA259" s="236"/>
      <c r="AB259" s="236"/>
      <c r="AC259" s="237"/>
      <c r="AD259" s="231" t="s">
        <v>101</v>
      </c>
      <c r="AE259" s="236"/>
      <c r="AF259" s="236"/>
      <c r="AG259" s="236"/>
      <c r="AH259" s="236"/>
      <c r="AI259" s="236"/>
      <c r="AJ259" s="237"/>
      <c r="AK259" s="60" t="str">
        <f>IF(COUNTA(R257)=1,"〇","×")</f>
        <v>×</v>
      </c>
      <c r="AL259" s="41" t="s">
        <v>155</v>
      </c>
    </row>
    <row r="260" spans="1:38" s="43" customFormat="1" ht="21.95" customHeight="1">
      <c r="A260" s="235"/>
      <c r="B260" s="168"/>
      <c r="C260" s="187" t="s">
        <v>96</v>
      </c>
      <c r="D260" s="153"/>
      <c r="E260" s="153"/>
      <c r="F260" s="153"/>
      <c r="G260" s="153"/>
      <c r="H260" s="154"/>
      <c r="I260" s="187" t="s">
        <v>96</v>
      </c>
      <c r="J260" s="188"/>
      <c r="K260" s="188"/>
      <c r="L260" s="188"/>
      <c r="M260" s="188"/>
      <c r="N260" s="188"/>
      <c r="O260" s="189"/>
      <c r="P260" s="187" t="s">
        <v>96</v>
      </c>
      <c r="Q260" s="188"/>
      <c r="R260" s="188"/>
      <c r="S260" s="188"/>
      <c r="T260" s="188"/>
      <c r="U260" s="188"/>
      <c r="V260" s="189"/>
      <c r="W260" s="187" t="s">
        <v>96</v>
      </c>
      <c r="X260" s="188"/>
      <c r="Y260" s="188"/>
      <c r="Z260" s="188"/>
      <c r="AA260" s="188"/>
      <c r="AB260" s="188"/>
      <c r="AC260" s="189"/>
      <c r="AD260" s="187" t="s">
        <v>96</v>
      </c>
      <c r="AE260" s="188"/>
      <c r="AF260" s="188"/>
      <c r="AG260" s="188"/>
      <c r="AH260" s="188"/>
      <c r="AI260" s="188"/>
      <c r="AJ260" s="189"/>
      <c r="AK260" s="96"/>
      <c r="AL260" s="41"/>
    </row>
    <row r="261" spans="1:38" s="43" customFormat="1" ht="21.95" customHeight="1">
      <c r="A261" s="235"/>
      <c r="B261" s="168"/>
      <c r="C261" s="181"/>
      <c r="D261" s="182"/>
      <c r="E261" s="182"/>
      <c r="F261" s="182"/>
      <c r="G261" s="182"/>
      <c r="H261" s="183"/>
      <c r="I261" s="158"/>
      <c r="J261" s="159"/>
      <c r="K261" s="159"/>
      <c r="L261" s="159"/>
      <c r="M261" s="159"/>
      <c r="N261" s="159"/>
      <c r="O261" s="160"/>
      <c r="P261" s="158"/>
      <c r="Q261" s="159"/>
      <c r="R261" s="159"/>
      <c r="S261" s="159"/>
      <c r="T261" s="159"/>
      <c r="U261" s="159"/>
      <c r="V261" s="160"/>
      <c r="W261" s="158"/>
      <c r="X261" s="159"/>
      <c r="Y261" s="159"/>
      <c r="Z261" s="159"/>
      <c r="AA261" s="159"/>
      <c r="AB261" s="159"/>
      <c r="AC261" s="160"/>
      <c r="AD261" s="158"/>
      <c r="AE261" s="159"/>
      <c r="AF261" s="159"/>
      <c r="AG261" s="159"/>
      <c r="AH261" s="159"/>
      <c r="AI261" s="159"/>
      <c r="AJ261" s="160"/>
      <c r="AK261" s="60"/>
      <c r="AL261" s="41"/>
    </row>
    <row r="262" spans="1:38" s="43" customFormat="1" ht="21.95" customHeight="1">
      <c r="A262" s="235"/>
      <c r="B262" s="168"/>
      <c r="C262" s="184"/>
      <c r="D262" s="185"/>
      <c r="E262" s="185"/>
      <c r="F262" s="185"/>
      <c r="G262" s="185"/>
      <c r="H262" s="186"/>
      <c r="I262" s="161"/>
      <c r="J262" s="162"/>
      <c r="K262" s="162"/>
      <c r="L262" s="162"/>
      <c r="M262" s="162"/>
      <c r="N262" s="162"/>
      <c r="O262" s="163"/>
      <c r="P262" s="161"/>
      <c r="Q262" s="162"/>
      <c r="R262" s="162"/>
      <c r="S262" s="162"/>
      <c r="T262" s="162"/>
      <c r="U262" s="162"/>
      <c r="V262" s="163"/>
      <c r="W262" s="161"/>
      <c r="X262" s="162"/>
      <c r="Y262" s="162"/>
      <c r="Z262" s="162"/>
      <c r="AA262" s="162"/>
      <c r="AB262" s="162"/>
      <c r="AC262" s="163"/>
      <c r="AD262" s="161"/>
      <c r="AE262" s="162"/>
      <c r="AF262" s="162"/>
      <c r="AG262" s="162"/>
      <c r="AH262" s="162"/>
      <c r="AI262" s="162"/>
      <c r="AJ262" s="163"/>
      <c r="AK262" s="60" t="str">
        <f>IF(COUNTA(C261,I261,P261,W261,AD261)&gt;=1,"〇","×")</f>
        <v>×</v>
      </c>
      <c r="AL262" s="41" t="s">
        <v>152</v>
      </c>
    </row>
    <row r="263" spans="1:38" s="43" customFormat="1" ht="21.95" customHeight="1">
      <c r="A263" s="235"/>
      <c r="B263" s="169"/>
      <c r="C263" s="152" t="str">
        <f>IF(C261="","",VLOOKUP(C261,テーブル!$C$1:$D$37,2,FALSE))</f>
        <v/>
      </c>
      <c r="D263" s="153"/>
      <c r="E263" s="153"/>
      <c r="F263" s="153"/>
      <c r="G263" s="153"/>
      <c r="H263" s="154"/>
      <c r="I263" s="155" t="str">
        <f>IF(I261="","",VLOOKUP(I261,テーブル!$C$1:$D$37,2,FALSE))</f>
        <v/>
      </c>
      <c r="J263" s="156"/>
      <c r="K263" s="156"/>
      <c r="L263" s="156"/>
      <c r="M263" s="156"/>
      <c r="N263" s="156"/>
      <c r="O263" s="157"/>
      <c r="P263" s="155" t="str">
        <f>IF(P261="","",VLOOKUP(P261,テーブル!$C$1:$D$37,2,FALSE))</f>
        <v/>
      </c>
      <c r="Q263" s="156"/>
      <c r="R263" s="156"/>
      <c r="S263" s="156"/>
      <c r="T263" s="156"/>
      <c r="U263" s="156"/>
      <c r="V263" s="157"/>
      <c r="W263" s="155" t="str">
        <f>IF(W261="","",VLOOKUP(W261,テーブル!$C$1:$D$37,2,FALSE))</f>
        <v/>
      </c>
      <c r="X263" s="156"/>
      <c r="Y263" s="156"/>
      <c r="Z263" s="156"/>
      <c r="AA263" s="156"/>
      <c r="AB263" s="156"/>
      <c r="AC263" s="157"/>
      <c r="AD263" s="155" t="str">
        <f>IF(AD261="","",VLOOKUP(AD261,テーブル!$C$1:$D$37,2,FALSE))</f>
        <v/>
      </c>
      <c r="AE263" s="156"/>
      <c r="AF263" s="156"/>
      <c r="AG263" s="156"/>
      <c r="AH263" s="156"/>
      <c r="AI263" s="156"/>
      <c r="AJ263" s="157"/>
      <c r="AK263" s="96"/>
      <c r="AL263" s="41"/>
    </row>
    <row r="264" spans="1:38" s="43" customFormat="1" ht="21.95" customHeight="1">
      <c r="A264" s="235"/>
      <c r="B264" s="164" t="s">
        <v>241</v>
      </c>
      <c r="C264" s="222" t="s">
        <v>144</v>
      </c>
      <c r="D264" s="223"/>
      <c r="E264" s="223"/>
      <c r="F264" s="223"/>
      <c r="G264" s="223"/>
      <c r="H264" s="224"/>
      <c r="I264" s="244" t="s">
        <v>93</v>
      </c>
      <c r="J264" s="245"/>
      <c r="K264" s="245"/>
      <c r="L264" s="245"/>
      <c r="M264" s="245"/>
      <c r="N264" s="245"/>
      <c r="O264" s="245"/>
      <c r="P264" s="245"/>
      <c r="Q264" s="245"/>
      <c r="R264" s="245"/>
      <c r="S264" s="245"/>
      <c r="T264" s="245"/>
      <c r="U264" s="245"/>
      <c r="V264" s="245"/>
      <c r="W264" s="245"/>
      <c r="X264" s="245"/>
      <c r="Y264" s="245"/>
      <c r="Z264" s="245"/>
      <c r="AA264" s="245"/>
      <c r="AB264" s="245"/>
      <c r="AC264" s="245"/>
      <c r="AD264" s="245"/>
      <c r="AE264" s="245"/>
      <c r="AF264" s="245"/>
      <c r="AG264" s="245"/>
      <c r="AH264" s="245"/>
      <c r="AI264" s="245"/>
      <c r="AJ264" s="245"/>
      <c r="AK264" s="96"/>
      <c r="AL264" s="41"/>
    </row>
    <row r="265" spans="1:38" s="43" customFormat="1" ht="21.95" customHeight="1">
      <c r="A265" s="235"/>
      <c r="B265" s="165"/>
      <c r="C265" s="250"/>
      <c r="D265" s="251"/>
      <c r="E265" s="251"/>
      <c r="F265" s="251"/>
      <c r="G265" s="251"/>
      <c r="H265" s="252"/>
      <c r="I265" s="215" t="s">
        <v>227</v>
      </c>
      <c r="J265" s="216"/>
      <c r="K265" s="216"/>
      <c r="L265" s="216"/>
      <c r="M265" s="216"/>
      <c r="N265" s="216"/>
      <c r="O265" s="216"/>
      <c r="P265" s="216"/>
      <c r="Q265" s="216"/>
      <c r="R265" s="216"/>
      <c r="S265" s="216"/>
      <c r="T265" s="216"/>
      <c r="U265" s="216"/>
      <c r="V265" s="216"/>
      <c r="W265" s="216"/>
      <c r="X265" s="216"/>
      <c r="Y265" s="216"/>
      <c r="Z265" s="216"/>
      <c r="AA265" s="216"/>
      <c r="AB265" s="216"/>
      <c r="AC265" s="216"/>
      <c r="AD265" s="216"/>
      <c r="AE265" s="216"/>
      <c r="AF265" s="216"/>
      <c r="AG265" s="216"/>
      <c r="AH265" s="216"/>
      <c r="AI265" s="216"/>
      <c r="AJ265" s="216"/>
      <c r="AK265" s="96"/>
      <c r="AL265" s="41"/>
    </row>
    <row r="266" spans="1:38" s="43" customFormat="1" ht="21.95" customHeight="1" thickBot="1">
      <c r="A266" s="235"/>
      <c r="B266" s="165"/>
      <c r="C266" s="253"/>
      <c r="D266" s="254"/>
      <c r="E266" s="254"/>
      <c r="F266" s="254"/>
      <c r="G266" s="254"/>
      <c r="H266" s="255"/>
      <c r="I266" s="217" t="s">
        <v>229</v>
      </c>
      <c r="J266" s="218"/>
      <c r="K266" s="218"/>
      <c r="L266" s="218"/>
      <c r="M266" s="218"/>
      <c r="N266" s="218"/>
      <c r="O266" s="218"/>
      <c r="P266" s="218"/>
      <c r="Q266" s="218"/>
      <c r="R266" s="218"/>
      <c r="S266" s="218"/>
      <c r="T266" s="218"/>
      <c r="U266" s="218"/>
      <c r="V266" s="218"/>
      <c r="W266" s="218"/>
      <c r="X266" s="218"/>
      <c r="Y266" s="218"/>
      <c r="Z266" s="218"/>
      <c r="AA266" s="218"/>
      <c r="AB266" s="218"/>
      <c r="AC266" s="218"/>
      <c r="AD266" s="218"/>
      <c r="AE266" s="218"/>
      <c r="AF266" s="218"/>
      <c r="AG266" s="218"/>
      <c r="AH266" s="218"/>
      <c r="AI266" s="218"/>
      <c r="AJ266" s="218"/>
      <c r="AK266" s="96" t="str">
        <f>IF(C267&gt;0,"〇","×")</f>
        <v>×</v>
      </c>
      <c r="AL266" s="41" t="s">
        <v>273</v>
      </c>
    </row>
    <row r="267" spans="1:38" s="43" customFormat="1" ht="21.95" customHeight="1" thickTop="1">
      <c r="A267" s="235"/>
      <c r="B267" s="166"/>
      <c r="C267" s="246">
        <f>SUM(C265:H266)</f>
        <v>0</v>
      </c>
      <c r="D267" s="247"/>
      <c r="E267" s="247"/>
      <c r="F267" s="247"/>
      <c r="G267" s="247"/>
      <c r="H267" s="248"/>
      <c r="I267" s="219" t="s">
        <v>146</v>
      </c>
      <c r="J267" s="220"/>
      <c r="K267" s="220"/>
      <c r="L267" s="220"/>
      <c r="M267" s="220"/>
      <c r="N267" s="220"/>
      <c r="O267" s="220"/>
      <c r="P267" s="220"/>
      <c r="Q267" s="220"/>
      <c r="R267" s="220"/>
      <c r="S267" s="220"/>
      <c r="T267" s="220"/>
      <c r="U267" s="220"/>
      <c r="V267" s="220"/>
      <c r="W267" s="220"/>
      <c r="X267" s="220"/>
      <c r="Y267" s="220"/>
      <c r="Z267" s="220"/>
      <c r="AA267" s="220"/>
      <c r="AB267" s="220"/>
      <c r="AC267" s="220"/>
      <c r="AD267" s="220"/>
      <c r="AE267" s="220"/>
      <c r="AF267" s="220"/>
      <c r="AG267" s="220"/>
      <c r="AH267" s="220"/>
      <c r="AI267" s="220"/>
      <c r="AJ267" s="221"/>
      <c r="AK267" s="60" t="str">
        <f>IF(C267&gt;0,"〇","×")</f>
        <v>×</v>
      </c>
      <c r="AL267" s="41" t="s">
        <v>151</v>
      </c>
    </row>
    <row r="268" spans="1:38" s="43" customFormat="1" ht="21.95" customHeight="1">
      <c r="A268" s="234">
        <v>15</v>
      </c>
      <c r="B268" s="167" t="s">
        <v>240</v>
      </c>
      <c r="C268" s="170" t="s">
        <v>55</v>
      </c>
      <c r="D268" s="171"/>
      <c r="E268" s="171"/>
      <c r="F268" s="171"/>
      <c r="G268" s="171"/>
      <c r="H268" s="172"/>
      <c r="I268" s="170" t="s">
        <v>68</v>
      </c>
      <c r="J268" s="173"/>
      <c r="K268" s="173"/>
      <c r="L268" s="173"/>
      <c r="M268" s="173"/>
      <c r="N268" s="173"/>
      <c r="O268" s="173"/>
      <c r="P268" s="173"/>
      <c r="Q268" s="174"/>
      <c r="R268" s="175" t="s">
        <v>80</v>
      </c>
      <c r="S268" s="176"/>
      <c r="T268" s="176"/>
      <c r="U268" s="176"/>
      <c r="V268" s="177"/>
      <c r="W268" s="178" t="s">
        <v>71</v>
      </c>
      <c r="X268" s="179"/>
      <c r="Y268" s="179"/>
      <c r="Z268" s="180"/>
      <c r="AA268" s="178" t="s">
        <v>72</v>
      </c>
      <c r="AB268" s="179"/>
      <c r="AC268" s="179"/>
      <c r="AD268" s="180"/>
      <c r="AE268" s="178" t="s">
        <v>57</v>
      </c>
      <c r="AF268" s="179"/>
      <c r="AG268" s="179"/>
      <c r="AH268" s="179"/>
      <c r="AI268" s="179"/>
      <c r="AJ268" s="180"/>
      <c r="AK268" s="60" t="str">
        <f>IF(COUNTIF(AK269:AK279,"〇")=6,"☆","♦")</f>
        <v>♦</v>
      </c>
      <c r="AL268" s="93" t="s">
        <v>205</v>
      </c>
    </row>
    <row r="269" spans="1:38" s="43" customFormat="1" ht="21.95" customHeight="1">
      <c r="A269" s="235"/>
      <c r="B269" s="168"/>
      <c r="C269" s="190"/>
      <c r="D269" s="191"/>
      <c r="E269" s="191"/>
      <c r="F269" s="191"/>
      <c r="G269" s="191"/>
      <c r="H269" s="192"/>
      <c r="I269" s="196"/>
      <c r="J269" s="197"/>
      <c r="K269" s="197"/>
      <c r="L269" s="197"/>
      <c r="M269" s="197"/>
      <c r="N269" s="197"/>
      <c r="O269" s="197"/>
      <c r="P269" s="197"/>
      <c r="Q269" s="198"/>
      <c r="R269" s="158"/>
      <c r="S269" s="159"/>
      <c r="T269" s="159"/>
      <c r="U269" s="159"/>
      <c r="V269" s="160"/>
      <c r="W269" s="205">
        <f>IF(AK268="☆",SUM(C275:AJ275),0)</f>
        <v>0</v>
      </c>
      <c r="X269" s="206"/>
      <c r="Y269" s="206"/>
      <c r="Z269" s="207"/>
      <c r="AA269" s="205">
        <f>C279</f>
        <v>0</v>
      </c>
      <c r="AB269" s="206"/>
      <c r="AC269" s="206"/>
      <c r="AD269" s="207"/>
      <c r="AE269" s="225">
        <f>IF(AA269&lt;W269,ROUNDDOWN(AA269,-3),W269)</f>
        <v>0</v>
      </c>
      <c r="AF269" s="226"/>
      <c r="AG269" s="226"/>
      <c r="AH269" s="226"/>
      <c r="AI269" s="226"/>
      <c r="AJ269" s="227"/>
      <c r="AK269" s="60" t="str">
        <f>IF(COUNTA(C269)=1,"〇","×")</f>
        <v>×</v>
      </c>
      <c r="AL269" s="41" t="s">
        <v>153</v>
      </c>
    </row>
    <row r="270" spans="1:38" s="43" customFormat="1" ht="21.95" customHeight="1">
      <c r="A270" s="235"/>
      <c r="B270" s="168"/>
      <c r="C270" s="193"/>
      <c r="D270" s="194"/>
      <c r="E270" s="194"/>
      <c r="F270" s="194"/>
      <c r="G270" s="194"/>
      <c r="H270" s="195"/>
      <c r="I270" s="199"/>
      <c r="J270" s="200"/>
      <c r="K270" s="200"/>
      <c r="L270" s="200"/>
      <c r="M270" s="200"/>
      <c r="N270" s="200"/>
      <c r="O270" s="200"/>
      <c r="P270" s="200"/>
      <c r="Q270" s="201"/>
      <c r="R270" s="202"/>
      <c r="S270" s="203"/>
      <c r="T270" s="203"/>
      <c r="U270" s="203"/>
      <c r="V270" s="204"/>
      <c r="W270" s="208"/>
      <c r="X270" s="209"/>
      <c r="Y270" s="209"/>
      <c r="Z270" s="210"/>
      <c r="AA270" s="208"/>
      <c r="AB270" s="209"/>
      <c r="AC270" s="209"/>
      <c r="AD270" s="210"/>
      <c r="AE270" s="228"/>
      <c r="AF270" s="229"/>
      <c r="AG270" s="229"/>
      <c r="AH270" s="229"/>
      <c r="AI270" s="229"/>
      <c r="AJ270" s="230"/>
      <c r="AK270" s="60" t="str">
        <f>IF(COUNTA(I269)=1,"〇","×")</f>
        <v>×</v>
      </c>
      <c r="AL270" s="41" t="s">
        <v>154</v>
      </c>
    </row>
    <row r="271" spans="1:38" s="43" customFormat="1" ht="21.95" customHeight="1">
      <c r="A271" s="235"/>
      <c r="B271" s="168"/>
      <c r="C271" s="231" t="s">
        <v>97</v>
      </c>
      <c r="D271" s="232"/>
      <c r="E271" s="232"/>
      <c r="F271" s="232"/>
      <c r="G271" s="232"/>
      <c r="H271" s="233"/>
      <c r="I271" s="231" t="s">
        <v>98</v>
      </c>
      <c r="J271" s="236"/>
      <c r="K271" s="236"/>
      <c r="L271" s="236"/>
      <c r="M271" s="236"/>
      <c r="N271" s="236"/>
      <c r="O271" s="237"/>
      <c r="P271" s="231" t="s">
        <v>99</v>
      </c>
      <c r="Q271" s="236"/>
      <c r="R271" s="236"/>
      <c r="S271" s="236"/>
      <c r="T271" s="236"/>
      <c r="U271" s="236"/>
      <c r="V271" s="237"/>
      <c r="W271" s="231" t="s">
        <v>100</v>
      </c>
      <c r="X271" s="236"/>
      <c r="Y271" s="236"/>
      <c r="Z271" s="236"/>
      <c r="AA271" s="236"/>
      <c r="AB271" s="236"/>
      <c r="AC271" s="237"/>
      <c r="AD271" s="231" t="s">
        <v>101</v>
      </c>
      <c r="AE271" s="236"/>
      <c r="AF271" s="236"/>
      <c r="AG271" s="236"/>
      <c r="AH271" s="236"/>
      <c r="AI271" s="236"/>
      <c r="AJ271" s="237"/>
      <c r="AK271" s="60" t="str">
        <f>IF(COUNTA(R269)=1,"〇","×")</f>
        <v>×</v>
      </c>
      <c r="AL271" s="41" t="s">
        <v>155</v>
      </c>
    </row>
    <row r="272" spans="1:38" s="43" customFormat="1" ht="21.95" customHeight="1">
      <c r="A272" s="235"/>
      <c r="B272" s="168"/>
      <c r="C272" s="187" t="s">
        <v>96</v>
      </c>
      <c r="D272" s="153"/>
      <c r="E272" s="153"/>
      <c r="F272" s="153"/>
      <c r="G272" s="153"/>
      <c r="H272" s="154"/>
      <c r="I272" s="187" t="s">
        <v>96</v>
      </c>
      <c r="J272" s="188"/>
      <c r="K272" s="188"/>
      <c r="L272" s="188"/>
      <c r="M272" s="188"/>
      <c r="N272" s="188"/>
      <c r="O272" s="189"/>
      <c r="P272" s="187" t="s">
        <v>96</v>
      </c>
      <c r="Q272" s="188"/>
      <c r="R272" s="188"/>
      <c r="S272" s="188"/>
      <c r="T272" s="188"/>
      <c r="U272" s="188"/>
      <c r="V272" s="189"/>
      <c r="W272" s="187" t="s">
        <v>96</v>
      </c>
      <c r="X272" s="188"/>
      <c r="Y272" s="188"/>
      <c r="Z272" s="188"/>
      <c r="AA272" s="188"/>
      <c r="AB272" s="188"/>
      <c r="AC272" s="189"/>
      <c r="AD272" s="187" t="s">
        <v>96</v>
      </c>
      <c r="AE272" s="188"/>
      <c r="AF272" s="188"/>
      <c r="AG272" s="188"/>
      <c r="AH272" s="188"/>
      <c r="AI272" s="188"/>
      <c r="AJ272" s="189"/>
      <c r="AK272" s="96"/>
      <c r="AL272" s="41"/>
    </row>
    <row r="273" spans="1:39" s="43" customFormat="1" ht="21.95" customHeight="1">
      <c r="A273" s="235"/>
      <c r="B273" s="168"/>
      <c r="C273" s="181"/>
      <c r="D273" s="182"/>
      <c r="E273" s="182"/>
      <c r="F273" s="182"/>
      <c r="G273" s="182"/>
      <c r="H273" s="183"/>
      <c r="I273" s="158"/>
      <c r="J273" s="159"/>
      <c r="K273" s="159"/>
      <c r="L273" s="159"/>
      <c r="M273" s="159"/>
      <c r="N273" s="159"/>
      <c r="O273" s="160"/>
      <c r="P273" s="158"/>
      <c r="Q273" s="159"/>
      <c r="R273" s="159"/>
      <c r="S273" s="159"/>
      <c r="T273" s="159"/>
      <c r="U273" s="159"/>
      <c r="V273" s="160"/>
      <c r="W273" s="158"/>
      <c r="X273" s="159"/>
      <c r="Y273" s="159"/>
      <c r="Z273" s="159"/>
      <c r="AA273" s="159"/>
      <c r="AB273" s="159"/>
      <c r="AC273" s="160"/>
      <c r="AD273" s="158"/>
      <c r="AE273" s="159"/>
      <c r="AF273" s="159"/>
      <c r="AG273" s="159"/>
      <c r="AH273" s="159"/>
      <c r="AI273" s="159"/>
      <c r="AJ273" s="160"/>
      <c r="AK273" s="60"/>
      <c r="AL273" s="41"/>
    </row>
    <row r="274" spans="1:39" s="43" customFormat="1" ht="21.95" customHeight="1">
      <c r="A274" s="235"/>
      <c r="B274" s="168"/>
      <c r="C274" s="184"/>
      <c r="D274" s="185"/>
      <c r="E274" s="185"/>
      <c r="F274" s="185"/>
      <c r="G274" s="185"/>
      <c r="H274" s="186"/>
      <c r="I274" s="161"/>
      <c r="J274" s="162"/>
      <c r="K274" s="162"/>
      <c r="L274" s="162"/>
      <c r="M274" s="162"/>
      <c r="N274" s="162"/>
      <c r="O274" s="163"/>
      <c r="P274" s="161"/>
      <c r="Q274" s="162"/>
      <c r="R274" s="162"/>
      <c r="S274" s="162"/>
      <c r="T274" s="162"/>
      <c r="U274" s="162"/>
      <c r="V274" s="163"/>
      <c r="W274" s="161"/>
      <c r="X274" s="162"/>
      <c r="Y274" s="162"/>
      <c r="Z274" s="162"/>
      <c r="AA274" s="162"/>
      <c r="AB274" s="162"/>
      <c r="AC274" s="163"/>
      <c r="AD274" s="161"/>
      <c r="AE274" s="162"/>
      <c r="AF274" s="162"/>
      <c r="AG274" s="162"/>
      <c r="AH274" s="162"/>
      <c r="AI274" s="162"/>
      <c r="AJ274" s="163"/>
      <c r="AK274" s="60" t="str">
        <f>IF(COUNTA(C273,I273,P273,W273,AD273)&gt;=1,"〇","×")</f>
        <v>×</v>
      </c>
      <c r="AL274" s="41" t="s">
        <v>152</v>
      </c>
    </row>
    <row r="275" spans="1:39" s="43" customFormat="1" ht="21.95" customHeight="1">
      <c r="A275" s="235"/>
      <c r="B275" s="169"/>
      <c r="C275" s="152" t="str">
        <f>IF(C273="","",VLOOKUP(C273,テーブル!$C$1:$D$37,2,FALSE))</f>
        <v/>
      </c>
      <c r="D275" s="153"/>
      <c r="E275" s="153"/>
      <c r="F275" s="153"/>
      <c r="G275" s="153"/>
      <c r="H275" s="154"/>
      <c r="I275" s="155" t="str">
        <f>IF(I273="","",VLOOKUP(I273,テーブル!$C$1:$D$37,2,FALSE))</f>
        <v/>
      </c>
      <c r="J275" s="156"/>
      <c r="K275" s="156"/>
      <c r="L275" s="156"/>
      <c r="M275" s="156"/>
      <c r="N275" s="156"/>
      <c r="O275" s="157"/>
      <c r="P275" s="155" t="str">
        <f>IF(P273="","",VLOOKUP(P273,テーブル!$C$1:$D$37,2,FALSE))</f>
        <v/>
      </c>
      <c r="Q275" s="156"/>
      <c r="R275" s="156"/>
      <c r="S275" s="156"/>
      <c r="T275" s="156"/>
      <c r="U275" s="156"/>
      <c r="V275" s="157"/>
      <c r="W275" s="155" t="str">
        <f>IF(W273="","",VLOOKUP(W273,テーブル!$C$1:$D$37,2,FALSE))</f>
        <v/>
      </c>
      <c r="X275" s="156"/>
      <c r="Y275" s="156"/>
      <c r="Z275" s="156"/>
      <c r="AA275" s="156"/>
      <c r="AB275" s="156"/>
      <c r="AC275" s="157"/>
      <c r="AD275" s="155" t="str">
        <f>IF(AD273="","",VLOOKUP(AD273,テーブル!$C$1:$D$37,2,FALSE))</f>
        <v/>
      </c>
      <c r="AE275" s="156"/>
      <c r="AF275" s="156"/>
      <c r="AG275" s="156"/>
      <c r="AH275" s="156"/>
      <c r="AI275" s="156"/>
      <c r="AJ275" s="157"/>
      <c r="AK275" s="96"/>
      <c r="AL275" s="41"/>
    </row>
    <row r="276" spans="1:39" s="43" customFormat="1" ht="21.95" customHeight="1">
      <c r="A276" s="235"/>
      <c r="B276" s="164" t="s">
        <v>241</v>
      </c>
      <c r="C276" s="222" t="s">
        <v>144</v>
      </c>
      <c r="D276" s="223"/>
      <c r="E276" s="223"/>
      <c r="F276" s="223"/>
      <c r="G276" s="223"/>
      <c r="H276" s="224"/>
      <c r="I276" s="244" t="s">
        <v>93</v>
      </c>
      <c r="J276" s="245"/>
      <c r="K276" s="245"/>
      <c r="L276" s="245"/>
      <c r="M276" s="245"/>
      <c r="N276" s="245"/>
      <c r="O276" s="245"/>
      <c r="P276" s="245"/>
      <c r="Q276" s="245"/>
      <c r="R276" s="245"/>
      <c r="S276" s="245"/>
      <c r="T276" s="245"/>
      <c r="U276" s="245"/>
      <c r="V276" s="245"/>
      <c r="W276" s="245"/>
      <c r="X276" s="245"/>
      <c r="Y276" s="245"/>
      <c r="Z276" s="245"/>
      <c r="AA276" s="245"/>
      <c r="AB276" s="245"/>
      <c r="AC276" s="245"/>
      <c r="AD276" s="245"/>
      <c r="AE276" s="245"/>
      <c r="AF276" s="245"/>
      <c r="AG276" s="245"/>
      <c r="AH276" s="245"/>
      <c r="AI276" s="245"/>
      <c r="AJ276" s="245"/>
      <c r="AK276" s="96"/>
      <c r="AL276" s="41"/>
    </row>
    <row r="277" spans="1:39" s="43" customFormat="1" ht="21.95" customHeight="1">
      <c r="A277" s="235"/>
      <c r="B277" s="165"/>
      <c r="C277" s="250"/>
      <c r="D277" s="251"/>
      <c r="E277" s="251"/>
      <c r="F277" s="251"/>
      <c r="G277" s="251"/>
      <c r="H277" s="252"/>
      <c r="I277" s="215" t="s">
        <v>227</v>
      </c>
      <c r="J277" s="216"/>
      <c r="K277" s="216"/>
      <c r="L277" s="216"/>
      <c r="M277" s="216"/>
      <c r="N277" s="216"/>
      <c r="O277" s="216"/>
      <c r="P277" s="216"/>
      <c r="Q277" s="216"/>
      <c r="R277" s="216"/>
      <c r="S277" s="216"/>
      <c r="T277" s="216"/>
      <c r="U277" s="216"/>
      <c r="V277" s="216"/>
      <c r="W277" s="216"/>
      <c r="X277" s="216"/>
      <c r="Y277" s="216"/>
      <c r="Z277" s="216"/>
      <c r="AA277" s="216"/>
      <c r="AB277" s="216"/>
      <c r="AC277" s="216"/>
      <c r="AD277" s="216"/>
      <c r="AE277" s="216"/>
      <c r="AF277" s="216"/>
      <c r="AG277" s="216"/>
      <c r="AH277" s="216"/>
      <c r="AI277" s="216"/>
      <c r="AJ277" s="216"/>
      <c r="AK277" s="96"/>
      <c r="AL277" s="41"/>
    </row>
    <row r="278" spans="1:39" s="43" customFormat="1" ht="21.95" customHeight="1" thickBot="1">
      <c r="A278" s="235"/>
      <c r="B278" s="165"/>
      <c r="C278" s="253"/>
      <c r="D278" s="254"/>
      <c r="E278" s="254"/>
      <c r="F278" s="254"/>
      <c r="G278" s="254"/>
      <c r="H278" s="255"/>
      <c r="I278" s="217" t="s">
        <v>229</v>
      </c>
      <c r="J278" s="218"/>
      <c r="K278" s="218"/>
      <c r="L278" s="218"/>
      <c r="M278" s="218"/>
      <c r="N278" s="218"/>
      <c r="O278" s="218"/>
      <c r="P278" s="218"/>
      <c r="Q278" s="218"/>
      <c r="R278" s="218"/>
      <c r="S278" s="218"/>
      <c r="T278" s="218"/>
      <c r="U278" s="218"/>
      <c r="V278" s="218"/>
      <c r="W278" s="218"/>
      <c r="X278" s="218"/>
      <c r="Y278" s="218"/>
      <c r="Z278" s="218"/>
      <c r="AA278" s="218"/>
      <c r="AB278" s="218"/>
      <c r="AC278" s="218"/>
      <c r="AD278" s="218"/>
      <c r="AE278" s="218"/>
      <c r="AF278" s="218"/>
      <c r="AG278" s="218"/>
      <c r="AH278" s="218"/>
      <c r="AI278" s="218"/>
      <c r="AJ278" s="218"/>
      <c r="AK278" s="96" t="str">
        <f>IF(C279&gt;0,"〇","×")</f>
        <v>×</v>
      </c>
      <c r="AL278" s="41" t="s">
        <v>273</v>
      </c>
    </row>
    <row r="279" spans="1:39" s="43" customFormat="1" ht="21.95" customHeight="1" thickTop="1">
      <c r="A279" s="412"/>
      <c r="B279" s="166"/>
      <c r="C279" s="246">
        <f>SUM(C277:H278)</f>
        <v>0</v>
      </c>
      <c r="D279" s="247"/>
      <c r="E279" s="247"/>
      <c r="F279" s="247"/>
      <c r="G279" s="247"/>
      <c r="H279" s="248"/>
      <c r="I279" s="219" t="s">
        <v>146</v>
      </c>
      <c r="J279" s="220"/>
      <c r="K279" s="220"/>
      <c r="L279" s="220"/>
      <c r="M279" s="220"/>
      <c r="N279" s="220"/>
      <c r="O279" s="220"/>
      <c r="P279" s="220"/>
      <c r="Q279" s="220"/>
      <c r="R279" s="220"/>
      <c r="S279" s="220"/>
      <c r="T279" s="220"/>
      <c r="U279" s="220"/>
      <c r="V279" s="220"/>
      <c r="W279" s="220"/>
      <c r="X279" s="220"/>
      <c r="Y279" s="220"/>
      <c r="Z279" s="220"/>
      <c r="AA279" s="220"/>
      <c r="AB279" s="220"/>
      <c r="AC279" s="220"/>
      <c r="AD279" s="220"/>
      <c r="AE279" s="220"/>
      <c r="AF279" s="220"/>
      <c r="AG279" s="220"/>
      <c r="AH279" s="220"/>
      <c r="AI279" s="220"/>
      <c r="AJ279" s="221"/>
      <c r="AK279" s="60" t="str">
        <f>IF(C279&gt;0,"〇","×")</f>
        <v>×</v>
      </c>
      <c r="AL279" s="41" t="s">
        <v>151</v>
      </c>
    </row>
    <row r="280" spans="1:39" ht="21.95" customHeight="1">
      <c r="A280" s="85"/>
      <c r="B280" s="102"/>
      <c r="C280" s="103"/>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L280" s="45"/>
      <c r="AM280" s="97"/>
    </row>
    <row r="281" spans="1:39">
      <c r="A281" s="125" t="s">
        <v>245</v>
      </c>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row>
    <row r="282" spans="1:39">
      <c r="A282" s="125"/>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row>
    <row r="283" spans="1:39">
      <c r="A283" s="125"/>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row>
    <row r="284" spans="1:39">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row>
    <row r="286" spans="1:39">
      <c r="N286" s="127" t="s">
        <v>48</v>
      </c>
      <c r="O286" s="128"/>
      <c r="P286" s="128"/>
      <c r="Q286" s="128"/>
      <c r="R286" s="128"/>
      <c r="S286" s="129" t="str">
        <f>IF(S12=0,"",S12)</f>
        <v/>
      </c>
      <c r="T286" s="130"/>
      <c r="U286" s="130"/>
      <c r="V286" s="130"/>
      <c r="W286" s="130"/>
      <c r="X286" s="130"/>
      <c r="Y286" s="130"/>
      <c r="Z286" s="130"/>
      <c r="AA286" s="130"/>
      <c r="AB286" s="130"/>
      <c r="AC286" s="130"/>
      <c r="AD286" s="130"/>
      <c r="AE286" s="130"/>
      <c r="AF286" s="130"/>
      <c r="AG286" s="130"/>
      <c r="AH286" s="130"/>
      <c r="AI286" s="130"/>
      <c r="AJ286" s="130"/>
    </row>
    <row r="287" spans="1:39">
      <c r="N287" s="128"/>
      <c r="O287" s="128"/>
      <c r="P287" s="128"/>
      <c r="Q287" s="128"/>
      <c r="R287" s="128"/>
      <c r="S287" s="130"/>
      <c r="T287" s="130"/>
      <c r="U287" s="130"/>
      <c r="V287" s="130"/>
      <c r="W287" s="130"/>
      <c r="X287" s="130"/>
      <c r="Y287" s="130"/>
      <c r="Z287" s="130"/>
      <c r="AA287" s="130"/>
      <c r="AB287" s="130"/>
      <c r="AC287" s="130"/>
      <c r="AD287" s="130"/>
      <c r="AE287" s="130"/>
      <c r="AF287" s="130"/>
      <c r="AG287" s="130"/>
      <c r="AH287" s="130"/>
      <c r="AI287" s="130"/>
      <c r="AJ287" s="130"/>
    </row>
    <row r="288" spans="1:39">
      <c r="N288" s="127" t="s">
        <v>49</v>
      </c>
      <c r="O288" s="128"/>
      <c r="P288" s="128"/>
      <c r="Q288" s="128"/>
      <c r="R288" s="128"/>
      <c r="S288" s="129" t="str">
        <f>IF(S14=0,"",S14)</f>
        <v/>
      </c>
      <c r="T288" s="130"/>
      <c r="U288" s="130"/>
      <c r="V288" s="130"/>
      <c r="W288" s="130"/>
      <c r="X288" s="130"/>
      <c r="Y288" s="130"/>
      <c r="Z288" s="130"/>
      <c r="AA288" s="130"/>
      <c r="AB288" s="130"/>
      <c r="AC288" s="130"/>
      <c r="AD288" s="130"/>
      <c r="AE288" s="130"/>
      <c r="AF288" s="130"/>
      <c r="AG288" s="130"/>
      <c r="AH288" s="130"/>
      <c r="AI288" s="130"/>
      <c r="AJ288" s="130"/>
    </row>
    <row r="289" spans="1:36">
      <c r="N289" s="128"/>
      <c r="O289" s="128"/>
      <c r="P289" s="128"/>
      <c r="Q289" s="128"/>
      <c r="R289" s="128"/>
      <c r="S289" s="130"/>
      <c r="T289" s="130"/>
      <c r="U289" s="130"/>
      <c r="V289" s="130"/>
      <c r="W289" s="130"/>
      <c r="X289" s="130"/>
      <c r="Y289" s="130"/>
      <c r="Z289" s="130"/>
      <c r="AA289" s="130"/>
      <c r="AB289" s="130"/>
      <c r="AC289" s="130"/>
      <c r="AD289" s="130"/>
      <c r="AE289" s="130"/>
      <c r="AF289" s="130"/>
      <c r="AG289" s="130"/>
      <c r="AH289" s="130"/>
      <c r="AI289" s="130"/>
      <c r="AJ289" s="130"/>
    </row>
    <row r="290" spans="1:36">
      <c r="N290" s="127" t="s">
        <v>50</v>
      </c>
      <c r="O290" s="128"/>
      <c r="P290" s="128"/>
      <c r="Q290" s="128"/>
      <c r="R290" s="128"/>
      <c r="S290" s="143" t="str">
        <f>IF(S16=0,"",S16)</f>
        <v/>
      </c>
      <c r="T290" s="144"/>
      <c r="U290" s="144"/>
      <c r="V290" s="144"/>
      <c r="W290" s="144"/>
      <c r="X290" s="143" t="s">
        <v>51</v>
      </c>
      <c r="Y290" s="144"/>
      <c r="Z290" s="144"/>
      <c r="AA290" s="144"/>
      <c r="AB290" s="144"/>
      <c r="AC290" s="143" t="str">
        <f>IF(AC16=0,"",AC16)</f>
        <v/>
      </c>
      <c r="AD290" s="144"/>
      <c r="AE290" s="144"/>
      <c r="AF290" s="144"/>
      <c r="AG290" s="144"/>
      <c r="AH290" s="144"/>
      <c r="AI290" s="144"/>
      <c r="AJ290" s="144"/>
    </row>
    <row r="291" spans="1:36">
      <c r="N291" s="128"/>
      <c r="O291" s="128"/>
      <c r="P291" s="128"/>
      <c r="Q291" s="128"/>
      <c r="R291" s="128"/>
      <c r="S291" s="144"/>
      <c r="T291" s="144"/>
      <c r="U291" s="144"/>
      <c r="V291" s="144"/>
      <c r="W291" s="144"/>
      <c r="X291" s="144"/>
      <c r="Y291" s="144"/>
      <c r="Z291" s="144"/>
      <c r="AA291" s="144"/>
      <c r="AB291" s="144"/>
      <c r="AC291" s="144"/>
      <c r="AD291" s="144"/>
      <c r="AE291" s="144"/>
      <c r="AF291" s="144"/>
      <c r="AG291" s="144"/>
      <c r="AH291" s="144"/>
      <c r="AI291" s="144"/>
      <c r="AJ291" s="144"/>
    </row>
    <row r="292" spans="1:36">
      <c r="N292" s="127" t="s">
        <v>52</v>
      </c>
      <c r="O292" s="128"/>
      <c r="P292" s="128"/>
      <c r="Q292" s="128"/>
      <c r="R292" s="128"/>
      <c r="S292" s="143" t="s">
        <v>51</v>
      </c>
      <c r="T292" s="144"/>
      <c r="U292" s="144"/>
      <c r="V292" s="144"/>
      <c r="W292" s="145" t="str">
        <f>IF(W18=0,"",W18)</f>
        <v/>
      </c>
      <c r="X292" s="146"/>
      <c r="Y292" s="146"/>
      <c r="Z292" s="146"/>
      <c r="AA292" s="146"/>
      <c r="AB292" s="146"/>
      <c r="AC292" s="146"/>
      <c r="AD292" s="146"/>
      <c r="AE292" s="146"/>
      <c r="AF292" s="146"/>
      <c r="AG292" s="146"/>
      <c r="AH292" s="146"/>
      <c r="AI292" s="146"/>
      <c r="AJ292" s="146"/>
    </row>
    <row r="293" spans="1:36">
      <c r="N293" s="128"/>
      <c r="O293" s="128"/>
      <c r="P293" s="128"/>
      <c r="Q293" s="128"/>
      <c r="R293" s="128"/>
      <c r="S293" s="144"/>
      <c r="T293" s="144"/>
      <c r="U293" s="144"/>
      <c r="V293" s="144"/>
      <c r="W293" s="146"/>
      <c r="X293" s="146"/>
      <c r="Y293" s="146"/>
      <c r="Z293" s="146"/>
      <c r="AA293" s="146"/>
      <c r="AB293" s="146"/>
      <c r="AC293" s="146"/>
      <c r="AD293" s="146"/>
      <c r="AE293" s="146"/>
      <c r="AF293" s="146"/>
      <c r="AG293" s="146"/>
      <c r="AH293" s="146"/>
      <c r="AI293" s="146"/>
      <c r="AJ293" s="146"/>
    </row>
    <row r="294" spans="1:36">
      <c r="N294" s="128"/>
      <c r="O294" s="128"/>
      <c r="P294" s="128"/>
      <c r="Q294" s="128"/>
      <c r="R294" s="128"/>
      <c r="S294" s="143" t="s">
        <v>53</v>
      </c>
      <c r="T294" s="144"/>
      <c r="U294" s="144"/>
      <c r="V294" s="144"/>
      <c r="W294" s="145" t="str">
        <f>IF(W20=0,"",W20)</f>
        <v/>
      </c>
      <c r="X294" s="146"/>
      <c r="Y294" s="146"/>
      <c r="Z294" s="146"/>
      <c r="AA294" s="146"/>
      <c r="AB294" s="146"/>
      <c r="AC294" s="146"/>
      <c r="AD294" s="146"/>
      <c r="AE294" s="146"/>
      <c r="AF294" s="146"/>
      <c r="AG294" s="146"/>
      <c r="AH294" s="146"/>
      <c r="AI294" s="146"/>
      <c r="AJ294" s="146"/>
    </row>
    <row r="295" spans="1:36">
      <c r="N295" s="128"/>
      <c r="O295" s="128"/>
      <c r="P295" s="128"/>
      <c r="Q295" s="128"/>
      <c r="R295" s="128"/>
      <c r="S295" s="144"/>
      <c r="T295" s="144"/>
      <c r="U295" s="144"/>
      <c r="V295" s="144"/>
      <c r="W295" s="146"/>
      <c r="X295" s="146"/>
      <c r="Y295" s="146"/>
      <c r="Z295" s="146"/>
      <c r="AA295" s="146"/>
      <c r="AB295" s="146"/>
      <c r="AC295" s="146"/>
      <c r="AD295" s="146"/>
      <c r="AE295" s="146"/>
      <c r="AF295" s="146"/>
      <c r="AG295" s="146"/>
      <c r="AH295" s="146"/>
      <c r="AI295" s="146"/>
      <c r="AJ295" s="146"/>
    </row>
    <row r="296" spans="1:36">
      <c r="N296" s="128"/>
      <c r="O296" s="128"/>
      <c r="P296" s="128"/>
      <c r="Q296" s="128"/>
      <c r="R296" s="128"/>
      <c r="S296" s="143" t="s">
        <v>54</v>
      </c>
      <c r="T296" s="144"/>
      <c r="U296" s="144"/>
      <c r="V296" s="144"/>
      <c r="W296" s="147" t="str">
        <f>IF(W22=0,"",W22)</f>
        <v/>
      </c>
      <c r="X296" s="145"/>
      <c r="Y296" s="145"/>
      <c r="Z296" s="145"/>
      <c r="AA296" s="145"/>
      <c r="AB296" s="145"/>
      <c r="AC296" s="145"/>
      <c r="AD296" s="145"/>
      <c r="AE296" s="145"/>
      <c r="AF296" s="145"/>
      <c r="AG296" s="145"/>
      <c r="AH296" s="145"/>
      <c r="AI296" s="145"/>
      <c r="AJ296" s="145"/>
    </row>
    <row r="297" spans="1:36">
      <c r="N297" s="128"/>
      <c r="O297" s="128"/>
      <c r="P297" s="128"/>
      <c r="Q297" s="128"/>
      <c r="R297" s="128"/>
      <c r="S297" s="144"/>
      <c r="T297" s="144"/>
      <c r="U297" s="144"/>
      <c r="V297" s="144"/>
      <c r="W297" s="145"/>
      <c r="X297" s="145"/>
      <c r="Y297" s="145"/>
      <c r="Z297" s="145"/>
      <c r="AA297" s="145"/>
      <c r="AB297" s="145"/>
      <c r="AC297" s="145"/>
      <c r="AD297" s="145"/>
      <c r="AE297" s="145"/>
      <c r="AF297" s="145"/>
      <c r="AG297" s="145"/>
      <c r="AH297" s="145"/>
      <c r="AI297" s="145"/>
      <c r="AJ297" s="145"/>
    </row>
    <row r="299" spans="1:36" ht="24">
      <c r="A299" s="131">
        <f>INDEX(テーブル!F94:F108,MATCH(1,INDEX(N(テーブル!F94:F108&lt;&gt;""),0),0))</f>
        <v>0</v>
      </c>
      <c r="B299" s="131"/>
      <c r="C299" s="131"/>
      <c r="D299" s="131"/>
      <c r="E299" s="131"/>
      <c r="F299" s="131"/>
      <c r="G299" s="131"/>
      <c r="H299" s="131"/>
      <c r="I299" s="131"/>
      <c r="J299" s="131"/>
      <c r="K299" s="131"/>
      <c r="L299" s="131"/>
      <c r="M299" s="131"/>
      <c r="N299" s="131"/>
      <c r="O299" s="131"/>
      <c r="P299" s="132" t="s">
        <v>244</v>
      </c>
      <c r="Q299" s="132"/>
      <c r="R299" s="133" t="str">
        <f>IF(R26="必要事項が全て入力されると表示されます。","",R26)</f>
        <v/>
      </c>
      <c r="S299" s="133"/>
      <c r="T299" s="133"/>
      <c r="U299" s="133"/>
      <c r="V299" s="133"/>
      <c r="W299" s="148" t="s">
        <v>274</v>
      </c>
      <c r="X299" s="149"/>
      <c r="Y299" s="149"/>
      <c r="Z299" s="149"/>
      <c r="AA299" s="149"/>
      <c r="AB299" s="149"/>
      <c r="AC299" s="149"/>
      <c r="AD299" s="148" t="s">
        <v>275</v>
      </c>
      <c r="AE299" s="149"/>
      <c r="AF299" s="149"/>
      <c r="AG299" s="150" t="str">
        <f>IF(R28="必要事項が全て入力されると表示されます。","",R28)</f>
        <v/>
      </c>
      <c r="AH299" s="151"/>
      <c r="AI299" s="151"/>
      <c r="AJ299" s="104" t="s">
        <v>276</v>
      </c>
    </row>
    <row r="300" spans="1:36" ht="24">
      <c r="A300" s="105" t="s">
        <v>277</v>
      </c>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row>
    <row r="301" spans="1:36" ht="20.25" thickBot="1"/>
    <row r="302" spans="1:36">
      <c r="B302" s="134" t="s">
        <v>286</v>
      </c>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6"/>
    </row>
    <row r="303" spans="1:36">
      <c r="B303" s="137"/>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c r="AG303" s="138"/>
      <c r="AH303" s="138"/>
      <c r="AI303" s="139"/>
    </row>
    <row r="304" spans="1:36">
      <c r="B304" s="137"/>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9"/>
    </row>
    <row r="305" spans="2:35">
      <c r="B305" s="137"/>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c r="AG305" s="138"/>
      <c r="AH305" s="138"/>
      <c r="AI305" s="139"/>
    </row>
    <row r="306" spans="2:35">
      <c r="B306" s="137"/>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c r="AG306" s="138"/>
      <c r="AH306" s="138"/>
      <c r="AI306" s="139"/>
    </row>
    <row r="307" spans="2:35">
      <c r="B307" s="137"/>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9"/>
    </row>
    <row r="308" spans="2:35">
      <c r="B308" s="137"/>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c r="AA308" s="138"/>
      <c r="AB308" s="138"/>
      <c r="AC308" s="138"/>
      <c r="AD308" s="138"/>
      <c r="AE308" s="138"/>
      <c r="AF308" s="138"/>
      <c r="AG308" s="138"/>
      <c r="AH308" s="138"/>
      <c r="AI308" s="139"/>
    </row>
    <row r="309" spans="2:35">
      <c r="B309" s="137"/>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c r="AA309" s="138"/>
      <c r="AB309" s="138"/>
      <c r="AC309" s="138"/>
      <c r="AD309" s="138"/>
      <c r="AE309" s="138"/>
      <c r="AF309" s="138"/>
      <c r="AG309" s="138"/>
      <c r="AH309" s="138"/>
      <c r="AI309" s="139"/>
    </row>
    <row r="310" spans="2:35">
      <c r="B310" s="137"/>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9"/>
    </row>
    <row r="311" spans="2:35">
      <c r="B311" s="137"/>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c r="AG311" s="138"/>
      <c r="AH311" s="138"/>
      <c r="AI311" s="139"/>
    </row>
    <row r="312" spans="2:35">
      <c r="B312" s="137"/>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c r="AA312" s="138"/>
      <c r="AB312" s="138"/>
      <c r="AC312" s="138"/>
      <c r="AD312" s="138"/>
      <c r="AE312" s="138"/>
      <c r="AF312" s="138"/>
      <c r="AG312" s="138"/>
      <c r="AH312" s="138"/>
      <c r="AI312" s="139"/>
    </row>
    <row r="313" spans="2:35">
      <c r="B313" s="137"/>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c r="AG313" s="138"/>
      <c r="AH313" s="138"/>
      <c r="AI313" s="139"/>
    </row>
    <row r="314" spans="2:35">
      <c r="B314" s="137"/>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9"/>
    </row>
    <row r="315" spans="2:35">
      <c r="B315" s="137"/>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9"/>
    </row>
    <row r="316" spans="2:35">
      <c r="B316" s="137"/>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9"/>
    </row>
    <row r="317" spans="2:35">
      <c r="B317" s="137"/>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c r="AG317" s="138"/>
      <c r="AH317" s="138"/>
      <c r="AI317" s="139"/>
    </row>
    <row r="318" spans="2:35">
      <c r="B318" s="137"/>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9"/>
    </row>
    <row r="319" spans="2:35">
      <c r="B319" s="137"/>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c r="AG319" s="138"/>
      <c r="AH319" s="138"/>
      <c r="AI319" s="139"/>
    </row>
    <row r="320" spans="2:35">
      <c r="B320" s="137"/>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9"/>
    </row>
    <row r="321" spans="2:35">
      <c r="B321" s="137"/>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c r="AG321" s="138"/>
      <c r="AH321" s="138"/>
      <c r="AI321" s="139"/>
    </row>
    <row r="322" spans="2:35">
      <c r="B322" s="137"/>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8"/>
      <c r="AE322" s="138"/>
      <c r="AF322" s="138"/>
      <c r="AG322" s="138"/>
      <c r="AH322" s="138"/>
      <c r="AI322" s="139"/>
    </row>
    <row r="323" spans="2:35">
      <c r="B323" s="137"/>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c r="AG323" s="138"/>
      <c r="AH323" s="138"/>
      <c r="AI323" s="139"/>
    </row>
    <row r="324" spans="2:35">
      <c r="B324" s="137"/>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c r="AG324" s="138"/>
      <c r="AH324" s="138"/>
      <c r="AI324" s="139"/>
    </row>
    <row r="325" spans="2:35">
      <c r="B325" s="137"/>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c r="AG325" s="138"/>
      <c r="AH325" s="138"/>
      <c r="AI325" s="139"/>
    </row>
    <row r="326" spans="2:35">
      <c r="B326" s="137"/>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c r="AG326" s="138"/>
      <c r="AH326" s="138"/>
      <c r="AI326" s="139"/>
    </row>
    <row r="327" spans="2:35">
      <c r="B327" s="137"/>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c r="AG327" s="138"/>
      <c r="AH327" s="138"/>
      <c r="AI327" s="139"/>
    </row>
    <row r="328" spans="2:35">
      <c r="B328" s="137"/>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c r="AG328" s="138"/>
      <c r="AH328" s="138"/>
      <c r="AI328" s="139"/>
    </row>
    <row r="329" spans="2:35">
      <c r="B329" s="137"/>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c r="AG329" s="138"/>
      <c r="AH329" s="138"/>
      <c r="AI329" s="139"/>
    </row>
    <row r="330" spans="2:35">
      <c r="B330" s="137"/>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c r="AG330" s="138"/>
      <c r="AH330" s="138"/>
      <c r="AI330" s="139"/>
    </row>
    <row r="331" spans="2:35">
      <c r="B331" s="137"/>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c r="AG331" s="138"/>
      <c r="AH331" s="138"/>
      <c r="AI331" s="139"/>
    </row>
    <row r="332" spans="2:35">
      <c r="B332" s="137"/>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c r="AG332" s="138"/>
      <c r="AH332" s="138"/>
      <c r="AI332" s="139"/>
    </row>
    <row r="333" spans="2:35">
      <c r="B333" s="137"/>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c r="AG333" s="138"/>
      <c r="AH333" s="138"/>
      <c r="AI333" s="139"/>
    </row>
    <row r="334" spans="2:35">
      <c r="B334" s="137"/>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138"/>
      <c r="AE334" s="138"/>
      <c r="AF334" s="138"/>
      <c r="AG334" s="138"/>
      <c r="AH334" s="138"/>
      <c r="AI334" s="139"/>
    </row>
    <row r="335" spans="2:35">
      <c r="B335" s="137"/>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c r="AG335" s="138"/>
      <c r="AH335" s="138"/>
      <c r="AI335" s="139"/>
    </row>
    <row r="336" spans="2:35">
      <c r="B336" s="137"/>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c r="AG336" s="138"/>
      <c r="AH336" s="138"/>
      <c r="AI336" s="139"/>
    </row>
    <row r="337" spans="2:35">
      <c r="B337" s="137"/>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c r="AG337" s="138"/>
      <c r="AH337" s="138"/>
      <c r="AI337" s="139"/>
    </row>
    <row r="338" spans="2:35">
      <c r="B338" s="137"/>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c r="AG338" s="138"/>
      <c r="AH338" s="138"/>
      <c r="AI338" s="139"/>
    </row>
    <row r="339" spans="2:35" ht="20.25" thickBot="1">
      <c r="B339" s="140"/>
      <c r="C339" s="141"/>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c r="AB339" s="141"/>
      <c r="AC339" s="141"/>
      <c r="AD339" s="141"/>
      <c r="AE339" s="141"/>
      <c r="AF339" s="141"/>
      <c r="AG339" s="141"/>
      <c r="AH339" s="141"/>
      <c r="AI339" s="142"/>
    </row>
  </sheetData>
  <sheetProtection algorithmName="SHA-512" hashValue="n+DI8uomVz0cFImVm3XVAEY+5os+/kr/ODJHwvyMPvmiCkgUhN5+vC+80thdID4VZnFYUKlA0QfqJHiMFtIYPg==" saltValue="kRndXxYcf53WYMZaRFL+tQ==" spinCount="100000" sheet="1" objects="1" scenarios="1"/>
  <mergeCells count="788">
    <mergeCell ref="P273:V274"/>
    <mergeCell ref="W273:AC274"/>
    <mergeCell ref="AD273:AJ274"/>
    <mergeCell ref="W261:AC262"/>
    <mergeCell ref="AD261:AJ262"/>
    <mergeCell ref="C271:H271"/>
    <mergeCell ref="C272:H272"/>
    <mergeCell ref="C266:H266"/>
    <mergeCell ref="C267:H267"/>
    <mergeCell ref="C261:H262"/>
    <mergeCell ref="C263:H263"/>
    <mergeCell ref="P261:V262"/>
    <mergeCell ref="C275:H275"/>
    <mergeCell ref="I275:O275"/>
    <mergeCell ref="P275:V275"/>
    <mergeCell ref="W275:AC275"/>
    <mergeCell ref="AD275:AJ275"/>
    <mergeCell ref="B276:B279"/>
    <mergeCell ref="C276:H276"/>
    <mergeCell ref="I276:AJ276"/>
    <mergeCell ref="C277:H277"/>
    <mergeCell ref="I277:AJ277"/>
    <mergeCell ref="C278:H278"/>
    <mergeCell ref="I278:AJ278"/>
    <mergeCell ref="C279:H279"/>
    <mergeCell ref="I279:AJ279"/>
    <mergeCell ref="A268:A279"/>
    <mergeCell ref="B268:B275"/>
    <mergeCell ref="C268:H268"/>
    <mergeCell ref="I268:Q268"/>
    <mergeCell ref="R268:V268"/>
    <mergeCell ref="W268:Z268"/>
    <mergeCell ref="AA268:AD268"/>
    <mergeCell ref="AE268:AJ268"/>
    <mergeCell ref="C269:H270"/>
    <mergeCell ref="I269:Q270"/>
    <mergeCell ref="R269:V270"/>
    <mergeCell ref="W269:Z270"/>
    <mergeCell ref="AA269:AD270"/>
    <mergeCell ref="AE269:AJ270"/>
    <mergeCell ref="I271:O271"/>
    <mergeCell ref="P271:V271"/>
    <mergeCell ref="W271:AC271"/>
    <mergeCell ref="AD271:AJ271"/>
    <mergeCell ref="I272:O272"/>
    <mergeCell ref="P272:V272"/>
    <mergeCell ref="W272:AC272"/>
    <mergeCell ref="AD272:AJ272"/>
    <mergeCell ref="C273:H274"/>
    <mergeCell ref="I273:O274"/>
    <mergeCell ref="B264:B267"/>
    <mergeCell ref="C264:H264"/>
    <mergeCell ref="A256:A267"/>
    <mergeCell ref="B256:B263"/>
    <mergeCell ref="I256:Q256"/>
    <mergeCell ref="R256:V256"/>
    <mergeCell ref="W256:Z256"/>
    <mergeCell ref="C257:H258"/>
    <mergeCell ref="I257:Q258"/>
    <mergeCell ref="R257:V258"/>
    <mergeCell ref="W257:Z258"/>
    <mergeCell ref="I259:O259"/>
    <mergeCell ref="P259:V259"/>
    <mergeCell ref="W259:AC259"/>
    <mergeCell ref="I264:AJ264"/>
    <mergeCell ref="C265:H265"/>
    <mergeCell ref="I265:AJ265"/>
    <mergeCell ref="I266:AJ266"/>
    <mergeCell ref="I267:AJ267"/>
    <mergeCell ref="I263:O263"/>
    <mergeCell ref="P263:V263"/>
    <mergeCell ref="W263:AC263"/>
    <mergeCell ref="AD263:AJ263"/>
    <mergeCell ref="I261:O262"/>
    <mergeCell ref="P260:V260"/>
    <mergeCell ref="W260:AC260"/>
    <mergeCell ref="AD260:AJ260"/>
    <mergeCell ref="I248:O248"/>
    <mergeCell ref="P248:V248"/>
    <mergeCell ref="W248:AC248"/>
    <mergeCell ref="AD248:AJ248"/>
    <mergeCell ref="W247:AC247"/>
    <mergeCell ref="AD247:AJ247"/>
    <mergeCell ref="P247:V247"/>
    <mergeCell ref="C249:H250"/>
    <mergeCell ref="I249:O250"/>
    <mergeCell ref="P249:V250"/>
    <mergeCell ref="C248:H248"/>
    <mergeCell ref="C259:H259"/>
    <mergeCell ref="C260:H260"/>
    <mergeCell ref="AA256:AD256"/>
    <mergeCell ref="AE256:AJ256"/>
    <mergeCell ref="AA257:AD258"/>
    <mergeCell ref="AE257:AJ258"/>
    <mergeCell ref="AD259:AJ259"/>
    <mergeCell ref="P251:V251"/>
    <mergeCell ref="W251:AC251"/>
    <mergeCell ref="AD251:AJ251"/>
    <mergeCell ref="I254:AJ254"/>
    <mergeCell ref="C255:H255"/>
    <mergeCell ref="I255:AJ255"/>
    <mergeCell ref="C252:H252"/>
    <mergeCell ref="C253:H253"/>
    <mergeCell ref="W249:AC250"/>
    <mergeCell ref="AD249:AJ250"/>
    <mergeCell ref="C251:H251"/>
    <mergeCell ref="I251:O251"/>
    <mergeCell ref="I260:O260"/>
    <mergeCell ref="A230:AJ230"/>
    <mergeCell ref="A232:A243"/>
    <mergeCell ref="A214:A225"/>
    <mergeCell ref="B214:B221"/>
    <mergeCell ref="B252:B255"/>
    <mergeCell ref="I252:AJ252"/>
    <mergeCell ref="I253:AJ253"/>
    <mergeCell ref="C254:H254"/>
    <mergeCell ref="A244:A255"/>
    <mergeCell ref="B244:B251"/>
    <mergeCell ref="C244:H244"/>
    <mergeCell ref="I244:Q244"/>
    <mergeCell ref="R244:V244"/>
    <mergeCell ref="W244:Z244"/>
    <mergeCell ref="AA244:AD244"/>
    <mergeCell ref="AE244:AJ244"/>
    <mergeCell ref="C245:H246"/>
    <mergeCell ref="I245:Q246"/>
    <mergeCell ref="R245:V246"/>
    <mergeCell ref="W245:Z246"/>
    <mergeCell ref="AA245:AD246"/>
    <mergeCell ref="AE245:AJ246"/>
    <mergeCell ref="C247:H247"/>
    <mergeCell ref="I247:O247"/>
    <mergeCell ref="B240:B243"/>
    <mergeCell ref="P237:V238"/>
    <mergeCell ref="W237:AC238"/>
    <mergeCell ref="AD237:AJ238"/>
    <mergeCell ref="I239:O239"/>
    <mergeCell ref="P239:V239"/>
    <mergeCell ref="W239:AC239"/>
    <mergeCell ref="C240:H240"/>
    <mergeCell ref="I240:AJ240"/>
    <mergeCell ref="C241:H241"/>
    <mergeCell ref="I241:AJ241"/>
    <mergeCell ref="C242:H242"/>
    <mergeCell ref="I242:AJ242"/>
    <mergeCell ref="C243:H243"/>
    <mergeCell ref="I243:AJ243"/>
    <mergeCell ref="B232:B239"/>
    <mergeCell ref="C232:H232"/>
    <mergeCell ref="I232:Q232"/>
    <mergeCell ref="R232:V232"/>
    <mergeCell ref="W232:Z232"/>
    <mergeCell ref="AA232:AD232"/>
    <mergeCell ref="AE232:AJ232"/>
    <mergeCell ref="C233:H234"/>
    <mergeCell ref="I233:Q234"/>
    <mergeCell ref="R233:V234"/>
    <mergeCell ref="W233:Z234"/>
    <mergeCell ref="AA233:AD234"/>
    <mergeCell ref="AE233:AJ234"/>
    <mergeCell ref="C235:H235"/>
    <mergeCell ref="I235:O235"/>
    <mergeCell ref="P235:V235"/>
    <mergeCell ref="AD239:AJ239"/>
    <mergeCell ref="C239:H239"/>
    <mergeCell ref="C237:H238"/>
    <mergeCell ref="I237:O238"/>
    <mergeCell ref="C214:H214"/>
    <mergeCell ref="I214:Q214"/>
    <mergeCell ref="R214:V214"/>
    <mergeCell ref="W214:Z214"/>
    <mergeCell ref="AA214:AD214"/>
    <mergeCell ref="AE214:AJ214"/>
    <mergeCell ref="C215:H216"/>
    <mergeCell ref="I215:Q216"/>
    <mergeCell ref="R215:V216"/>
    <mergeCell ref="P219:V220"/>
    <mergeCell ref="W219:AC220"/>
    <mergeCell ref="AD219:AJ220"/>
    <mergeCell ref="C221:H221"/>
    <mergeCell ref="B222:B225"/>
    <mergeCell ref="I222:AJ222"/>
    <mergeCell ref="C223:H223"/>
    <mergeCell ref="C217:H217"/>
    <mergeCell ref="I217:O217"/>
    <mergeCell ref="P217:V217"/>
    <mergeCell ref="W217:AC217"/>
    <mergeCell ref="AD217:AJ217"/>
    <mergeCell ref="I218:O218"/>
    <mergeCell ref="P218:V218"/>
    <mergeCell ref="W218:AC218"/>
    <mergeCell ref="AD218:AJ218"/>
    <mergeCell ref="I219:O220"/>
    <mergeCell ref="I223:AJ223"/>
    <mergeCell ref="C224:H224"/>
    <mergeCell ref="I224:AJ224"/>
    <mergeCell ref="A202:A213"/>
    <mergeCell ref="B202:B209"/>
    <mergeCell ref="I202:Q202"/>
    <mergeCell ref="R202:V202"/>
    <mergeCell ref="W202:Z202"/>
    <mergeCell ref="AA202:AD202"/>
    <mergeCell ref="AE202:AJ202"/>
    <mergeCell ref="C203:H204"/>
    <mergeCell ref="I203:Q204"/>
    <mergeCell ref="R203:V204"/>
    <mergeCell ref="W203:Z204"/>
    <mergeCell ref="AA203:AD204"/>
    <mergeCell ref="AE203:AJ204"/>
    <mergeCell ref="C205:H205"/>
    <mergeCell ref="I205:O205"/>
    <mergeCell ref="P205:V205"/>
    <mergeCell ref="W205:AC205"/>
    <mergeCell ref="AD205:AJ205"/>
    <mergeCell ref="C207:H208"/>
    <mergeCell ref="I207:O208"/>
    <mergeCell ref="P207:V208"/>
    <mergeCell ref="P209:V209"/>
    <mergeCell ref="W209:AC209"/>
    <mergeCell ref="AD209:AJ209"/>
    <mergeCell ref="AD197:AJ197"/>
    <mergeCell ref="B210:B213"/>
    <mergeCell ref="C211:H211"/>
    <mergeCell ref="I211:AJ211"/>
    <mergeCell ref="C212:H212"/>
    <mergeCell ref="I212:AJ212"/>
    <mergeCell ref="C209:H209"/>
    <mergeCell ref="C210:H210"/>
    <mergeCell ref="I210:AJ210"/>
    <mergeCell ref="W206:AC206"/>
    <mergeCell ref="AD206:AJ206"/>
    <mergeCell ref="C206:H206"/>
    <mergeCell ref="I206:O206"/>
    <mergeCell ref="P206:V206"/>
    <mergeCell ref="C198:H198"/>
    <mergeCell ref="I198:AJ198"/>
    <mergeCell ref="I199:AJ199"/>
    <mergeCell ref="I200:AJ200"/>
    <mergeCell ref="C200:H200"/>
    <mergeCell ref="C201:H201"/>
    <mergeCell ref="I201:AJ201"/>
    <mergeCell ref="W207:AC208"/>
    <mergeCell ref="AD207:AJ208"/>
    <mergeCell ref="I209:O209"/>
    <mergeCell ref="P164:V164"/>
    <mergeCell ref="W164:AC164"/>
    <mergeCell ref="AD164:AJ164"/>
    <mergeCell ref="C165:H166"/>
    <mergeCell ref="I165:O166"/>
    <mergeCell ref="P165:V166"/>
    <mergeCell ref="W165:AC166"/>
    <mergeCell ref="AD165:AJ166"/>
    <mergeCell ref="C167:H167"/>
    <mergeCell ref="I167:O167"/>
    <mergeCell ref="P167:V167"/>
    <mergeCell ref="W167:AC167"/>
    <mergeCell ref="AD167:AJ167"/>
    <mergeCell ref="C164:H164"/>
    <mergeCell ref="I164:O164"/>
    <mergeCell ref="B168:B171"/>
    <mergeCell ref="C168:H168"/>
    <mergeCell ref="I168:AJ168"/>
    <mergeCell ref="C169:H169"/>
    <mergeCell ref="I169:AJ169"/>
    <mergeCell ref="I181:O181"/>
    <mergeCell ref="P181:V181"/>
    <mergeCell ref="W181:AC181"/>
    <mergeCell ref="I171:AJ171"/>
    <mergeCell ref="A173:AJ174"/>
    <mergeCell ref="A175:AJ175"/>
    <mergeCell ref="A178:A189"/>
    <mergeCell ref="AD181:AJ181"/>
    <mergeCell ref="C183:H184"/>
    <mergeCell ref="I183:O184"/>
    <mergeCell ref="P183:V184"/>
    <mergeCell ref="W183:AC184"/>
    <mergeCell ref="AD183:AJ184"/>
    <mergeCell ref="A160:A171"/>
    <mergeCell ref="B160:B167"/>
    <mergeCell ref="C160:H160"/>
    <mergeCell ref="I160:Q160"/>
    <mergeCell ref="R160:V160"/>
    <mergeCell ref="W160:Z160"/>
    <mergeCell ref="C163:H163"/>
    <mergeCell ref="I163:O163"/>
    <mergeCell ref="P163:V163"/>
    <mergeCell ref="W163:AC163"/>
    <mergeCell ref="AD163:AJ163"/>
    <mergeCell ref="W155:AC155"/>
    <mergeCell ref="AD155:AJ155"/>
    <mergeCell ref="B156:B159"/>
    <mergeCell ref="C156:H156"/>
    <mergeCell ref="I156:AJ156"/>
    <mergeCell ref="C157:H157"/>
    <mergeCell ref="I157:AJ157"/>
    <mergeCell ref="C158:H158"/>
    <mergeCell ref="I158:AJ158"/>
    <mergeCell ref="C159:H159"/>
    <mergeCell ref="I159:AJ159"/>
    <mergeCell ref="C155:H155"/>
    <mergeCell ref="I155:O155"/>
    <mergeCell ref="P155:V155"/>
    <mergeCell ref="C152:H152"/>
    <mergeCell ref="I152:O152"/>
    <mergeCell ref="AA160:AD160"/>
    <mergeCell ref="AE160:AJ160"/>
    <mergeCell ref="C161:H162"/>
    <mergeCell ref="I161:Q162"/>
    <mergeCell ref="R161:V162"/>
    <mergeCell ref="W161:Z162"/>
    <mergeCell ref="AA161:AD162"/>
    <mergeCell ref="AE161:AJ162"/>
    <mergeCell ref="C153:H154"/>
    <mergeCell ref="I153:O154"/>
    <mergeCell ref="P153:V154"/>
    <mergeCell ref="W153:AC154"/>
    <mergeCell ref="AD153:AJ154"/>
    <mergeCell ref="P152:V152"/>
    <mergeCell ref="W152:AC152"/>
    <mergeCell ref="AD152:AJ152"/>
    <mergeCell ref="C147:H147"/>
    <mergeCell ref="I147:AJ147"/>
    <mergeCell ref="C170:H170"/>
    <mergeCell ref="I170:AJ170"/>
    <mergeCell ref="C171:H171"/>
    <mergeCell ref="A148:A159"/>
    <mergeCell ref="B148:B155"/>
    <mergeCell ref="C148:H148"/>
    <mergeCell ref="I148:Q148"/>
    <mergeCell ref="R148:V148"/>
    <mergeCell ref="W148:Z148"/>
    <mergeCell ref="AA148:AD148"/>
    <mergeCell ref="AE148:AJ148"/>
    <mergeCell ref="C149:H150"/>
    <mergeCell ref="I149:Q150"/>
    <mergeCell ref="R149:V150"/>
    <mergeCell ref="W149:Z150"/>
    <mergeCell ref="AA149:AD150"/>
    <mergeCell ref="AE149:AJ150"/>
    <mergeCell ref="C151:H151"/>
    <mergeCell ref="I151:O151"/>
    <mergeCell ref="P151:V151"/>
    <mergeCell ref="W151:AC151"/>
    <mergeCell ref="AD151:AJ151"/>
    <mergeCell ref="C143:H143"/>
    <mergeCell ref="I143:O143"/>
    <mergeCell ref="P143:V143"/>
    <mergeCell ref="W143:AC143"/>
    <mergeCell ref="AD143:AJ143"/>
    <mergeCell ref="I144:AJ144"/>
    <mergeCell ref="C145:H145"/>
    <mergeCell ref="I145:AJ145"/>
    <mergeCell ref="C146:H146"/>
    <mergeCell ref="I146:AJ146"/>
    <mergeCell ref="B132:B135"/>
    <mergeCell ref="C132:H132"/>
    <mergeCell ref="I132:AJ132"/>
    <mergeCell ref="C133:H133"/>
    <mergeCell ref="C134:H134"/>
    <mergeCell ref="I134:AJ134"/>
    <mergeCell ref="C135:H135"/>
    <mergeCell ref="I135:AJ135"/>
    <mergeCell ref="I133:AJ133"/>
    <mergeCell ref="W140:AC140"/>
    <mergeCell ref="AD140:AJ140"/>
    <mergeCell ref="C141:H142"/>
    <mergeCell ref="I141:O142"/>
    <mergeCell ref="P141:V142"/>
    <mergeCell ref="W141:AC142"/>
    <mergeCell ref="AD141:AJ142"/>
    <mergeCell ref="A136:A147"/>
    <mergeCell ref="B136:B143"/>
    <mergeCell ref="C136:H136"/>
    <mergeCell ref="I136:Q136"/>
    <mergeCell ref="R136:V136"/>
    <mergeCell ref="W136:Z136"/>
    <mergeCell ref="AA136:AD136"/>
    <mergeCell ref="AE136:AJ136"/>
    <mergeCell ref="C137:H138"/>
    <mergeCell ref="I137:Q138"/>
    <mergeCell ref="R137:V138"/>
    <mergeCell ref="W137:Z138"/>
    <mergeCell ref="AA137:AD138"/>
    <mergeCell ref="AE137:AJ138"/>
    <mergeCell ref="C139:H139"/>
    <mergeCell ref="I139:O139"/>
    <mergeCell ref="P139:V139"/>
    <mergeCell ref="W139:AC139"/>
    <mergeCell ref="AD139:AJ139"/>
    <mergeCell ref="C140:H140"/>
    <mergeCell ref="I140:O140"/>
    <mergeCell ref="P140:V140"/>
    <mergeCell ref="B144:B147"/>
    <mergeCell ref="C144:H144"/>
    <mergeCell ref="A124:A135"/>
    <mergeCell ref="B124:B131"/>
    <mergeCell ref="C124:H124"/>
    <mergeCell ref="I124:Q124"/>
    <mergeCell ref="R124:V124"/>
    <mergeCell ref="W124:Z124"/>
    <mergeCell ref="AA124:AD124"/>
    <mergeCell ref="AE124:AJ124"/>
    <mergeCell ref="C125:H126"/>
    <mergeCell ref="I125:Q126"/>
    <mergeCell ref="R125:V126"/>
    <mergeCell ref="W125:Z126"/>
    <mergeCell ref="AA125:AD126"/>
    <mergeCell ref="AE125:AJ126"/>
    <mergeCell ref="C127:H127"/>
    <mergeCell ref="I127:O127"/>
    <mergeCell ref="P127:V127"/>
    <mergeCell ref="W127:AC127"/>
    <mergeCell ref="AD127:AJ127"/>
    <mergeCell ref="C128:H128"/>
    <mergeCell ref="I128:O128"/>
    <mergeCell ref="P128:V128"/>
    <mergeCell ref="W128:AC128"/>
    <mergeCell ref="AD128:AJ128"/>
    <mergeCell ref="C131:H131"/>
    <mergeCell ref="I131:O131"/>
    <mergeCell ref="P131:V131"/>
    <mergeCell ref="W131:AC131"/>
    <mergeCell ref="AD131:AJ131"/>
    <mergeCell ref="C129:H130"/>
    <mergeCell ref="I129:O130"/>
    <mergeCell ref="P129:V130"/>
    <mergeCell ref="W129:AC130"/>
    <mergeCell ref="AD129:AJ130"/>
    <mergeCell ref="AA68:AE69"/>
    <mergeCell ref="V68:Z69"/>
    <mergeCell ref="C102:H102"/>
    <mergeCell ref="I102:O102"/>
    <mergeCell ref="P102:V102"/>
    <mergeCell ref="W102:AC102"/>
    <mergeCell ref="AD102:AJ102"/>
    <mergeCell ref="AD86:AJ86"/>
    <mergeCell ref="AD88:AJ89"/>
    <mergeCell ref="I83:Q83"/>
    <mergeCell ref="I84:Q85"/>
    <mergeCell ref="R83:V83"/>
    <mergeCell ref="R84:V85"/>
    <mergeCell ref="W84:Z85"/>
    <mergeCell ref="W83:Z83"/>
    <mergeCell ref="C88:H89"/>
    <mergeCell ref="I92:AJ92"/>
    <mergeCell ref="I93:AJ93"/>
    <mergeCell ref="I94:AJ94"/>
    <mergeCell ref="AE71:AJ71"/>
    <mergeCell ref="I72:Q73"/>
    <mergeCell ref="R72:V73"/>
    <mergeCell ref="W72:Z73"/>
    <mergeCell ref="AA72:AD73"/>
    <mergeCell ref="AA83:AD83"/>
    <mergeCell ref="C94:H94"/>
    <mergeCell ref="I91:AJ91"/>
    <mergeCell ref="C90:H90"/>
    <mergeCell ref="C93:H93"/>
    <mergeCell ref="I96:Q97"/>
    <mergeCell ref="R96:V97"/>
    <mergeCell ref="W96:Z97"/>
    <mergeCell ref="W95:Z95"/>
    <mergeCell ref="P90:V90"/>
    <mergeCell ref="I90:O90"/>
    <mergeCell ref="W88:AC89"/>
    <mergeCell ref="P88:V89"/>
    <mergeCell ref="I88:O89"/>
    <mergeCell ref="W87:AC87"/>
    <mergeCell ref="P87:V87"/>
    <mergeCell ref="I87:O87"/>
    <mergeCell ref="P86:V86"/>
    <mergeCell ref="I86:O86"/>
    <mergeCell ref="C75:H75"/>
    <mergeCell ref="C76:H77"/>
    <mergeCell ref="C78:H78"/>
    <mergeCell ref="I74:O74"/>
    <mergeCell ref="P74:V74"/>
    <mergeCell ref="W74:AC74"/>
    <mergeCell ref="I71:Q71"/>
    <mergeCell ref="R71:V71"/>
    <mergeCell ref="W71:Z71"/>
    <mergeCell ref="AA71:AD71"/>
    <mergeCell ref="AD74:AJ74"/>
    <mergeCell ref="I75:O75"/>
    <mergeCell ref="AE72:AJ73"/>
    <mergeCell ref="W78:AC78"/>
    <mergeCell ref="AD78:AJ78"/>
    <mergeCell ref="A63:AJ64"/>
    <mergeCell ref="A53:A61"/>
    <mergeCell ref="B53:F53"/>
    <mergeCell ref="K53:AJ53"/>
    <mergeCell ref="B54:F54"/>
    <mergeCell ref="J54:AJ54"/>
    <mergeCell ref="AF68:AJ69"/>
    <mergeCell ref="P68:U69"/>
    <mergeCell ref="A65:AJ65"/>
    <mergeCell ref="A66:AJ66"/>
    <mergeCell ref="A62:AJ62"/>
    <mergeCell ref="B60:F60"/>
    <mergeCell ref="B61:F61"/>
    <mergeCell ref="G61:AJ61"/>
    <mergeCell ref="B57:AJ57"/>
    <mergeCell ref="B58:F58"/>
    <mergeCell ref="G58:H58"/>
    <mergeCell ref="I58:AJ58"/>
    <mergeCell ref="B59:F59"/>
    <mergeCell ref="N59:AJ59"/>
    <mergeCell ref="B55:F55"/>
    <mergeCell ref="G55:W55"/>
    <mergeCell ref="G56:M56"/>
    <mergeCell ref="N56:AJ56"/>
    <mergeCell ref="A10:D10"/>
    <mergeCell ref="N12:R13"/>
    <mergeCell ref="A1:AJ1"/>
    <mergeCell ref="A2:AJ2"/>
    <mergeCell ref="A3:AJ5"/>
    <mergeCell ref="Z6:AA7"/>
    <mergeCell ref="AB6:AC7"/>
    <mergeCell ref="AD6:AD7"/>
    <mergeCell ref="AE6:AF7"/>
    <mergeCell ref="AG6:AG7"/>
    <mergeCell ref="AH6:AI7"/>
    <mergeCell ref="AJ6:AJ7"/>
    <mergeCell ref="S12:AJ13"/>
    <mergeCell ref="E10:M10"/>
    <mergeCell ref="N10:AJ10"/>
    <mergeCell ref="A11:AJ11"/>
    <mergeCell ref="R28:AC29"/>
    <mergeCell ref="H26:Q27"/>
    <mergeCell ref="H28:Q29"/>
    <mergeCell ref="W22:AJ23"/>
    <mergeCell ref="N16:R17"/>
    <mergeCell ref="S16:W17"/>
    <mergeCell ref="X16:AB17"/>
    <mergeCell ref="AC16:AJ17"/>
    <mergeCell ref="N18:R23"/>
    <mergeCell ref="S18:V19"/>
    <mergeCell ref="W18:AJ19"/>
    <mergeCell ref="S20:V21"/>
    <mergeCell ref="W20:AJ21"/>
    <mergeCell ref="S22:V23"/>
    <mergeCell ref="R26:AC27"/>
    <mergeCell ref="N14:R15"/>
    <mergeCell ref="S14:AJ15"/>
    <mergeCell ref="C86:H86"/>
    <mergeCell ref="C87:H87"/>
    <mergeCell ref="B83:B90"/>
    <mergeCell ref="C91:H91"/>
    <mergeCell ref="C92:H92"/>
    <mergeCell ref="H30:AJ31"/>
    <mergeCell ref="D46:AH46"/>
    <mergeCell ref="D36:AH38"/>
    <mergeCell ref="D48:AH48"/>
    <mergeCell ref="D50:AH50"/>
    <mergeCell ref="X55:AJ55"/>
    <mergeCell ref="B56:F56"/>
    <mergeCell ref="B71:B78"/>
    <mergeCell ref="P75:V75"/>
    <mergeCell ref="W75:AC75"/>
    <mergeCell ref="AD75:AJ75"/>
    <mergeCell ref="I76:O77"/>
    <mergeCell ref="P76:V77"/>
    <mergeCell ref="W76:AC77"/>
    <mergeCell ref="AD76:AJ77"/>
    <mergeCell ref="I78:O78"/>
    <mergeCell ref="P78:V78"/>
    <mergeCell ref="A83:A94"/>
    <mergeCell ref="AA84:AD85"/>
    <mergeCell ref="AE83:AJ83"/>
    <mergeCell ref="AE84:AJ85"/>
    <mergeCell ref="AD87:AJ87"/>
    <mergeCell ref="AD90:AJ90"/>
    <mergeCell ref="W90:AC90"/>
    <mergeCell ref="W86:AC86"/>
    <mergeCell ref="I79:AJ79"/>
    <mergeCell ref="I80:AJ80"/>
    <mergeCell ref="I81:AJ81"/>
    <mergeCell ref="B79:B82"/>
    <mergeCell ref="C79:H79"/>
    <mergeCell ref="C80:H80"/>
    <mergeCell ref="C81:H81"/>
    <mergeCell ref="C82:H82"/>
    <mergeCell ref="C83:H83"/>
    <mergeCell ref="C84:H85"/>
    <mergeCell ref="B91:B94"/>
    <mergeCell ref="I82:AJ82"/>
    <mergeCell ref="A71:A82"/>
    <mergeCell ref="C71:H71"/>
    <mergeCell ref="C72:H73"/>
    <mergeCell ref="C74:H74"/>
    <mergeCell ref="A107:A118"/>
    <mergeCell ref="I107:Q107"/>
    <mergeCell ref="R107:V107"/>
    <mergeCell ref="W107:Z107"/>
    <mergeCell ref="AA107:AD107"/>
    <mergeCell ref="AE107:AJ107"/>
    <mergeCell ref="I108:Q109"/>
    <mergeCell ref="R108:V109"/>
    <mergeCell ref="W108:Z109"/>
    <mergeCell ref="AA108:AD109"/>
    <mergeCell ref="AE108:AJ109"/>
    <mergeCell ref="I112:O113"/>
    <mergeCell ref="P112:V113"/>
    <mergeCell ref="W112:AC113"/>
    <mergeCell ref="AD112:AJ113"/>
    <mergeCell ref="W114:AC114"/>
    <mergeCell ref="I114:O114"/>
    <mergeCell ref="P114:V114"/>
    <mergeCell ref="C115:H115"/>
    <mergeCell ref="C116:H116"/>
    <mergeCell ref="C117:H117"/>
    <mergeCell ref="C118:H118"/>
    <mergeCell ref="P110:V110"/>
    <mergeCell ref="W110:AC110"/>
    <mergeCell ref="A119:AJ120"/>
    <mergeCell ref="A121:AJ121"/>
    <mergeCell ref="A122:AJ122"/>
    <mergeCell ref="I115:AJ115"/>
    <mergeCell ref="I116:AJ116"/>
    <mergeCell ref="I117:AJ117"/>
    <mergeCell ref="B107:B114"/>
    <mergeCell ref="C107:H107"/>
    <mergeCell ref="R95:V95"/>
    <mergeCell ref="AA95:AD95"/>
    <mergeCell ref="C99:H99"/>
    <mergeCell ref="I99:O99"/>
    <mergeCell ref="P99:V99"/>
    <mergeCell ref="W99:AC99"/>
    <mergeCell ref="AD99:AJ99"/>
    <mergeCell ref="I100:O101"/>
    <mergeCell ref="P100:V101"/>
    <mergeCell ref="W100:AC101"/>
    <mergeCell ref="AD100:AJ101"/>
    <mergeCell ref="AE95:AJ95"/>
    <mergeCell ref="C100:H101"/>
    <mergeCell ref="C108:H109"/>
    <mergeCell ref="C110:H110"/>
    <mergeCell ref="I110:O110"/>
    <mergeCell ref="A95:A106"/>
    <mergeCell ref="B95:B102"/>
    <mergeCell ref="C95:H95"/>
    <mergeCell ref="I95:Q95"/>
    <mergeCell ref="I105:AJ105"/>
    <mergeCell ref="C106:H106"/>
    <mergeCell ref="I106:AJ106"/>
    <mergeCell ref="B103:B106"/>
    <mergeCell ref="C103:H103"/>
    <mergeCell ref="I103:AJ103"/>
    <mergeCell ref="AA96:AD97"/>
    <mergeCell ref="AE96:AJ97"/>
    <mergeCell ref="C98:H98"/>
    <mergeCell ref="I98:O98"/>
    <mergeCell ref="P98:V98"/>
    <mergeCell ref="W98:AC98"/>
    <mergeCell ref="AD98:AJ98"/>
    <mergeCell ref="C96:H97"/>
    <mergeCell ref="C104:H104"/>
    <mergeCell ref="I104:AJ104"/>
    <mergeCell ref="C105:H105"/>
    <mergeCell ref="AD110:AJ110"/>
    <mergeCell ref="C111:H111"/>
    <mergeCell ref="I111:O111"/>
    <mergeCell ref="P111:V111"/>
    <mergeCell ref="W111:AC111"/>
    <mergeCell ref="I118:AJ118"/>
    <mergeCell ref="B115:B118"/>
    <mergeCell ref="AD111:AJ111"/>
    <mergeCell ref="C112:H113"/>
    <mergeCell ref="C114:H114"/>
    <mergeCell ref="AD114:AJ114"/>
    <mergeCell ref="C202:H202"/>
    <mergeCell ref="W235:AC235"/>
    <mergeCell ref="AD235:AJ235"/>
    <mergeCell ref="C236:H236"/>
    <mergeCell ref="I236:O236"/>
    <mergeCell ref="P236:V236"/>
    <mergeCell ref="W236:AC236"/>
    <mergeCell ref="AD236:AJ236"/>
    <mergeCell ref="C222:H222"/>
    <mergeCell ref="C218:H218"/>
    <mergeCell ref="C219:H220"/>
    <mergeCell ref="C225:H225"/>
    <mergeCell ref="C213:H213"/>
    <mergeCell ref="I213:AJ213"/>
    <mergeCell ref="I221:O221"/>
    <mergeCell ref="P221:V221"/>
    <mergeCell ref="W221:AC221"/>
    <mergeCell ref="AD221:AJ221"/>
    <mergeCell ref="W215:Z216"/>
    <mergeCell ref="AA215:AD216"/>
    <mergeCell ref="AE215:AJ216"/>
    <mergeCell ref="I225:AJ225"/>
    <mergeCell ref="A227:AJ228"/>
    <mergeCell ref="A229:AJ229"/>
    <mergeCell ref="C182:H182"/>
    <mergeCell ref="I182:O182"/>
    <mergeCell ref="P182:V182"/>
    <mergeCell ref="W182:AC182"/>
    <mergeCell ref="AD182:AJ182"/>
    <mergeCell ref="C185:H185"/>
    <mergeCell ref="C193:H193"/>
    <mergeCell ref="C194:H194"/>
    <mergeCell ref="C188:H188"/>
    <mergeCell ref="C189:H189"/>
    <mergeCell ref="I185:O185"/>
    <mergeCell ref="P185:V185"/>
    <mergeCell ref="W185:AC185"/>
    <mergeCell ref="AD185:AJ185"/>
    <mergeCell ref="I186:AJ186"/>
    <mergeCell ref="I190:Q190"/>
    <mergeCell ref="R190:V190"/>
    <mergeCell ref="W190:Z190"/>
    <mergeCell ref="AA190:AD190"/>
    <mergeCell ref="AE190:AJ190"/>
    <mergeCell ref="C191:H192"/>
    <mergeCell ref="I191:Q192"/>
    <mergeCell ref="R191:V192"/>
    <mergeCell ref="W179:Z180"/>
    <mergeCell ref="A176:AJ176"/>
    <mergeCell ref="C187:H187"/>
    <mergeCell ref="I187:AJ187"/>
    <mergeCell ref="I188:AJ188"/>
    <mergeCell ref="I189:AJ189"/>
    <mergeCell ref="C190:H190"/>
    <mergeCell ref="C186:H186"/>
    <mergeCell ref="C256:H256"/>
    <mergeCell ref="AA179:AD180"/>
    <mergeCell ref="AE179:AJ180"/>
    <mergeCell ref="C181:H181"/>
    <mergeCell ref="A190:A201"/>
    <mergeCell ref="B190:B197"/>
    <mergeCell ref="W191:Z192"/>
    <mergeCell ref="AA191:AD192"/>
    <mergeCell ref="AE191:AJ192"/>
    <mergeCell ref="I193:O193"/>
    <mergeCell ref="P193:V193"/>
    <mergeCell ref="W193:AC193"/>
    <mergeCell ref="AD193:AJ193"/>
    <mergeCell ref="P195:V196"/>
    <mergeCell ref="C199:H199"/>
    <mergeCell ref="W195:AC196"/>
    <mergeCell ref="AG299:AI299"/>
    <mergeCell ref="C197:H197"/>
    <mergeCell ref="I197:O197"/>
    <mergeCell ref="P197:V197"/>
    <mergeCell ref="W197:AC197"/>
    <mergeCell ref="AD195:AJ196"/>
    <mergeCell ref="B198:B201"/>
    <mergeCell ref="B186:B189"/>
    <mergeCell ref="B178:B185"/>
    <mergeCell ref="C178:H178"/>
    <mergeCell ref="I178:Q178"/>
    <mergeCell ref="R178:V178"/>
    <mergeCell ref="W178:Z178"/>
    <mergeCell ref="AA178:AD178"/>
    <mergeCell ref="AE178:AJ178"/>
    <mergeCell ref="C195:H196"/>
    <mergeCell ref="I195:O196"/>
    <mergeCell ref="I194:O194"/>
    <mergeCell ref="P194:V194"/>
    <mergeCell ref="W194:AC194"/>
    <mergeCell ref="AD194:AJ194"/>
    <mergeCell ref="C179:H180"/>
    <mergeCell ref="I179:Q180"/>
    <mergeCell ref="R179:V180"/>
    <mergeCell ref="AM5:AP6"/>
    <mergeCell ref="AN11:AP11"/>
    <mergeCell ref="A281:AJ284"/>
    <mergeCell ref="N286:R287"/>
    <mergeCell ref="S286:AJ287"/>
    <mergeCell ref="A299:O299"/>
    <mergeCell ref="P299:Q299"/>
    <mergeCell ref="R299:V299"/>
    <mergeCell ref="B302:AI339"/>
    <mergeCell ref="N288:R289"/>
    <mergeCell ref="S288:AJ289"/>
    <mergeCell ref="N290:R291"/>
    <mergeCell ref="S290:W291"/>
    <mergeCell ref="X290:AB291"/>
    <mergeCell ref="AC290:AJ291"/>
    <mergeCell ref="N292:R297"/>
    <mergeCell ref="S292:V293"/>
    <mergeCell ref="W292:AJ293"/>
    <mergeCell ref="S294:V295"/>
    <mergeCell ref="W294:AJ295"/>
    <mergeCell ref="S296:V297"/>
    <mergeCell ref="W296:AJ297"/>
    <mergeCell ref="W299:AC299"/>
    <mergeCell ref="AD299:AF299"/>
  </mergeCells>
  <phoneticPr fontId="1"/>
  <dataValidations count="20">
    <dataValidation allowBlank="1" showInputMessage="1" showErrorMessage="1" promptTitle="自動表示" prompt="２ページ目以降の水色セルに必要事項を入力することにより、自動表示されます。" sqref="AD52:AJ52 AD28:AH29"/>
    <dataValidation allowBlank="1" showInputMessage="1" showErrorMessage="1" promptTitle="申請日" prompt="申請日の属する月（申請月～令和４年３月まで）を入力してください。" sqref="AE6:AF7"/>
    <dataValidation imeMode="halfKatakana" allowBlank="1" showInputMessage="1" showErrorMessage="1" sqref="G60:AJ60"/>
    <dataValidation allowBlank="1" showInputMessage="1" showErrorMessage="1" errorTitle="指定口座への振り込みが希望されています。" error="国保連登録口座以外への振込を希望する際は上段で「希望する」を選択してください。" promptTitle="金融機関名の入力" prompt="略称等は用いず、正式な名称を誤りのないように入力してください。" sqref="G55:W55"/>
    <dataValidation allowBlank="1" showInputMessage="1" showErrorMessage="1" errorTitle="指定口座への振り込みが希望されています。" error="国保連登録口座以外への振込を希望する際は上段で「希望する」を選択してください。" promptTitle="口座名義人の入力" prompt="略称等は用いず、正式な名称を誤りのないように入力してください。" sqref="G61:AJ61"/>
    <dataValidation allowBlank="1" showInputMessage="1" showErrorMessage="1" promptTitle="連絡先メールアドレス" prompt="担当の方とやりとりが可能なメールアドレスを記入してください。_x000a_例）aichi-fukushijigyou-kai@yahoo.co.jp" sqref="W22:AJ23 W296:AJ297"/>
    <dataValidation allowBlank="1" showInputMessage="1" showErrorMessage="1" promptTitle="この申請の御担当の方への連絡先" prompt="担当の方と連絡が取れる電話番号を記入してください。_x000a_例）052-954-7400" sqref="W20:AJ21 W294:AJ295"/>
    <dataValidation allowBlank="1" showInputMessage="1" showErrorMessage="1" promptTitle="法人における担当者の氏名" prompt="担当者の方の氏名を記入してください。_x000a_例）山田　次郎" sqref="W18:AJ19 W292:AJ293"/>
    <dataValidation allowBlank="1" showInputMessage="1" showErrorMessage="1" promptTitle="法人所在地" prompt="法人本部の所在地を正確に入力してください。_x000a_例）愛知県津島市〇〇町〇丁目〇番地〇号〇〇ビル１０４号" sqref="S14:AJ15 S288:AJ289"/>
    <dataValidation allowBlank="1" showInputMessage="1" showErrorMessage="1" promptTitle="法人名称" prompt="法人の【正式名称】を入力してください。_x000a_例）株式会社愛知福祉事業会" sqref="S12:AJ13 S286:AJ287"/>
    <dataValidation allowBlank="1" showInputMessage="1" showErrorMessage="1" promptTitle="代表者の氏名" prompt="氏名は、法人代表者の氏名を正確に記入してください。（例）田中　太郎" sqref="AC16:AJ17 AC290:AJ291"/>
    <dataValidation allowBlank="1" showInputMessage="1" showErrorMessage="1" promptTitle="代表者の職名" prompt="代表者職名は、法人における役職名（（例）代表取締役、理事長等）を記入してください。" sqref="S16:W17 S290:W291"/>
    <dataValidation type="whole" allowBlank="1" showInputMessage="1" showErrorMessage="1" promptTitle="申請日" prompt="申請日の日付（１～31）のいずれかを入力してください。" sqref="AH6:AI7">
      <formula1>1</formula1>
      <formula2>31</formula2>
    </dataValidation>
    <dataValidation allowBlank="1" showInputMessage="1" showErrorMessage="1" promptTitle="事業所名を入力" prompt="事業所の正式名称を入力してください。（略称等は不可）" sqref="I84 I72 I108 I96 I125 I149 I137 I161 I179 I203 I191 I215 I233 I257 I245 I269"/>
    <dataValidation type="whole" allowBlank="1" showInputMessage="1" showErrorMessage="1" errorTitle="入力された事業所番号に誤りがあります。" error="入力された番号が「23」で始まり、かつ10桁であるか御確認ください。" promptTitle="事業所番号を入力" prompt="「23」で始まる10桁の事業所番号を入力してください。" sqref="C84 C72 C108 C96 C125 C149 C137 C161 C179 C203 C191 C215 C233 C257 C245 C269">
      <formula1>2300000000</formula1>
      <formula2>2399999999</formula2>
    </dataValidation>
    <dataValidation allowBlank="1" showInputMessage="1" showErrorMessage="1" promptTitle="自動表示" prompt="本ページの水色セル及び【申立事項】の２つのチェックボックスにいずれもチェック、また、２ページ目以降の水色セルに必要事項を入力することにより、自動表示されます。" sqref="R28:AC29"/>
    <dataValidation type="custom" imeMode="halfAlpha"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9:M59">
      <formula1>AND(LENB(G59:M59)=LEN(G59:M59))</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4:I54">
      <formula1>AND(LENB(G54:I54)=LEN(G54:I54))</formula1>
    </dataValidation>
    <dataValidation type="custom" allowBlank="1" showInputMessage="1" showErrorMessage="1" errorTitle="半角数字以外が入力されています。" error="全角数字等の入力は制限されています。_x000a_必ず半角数字で入力してください。" promptTitle="半角数字を入力" prompt="全角数字等の入力は制限されています。_x000a_半角数字を１マスに１字ずつ入力してください。" sqref="G53:J53">
      <formula1>AND(LENB(D53:G53)=LEN(D53:G53))</formula1>
    </dataValidation>
    <dataValidation type="list" allowBlank="1" showInputMessage="1" showErrorMessage="1" promptTitle="所在地を選択" prompt="当該事業所が所在する市町村を選択してください。" sqref="R72:V73">
      <formula1>$E$39:$E$89</formula1>
    </dataValidation>
  </dataValidations>
  <pageMargins left="0.7" right="0.7" top="0.75" bottom="0.75" header="0.3" footer="0.3"/>
  <pageSetup paperSize="9" scale="59" fitToHeight="0" orientation="portrait" r:id="rId1"/>
  <rowBreaks count="5" manualBreakCount="5">
    <brk id="62" max="35" man="1"/>
    <brk id="118" max="35" man="1"/>
    <brk id="171" max="35" man="1"/>
    <brk id="226" max="35" man="1"/>
    <brk id="27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2</xdr:col>
                    <xdr:colOff>57150</xdr:colOff>
                    <xdr:row>35</xdr:row>
                    <xdr:rowOff>9525</xdr:rowOff>
                  </from>
                  <to>
                    <xdr:col>3</xdr:col>
                    <xdr:colOff>171450</xdr:colOff>
                    <xdr:row>36</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xdr:col>
                    <xdr:colOff>66675</xdr:colOff>
                    <xdr:row>45</xdr:row>
                    <xdr:rowOff>19050</xdr:rowOff>
                  </from>
                  <to>
                    <xdr:col>3</xdr:col>
                    <xdr:colOff>171450</xdr:colOff>
                    <xdr:row>46</xdr:row>
                    <xdr:rowOff>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2</xdr:col>
                    <xdr:colOff>57150</xdr:colOff>
                    <xdr:row>47</xdr:row>
                    <xdr:rowOff>9525</xdr:rowOff>
                  </from>
                  <to>
                    <xdr:col>3</xdr:col>
                    <xdr:colOff>180975</xdr:colOff>
                    <xdr:row>48</xdr:row>
                    <xdr:rowOff>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2</xdr:col>
                    <xdr:colOff>57150</xdr:colOff>
                    <xdr:row>49</xdr:row>
                    <xdr:rowOff>9525</xdr:rowOff>
                  </from>
                  <to>
                    <xdr:col>3</xdr:col>
                    <xdr:colOff>180975</xdr:colOff>
                    <xdr:row>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サービス種別をリストから選択" prompt="プルダウンのリストから該当のサービス種別を選択してください。">
          <x14:formula1>
            <xm:f>テーブル!$C$1:$C$37</xm:f>
          </x14:formula1>
          <xm:sqref>AD88 W88 P88 I88 C88 AD76 W76 P76 I76 C76 AD112 W112 P112 I112 C112 AD100 W100 P100 I100 C100 AD129 W129 P129 I129 C129 AD153 W153 P153 I153 C153 AD141 W141 P141 I141 C141 AD165 W165 P165 I165 C165 AD183 W183 P183 I183 C183 AD207 W207 P207 I207 C207 AD195 W195 P195 I195 C195 AD219 W219 P219 I219 C219 AD237 W237 P237 I237 C237 AD261 W261 P261 I261 C261 AD249 W249 P249 I249 C249 AD273 W273 P273 I273 C273</xm:sqref>
        </x14:dataValidation>
        <x14:dataValidation type="list" allowBlank="1" showInputMessage="1" showErrorMessage="1" errorTitle="指定口座への振り込みが希望されています。" error="国保連登録口座以外への振込を希望する際は上段で「希望する」を選択してください。" promptTitle="預金種類の入力" prompt="プルダウンのリストから、「１（普通預金）」または「２（当座預金）」のいずれかを選択してください。">
          <x14:formula1>
            <xm:f>テーブル!$E$110:$E$111</xm:f>
          </x14:formula1>
          <xm:sqref>G58:H58</xm:sqref>
        </x14:dataValidation>
        <x14:dataValidation type="list" allowBlank="1" showInputMessage="1" showErrorMessage="1" promptTitle="所在地を選択" prompt="当該事業所が所在する市町村を選択してください。">
          <x14:formula1>
            <xm:f>テーブル!$E$39:$E$92</xm:f>
          </x14:formula1>
          <xm:sqref>R84:V85 R96:V97 R108:V109 R125:V126 R137:V138 R149:V150 R161:V162 R179:V180 R191:V192 R203:V204 R215:V216 R233:V234 R245:V246 R257:V258 R269:V270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H21"/>
  <sheetViews>
    <sheetView showGridLines="0" zoomScale="120" zoomScaleNormal="120" workbookViewId="0">
      <selection activeCell="J22" sqref="J22"/>
    </sheetView>
  </sheetViews>
  <sheetFormatPr defaultRowHeight="18.75"/>
  <cols>
    <col min="2" max="2" width="2.625" customWidth="1"/>
    <col min="3" max="4" width="12.625" customWidth="1"/>
  </cols>
  <sheetData>
    <row r="2" spans="2:8" ht="5.0999999999999996" customHeight="1">
      <c r="B2" s="10"/>
      <c r="C2" s="11"/>
      <c r="D2" s="11"/>
      <c r="E2" s="11"/>
      <c r="F2" s="11"/>
      <c r="G2" s="11"/>
      <c r="H2" s="12"/>
    </row>
    <row r="3" spans="2:8" ht="15" customHeight="1">
      <c r="B3" s="12"/>
      <c r="C3" s="17" t="s">
        <v>219</v>
      </c>
      <c r="D3" s="17"/>
      <c r="E3" s="17"/>
      <c r="F3" s="17"/>
      <c r="G3" s="17"/>
      <c r="H3" s="18"/>
    </row>
    <row r="4" spans="2:8" ht="15" customHeight="1">
      <c r="B4" s="12"/>
      <c r="C4" s="17" t="s">
        <v>206</v>
      </c>
      <c r="D4" s="17"/>
      <c r="E4" s="17"/>
      <c r="F4" s="17"/>
      <c r="G4" s="17"/>
      <c r="H4" s="18"/>
    </row>
    <row r="5" spans="2:8" ht="15" customHeight="1">
      <c r="B5" s="12"/>
      <c r="C5" s="17" t="s">
        <v>207</v>
      </c>
      <c r="D5" s="17"/>
      <c r="E5" s="17"/>
      <c r="F5" s="17"/>
      <c r="G5" s="17"/>
      <c r="H5" s="18"/>
    </row>
    <row r="6" spans="2:8" ht="15" customHeight="1">
      <c r="B6" s="12"/>
      <c r="C6" s="17" t="s">
        <v>208</v>
      </c>
      <c r="D6" s="17"/>
      <c r="E6" s="17"/>
      <c r="F6" s="17"/>
      <c r="G6" s="17"/>
      <c r="H6" s="18"/>
    </row>
    <row r="7" spans="2:8" ht="15" customHeight="1">
      <c r="B7" s="12"/>
      <c r="C7" s="17" t="s">
        <v>209</v>
      </c>
      <c r="D7" s="17"/>
      <c r="E7" s="17"/>
      <c r="F7" s="17"/>
      <c r="G7" s="17"/>
      <c r="H7" s="18"/>
    </row>
    <row r="8" spans="2:8" ht="15" customHeight="1">
      <c r="B8" s="12"/>
      <c r="C8" s="17" t="s">
        <v>210</v>
      </c>
      <c r="D8" s="17"/>
      <c r="E8" s="17"/>
      <c r="F8" s="17"/>
      <c r="G8" s="17"/>
      <c r="H8" s="18"/>
    </row>
    <row r="9" spans="2:8" ht="15" customHeight="1">
      <c r="B9" s="12"/>
      <c r="C9" s="17" t="s">
        <v>211</v>
      </c>
      <c r="D9" s="17"/>
      <c r="E9" s="17"/>
      <c r="F9" s="17"/>
      <c r="G9" s="17"/>
      <c r="H9" s="18"/>
    </row>
    <row r="10" spans="2:8" ht="15" customHeight="1">
      <c r="B10" s="12"/>
      <c r="C10" s="17" t="s">
        <v>212</v>
      </c>
      <c r="D10" s="17"/>
      <c r="E10" s="17"/>
      <c r="F10" s="17"/>
      <c r="G10" s="17"/>
      <c r="H10" s="18"/>
    </row>
    <row r="11" spans="2:8" ht="15" customHeight="1">
      <c r="B11" s="12"/>
      <c r="C11" s="17" t="s">
        <v>216</v>
      </c>
      <c r="D11" s="17"/>
      <c r="E11" s="17"/>
      <c r="F11" s="17"/>
      <c r="G11" s="17"/>
      <c r="H11" s="18"/>
    </row>
    <row r="12" spans="2:8" ht="15" customHeight="1">
      <c r="B12" s="12"/>
      <c r="C12" s="17" t="s">
        <v>220</v>
      </c>
      <c r="D12" s="17"/>
      <c r="E12" s="17"/>
      <c r="F12" s="17"/>
      <c r="G12" s="17"/>
      <c r="H12" s="18"/>
    </row>
    <row r="13" spans="2:8" ht="15" customHeight="1">
      <c r="B13" s="12"/>
      <c r="C13" s="17" t="s">
        <v>221</v>
      </c>
      <c r="D13" s="17"/>
      <c r="E13" s="17"/>
      <c r="F13" s="17"/>
      <c r="G13" s="17"/>
      <c r="H13" s="18"/>
    </row>
    <row r="14" spans="2:8" ht="15" customHeight="1">
      <c r="B14" s="12"/>
      <c r="C14" s="416" t="s">
        <v>213</v>
      </c>
      <c r="D14" s="13"/>
      <c r="E14" s="13"/>
      <c r="F14" s="13"/>
      <c r="G14" s="13"/>
      <c r="H14" s="12"/>
    </row>
    <row r="15" spans="2:8" ht="15" customHeight="1">
      <c r="B15" s="12"/>
      <c r="C15" s="415"/>
      <c r="D15" s="13"/>
      <c r="E15" s="13"/>
      <c r="F15" s="13"/>
      <c r="G15" s="13"/>
      <c r="H15" s="12"/>
    </row>
    <row r="16" spans="2:8" ht="15" customHeight="1">
      <c r="B16" s="12"/>
      <c r="C16" s="9" t="s">
        <v>214</v>
      </c>
      <c r="D16" s="13"/>
      <c r="E16" s="13"/>
      <c r="F16" s="13"/>
      <c r="G16" s="13"/>
      <c r="H16" s="12"/>
    </row>
    <row r="17" spans="2:8" ht="15" customHeight="1">
      <c r="B17" s="12"/>
      <c r="C17" s="413" t="s">
        <v>215</v>
      </c>
      <c r="D17" s="13"/>
      <c r="E17" s="13"/>
      <c r="F17" s="13"/>
      <c r="G17" s="13"/>
      <c r="H17" s="12"/>
    </row>
    <row r="18" spans="2:8" ht="15" customHeight="1">
      <c r="B18" s="12"/>
      <c r="C18" s="414"/>
      <c r="D18" s="417" t="s">
        <v>218</v>
      </c>
      <c r="E18" s="420" t="s">
        <v>222</v>
      </c>
      <c r="F18" s="421"/>
      <c r="G18" s="422"/>
      <c r="H18" s="12"/>
    </row>
    <row r="19" spans="2:8" ht="15" customHeight="1">
      <c r="B19" s="12"/>
      <c r="C19" s="414"/>
      <c r="D19" s="418"/>
      <c r="E19" s="14" t="s">
        <v>217</v>
      </c>
      <c r="F19" s="13"/>
      <c r="G19" s="13"/>
      <c r="H19" s="12"/>
    </row>
    <row r="20" spans="2:8" ht="15" customHeight="1">
      <c r="B20" s="12"/>
      <c r="C20" s="415"/>
      <c r="D20" s="419"/>
      <c r="E20" s="13"/>
      <c r="F20" s="13"/>
      <c r="G20" s="13"/>
      <c r="H20" s="12"/>
    </row>
    <row r="21" spans="2:8" ht="5.0999999999999996" customHeight="1">
      <c r="B21" s="15"/>
      <c r="C21" s="16"/>
      <c r="D21" s="16"/>
      <c r="E21" s="16"/>
      <c r="F21" s="16"/>
      <c r="G21" s="16"/>
      <c r="H21" s="12"/>
    </row>
  </sheetData>
  <mergeCells count="4">
    <mergeCell ref="C17:C20"/>
    <mergeCell ref="C14:C15"/>
    <mergeCell ref="D18:D20"/>
    <mergeCell ref="E18:G18"/>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O132"/>
  <sheetViews>
    <sheetView view="pageBreakPreview" topLeftCell="F109" zoomScaleNormal="100" zoomScaleSheetLayoutView="100" workbookViewId="0">
      <selection activeCell="L114" sqref="L114"/>
    </sheetView>
  </sheetViews>
  <sheetFormatPr defaultColWidth="8.75" defaultRowHeight="16.5"/>
  <cols>
    <col min="1" max="1" width="15.75" style="21" customWidth="1"/>
    <col min="2" max="2" width="8.75" style="19"/>
    <col min="3" max="3" width="50.75" style="19" customWidth="1"/>
    <col min="4" max="4" width="10.75" style="19" customWidth="1"/>
    <col min="5" max="5" width="8.75" style="19"/>
    <col min="6" max="6" width="8.75" style="19" customWidth="1"/>
    <col min="7" max="16384" width="8.75" style="19"/>
  </cols>
  <sheetData>
    <row r="1" spans="1:39">
      <c r="A1" s="423" t="s">
        <v>37</v>
      </c>
      <c r="B1" s="22">
        <v>1</v>
      </c>
      <c r="C1" s="22" t="s">
        <v>102</v>
      </c>
      <c r="D1" s="23">
        <v>20000</v>
      </c>
      <c r="E1" s="24"/>
      <c r="F1" s="39" t="s">
        <v>0</v>
      </c>
      <c r="G1" s="24"/>
      <c r="K1" s="38" t="s">
        <v>284</v>
      </c>
      <c r="M1" s="24"/>
      <c r="N1" s="24"/>
      <c r="O1" s="24"/>
      <c r="P1" s="24"/>
      <c r="Q1" s="24"/>
    </row>
    <row r="2" spans="1:39">
      <c r="A2" s="424"/>
      <c r="B2" s="22">
        <v>2</v>
      </c>
      <c r="C2" s="22" t="s">
        <v>103</v>
      </c>
      <c r="D2" s="23">
        <v>30000</v>
      </c>
      <c r="E2" s="24"/>
      <c r="F2" s="39" t="s">
        <v>3</v>
      </c>
      <c r="G2" s="24"/>
      <c r="M2" s="24"/>
      <c r="N2" s="24"/>
      <c r="O2" s="24"/>
      <c r="P2" s="24"/>
      <c r="Q2" s="24"/>
    </row>
    <row r="3" spans="1:39">
      <c r="A3" s="424"/>
      <c r="B3" s="22">
        <v>3</v>
      </c>
      <c r="C3" s="22" t="s">
        <v>104</v>
      </c>
      <c r="D3" s="23">
        <v>40000</v>
      </c>
      <c r="E3" s="24"/>
      <c r="F3" s="39" t="s">
        <v>4</v>
      </c>
      <c r="G3" s="24"/>
      <c r="M3" s="24"/>
      <c r="N3" s="24"/>
      <c r="O3" s="24"/>
      <c r="P3" s="24"/>
      <c r="Q3" s="24"/>
    </row>
    <row r="4" spans="1:39">
      <c r="A4" s="424"/>
      <c r="B4" s="22">
        <v>4</v>
      </c>
      <c r="C4" s="22" t="s">
        <v>105</v>
      </c>
      <c r="D4" s="23">
        <v>14000</v>
      </c>
      <c r="E4" s="24"/>
      <c r="F4" s="39" t="s">
        <v>2</v>
      </c>
      <c r="G4" s="24"/>
      <c r="M4" s="24"/>
      <c r="N4" s="24"/>
      <c r="O4" s="24"/>
      <c r="P4" s="24"/>
      <c r="Q4" s="24"/>
    </row>
    <row r="5" spans="1:39">
      <c r="A5" s="424"/>
      <c r="B5" s="22">
        <v>5</v>
      </c>
      <c r="C5" s="22" t="s">
        <v>106</v>
      </c>
      <c r="D5" s="23">
        <v>7000</v>
      </c>
      <c r="E5" s="24"/>
      <c r="F5" s="39" t="s">
        <v>1</v>
      </c>
      <c r="G5" s="24"/>
      <c r="M5" s="24"/>
      <c r="N5" s="24"/>
      <c r="O5" s="24"/>
      <c r="P5" s="24"/>
      <c r="Q5" s="24"/>
      <c r="AM5" s="19" t="s">
        <v>283</v>
      </c>
    </row>
    <row r="6" spans="1:39">
      <c r="A6" s="424"/>
      <c r="B6" s="22">
        <v>6</v>
      </c>
      <c r="C6" s="22" t="s">
        <v>107</v>
      </c>
      <c r="D6" s="23">
        <v>7000</v>
      </c>
      <c r="E6" s="24"/>
      <c r="F6" s="39" t="s">
        <v>5</v>
      </c>
      <c r="G6" s="24"/>
      <c r="M6" s="24"/>
      <c r="N6" s="24"/>
      <c r="O6" s="24"/>
      <c r="P6" s="24"/>
      <c r="Q6" s="24"/>
    </row>
    <row r="7" spans="1:39">
      <c r="A7" s="424"/>
      <c r="B7" s="22">
        <v>7</v>
      </c>
      <c r="C7" s="22" t="s">
        <v>108</v>
      </c>
      <c r="D7" s="23">
        <v>7000</v>
      </c>
      <c r="E7" s="24"/>
      <c r="F7" s="39" t="s">
        <v>6</v>
      </c>
      <c r="G7" s="24"/>
      <c r="M7" s="24"/>
      <c r="N7" s="24"/>
      <c r="O7" s="24"/>
      <c r="P7" s="24"/>
      <c r="Q7" s="24"/>
    </row>
    <row r="8" spans="1:39">
      <c r="A8" s="424"/>
      <c r="B8" s="22">
        <v>8</v>
      </c>
      <c r="C8" s="22" t="s">
        <v>109</v>
      </c>
      <c r="D8" s="23">
        <v>7000</v>
      </c>
      <c r="E8" s="24"/>
      <c r="F8" s="39" t="s">
        <v>7</v>
      </c>
      <c r="G8" s="24"/>
      <c r="M8" s="24"/>
      <c r="N8" s="24"/>
      <c r="O8" s="24"/>
      <c r="P8" s="24"/>
      <c r="Q8" s="24"/>
    </row>
    <row r="9" spans="1:39">
      <c r="A9" s="424"/>
      <c r="B9" s="22">
        <v>9</v>
      </c>
      <c r="C9" s="22" t="s">
        <v>110</v>
      </c>
      <c r="D9" s="23">
        <v>7000</v>
      </c>
      <c r="E9" s="24"/>
      <c r="F9" s="39" t="s">
        <v>8</v>
      </c>
      <c r="G9" s="24"/>
      <c r="M9" s="24"/>
      <c r="N9" s="24"/>
      <c r="O9" s="24"/>
      <c r="P9" s="24"/>
      <c r="Q9" s="24"/>
    </row>
    <row r="10" spans="1:39">
      <c r="A10" s="424"/>
      <c r="B10" s="22">
        <v>10</v>
      </c>
      <c r="C10" s="22" t="s">
        <v>111</v>
      </c>
      <c r="D10" s="23">
        <v>3000</v>
      </c>
      <c r="E10" s="24"/>
      <c r="F10" s="39" t="s">
        <v>9</v>
      </c>
      <c r="G10" s="24"/>
      <c r="M10" s="24"/>
      <c r="N10" s="24"/>
      <c r="O10" s="24"/>
      <c r="P10" s="24"/>
      <c r="Q10" s="24"/>
    </row>
    <row r="11" spans="1:39">
      <c r="A11" s="424"/>
      <c r="B11" s="22">
        <v>11</v>
      </c>
      <c r="C11" s="22" t="s">
        <v>112</v>
      </c>
      <c r="D11" s="23">
        <v>3000</v>
      </c>
      <c r="E11" s="24"/>
      <c r="F11" s="39" t="s">
        <v>10</v>
      </c>
      <c r="G11" s="24"/>
      <c r="M11" s="24"/>
      <c r="N11" s="24"/>
      <c r="O11" s="24"/>
      <c r="P11" s="24"/>
      <c r="Q11" s="24"/>
    </row>
    <row r="12" spans="1:39">
      <c r="A12" s="424"/>
      <c r="B12" s="22">
        <v>12</v>
      </c>
      <c r="C12" s="22" t="s">
        <v>113</v>
      </c>
      <c r="D12" s="23">
        <v>7000</v>
      </c>
      <c r="E12" s="24"/>
      <c r="F12" s="39" t="s">
        <v>11</v>
      </c>
      <c r="G12" s="24"/>
      <c r="M12" s="24"/>
      <c r="N12" s="24"/>
      <c r="O12" s="24"/>
      <c r="P12" s="24"/>
      <c r="Q12" s="24"/>
    </row>
    <row r="13" spans="1:39">
      <c r="A13" s="424"/>
      <c r="B13" s="22">
        <v>13</v>
      </c>
      <c r="C13" s="22" t="s">
        <v>114</v>
      </c>
      <c r="D13" s="23">
        <v>7000</v>
      </c>
      <c r="E13" s="24"/>
      <c r="F13" s="39" t="s">
        <v>12</v>
      </c>
      <c r="G13" s="24"/>
      <c r="M13" s="24"/>
      <c r="N13" s="24"/>
      <c r="O13" s="24"/>
      <c r="P13" s="24"/>
      <c r="Q13" s="24"/>
    </row>
    <row r="14" spans="1:39">
      <c r="A14" s="425"/>
      <c r="B14" s="22">
        <v>14</v>
      </c>
      <c r="C14" s="22" t="s">
        <v>115</v>
      </c>
      <c r="D14" s="23">
        <v>7000</v>
      </c>
      <c r="E14" s="24"/>
      <c r="F14" s="39" t="s">
        <v>13</v>
      </c>
      <c r="G14" s="24"/>
      <c r="M14" s="24"/>
      <c r="N14" s="24"/>
      <c r="O14" s="24"/>
      <c r="P14" s="24"/>
      <c r="Q14" s="24"/>
    </row>
    <row r="15" spans="1:39">
      <c r="A15" s="25" t="s">
        <v>38</v>
      </c>
      <c r="B15" s="22">
        <v>15</v>
      </c>
      <c r="C15" s="22" t="s">
        <v>116</v>
      </c>
      <c r="D15" s="23">
        <v>7000</v>
      </c>
      <c r="E15" s="24"/>
      <c r="F15" s="39" t="s">
        <v>14</v>
      </c>
      <c r="G15" s="24"/>
      <c r="M15" s="24"/>
      <c r="N15" s="24"/>
      <c r="O15" s="24"/>
      <c r="P15" s="24"/>
      <c r="Q15" s="24"/>
    </row>
    <row r="16" spans="1:39">
      <c r="A16" s="423" t="s">
        <v>139</v>
      </c>
      <c r="B16" s="22">
        <v>16</v>
      </c>
      <c r="C16" s="22" t="s">
        <v>117</v>
      </c>
      <c r="D16" s="23">
        <v>20000</v>
      </c>
      <c r="E16" s="24"/>
      <c r="F16" s="39" t="s">
        <v>15</v>
      </c>
      <c r="G16" s="24"/>
      <c r="M16" s="24"/>
      <c r="N16" s="24"/>
      <c r="O16" s="24"/>
      <c r="P16" s="24"/>
      <c r="Q16" s="24"/>
    </row>
    <row r="17" spans="1:17">
      <c r="A17" s="424"/>
      <c r="B17" s="22">
        <v>17</v>
      </c>
      <c r="C17" s="22" t="s">
        <v>118</v>
      </c>
      <c r="D17" s="23">
        <v>30000</v>
      </c>
      <c r="E17" s="24"/>
      <c r="F17" s="39" t="s">
        <v>16</v>
      </c>
      <c r="G17" s="24"/>
      <c r="M17" s="24"/>
      <c r="N17" s="24"/>
      <c r="O17" s="24"/>
      <c r="P17" s="24"/>
      <c r="Q17" s="24"/>
    </row>
    <row r="18" spans="1:17">
      <c r="A18" s="424"/>
      <c r="B18" s="22">
        <v>18</v>
      </c>
      <c r="C18" s="22" t="s">
        <v>119</v>
      </c>
      <c r="D18" s="23">
        <v>40000</v>
      </c>
      <c r="E18" s="24"/>
      <c r="F18" s="39" t="s">
        <v>17</v>
      </c>
      <c r="G18" s="24"/>
      <c r="M18" s="24"/>
      <c r="N18" s="24"/>
      <c r="O18" s="24"/>
      <c r="P18" s="24"/>
      <c r="Q18" s="24"/>
    </row>
    <row r="19" spans="1:17">
      <c r="A19" s="424"/>
      <c r="B19" s="22">
        <v>19</v>
      </c>
      <c r="C19" s="22" t="s">
        <v>120</v>
      </c>
      <c r="D19" s="23">
        <v>7000</v>
      </c>
      <c r="E19" s="24"/>
      <c r="F19" s="39" t="s">
        <v>18</v>
      </c>
      <c r="G19" s="24"/>
      <c r="M19" s="24"/>
      <c r="N19" s="24"/>
      <c r="O19" s="24"/>
      <c r="P19" s="24"/>
      <c r="Q19" s="24"/>
    </row>
    <row r="20" spans="1:17">
      <c r="A20" s="424"/>
      <c r="B20" s="22">
        <v>20</v>
      </c>
      <c r="C20" s="22" t="s">
        <v>121</v>
      </c>
      <c r="D20" s="23">
        <v>7000</v>
      </c>
      <c r="E20" s="24"/>
      <c r="F20" s="39" t="s">
        <v>19</v>
      </c>
      <c r="G20" s="24"/>
      <c r="M20" s="24"/>
      <c r="N20" s="24"/>
      <c r="O20" s="24"/>
      <c r="P20" s="24"/>
      <c r="Q20" s="24"/>
    </row>
    <row r="21" spans="1:17">
      <c r="A21" s="424"/>
      <c r="B21" s="22">
        <v>21</v>
      </c>
      <c r="C21" s="22" t="s">
        <v>122</v>
      </c>
      <c r="D21" s="23">
        <v>7000</v>
      </c>
      <c r="E21" s="24"/>
      <c r="F21" s="39" t="s">
        <v>20</v>
      </c>
      <c r="G21" s="24"/>
      <c r="M21" s="24"/>
      <c r="N21" s="24"/>
      <c r="O21" s="24"/>
      <c r="P21" s="24"/>
      <c r="Q21" s="24"/>
    </row>
    <row r="22" spans="1:17">
      <c r="A22" s="424"/>
      <c r="B22" s="22">
        <v>22</v>
      </c>
      <c r="C22" s="22" t="s">
        <v>123</v>
      </c>
      <c r="D22" s="23">
        <v>20000</v>
      </c>
      <c r="E22" s="24"/>
      <c r="F22" s="39" t="s">
        <v>21</v>
      </c>
      <c r="G22" s="24"/>
      <c r="M22" s="24"/>
      <c r="N22" s="24"/>
      <c r="O22" s="24"/>
      <c r="P22" s="24"/>
      <c r="Q22" s="24"/>
    </row>
    <row r="23" spans="1:17">
      <c r="A23" s="424"/>
      <c r="B23" s="22">
        <v>23</v>
      </c>
      <c r="C23" s="22" t="s">
        <v>124</v>
      </c>
      <c r="D23" s="23">
        <v>30000</v>
      </c>
      <c r="E23" s="24"/>
      <c r="F23" s="39" t="s">
        <v>22</v>
      </c>
      <c r="G23" s="24"/>
      <c r="M23" s="24"/>
      <c r="N23" s="24"/>
      <c r="O23" s="24"/>
      <c r="P23" s="24"/>
      <c r="Q23" s="24"/>
    </row>
    <row r="24" spans="1:17">
      <c r="A24" s="424"/>
      <c r="B24" s="22">
        <v>24</v>
      </c>
      <c r="C24" s="22" t="s">
        <v>125</v>
      </c>
      <c r="D24" s="23">
        <v>40000</v>
      </c>
      <c r="E24" s="24"/>
      <c r="F24" s="39" t="s">
        <v>23</v>
      </c>
      <c r="G24" s="24"/>
      <c r="M24" s="24"/>
      <c r="N24" s="24"/>
      <c r="O24" s="24"/>
      <c r="P24" s="24"/>
      <c r="Q24" s="24"/>
    </row>
    <row r="25" spans="1:17">
      <c r="A25" s="424"/>
      <c r="B25" s="22">
        <v>25</v>
      </c>
      <c r="C25" s="22" t="s">
        <v>126</v>
      </c>
      <c r="D25" s="23">
        <v>20000</v>
      </c>
      <c r="E25" s="24"/>
      <c r="F25" s="39" t="s">
        <v>24</v>
      </c>
      <c r="G25" s="24"/>
      <c r="M25" s="24"/>
      <c r="N25" s="24"/>
      <c r="O25" s="24"/>
      <c r="P25" s="24"/>
      <c r="Q25" s="24"/>
    </row>
    <row r="26" spans="1:17">
      <c r="A26" s="424"/>
      <c r="B26" s="22">
        <v>26</v>
      </c>
      <c r="C26" s="22" t="s">
        <v>127</v>
      </c>
      <c r="D26" s="23">
        <v>30000</v>
      </c>
      <c r="E26" s="24"/>
      <c r="F26" s="39" t="s">
        <v>25</v>
      </c>
      <c r="G26" s="24"/>
      <c r="M26" s="24"/>
      <c r="N26" s="24"/>
      <c r="O26" s="24"/>
      <c r="P26" s="24"/>
      <c r="Q26" s="24"/>
    </row>
    <row r="27" spans="1:17">
      <c r="A27" s="425"/>
      <c r="B27" s="22">
        <v>27</v>
      </c>
      <c r="C27" s="22" t="s">
        <v>128</v>
      </c>
      <c r="D27" s="23">
        <v>40000</v>
      </c>
      <c r="E27" s="24"/>
      <c r="F27" s="39" t="s">
        <v>26</v>
      </c>
      <c r="G27" s="24"/>
      <c r="M27" s="24"/>
      <c r="N27" s="24"/>
      <c r="O27" s="24"/>
      <c r="P27" s="24"/>
      <c r="Q27" s="24"/>
    </row>
    <row r="28" spans="1:17">
      <c r="A28" s="423" t="s">
        <v>39</v>
      </c>
      <c r="B28" s="22">
        <v>28</v>
      </c>
      <c r="C28" s="22" t="s">
        <v>129</v>
      </c>
      <c r="D28" s="23">
        <v>3000</v>
      </c>
      <c r="E28" s="24"/>
      <c r="F28" s="39" t="s">
        <v>27</v>
      </c>
      <c r="G28" s="24"/>
      <c r="M28" s="24"/>
      <c r="N28" s="24"/>
      <c r="O28" s="24"/>
      <c r="P28" s="24"/>
      <c r="Q28" s="24"/>
    </row>
    <row r="29" spans="1:17">
      <c r="A29" s="424"/>
      <c r="B29" s="22">
        <v>29</v>
      </c>
      <c r="C29" s="22" t="s">
        <v>130</v>
      </c>
      <c r="D29" s="23">
        <v>3000</v>
      </c>
      <c r="E29" s="24"/>
      <c r="F29" s="39" t="s">
        <v>28</v>
      </c>
      <c r="G29" s="24"/>
      <c r="M29" s="24"/>
      <c r="N29" s="24"/>
      <c r="O29" s="24"/>
      <c r="P29" s="24"/>
      <c r="Q29" s="24"/>
    </row>
    <row r="30" spans="1:17">
      <c r="A30" s="424"/>
      <c r="B30" s="22">
        <v>30</v>
      </c>
      <c r="C30" s="22" t="s">
        <v>131</v>
      </c>
      <c r="D30" s="23">
        <v>3000</v>
      </c>
      <c r="E30" s="24"/>
      <c r="F30" s="39" t="s">
        <v>29</v>
      </c>
      <c r="G30" s="24"/>
      <c r="M30" s="24"/>
      <c r="N30" s="24"/>
      <c r="O30" s="24"/>
      <c r="P30" s="24"/>
      <c r="Q30" s="24"/>
    </row>
    <row r="31" spans="1:17">
      <c r="A31" s="424"/>
      <c r="B31" s="22">
        <v>31</v>
      </c>
      <c r="C31" s="22" t="s">
        <v>132</v>
      </c>
      <c r="D31" s="23">
        <v>3000</v>
      </c>
      <c r="E31" s="24"/>
      <c r="F31" s="39" t="s">
        <v>30</v>
      </c>
      <c r="G31" s="24"/>
      <c r="M31" s="24"/>
      <c r="N31" s="24"/>
      <c r="O31" s="24"/>
      <c r="P31" s="24"/>
      <c r="Q31" s="24"/>
    </row>
    <row r="32" spans="1:17">
      <c r="A32" s="424"/>
      <c r="B32" s="22">
        <v>32</v>
      </c>
      <c r="C32" s="22" t="s">
        <v>133</v>
      </c>
      <c r="D32" s="23">
        <v>3000</v>
      </c>
      <c r="E32" s="24"/>
      <c r="F32" s="39" t="s">
        <v>31</v>
      </c>
      <c r="G32" s="24"/>
      <c r="M32" s="24"/>
      <c r="N32" s="24"/>
      <c r="O32" s="24"/>
      <c r="P32" s="24"/>
      <c r="Q32" s="24"/>
    </row>
    <row r="33" spans="1:21">
      <c r="A33" s="425"/>
      <c r="B33" s="22">
        <v>33</v>
      </c>
      <c r="C33" s="22" t="s">
        <v>134</v>
      </c>
      <c r="D33" s="23">
        <v>3000</v>
      </c>
      <c r="E33" s="24"/>
      <c r="F33" s="39" t="s">
        <v>32</v>
      </c>
      <c r="G33" s="24"/>
      <c r="M33" s="24"/>
      <c r="N33" s="24"/>
      <c r="O33" s="24"/>
      <c r="P33" s="24"/>
      <c r="Q33" s="24"/>
    </row>
    <row r="34" spans="1:21">
      <c r="A34" s="423" t="s">
        <v>140</v>
      </c>
      <c r="B34" s="22">
        <v>34</v>
      </c>
      <c r="C34" s="22" t="s">
        <v>135</v>
      </c>
      <c r="D34" s="23">
        <v>3000</v>
      </c>
      <c r="E34" s="24"/>
      <c r="F34" s="39" t="s">
        <v>33</v>
      </c>
      <c r="G34" s="24"/>
      <c r="M34" s="24"/>
      <c r="N34" s="24"/>
      <c r="O34" s="24"/>
      <c r="P34" s="24"/>
      <c r="Q34" s="24"/>
    </row>
    <row r="35" spans="1:21">
      <c r="A35" s="424"/>
      <c r="B35" s="22">
        <v>35</v>
      </c>
      <c r="C35" s="22" t="s">
        <v>136</v>
      </c>
      <c r="D35" s="23">
        <v>3000</v>
      </c>
      <c r="E35" s="24"/>
      <c r="F35" s="39" t="s">
        <v>34</v>
      </c>
      <c r="G35" s="24"/>
      <c r="M35" s="24"/>
      <c r="N35" s="24"/>
      <c r="O35" s="24"/>
      <c r="P35" s="24"/>
      <c r="Q35" s="24"/>
    </row>
    <row r="36" spans="1:21">
      <c r="A36" s="424"/>
      <c r="B36" s="22">
        <v>36</v>
      </c>
      <c r="C36" s="22" t="s">
        <v>137</v>
      </c>
      <c r="D36" s="23">
        <v>3000</v>
      </c>
      <c r="E36" s="24"/>
      <c r="F36" s="39" t="s">
        <v>35</v>
      </c>
      <c r="G36" s="24"/>
      <c r="M36" s="24"/>
      <c r="N36" s="24"/>
      <c r="O36" s="24"/>
      <c r="P36" s="24"/>
      <c r="Q36" s="24"/>
    </row>
    <row r="37" spans="1:21">
      <c r="A37" s="425"/>
      <c r="B37" s="22">
        <v>37</v>
      </c>
      <c r="C37" s="22" t="s">
        <v>138</v>
      </c>
      <c r="D37" s="23">
        <v>3000</v>
      </c>
      <c r="E37" s="24"/>
      <c r="F37" s="39" t="s">
        <v>36</v>
      </c>
      <c r="G37" s="24"/>
      <c r="M37" s="24"/>
      <c r="N37" s="24"/>
      <c r="O37" s="24"/>
      <c r="P37" s="24"/>
      <c r="Q37" s="24"/>
    </row>
    <row r="38" spans="1:21">
      <c r="A38" s="26"/>
      <c r="B38" s="24"/>
      <c r="C38" s="24"/>
      <c r="D38" s="24"/>
      <c r="E38" s="24"/>
      <c r="F38" s="24"/>
      <c r="G38" s="24"/>
      <c r="M38" s="24"/>
      <c r="N38" s="24"/>
      <c r="O38" s="24"/>
      <c r="P38" s="24"/>
      <c r="Q38" s="24"/>
    </row>
    <row r="39" spans="1:21">
      <c r="E39" s="24" t="s">
        <v>156</v>
      </c>
      <c r="F39" s="24"/>
      <c r="G39" s="24"/>
      <c r="M39" s="24"/>
      <c r="N39" s="24"/>
      <c r="O39" s="24"/>
      <c r="P39" s="24"/>
      <c r="Q39" s="24"/>
      <c r="R39" s="24"/>
      <c r="S39" s="24"/>
      <c r="T39" s="24"/>
      <c r="U39" s="24"/>
    </row>
    <row r="40" spans="1:21">
      <c r="E40" s="24" t="s">
        <v>157</v>
      </c>
      <c r="F40" s="24"/>
      <c r="G40" s="24"/>
      <c r="M40" s="24"/>
      <c r="N40" s="24"/>
      <c r="O40" s="24"/>
      <c r="P40" s="24"/>
      <c r="Q40" s="24"/>
      <c r="R40" s="24"/>
      <c r="S40" s="24"/>
      <c r="T40" s="24"/>
      <c r="U40" s="24"/>
    </row>
    <row r="41" spans="1:21">
      <c r="E41" s="24" t="s">
        <v>158</v>
      </c>
      <c r="F41" s="24"/>
      <c r="G41" s="24"/>
      <c r="M41" s="24"/>
      <c r="N41" s="24"/>
      <c r="O41" s="24"/>
      <c r="P41" s="24"/>
      <c r="Q41" s="24"/>
      <c r="R41" s="24"/>
      <c r="S41" s="24"/>
      <c r="T41" s="24"/>
      <c r="U41" s="24"/>
    </row>
    <row r="42" spans="1:21">
      <c r="E42" s="24" t="s">
        <v>159</v>
      </c>
      <c r="F42" s="24"/>
      <c r="G42" s="24"/>
      <c r="M42" s="24"/>
      <c r="N42" s="24"/>
      <c r="O42" s="24"/>
      <c r="P42" s="24"/>
      <c r="Q42" s="24"/>
      <c r="R42" s="24"/>
      <c r="S42" s="24"/>
      <c r="T42" s="24"/>
      <c r="U42" s="24"/>
    </row>
    <row r="43" spans="1:21">
      <c r="E43" s="24" t="s">
        <v>287</v>
      </c>
      <c r="F43" s="24"/>
      <c r="G43" s="24"/>
      <c r="M43" s="24"/>
      <c r="N43" s="24"/>
      <c r="O43" s="24"/>
      <c r="P43" s="24"/>
      <c r="Q43" s="24"/>
      <c r="R43" s="24"/>
      <c r="S43" s="24"/>
      <c r="T43" s="24"/>
      <c r="U43" s="24"/>
    </row>
    <row r="44" spans="1:21">
      <c r="D44" s="19">
        <v>2</v>
      </c>
      <c r="E44" s="24" t="s">
        <v>160</v>
      </c>
      <c r="F44" s="24"/>
      <c r="G44" s="24"/>
      <c r="M44" s="24"/>
      <c r="N44" s="24"/>
      <c r="O44" s="24"/>
      <c r="P44" s="24"/>
      <c r="Q44" s="24"/>
      <c r="R44" s="24"/>
      <c r="S44" s="24"/>
      <c r="T44" s="24"/>
      <c r="U44" s="24"/>
    </row>
    <row r="45" spans="1:21">
      <c r="D45" s="19">
        <v>3</v>
      </c>
      <c r="E45" s="24" t="s">
        <v>161</v>
      </c>
      <c r="F45" s="24"/>
      <c r="G45" s="24"/>
      <c r="M45" s="24"/>
      <c r="N45" s="24"/>
      <c r="O45" s="24"/>
      <c r="P45" s="24"/>
      <c r="Q45" s="24"/>
      <c r="R45" s="24"/>
      <c r="S45" s="24"/>
      <c r="T45" s="24"/>
      <c r="U45" s="24"/>
    </row>
    <row r="46" spans="1:21">
      <c r="D46" s="19">
        <v>4</v>
      </c>
      <c r="E46" s="24" t="s">
        <v>162</v>
      </c>
      <c r="F46" s="24"/>
      <c r="G46" s="24"/>
      <c r="M46" s="24"/>
      <c r="N46" s="24"/>
      <c r="O46" s="24"/>
      <c r="P46" s="24"/>
      <c r="Q46" s="24"/>
      <c r="R46" s="24"/>
      <c r="S46" s="24"/>
      <c r="T46" s="24"/>
      <c r="U46" s="24"/>
    </row>
    <row r="47" spans="1:21">
      <c r="D47" s="19">
        <v>5</v>
      </c>
      <c r="E47" s="24" t="s">
        <v>163</v>
      </c>
      <c r="F47" s="24"/>
      <c r="G47" s="24"/>
      <c r="M47" s="24"/>
      <c r="N47" s="24"/>
      <c r="O47" s="24"/>
      <c r="P47" s="24"/>
      <c r="Q47" s="24"/>
      <c r="R47" s="24"/>
      <c r="S47" s="24"/>
      <c r="T47" s="24"/>
      <c r="U47" s="24"/>
    </row>
    <row r="48" spans="1:21">
      <c r="D48" s="19">
        <v>6</v>
      </c>
      <c r="E48" s="24" t="s">
        <v>164</v>
      </c>
      <c r="F48" s="24"/>
      <c r="G48" s="24"/>
      <c r="M48" s="24"/>
      <c r="N48" s="24"/>
      <c r="O48" s="24"/>
      <c r="P48" s="24"/>
      <c r="Q48" s="24"/>
      <c r="R48" s="24"/>
      <c r="S48" s="24"/>
      <c r="T48" s="24"/>
      <c r="U48" s="24"/>
    </row>
    <row r="49" spans="4:21">
      <c r="D49" s="19">
        <v>7</v>
      </c>
      <c r="E49" s="24" t="s">
        <v>165</v>
      </c>
      <c r="F49" s="24"/>
      <c r="G49" s="24"/>
      <c r="M49" s="24"/>
      <c r="N49" s="24"/>
      <c r="O49" s="24"/>
      <c r="P49" s="24"/>
      <c r="Q49" s="24"/>
      <c r="R49" s="24"/>
      <c r="S49" s="24"/>
      <c r="T49" s="24"/>
      <c r="U49" s="24"/>
    </row>
    <row r="50" spans="4:21">
      <c r="D50" s="19">
        <v>8</v>
      </c>
      <c r="E50" s="24" t="s">
        <v>166</v>
      </c>
      <c r="F50" s="24"/>
      <c r="G50" s="24"/>
      <c r="M50" s="24"/>
      <c r="N50" s="24"/>
      <c r="O50" s="24"/>
      <c r="P50" s="24"/>
      <c r="Q50" s="24"/>
      <c r="R50" s="24"/>
      <c r="S50" s="24"/>
      <c r="T50" s="24"/>
      <c r="U50" s="24"/>
    </row>
    <row r="51" spans="4:21">
      <c r="D51" s="19">
        <v>9</v>
      </c>
      <c r="E51" s="24" t="s">
        <v>167</v>
      </c>
      <c r="F51" s="24"/>
      <c r="G51" s="24"/>
      <c r="M51" s="24"/>
      <c r="N51" s="24"/>
      <c r="O51" s="24"/>
      <c r="P51" s="24"/>
      <c r="Q51" s="24"/>
      <c r="R51" s="24"/>
      <c r="S51" s="24"/>
      <c r="T51" s="24"/>
      <c r="U51" s="24"/>
    </row>
    <row r="52" spans="4:21">
      <c r="D52" s="19">
        <v>10</v>
      </c>
      <c r="E52" s="24" t="s">
        <v>168</v>
      </c>
      <c r="F52" s="24"/>
      <c r="G52" s="24"/>
      <c r="M52" s="24"/>
      <c r="N52" s="24"/>
      <c r="O52" s="24"/>
      <c r="P52" s="24"/>
      <c r="Q52" s="24"/>
      <c r="R52" s="24"/>
      <c r="S52" s="24"/>
      <c r="T52" s="24"/>
      <c r="U52" s="24"/>
    </row>
    <row r="53" spans="4:21">
      <c r="D53" s="19">
        <v>11</v>
      </c>
      <c r="E53" s="19" t="s">
        <v>288</v>
      </c>
      <c r="F53" s="24"/>
      <c r="G53" s="24"/>
      <c r="M53" s="24"/>
      <c r="N53" s="24"/>
      <c r="O53" s="24"/>
      <c r="P53" s="24"/>
      <c r="Q53" s="24"/>
      <c r="R53" s="24"/>
      <c r="S53" s="24"/>
      <c r="T53" s="24"/>
      <c r="U53" s="24"/>
    </row>
    <row r="54" spans="4:21">
      <c r="D54" s="19">
        <v>12</v>
      </c>
      <c r="E54" s="24" t="s">
        <v>169</v>
      </c>
      <c r="F54" s="24"/>
      <c r="G54" s="24"/>
      <c r="M54" s="24"/>
      <c r="N54" s="24"/>
      <c r="O54" s="24"/>
      <c r="P54" s="24"/>
      <c r="Q54" s="24"/>
      <c r="R54" s="24"/>
      <c r="S54" s="24"/>
      <c r="T54" s="24"/>
      <c r="U54" s="24"/>
    </row>
    <row r="55" spans="4:21">
      <c r="D55" s="19">
        <v>13</v>
      </c>
      <c r="E55" s="24" t="s">
        <v>289</v>
      </c>
      <c r="F55" s="24"/>
      <c r="G55" s="24"/>
      <c r="M55" s="24"/>
      <c r="N55" s="24"/>
      <c r="O55" s="24"/>
      <c r="P55" s="24"/>
      <c r="Q55" s="24"/>
      <c r="R55" s="24"/>
      <c r="S55" s="24"/>
      <c r="T55" s="24"/>
      <c r="U55" s="24"/>
    </row>
    <row r="56" spans="4:21">
      <c r="D56" s="19">
        <v>14</v>
      </c>
      <c r="E56" s="24" t="s">
        <v>170</v>
      </c>
      <c r="F56" s="24"/>
      <c r="G56" s="24"/>
      <c r="M56" s="24"/>
      <c r="N56" s="24"/>
      <c r="O56" s="24"/>
      <c r="P56" s="24"/>
      <c r="Q56" s="24"/>
      <c r="R56" s="24"/>
      <c r="S56" s="24"/>
      <c r="T56" s="24"/>
      <c r="U56" s="24"/>
    </row>
    <row r="57" spans="4:21">
      <c r="D57" s="19">
        <v>15</v>
      </c>
      <c r="E57" s="24" t="s">
        <v>171</v>
      </c>
      <c r="F57" s="24"/>
      <c r="G57" s="24"/>
      <c r="M57" s="24"/>
      <c r="N57" s="24"/>
      <c r="O57" s="24"/>
      <c r="P57" s="24"/>
      <c r="Q57" s="24"/>
      <c r="R57" s="24"/>
      <c r="S57" s="24"/>
      <c r="T57" s="24"/>
      <c r="U57" s="24"/>
    </row>
    <row r="58" spans="4:21">
      <c r="D58" s="19">
        <v>16</v>
      </c>
      <c r="E58" s="24" t="s">
        <v>172</v>
      </c>
      <c r="F58" s="24"/>
      <c r="G58" s="24"/>
      <c r="M58" s="24"/>
      <c r="N58" s="24"/>
      <c r="O58" s="24"/>
      <c r="P58" s="24"/>
      <c r="Q58" s="24"/>
      <c r="R58" s="24"/>
      <c r="S58" s="24"/>
      <c r="T58" s="24"/>
      <c r="U58" s="24"/>
    </row>
    <row r="59" spans="4:21">
      <c r="D59" s="19">
        <v>17</v>
      </c>
      <c r="E59" s="24" t="s">
        <v>173</v>
      </c>
      <c r="F59" s="24"/>
      <c r="G59" s="24"/>
      <c r="M59" s="24"/>
      <c r="N59" s="24"/>
      <c r="O59" s="24"/>
      <c r="P59" s="24"/>
      <c r="Q59" s="24"/>
      <c r="R59" s="24"/>
      <c r="S59" s="24"/>
      <c r="T59" s="24"/>
      <c r="U59" s="24"/>
    </row>
    <row r="60" spans="4:21">
      <c r="D60" s="19">
        <v>18</v>
      </c>
      <c r="E60" s="24" t="s">
        <v>174</v>
      </c>
      <c r="F60" s="24"/>
      <c r="G60" s="24"/>
      <c r="M60" s="24"/>
      <c r="N60" s="24"/>
      <c r="O60" s="24"/>
      <c r="P60" s="24"/>
      <c r="Q60" s="24"/>
      <c r="R60" s="24"/>
      <c r="S60" s="24"/>
      <c r="T60" s="24"/>
      <c r="U60" s="24"/>
    </row>
    <row r="61" spans="4:21">
      <c r="D61" s="19">
        <v>19</v>
      </c>
      <c r="E61" s="24" t="s">
        <v>175</v>
      </c>
      <c r="F61" s="24"/>
      <c r="G61" s="24"/>
      <c r="M61" s="24"/>
      <c r="N61" s="24"/>
      <c r="O61" s="24"/>
      <c r="P61" s="24"/>
      <c r="Q61" s="24"/>
      <c r="R61" s="24"/>
      <c r="S61" s="24"/>
      <c r="T61" s="24"/>
      <c r="U61" s="24"/>
    </row>
    <row r="62" spans="4:21">
      <c r="D62" s="19">
        <v>20</v>
      </c>
      <c r="E62" s="24" t="s">
        <v>176</v>
      </c>
      <c r="F62" s="24"/>
      <c r="G62" s="24"/>
      <c r="M62" s="24"/>
      <c r="N62" s="24"/>
      <c r="O62" s="24"/>
      <c r="P62" s="24"/>
      <c r="Q62" s="24"/>
      <c r="R62" s="24"/>
      <c r="S62" s="24"/>
      <c r="T62" s="24"/>
      <c r="U62" s="24"/>
    </row>
    <row r="63" spans="4:21">
      <c r="D63" s="19">
        <v>21</v>
      </c>
      <c r="E63" s="24" t="s">
        <v>177</v>
      </c>
      <c r="F63" s="24"/>
      <c r="G63" s="24"/>
      <c r="M63" s="24"/>
      <c r="N63" s="24"/>
      <c r="O63" s="24"/>
      <c r="P63" s="24"/>
      <c r="Q63" s="24"/>
      <c r="R63" s="24"/>
      <c r="S63" s="24"/>
      <c r="T63" s="24"/>
      <c r="U63" s="24"/>
    </row>
    <row r="64" spans="4:21">
      <c r="D64" s="19">
        <v>22</v>
      </c>
      <c r="E64" s="24" t="s">
        <v>178</v>
      </c>
      <c r="F64" s="24"/>
      <c r="G64" s="24"/>
      <c r="M64" s="24"/>
      <c r="N64" s="24"/>
      <c r="O64" s="24"/>
      <c r="P64" s="24"/>
      <c r="Q64" s="24"/>
      <c r="R64" s="24"/>
      <c r="S64" s="24"/>
      <c r="T64" s="24"/>
      <c r="U64" s="24"/>
    </row>
    <row r="65" spans="4:21">
      <c r="D65" s="19">
        <v>23</v>
      </c>
      <c r="E65" s="24" t="s">
        <v>179</v>
      </c>
      <c r="F65" s="24"/>
      <c r="G65" s="24"/>
      <c r="M65" s="24"/>
      <c r="N65" s="24"/>
      <c r="O65" s="24"/>
      <c r="P65" s="24"/>
      <c r="Q65" s="24"/>
      <c r="R65" s="24"/>
      <c r="S65" s="24"/>
      <c r="T65" s="24"/>
      <c r="U65" s="24"/>
    </row>
    <row r="66" spans="4:21">
      <c r="D66" s="19">
        <v>24</v>
      </c>
      <c r="E66" s="24" t="s">
        <v>180</v>
      </c>
      <c r="F66" s="24"/>
      <c r="G66" s="24"/>
      <c r="M66" s="24"/>
      <c r="N66" s="24"/>
      <c r="O66" s="24"/>
      <c r="P66" s="24"/>
      <c r="Q66" s="24"/>
      <c r="R66" s="24"/>
      <c r="S66" s="24"/>
      <c r="T66" s="24"/>
      <c r="U66" s="24"/>
    </row>
    <row r="67" spans="4:21">
      <c r="D67" s="19">
        <v>25</v>
      </c>
      <c r="E67" s="24" t="s">
        <v>181</v>
      </c>
      <c r="F67" s="24"/>
      <c r="G67" s="24"/>
      <c r="M67" s="24"/>
      <c r="N67" s="24"/>
      <c r="O67" s="24"/>
      <c r="P67" s="24"/>
      <c r="Q67" s="24"/>
      <c r="R67" s="24"/>
      <c r="S67" s="24"/>
      <c r="T67" s="24"/>
      <c r="U67" s="24"/>
    </row>
    <row r="68" spans="4:21">
      <c r="D68" s="19">
        <v>26</v>
      </c>
      <c r="E68" s="24" t="s">
        <v>182</v>
      </c>
      <c r="F68" s="24"/>
      <c r="G68" s="24"/>
      <c r="M68" s="24"/>
      <c r="N68" s="24"/>
      <c r="O68" s="24"/>
      <c r="P68" s="24"/>
      <c r="Q68" s="24"/>
      <c r="R68" s="24"/>
      <c r="S68" s="24"/>
      <c r="T68" s="24"/>
      <c r="U68" s="24"/>
    </row>
    <row r="69" spans="4:21">
      <c r="D69" s="19">
        <v>27</v>
      </c>
      <c r="E69" s="24" t="s">
        <v>183</v>
      </c>
      <c r="F69" s="24"/>
      <c r="G69" s="24"/>
      <c r="M69" s="24"/>
      <c r="N69" s="24"/>
      <c r="O69" s="24"/>
      <c r="P69" s="24"/>
      <c r="Q69" s="24"/>
      <c r="R69" s="24"/>
      <c r="S69" s="24"/>
      <c r="T69" s="24"/>
      <c r="U69" s="24"/>
    </row>
    <row r="70" spans="4:21">
      <c r="D70" s="19">
        <v>28</v>
      </c>
      <c r="E70" s="24" t="s">
        <v>184</v>
      </c>
      <c r="F70" s="24"/>
      <c r="G70" s="24"/>
      <c r="M70" s="24"/>
      <c r="N70" s="24"/>
      <c r="O70" s="24"/>
      <c r="P70" s="24"/>
      <c r="Q70" s="24"/>
      <c r="R70" s="24"/>
      <c r="S70" s="24"/>
      <c r="T70" s="24"/>
      <c r="U70" s="24"/>
    </row>
    <row r="71" spans="4:21">
      <c r="D71" s="19">
        <v>29</v>
      </c>
      <c r="E71" s="24" t="s">
        <v>185</v>
      </c>
      <c r="F71" s="24"/>
      <c r="G71" s="24"/>
      <c r="M71" s="24"/>
      <c r="N71" s="24"/>
      <c r="O71" s="24"/>
      <c r="P71" s="24"/>
      <c r="Q71" s="24"/>
      <c r="R71" s="24"/>
      <c r="S71" s="24"/>
      <c r="T71" s="24"/>
      <c r="U71" s="24"/>
    </row>
    <row r="72" spans="4:21">
      <c r="D72" s="19">
        <v>30</v>
      </c>
      <c r="E72" s="24" t="s">
        <v>186</v>
      </c>
      <c r="F72" s="24"/>
      <c r="G72" s="24"/>
      <c r="M72" s="24"/>
      <c r="N72" s="24"/>
      <c r="O72" s="24"/>
      <c r="P72" s="24"/>
      <c r="Q72" s="24"/>
      <c r="R72" s="24"/>
      <c r="S72" s="24"/>
      <c r="T72" s="24"/>
      <c r="U72" s="24"/>
    </row>
    <row r="73" spans="4:21">
      <c r="D73" s="19">
        <v>31</v>
      </c>
      <c r="E73" s="24" t="s">
        <v>187</v>
      </c>
      <c r="F73" s="24"/>
      <c r="G73" s="24"/>
      <c r="M73" s="24"/>
      <c r="N73" s="24"/>
      <c r="O73" s="24"/>
      <c r="P73" s="24"/>
      <c r="Q73" s="24"/>
      <c r="R73" s="24"/>
      <c r="S73" s="24"/>
      <c r="T73" s="24"/>
      <c r="U73" s="24"/>
    </row>
    <row r="74" spans="4:21">
      <c r="D74" s="19">
        <v>32</v>
      </c>
      <c r="E74" s="24" t="s">
        <v>188</v>
      </c>
      <c r="F74" s="24"/>
      <c r="G74" s="24"/>
      <c r="M74" s="24"/>
      <c r="N74" s="24"/>
      <c r="O74" s="24"/>
      <c r="P74" s="24"/>
      <c r="Q74" s="24"/>
      <c r="R74" s="24"/>
      <c r="S74" s="24"/>
      <c r="T74" s="24"/>
      <c r="U74" s="24"/>
    </row>
    <row r="75" spans="4:21">
      <c r="D75" s="19">
        <v>33</v>
      </c>
      <c r="E75" s="24" t="s">
        <v>189</v>
      </c>
      <c r="F75" s="24"/>
      <c r="G75" s="24"/>
      <c r="M75" s="24"/>
      <c r="N75" s="24"/>
      <c r="O75" s="24"/>
      <c r="P75" s="24"/>
      <c r="Q75" s="24"/>
      <c r="R75" s="24"/>
      <c r="S75" s="24"/>
      <c r="T75" s="24"/>
      <c r="U75" s="24"/>
    </row>
    <row r="76" spans="4:21">
      <c r="D76" s="19">
        <v>34</v>
      </c>
      <c r="E76" s="24" t="s">
        <v>190</v>
      </c>
      <c r="F76" s="24"/>
      <c r="G76" s="24"/>
      <c r="M76" s="24"/>
      <c r="N76" s="24"/>
      <c r="O76" s="24"/>
      <c r="P76" s="24"/>
      <c r="Q76" s="24"/>
      <c r="R76" s="24"/>
      <c r="S76" s="24"/>
      <c r="T76" s="24"/>
      <c r="U76" s="24"/>
    </row>
    <row r="77" spans="4:21">
      <c r="D77" s="19">
        <v>35</v>
      </c>
      <c r="E77" s="24" t="s">
        <v>290</v>
      </c>
      <c r="F77" s="24"/>
      <c r="G77" s="24"/>
      <c r="M77" s="24"/>
      <c r="N77" s="24"/>
      <c r="O77" s="24"/>
      <c r="P77" s="24"/>
      <c r="Q77" s="24"/>
      <c r="R77" s="24"/>
      <c r="S77" s="24"/>
      <c r="T77" s="24"/>
      <c r="U77" s="24"/>
    </row>
    <row r="78" spans="4:21">
      <c r="D78" s="19">
        <v>36</v>
      </c>
      <c r="E78" s="24" t="s">
        <v>191</v>
      </c>
      <c r="F78" s="24"/>
      <c r="G78" s="24"/>
      <c r="M78" s="24"/>
      <c r="N78" s="24"/>
      <c r="O78" s="24"/>
      <c r="P78" s="24"/>
      <c r="Q78" s="24"/>
      <c r="R78" s="24"/>
      <c r="S78" s="24"/>
      <c r="T78" s="24"/>
      <c r="U78" s="24"/>
    </row>
    <row r="79" spans="4:21">
      <c r="D79" s="19">
        <v>37</v>
      </c>
      <c r="E79" s="24" t="s">
        <v>291</v>
      </c>
      <c r="F79" s="24"/>
      <c r="G79" s="24"/>
      <c r="M79" s="24"/>
      <c r="N79" s="24"/>
      <c r="O79" s="24"/>
      <c r="P79" s="24"/>
      <c r="Q79" s="24"/>
      <c r="R79" s="24"/>
      <c r="S79" s="24"/>
      <c r="T79" s="24"/>
      <c r="U79" s="24"/>
    </row>
    <row r="80" spans="4:21">
      <c r="D80" s="19">
        <v>38</v>
      </c>
      <c r="E80" s="24" t="s">
        <v>192</v>
      </c>
      <c r="F80" s="24"/>
      <c r="G80" s="24"/>
      <c r="M80" s="24"/>
      <c r="N80" s="24"/>
      <c r="O80" s="24"/>
      <c r="P80" s="24"/>
      <c r="Q80" s="24"/>
      <c r="R80" s="24"/>
      <c r="S80" s="24"/>
      <c r="T80" s="24"/>
      <c r="U80" s="24"/>
    </row>
    <row r="81" spans="4:21">
      <c r="D81" s="19">
        <v>39</v>
      </c>
      <c r="E81" s="24" t="s">
        <v>193</v>
      </c>
      <c r="F81" s="24"/>
      <c r="G81" s="24"/>
      <c r="M81" s="24"/>
      <c r="N81" s="24"/>
      <c r="O81" s="24"/>
      <c r="P81" s="24"/>
      <c r="Q81" s="24"/>
      <c r="R81" s="24"/>
      <c r="S81" s="24"/>
      <c r="T81" s="24"/>
      <c r="U81" s="24"/>
    </row>
    <row r="82" spans="4:21">
      <c r="D82" s="19">
        <v>40</v>
      </c>
      <c r="E82" s="24" t="s">
        <v>194</v>
      </c>
      <c r="F82" s="24"/>
      <c r="G82" s="24"/>
      <c r="M82" s="24"/>
      <c r="N82" s="24"/>
      <c r="O82" s="24"/>
      <c r="P82" s="24"/>
      <c r="Q82" s="24"/>
      <c r="R82" s="24"/>
      <c r="S82" s="24"/>
      <c r="T82" s="24"/>
      <c r="U82" s="24"/>
    </row>
    <row r="83" spans="4:21">
      <c r="D83" s="19">
        <v>41</v>
      </c>
      <c r="E83" s="24" t="s">
        <v>195</v>
      </c>
      <c r="F83" s="24"/>
      <c r="G83" s="24"/>
      <c r="M83" s="24"/>
      <c r="N83" s="24"/>
      <c r="O83" s="24"/>
      <c r="P83" s="24"/>
      <c r="Q83" s="24"/>
      <c r="R83" s="24"/>
      <c r="S83" s="24"/>
      <c r="T83" s="24"/>
      <c r="U83" s="24"/>
    </row>
    <row r="84" spans="4:21">
      <c r="D84" s="19">
        <v>42</v>
      </c>
      <c r="E84" s="24" t="s">
        <v>196</v>
      </c>
      <c r="F84" s="24"/>
      <c r="G84" s="24"/>
      <c r="M84" s="24"/>
      <c r="N84" s="24"/>
      <c r="O84" s="24"/>
      <c r="P84" s="24"/>
      <c r="Q84" s="24"/>
      <c r="R84" s="24"/>
      <c r="S84" s="24"/>
      <c r="T84" s="24"/>
      <c r="U84" s="24"/>
    </row>
    <row r="85" spans="4:21">
      <c r="D85" s="19">
        <v>43</v>
      </c>
      <c r="E85" s="24" t="s">
        <v>197</v>
      </c>
      <c r="F85" s="24"/>
      <c r="G85" s="24"/>
      <c r="M85" s="24"/>
      <c r="N85" s="24"/>
      <c r="O85" s="24"/>
      <c r="P85" s="24"/>
      <c r="Q85" s="24"/>
      <c r="R85" s="24"/>
      <c r="S85" s="24"/>
      <c r="T85" s="24"/>
      <c r="U85" s="24"/>
    </row>
    <row r="86" spans="4:21">
      <c r="D86" s="19">
        <v>44</v>
      </c>
      <c r="E86" s="24" t="s">
        <v>198</v>
      </c>
      <c r="F86" s="24"/>
      <c r="G86" s="24"/>
      <c r="M86" s="24"/>
      <c r="N86" s="24"/>
      <c r="O86" s="24"/>
      <c r="P86" s="24"/>
      <c r="Q86" s="24"/>
      <c r="R86" s="24"/>
      <c r="S86" s="24"/>
      <c r="T86" s="24"/>
      <c r="U86" s="24"/>
    </row>
    <row r="87" spans="4:21">
      <c r="D87" s="19">
        <v>45</v>
      </c>
      <c r="E87" s="24" t="s">
        <v>199</v>
      </c>
      <c r="F87" s="24"/>
      <c r="G87" s="24"/>
      <c r="M87" s="24"/>
      <c r="N87" s="24"/>
      <c r="O87" s="24"/>
      <c r="P87" s="24"/>
      <c r="Q87" s="24"/>
      <c r="R87" s="24"/>
      <c r="S87" s="24"/>
      <c r="T87" s="24"/>
      <c r="U87" s="24"/>
    </row>
    <row r="88" spans="4:21">
      <c r="D88" s="19">
        <v>46</v>
      </c>
      <c r="E88" s="24" t="s">
        <v>200</v>
      </c>
      <c r="F88" s="24"/>
      <c r="G88" s="24"/>
      <c r="M88" s="24"/>
      <c r="N88" s="24"/>
      <c r="O88" s="24"/>
      <c r="P88" s="24"/>
      <c r="Q88" s="24"/>
      <c r="R88" s="24"/>
      <c r="S88" s="24"/>
      <c r="T88" s="24"/>
      <c r="U88" s="24"/>
    </row>
    <row r="89" spans="4:21">
      <c r="D89" s="19">
        <v>47</v>
      </c>
      <c r="E89" s="24" t="s">
        <v>201</v>
      </c>
      <c r="F89" s="24"/>
      <c r="G89" s="24"/>
      <c r="M89" s="24"/>
      <c r="N89" s="24"/>
      <c r="O89" s="24"/>
      <c r="P89" s="24"/>
      <c r="Q89" s="24"/>
      <c r="R89" s="24"/>
      <c r="S89" s="24"/>
      <c r="T89" s="24"/>
      <c r="U89" s="24"/>
    </row>
    <row r="90" spans="4:21">
      <c r="D90" s="19">
        <v>48</v>
      </c>
      <c r="E90" s="24" t="s">
        <v>202</v>
      </c>
      <c r="F90" s="24"/>
      <c r="G90" s="24"/>
      <c r="M90" s="24"/>
      <c r="N90" s="24"/>
      <c r="O90" s="24"/>
      <c r="P90" s="24"/>
      <c r="Q90" s="24"/>
      <c r="R90" s="24"/>
      <c r="S90" s="24"/>
      <c r="T90" s="24"/>
      <c r="U90" s="24"/>
    </row>
    <row r="91" spans="4:21">
      <c r="D91" s="19">
        <v>49</v>
      </c>
      <c r="E91" s="24" t="s">
        <v>203</v>
      </c>
      <c r="F91" s="24"/>
      <c r="G91" s="24"/>
      <c r="M91" s="24"/>
      <c r="N91" s="24"/>
      <c r="O91" s="24"/>
      <c r="P91" s="24"/>
      <c r="Q91" s="24"/>
      <c r="R91" s="24"/>
      <c r="S91" s="24"/>
      <c r="T91" s="24"/>
      <c r="U91" s="24"/>
    </row>
    <row r="92" spans="4:21">
      <c r="D92" s="19">
        <v>50</v>
      </c>
      <c r="E92" s="24" t="s">
        <v>204</v>
      </c>
      <c r="F92" s="24"/>
      <c r="G92" s="24"/>
      <c r="M92" s="24"/>
      <c r="N92" s="24"/>
      <c r="O92" s="24"/>
      <c r="P92" s="24"/>
      <c r="Q92" s="24"/>
      <c r="R92" s="24"/>
      <c r="S92" s="24"/>
      <c r="T92" s="24"/>
      <c r="U92" s="24"/>
    </row>
    <row r="93" spans="4:21">
      <c r="E93" s="26"/>
      <c r="F93" s="24"/>
      <c r="G93" s="24"/>
      <c r="M93" s="24"/>
      <c r="N93" s="24"/>
      <c r="O93" s="24"/>
      <c r="P93" s="24"/>
      <c r="Q93" s="24"/>
      <c r="R93" s="24"/>
      <c r="S93" s="24"/>
      <c r="T93" s="24"/>
      <c r="U93" s="24"/>
    </row>
    <row r="94" spans="4:21">
      <c r="E94" s="20">
        <v>1</v>
      </c>
      <c r="F94" s="20">
        <f>申請書!I84</f>
        <v>0</v>
      </c>
      <c r="G94" s="24"/>
      <c r="M94" s="24"/>
      <c r="N94" s="24"/>
      <c r="O94" s="24"/>
      <c r="P94" s="24"/>
      <c r="Q94" s="24"/>
      <c r="R94" s="24"/>
      <c r="S94" s="24"/>
      <c r="T94" s="24"/>
      <c r="U94" s="24"/>
    </row>
    <row r="95" spans="4:21">
      <c r="E95" s="20">
        <v>2</v>
      </c>
      <c r="F95" s="20">
        <f>申請書!I96</f>
        <v>0</v>
      </c>
      <c r="G95" s="24"/>
      <c r="M95" s="24"/>
      <c r="N95" s="24"/>
      <c r="O95" s="24"/>
      <c r="P95" s="24"/>
      <c r="Q95" s="24"/>
      <c r="R95" s="24"/>
      <c r="S95" s="24"/>
      <c r="T95" s="24"/>
      <c r="U95" s="24"/>
    </row>
    <row r="96" spans="4:21">
      <c r="E96" s="20">
        <v>3</v>
      </c>
      <c r="F96" s="20">
        <f>申請書!I108</f>
        <v>0</v>
      </c>
      <c r="G96" s="24"/>
      <c r="M96" s="24"/>
      <c r="N96" s="24"/>
      <c r="O96" s="24"/>
      <c r="P96" s="24"/>
      <c r="Q96" s="24"/>
      <c r="R96" s="24"/>
      <c r="S96" s="24"/>
      <c r="T96" s="24"/>
      <c r="U96" s="24"/>
    </row>
    <row r="97" spans="5:21">
      <c r="E97" s="20">
        <v>4</v>
      </c>
      <c r="F97" s="20">
        <f>申請書!I125</f>
        <v>0</v>
      </c>
      <c r="G97" s="24"/>
      <c r="M97" s="24"/>
      <c r="N97" s="24"/>
      <c r="O97" s="24"/>
      <c r="P97" s="24"/>
      <c r="Q97" s="24"/>
      <c r="R97" s="24"/>
      <c r="S97" s="24"/>
      <c r="T97" s="24"/>
      <c r="U97" s="24"/>
    </row>
    <row r="98" spans="5:21">
      <c r="E98" s="20">
        <v>5</v>
      </c>
      <c r="F98" s="20">
        <f>申請書!I137</f>
        <v>0</v>
      </c>
      <c r="G98" s="24"/>
      <c r="M98" s="24"/>
      <c r="N98" s="24"/>
      <c r="O98" s="24"/>
      <c r="P98" s="24"/>
      <c r="Q98" s="24"/>
      <c r="R98" s="24"/>
      <c r="S98" s="24"/>
      <c r="T98" s="24"/>
      <c r="U98" s="24"/>
    </row>
    <row r="99" spans="5:21">
      <c r="E99" s="20">
        <v>6</v>
      </c>
      <c r="F99" s="20">
        <f>申請書!I149</f>
        <v>0</v>
      </c>
      <c r="G99" s="24"/>
      <c r="M99" s="24"/>
      <c r="N99" s="24"/>
      <c r="O99" s="24"/>
      <c r="P99" s="24"/>
      <c r="Q99" s="24"/>
      <c r="R99" s="24"/>
      <c r="S99" s="24"/>
      <c r="T99" s="24"/>
      <c r="U99" s="24"/>
    </row>
    <row r="100" spans="5:21">
      <c r="E100" s="20">
        <v>7</v>
      </c>
      <c r="F100" s="20">
        <f>申請書!I161</f>
        <v>0</v>
      </c>
      <c r="G100" s="24"/>
      <c r="M100" s="24"/>
      <c r="N100" s="24"/>
      <c r="O100" s="24"/>
      <c r="P100" s="24"/>
      <c r="Q100" s="24"/>
      <c r="R100" s="24"/>
      <c r="S100" s="24"/>
      <c r="T100" s="24"/>
      <c r="U100" s="24"/>
    </row>
    <row r="101" spans="5:21">
      <c r="E101" s="20">
        <v>8</v>
      </c>
      <c r="F101" s="20">
        <f>申請書!I179</f>
        <v>0</v>
      </c>
      <c r="G101" s="24"/>
      <c r="M101" s="24"/>
      <c r="N101" s="24"/>
      <c r="O101" s="24"/>
      <c r="P101" s="24"/>
      <c r="Q101" s="24"/>
      <c r="R101" s="24"/>
      <c r="S101" s="24"/>
      <c r="T101" s="24"/>
      <c r="U101" s="24"/>
    </row>
    <row r="102" spans="5:21">
      <c r="E102" s="20">
        <v>9</v>
      </c>
      <c r="F102" s="20">
        <f>申請書!I191</f>
        <v>0</v>
      </c>
      <c r="G102" s="24"/>
      <c r="M102" s="24"/>
      <c r="N102" s="24"/>
      <c r="O102" s="24"/>
      <c r="P102" s="24"/>
      <c r="Q102" s="24"/>
      <c r="R102" s="24"/>
      <c r="S102" s="24"/>
      <c r="T102" s="24"/>
      <c r="U102" s="24"/>
    </row>
    <row r="103" spans="5:21">
      <c r="E103" s="20">
        <v>10</v>
      </c>
      <c r="F103" s="20">
        <f>申請書!I203</f>
        <v>0</v>
      </c>
      <c r="G103" s="24"/>
      <c r="M103" s="24"/>
      <c r="N103" s="24"/>
      <c r="O103" s="24"/>
      <c r="P103" s="24"/>
      <c r="Q103" s="24"/>
      <c r="R103" s="24"/>
      <c r="S103" s="24"/>
      <c r="T103" s="24"/>
      <c r="U103" s="24"/>
    </row>
    <row r="104" spans="5:21">
      <c r="E104" s="20">
        <v>11</v>
      </c>
      <c r="F104" s="20">
        <f>申請書!I215</f>
        <v>0</v>
      </c>
      <c r="G104" s="24"/>
      <c r="M104" s="24"/>
      <c r="N104" s="24"/>
      <c r="O104" s="24"/>
      <c r="P104" s="24"/>
      <c r="Q104" s="24"/>
      <c r="R104" s="24"/>
      <c r="S104" s="24"/>
      <c r="T104" s="24"/>
      <c r="U104" s="24"/>
    </row>
    <row r="105" spans="5:21">
      <c r="E105" s="20">
        <v>12</v>
      </c>
      <c r="F105" s="20">
        <f>申請書!I233</f>
        <v>0</v>
      </c>
      <c r="G105" s="24"/>
      <c r="M105" s="24"/>
      <c r="N105" s="24"/>
      <c r="O105" s="24"/>
      <c r="P105" s="24"/>
      <c r="Q105" s="24"/>
      <c r="R105" s="24"/>
      <c r="S105" s="24"/>
      <c r="T105" s="24"/>
      <c r="U105" s="24"/>
    </row>
    <row r="106" spans="5:21">
      <c r="E106" s="20">
        <v>13</v>
      </c>
      <c r="F106" s="20">
        <f>申請書!I245</f>
        <v>0</v>
      </c>
      <c r="G106" s="24"/>
      <c r="M106" s="24"/>
      <c r="N106" s="24"/>
      <c r="O106" s="24"/>
      <c r="P106" s="24"/>
      <c r="Q106" s="24"/>
      <c r="R106" s="24"/>
      <c r="S106" s="24"/>
      <c r="T106" s="24"/>
      <c r="U106" s="24"/>
    </row>
    <row r="107" spans="5:21">
      <c r="E107" s="20">
        <v>14</v>
      </c>
      <c r="F107" s="20">
        <f>申請書!I257</f>
        <v>0</v>
      </c>
      <c r="G107" s="24"/>
      <c r="M107" s="24"/>
      <c r="N107" s="24"/>
      <c r="O107" s="24"/>
      <c r="P107" s="24"/>
      <c r="Q107" s="24"/>
      <c r="R107" s="24"/>
      <c r="S107" s="24"/>
      <c r="T107" s="24"/>
      <c r="U107" s="24"/>
    </row>
    <row r="108" spans="5:21">
      <c r="E108" s="20">
        <v>15</v>
      </c>
      <c r="F108" s="20">
        <f>申請書!I269</f>
        <v>0</v>
      </c>
      <c r="G108" s="24"/>
      <c r="M108" s="24"/>
      <c r="N108" s="24"/>
      <c r="O108" s="24"/>
      <c r="P108" s="24"/>
      <c r="Q108" s="24"/>
      <c r="R108" s="24"/>
      <c r="S108" s="24"/>
      <c r="T108" s="24"/>
      <c r="U108" s="24"/>
    </row>
    <row r="109" spans="5:21">
      <c r="E109" s="26"/>
      <c r="F109" s="24"/>
      <c r="G109" s="24"/>
      <c r="M109" s="24"/>
      <c r="N109" s="24"/>
      <c r="O109" s="24"/>
      <c r="P109" s="24"/>
      <c r="Q109" s="24"/>
      <c r="R109" s="24"/>
      <c r="S109" s="24"/>
      <c r="T109" s="24"/>
      <c r="U109" s="24"/>
    </row>
    <row r="110" spans="5:21" ht="18.75">
      <c r="E110" s="27">
        <v>1</v>
      </c>
      <c r="F110" s="24"/>
      <c r="G110" s="24"/>
      <c r="M110" s="24"/>
      <c r="N110" s="24"/>
      <c r="O110" s="24"/>
      <c r="P110" s="24"/>
      <c r="Q110" s="24"/>
      <c r="R110" s="24"/>
      <c r="S110" s="24"/>
      <c r="T110" s="24"/>
      <c r="U110" s="24"/>
    </row>
    <row r="111" spans="5:21" ht="18.75">
      <c r="E111" s="27">
        <v>2</v>
      </c>
      <c r="F111" s="24"/>
      <c r="G111" s="24"/>
      <c r="M111" s="24"/>
      <c r="N111" s="24"/>
      <c r="O111" s="24"/>
      <c r="P111" s="24"/>
      <c r="Q111" s="24"/>
      <c r="R111" s="24"/>
      <c r="S111" s="24"/>
      <c r="T111" s="24"/>
      <c r="U111" s="24"/>
    </row>
    <row r="112" spans="5:21">
      <c r="E112" s="26"/>
      <c r="F112" s="24"/>
      <c r="G112" s="24"/>
      <c r="M112" s="24"/>
      <c r="N112" s="24"/>
      <c r="O112" s="24"/>
      <c r="P112" s="24"/>
      <c r="Q112" s="24"/>
      <c r="R112" s="24"/>
      <c r="S112" s="24"/>
      <c r="T112" s="24"/>
      <c r="U112" s="24"/>
    </row>
    <row r="113" spans="7:24" ht="18.75">
      <c r="G113" s="28"/>
      <c r="H113" s="32" t="s">
        <v>263</v>
      </c>
      <c r="I113" s="33" t="s">
        <v>264</v>
      </c>
      <c r="J113" s="33" t="s">
        <v>265</v>
      </c>
      <c r="K113" s="33" t="s">
        <v>266</v>
      </c>
      <c r="L113" s="33" t="s">
        <v>79</v>
      </c>
      <c r="M113" s="29" t="s">
        <v>55</v>
      </c>
      <c r="N113" s="29" t="s">
        <v>68</v>
      </c>
      <c r="O113" s="29" t="s">
        <v>80</v>
      </c>
      <c r="P113" s="29" t="s">
        <v>231</v>
      </c>
      <c r="Q113" s="29" t="s">
        <v>232</v>
      </c>
      <c r="R113" s="29" t="s">
        <v>233</v>
      </c>
      <c r="S113" s="29" t="s">
        <v>234</v>
      </c>
      <c r="T113" s="29" t="s">
        <v>235</v>
      </c>
      <c r="U113" s="29" t="s">
        <v>236</v>
      </c>
      <c r="V113" s="29" t="s">
        <v>237</v>
      </c>
      <c r="W113" s="29" t="s">
        <v>57</v>
      </c>
      <c r="X113" s="33" t="s">
        <v>282</v>
      </c>
    </row>
    <row r="114" spans="7:24" ht="18.75">
      <c r="G114" s="28" t="s">
        <v>247</v>
      </c>
      <c r="H114" s="36">
        <f>IF(COUNTIF(I114:W114,0)=15,0,申請書!$AM$5)</f>
        <v>0</v>
      </c>
      <c r="I114" s="37">
        <f>IF(U114&lt;&gt;0,申請書!$AB$6,0)</f>
        <v>0</v>
      </c>
      <c r="J114" s="37">
        <f>IF(U114&lt;&gt;0,申請書!$AE$6,0)</f>
        <v>0</v>
      </c>
      <c r="K114" s="37">
        <f>IF(U114&lt;&gt;0,申請書!$AH$6,0)</f>
        <v>0</v>
      </c>
      <c r="L114" s="37">
        <f>IF(U114&lt;&gt;0,申請書!$S$12,0)</f>
        <v>0</v>
      </c>
      <c r="M114" s="30">
        <f>申請書!C84</f>
        <v>0</v>
      </c>
      <c r="N114" s="30">
        <f>申請書!I84</f>
        <v>0</v>
      </c>
      <c r="O114" s="30">
        <f>申請書!R84</f>
        <v>0</v>
      </c>
      <c r="P114" s="30">
        <f>申請書!C88</f>
        <v>0</v>
      </c>
      <c r="Q114" s="30">
        <f>申請書!I88</f>
        <v>0</v>
      </c>
      <c r="R114" s="30">
        <f>申請書!P88</f>
        <v>0</v>
      </c>
      <c r="S114" s="30">
        <f>申請書!W88</f>
        <v>0</v>
      </c>
      <c r="T114" s="30">
        <f>申請書!AD88</f>
        <v>0</v>
      </c>
      <c r="U114" s="31">
        <f>申請書!W84</f>
        <v>0</v>
      </c>
      <c r="V114" s="31">
        <f>申請書!AA84</f>
        <v>0</v>
      </c>
      <c r="W114" s="31">
        <f>申請書!AE84</f>
        <v>0</v>
      </c>
      <c r="X114" s="33" t="str">
        <f>$BO$131</f>
        <v>×</v>
      </c>
    </row>
    <row r="115" spans="7:24" ht="18.75">
      <c r="G115" s="28" t="s">
        <v>248</v>
      </c>
      <c r="H115" s="36">
        <f>IF(COUNTIF(I115:W115,0)=15,0,申請書!$AM$5)</f>
        <v>0</v>
      </c>
      <c r="I115" s="37">
        <f>IF(U115&lt;&gt;0,申請書!$AB$6,0)</f>
        <v>0</v>
      </c>
      <c r="J115" s="37">
        <f>IF(U115&lt;&gt;0,申請書!$AE$6,0)</f>
        <v>0</v>
      </c>
      <c r="K115" s="37">
        <f>IF(U115&lt;&gt;0,申請書!$AH$6,0)</f>
        <v>0</v>
      </c>
      <c r="L115" s="37">
        <f>IF(U115&lt;&gt;0,申請書!$S$12,0)</f>
        <v>0</v>
      </c>
      <c r="M115" s="30">
        <f>申請書!C96</f>
        <v>0</v>
      </c>
      <c r="N115" s="30">
        <f>申請書!I96</f>
        <v>0</v>
      </c>
      <c r="O115" s="30">
        <f>申請書!R96</f>
        <v>0</v>
      </c>
      <c r="P115" s="30">
        <f>申請書!C100</f>
        <v>0</v>
      </c>
      <c r="Q115" s="30">
        <f>申請書!I100</f>
        <v>0</v>
      </c>
      <c r="R115" s="30">
        <f>申請書!P100</f>
        <v>0</v>
      </c>
      <c r="S115" s="30">
        <f>申請書!W100</f>
        <v>0</v>
      </c>
      <c r="T115" s="30">
        <f>申請書!AD100</f>
        <v>0</v>
      </c>
      <c r="U115" s="31">
        <f>申請書!W96</f>
        <v>0</v>
      </c>
      <c r="V115" s="31">
        <f>申請書!AA96</f>
        <v>0</v>
      </c>
      <c r="W115" s="31">
        <f>申請書!AE96</f>
        <v>0</v>
      </c>
      <c r="X115" s="33" t="str">
        <f t="shared" ref="X115:X128" si="0">$BO$131</f>
        <v>×</v>
      </c>
    </row>
    <row r="116" spans="7:24" ht="18.75">
      <c r="G116" s="28" t="s">
        <v>249</v>
      </c>
      <c r="H116" s="36">
        <f>IF(COUNTIF(I116:W116,0)=15,0,申請書!$AM$5)</f>
        <v>0</v>
      </c>
      <c r="I116" s="37">
        <f>IF(U116&lt;&gt;0,申請書!$AB$6,0)</f>
        <v>0</v>
      </c>
      <c r="J116" s="37">
        <f>IF(U116&lt;&gt;0,申請書!$AE$6,0)</f>
        <v>0</v>
      </c>
      <c r="K116" s="37">
        <f>IF(U116&lt;&gt;0,申請書!$AH$6,0)</f>
        <v>0</v>
      </c>
      <c r="L116" s="37">
        <f>IF(U116&lt;&gt;0,申請書!$S$12,0)</f>
        <v>0</v>
      </c>
      <c r="M116" s="30">
        <f>申請書!C108</f>
        <v>0</v>
      </c>
      <c r="N116" s="30">
        <f>申請書!I108</f>
        <v>0</v>
      </c>
      <c r="O116" s="30">
        <f>申請書!R108</f>
        <v>0</v>
      </c>
      <c r="P116" s="30">
        <f>申請書!C112</f>
        <v>0</v>
      </c>
      <c r="Q116" s="30">
        <f>申請書!I112</f>
        <v>0</v>
      </c>
      <c r="R116" s="30">
        <f>申請書!P112</f>
        <v>0</v>
      </c>
      <c r="S116" s="30">
        <f>申請書!W112</f>
        <v>0</v>
      </c>
      <c r="T116" s="30">
        <f>申請書!AD112</f>
        <v>0</v>
      </c>
      <c r="U116" s="31">
        <f>申請書!W108</f>
        <v>0</v>
      </c>
      <c r="V116" s="31">
        <f>申請書!AA108</f>
        <v>0</v>
      </c>
      <c r="W116" s="31">
        <f>申請書!AE108</f>
        <v>0</v>
      </c>
      <c r="X116" s="33" t="str">
        <f t="shared" si="0"/>
        <v>×</v>
      </c>
    </row>
    <row r="117" spans="7:24" ht="18.75">
      <c r="G117" s="28" t="s">
        <v>250</v>
      </c>
      <c r="H117" s="36">
        <f>IF(COUNTIF(I117:W117,0)=15,0,申請書!$AM$5)</f>
        <v>0</v>
      </c>
      <c r="I117" s="37">
        <f>IF(U117&lt;&gt;0,申請書!$AB$6,0)</f>
        <v>0</v>
      </c>
      <c r="J117" s="37">
        <f>IF(U117&lt;&gt;0,申請書!$AE$6,0)</f>
        <v>0</v>
      </c>
      <c r="K117" s="37">
        <f>IF(U117&lt;&gt;0,申請書!$AH$6,0)</f>
        <v>0</v>
      </c>
      <c r="L117" s="37">
        <f>IF(U117&lt;&gt;0,申請書!$S$12,0)</f>
        <v>0</v>
      </c>
      <c r="M117" s="30">
        <f>申請書!C125</f>
        <v>0</v>
      </c>
      <c r="N117" s="30">
        <f>申請書!I125</f>
        <v>0</v>
      </c>
      <c r="O117" s="30">
        <f>申請書!R125</f>
        <v>0</v>
      </c>
      <c r="P117" s="30">
        <f>申請書!C129</f>
        <v>0</v>
      </c>
      <c r="Q117" s="30">
        <f>申請書!I129</f>
        <v>0</v>
      </c>
      <c r="R117" s="30">
        <f>申請書!P129</f>
        <v>0</v>
      </c>
      <c r="S117" s="30">
        <f>申請書!W129</f>
        <v>0</v>
      </c>
      <c r="T117" s="30">
        <f>申請書!AD129</f>
        <v>0</v>
      </c>
      <c r="U117" s="31">
        <f>申請書!W125</f>
        <v>0</v>
      </c>
      <c r="V117" s="31">
        <f>申請書!AA125</f>
        <v>0</v>
      </c>
      <c r="W117" s="31">
        <f>申請書!AE125</f>
        <v>0</v>
      </c>
      <c r="X117" s="33" t="str">
        <f t="shared" si="0"/>
        <v>×</v>
      </c>
    </row>
    <row r="118" spans="7:24" ht="18.75">
      <c r="G118" s="28" t="s">
        <v>251</v>
      </c>
      <c r="H118" s="36">
        <f>IF(COUNTIF(I118:W118,0)=15,0,申請書!$AM$5)</f>
        <v>0</v>
      </c>
      <c r="I118" s="37">
        <f>IF(U118&lt;&gt;0,申請書!$AB$6,0)</f>
        <v>0</v>
      </c>
      <c r="J118" s="37">
        <f>IF(U118&lt;&gt;0,申請書!$AE$6,0)</f>
        <v>0</v>
      </c>
      <c r="K118" s="37">
        <f>IF(U118&lt;&gt;0,申請書!$AH$6,0)</f>
        <v>0</v>
      </c>
      <c r="L118" s="37">
        <f>IF(U118&lt;&gt;0,申請書!$S$12,0)</f>
        <v>0</v>
      </c>
      <c r="M118" s="30">
        <f>申請書!C137</f>
        <v>0</v>
      </c>
      <c r="N118" s="30">
        <f>申請書!I137</f>
        <v>0</v>
      </c>
      <c r="O118" s="30">
        <f>申請書!R137</f>
        <v>0</v>
      </c>
      <c r="P118" s="30">
        <f>申請書!C141</f>
        <v>0</v>
      </c>
      <c r="Q118" s="30">
        <f>申請書!I141</f>
        <v>0</v>
      </c>
      <c r="R118" s="30">
        <f>申請書!P141</f>
        <v>0</v>
      </c>
      <c r="S118" s="30">
        <f>申請書!W141</f>
        <v>0</v>
      </c>
      <c r="T118" s="30">
        <f>申請書!AD141</f>
        <v>0</v>
      </c>
      <c r="U118" s="31">
        <f>申請書!W137</f>
        <v>0</v>
      </c>
      <c r="V118" s="31">
        <f>申請書!AA137</f>
        <v>0</v>
      </c>
      <c r="W118" s="31">
        <f>申請書!AE137</f>
        <v>0</v>
      </c>
      <c r="X118" s="33" t="str">
        <f t="shared" si="0"/>
        <v>×</v>
      </c>
    </row>
    <row r="119" spans="7:24" ht="18.75">
      <c r="G119" s="28" t="s">
        <v>252</v>
      </c>
      <c r="H119" s="36">
        <f>IF(COUNTIF(I119:W119,0)=15,0,申請書!$AM$5)</f>
        <v>0</v>
      </c>
      <c r="I119" s="37">
        <f>IF(U119&lt;&gt;0,申請書!$AB$6,0)</f>
        <v>0</v>
      </c>
      <c r="J119" s="37">
        <f>IF(U119&lt;&gt;0,申請書!$AE$6,0)</f>
        <v>0</v>
      </c>
      <c r="K119" s="37">
        <f>IF(U119&lt;&gt;0,申請書!$AH$6,0)</f>
        <v>0</v>
      </c>
      <c r="L119" s="37">
        <f>IF(U119&lt;&gt;0,申請書!$S$12,0)</f>
        <v>0</v>
      </c>
      <c r="M119" s="30">
        <f>申請書!C149</f>
        <v>0</v>
      </c>
      <c r="N119" s="30">
        <f>申請書!I149</f>
        <v>0</v>
      </c>
      <c r="O119" s="30">
        <f>申請書!R149</f>
        <v>0</v>
      </c>
      <c r="P119" s="30">
        <f>申請書!C153</f>
        <v>0</v>
      </c>
      <c r="Q119" s="30">
        <f>申請書!I153</f>
        <v>0</v>
      </c>
      <c r="R119" s="30">
        <f>申請書!P153</f>
        <v>0</v>
      </c>
      <c r="S119" s="30">
        <f>申請書!W153</f>
        <v>0</v>
      </c>
      <c r="T119" s="30">
        <f>申請書!AD153</f>
        <v>0</v>
      </c>
      <c r="U119" s="31">
        <f>申請書!W149</f>
        <v>0</v>
      </c>
      <c r="V119" s="31">
        <f>申請書!AA149</f>
        <v>0</v>
      </c>
      <c r="W119" s="31">
        <f>申請書!AE149</f>
        <v>0</v>
      </c>
      <c r="X119" s="33" t="str">
        <f t="shared" si="0"/>
        <v>×</v>
      </c>
    </row>
    <row r="120" spans="7:24" ht="18.75">
      <c r="G120" s="28" t="s">
        <v>253</v>
      </c>
      <c r="H120" s="36">
        <f>IF(COUNTIF(I120:W120,0)=15,0,申請書!$AM$5)</f>
        <v>0</v>
      </c>
      <c r="I120" s="37">
        <f>IF(U120&lt;&gt;0,申請書!$AB$6,0)</f>
        <v>0</v>
      </c>
      <c r="J120" s="37">
        <f>IF(U120&lt;&gt;0,申請書!$AE$6,0)</f>
        <v>0</v>
      </c>
      <c r="K120" s="37">
        <f>IF(U120&lt;&gt;0,申請書!$AH$6,0)</f>
        <v>0</v>
      </c>
      <c r="L120" s="37">
        <f>IF(U120&lt;&gt;0,申請書!$S$12,0)</f>
        <v>0</v>
      </c>
      <c r="M120" s="30">
        <f>申請書!C161</f>
        <v>0</v>
      </c>
      <c r="N120" s="30">
        <f>申請書!I161</f>
        <v>0</v>
      </c>
      <c r="O120" s="30">
        <f>申請書!R161</f>
        <v>0</v>
      </c>
      <c r="P120" s="30">
        <f>申請書!C165</f>
        <v>0</v>
      </c>
      <c r="Q120" s="30">
        <f>申請書!I165</f>
        <v>0</v>
      </c>
      <c r="R120" s="30">
        <f>申請書!P165</f>
        <v>0</v>
      </c>
      <c r="S120" s="30">
        <f>申請書!W165</f>
        <v>0</v>
      </c>
      <c r="T120" s="30">
        <f>申請書!AD165</f>
        <v>0</v>
      </c>
      <c r="U120" s="31">
        <f>申請書!W161</f>
        <v>0</v>
      </c>
      <c r="V120" s="31">
        <f>申請書!AA161</f>
        <v>0</v>
      </c>
      <c r="W120" s="31">
        <f>申請書!AE161</f>
        <v>0</v>
      </c>
      <c r="X120" s="33" t="str">
        <f t="shared" si="0"/>
        <v>×</v>
      </c>
    </row>
    <row r="121" spans="7:24" ht="18.75">
      <c r="G121" s="28" t="s">
        <v>254</v>
      </c>
      <c r="H121" s="36">
        <f>IF(COUNTIF(I121:W121,0)=15,0,申請書!$AM$5)</f>
        <v>0</v>
      </c>
      <c r="I121" s="37">
        <f>IF(U121&lt;&gt;0,申請書!$AB$6,0)</f>
        <v>0</v>
      </c>
      <c r="J121" s="37">
        <f>IF(U121&lt;&gt;0,申請書!$AE$6,0)</f>
        <v>0</v>
      </c>
      <c r="K121" s="37">
        <f>IF(U121&lt;&gt;0,申請書!$AH$6,0)</f>
        <v>0</v>
      </c>
      <c r="L121" s="37">
        <f>IF(U121&lt;&gt;0,申請書!$S$12,0)</f>
        <v>0</v>
      </c>
      <c r="M121" s="30">
        <f>申請書!C179</f>
        <v>0</v>
      </c>
      <c r="N121" s="30">
        <f>申請書!I179</f>
        <v>0</v>
      </c>
      <c r="O121" s="30">
        <f>申請書!R179</f>
        <v>0</v>
      </c>
      <c r="P121" s="30">
        <f>申請書!C183</f>
        <v>0</v>
      </c>
      <c r="Q121" s="30">
        <f>申請書!I183</f>
        <v>0</v>
      </c>
      <c r="R121" s="30">
        <f>申請書!P183</f>
        <v>0</v>
      </c>
      <c r="S121" s="30">
        <f>申請書!W183</f>
        <v>0</v>
      </c>
      <c r="T121" s="30">
        <f>申請書!AD183</f>
        <v>0</v>
      </c>
      <c r="U121" s="31">
        <f>申請書!W179</f>
        <v>0</v>
      </c>
      <c r="V121" s="31">
        <f>申請書!AA179</f>
        <v>0</v>
      </c>
      <c r="W121" s="31">
        <f>申請書!AE179</f>
        <v>0</v>
      </c>
      <c r="X121" s="33" t="str">
        <f t="shared" si="0"/>
        <v>×</v>
      </c>
    </row>
    <row r="122" spans="7:24" ht="18.75">
      <c r="G122" s="28" t="s">
        <v>255</v>
      </c>
      <c r="H122" s="36">
        <f>IF(COUNTIF(I122:W122,0)=15,0,申請書!$AM$5)</f>
        <v>0</v>
      </c>
      <c r="I122" s="37">
        <f>IF(U122&lt;&gt;0,申請書!$AB$6,0)</f>
        <v>0</v>
      </c>
      <c r="J122" s="37">
        <f>IF(U122&lt;&gt;0,申請書!$AE$6,0)</f>
        <v>0</v>
      </c>
      <c r="K122" s="37">
        <f>IF(U122&lt;&gt;0,申請書!$AH$6,0)</f>
        <v>0</v>
      </c>
      <c r="L122" s="37">
        <f>IF(U122&lt;&gt;0,申請書!$S$12,0)</f>
        <v>0</v>
      </c>
      <c r="M122" s="30">
        <f>申請書!C191</f>
        <v>0</v>
      </c>
      <c r="N122" s="30">
        <f>申請書!I191</f>
        <v>0</v>
      </c>
      <c r="O122" s="30">
        <f>申請書!R191</f>
        <v>0</v>
      </c>
      <c r="P122" s="30">
        <f>申請書!C195</f>
        <v>0</v>
      </c>
      <c r="Q122" s="30">
        <f>申請書!I195</f>
        <v>0</v>
      </c>
      <c r="R122" s="30">
        <f>申請書!P195</f>
        <v>0</v>
      </c>
      <c r="S122" s="30">
        <f>申請書!W195</f>
        <v>0</v>
      </c>
      <c r="T122" s="30">
        <f>申請書!AD195</f>
        <v>0</v>
      </c>
      <c r="U122" s="31">
        <f>申請書!W191</f>
        <v>0</v>
      </c>
      <c r="V122" s="31">
        <f>申請書!AA191</f>
        <v>0</v>
      </c>
      <c r="W122" s="31">
        <f>申請書!AE191</f>
        <v>0</v>
      </c>
      <c r="X122" s="33" t="str">
        <f t="shared" si="0"/>
        <v>×</v>
      </c>
    </row>
    <row r="123" spans="7:24" ht="18.75">
      <c r="G123" s="28" t="s">
        <v>256</v>
      </c>
      <c r="H123" s="36">
        <f>IF(COUNTIF(I123:W123,0)=15,0,申請書!$AM$5)</f>
        <v>0</v>
      </c>
      <c r="I123" s="37">
        <f>IF(U123&lt;&gt;0,申請書!$AB$6,0)</f>
        <v>0</v>
      </c>
      <c r="J123" s="37">
        <f>IF(U123&lt;&gt;0,申請書!$AE$6,0)</f>
        <v>0</v>
      </c>
      <c r="K123" s="37">
        <f>IF(U123&lt;&gt;0,申請書!$AH$6,0)</f>
        <v>0</v>
      </c>
      <c r="L123" s="37">
        <f>IF(U123&lt;&gt;0,申請書!$S$12,0)</f>
        <v>0</v>
      </c>
      <c r="M123" s="30">
        <f>申請書!C203</f>
        <v>0</v>
      </c>
      <c r="N123" s="30">
        <f>申請書!I203</f>
        <v>0</v>
      </c>
      <c r="O123" s="30">
        <f>申請書!R203</f>
        <v>0</v>
      </c>
      <c r="P123" s="30">
        <f>申請書!C207</f>
        <v>0</v>
      </c>
      <c r="Q123" s="30">
        <f>申請書!I207</f>
        <v>0</v>
      </c>
      <c r="R123" s="30">
        <f>申請書!P207</f>
        <v>0</v>
      </c>
      <c r="S123" s="30">
        <f>申請書!W207</f>
        <v>0</v>
      </c>
      <c r="T123" s="30">
        <f>申請書!AD207</f>
        <v>0</v>
      </c>
      <c r="U123" s="31">
        <f>申請書!W203</f>
        <v>0</v>
      </c>
      <c r="V123" s="31">
        <f>申請書!AA203</f>
        <v>0</v>
      </c>
      <c r="W123" s="31">
        <f>申請書!AE203</f>
        <v>0</v>
      </c>
      <c r="X123" s="33" t="str">
        <f t="shared" si="0"/>
        <v>×</v>
      </c>
    </row>
    <row r="124" spans="7:24" ht="18.75">
      <c r="G124" s="28" t="s">
        <v>257</v>
      </c>
      <c r="H124" s="36">
        <f>IF(COUNTIF(I124:W124,0)=15,0,申請書!$AM$5)</f>
        <v>0</v>
      </c>
      <c r="I124" s="37">
        <f>IF(U124&lt;&gt;0,申請書!$AB$6,0)</f>
        <v>0</v>
      </c>
      <c r="J124" s="37">
        <f>IF(U124&lt;&gt;0,申請書!$AE$6,0)</f>
        <v>0</v>
      </c>
      <c r="K124" s="37">
        <f>IF(U124&lt;&gt;0,申請書!$AH$6,0)</f>
        <v>0</v>
      </c>
      <c r="L124" s="37">
        <f>IF(U124&lt;&gt;0,申請書!$S$12,0)</f>
        <v>0</v>
      </c>
      <c r="M124" s="30">
        <f>申請書!C215</f>
        <v>0</v>
      </c>
      <c r="N124" s="30">
        <f>申請書!I215</f>
        <v>0</v>
      </c>
      <c r="O124" s="30">
        <f>申請書!R215</f>
        <v>0</v>
      </c>
      <c r="P124" s="30">
        <f>申請書!C219</f>
        <v>0</v>
      </c>
      <c r="Q124" s="30">
        <f>申請書!I219</f>
        <v>0</v>
      </c>
      <c r="R124" s="30">
        <f>申請書!P219</f>
        <v>0</v>
      </c>
      <c r="S124" s="30">
        <f>申請書!W219</f>
        <v>0</v>
      </c>
      <c r="T124" s="30">
        <f>申請書!AD219</f>
        <v>0</v>
      </c>
      <c r="U124" s="31">
        <f>申請書!W215</f>
        <v>0</v>
      </c>
      <c r="V124" s="31">
        <f>申請書!AA215</f>
        <v>0</v>
      </c>
      <c r="W124" s="31">
        <f>申請書!AE215</f>
        <v>0</v>
      </c>
      <c r="X124" s="33" t="str">
        <f t="shared" si="0"/>
        <v>×</v>
      </c>
    </row>
    <row r="125" spans="7:24" ht="18.75">
      <c r="G125" s="28" t="s">
        <v>258</v>
      </c>
      <c r="H125" s="36">
        <f>IF(COUNTIF(I125:W125,0)=15,0,申請書!$AM$5)</f>
        <v>0</v>
      </c>
      <c r="I125" s="37">
        <f>IF(U125&lt;&gt;0,申請書!$AB$6,0)</f>
        <v>0</v>
      </c>
      <c r="J125" s="37">
        <f>IF(U125&lt;&gt;0,申請書!$AE$6,0)</f>
        <v>0</v>
      </c>
      <c r="K125" s="37">
        <f>IF(U125&lt;&gt;0,申請書!$AH$6,0)</f>
        <v>0</v>
      </c>
      <c r="L125" s="37">
        <f>IF(U125&lt;&gt;0,申請書!$S$12,0)</f>
        <v>0</v>
      </c>
      <c r="M125" s="30">
        <f>申請書!C233</f>
        <v>0</v>
      </c>
      <c r="N125" s="30">
        <f>申請書!I233</f>
        <v>0</v>
      </c>
      <c r="O125" s="30">
        <f>申請書!R233</f>
        <v>0</v>
      </c>
      <c r="P125" s="30">
        <f>申請書!C237</f>
        <v>0</v>
      </c>
      <c r="Q125" s="30">
        <f>申請書!I237</f>
        <v>0</v>
      </c>
      <c r="R125" s="30">
        <f>申請書!P237</f>
        <v>0</v>
      </c>
      <c r="S125" s="30">
        <f>申請書!W237</f>
        <v>0</v>
      </c>
      <c r="T125" s="30">
        <f>申請書!AD237</f>
        <v>0</v>
      </c>
      <c r="U125" s="31">
        <f>申請書!W233</f>
        <v>0</v>
      </c>
      <c r="V125" s="31">
        <f>申請書!AA233</f>
        <v>0</v>
      </c>
      <c r="W125" s="31">
        <f>申請書!AE233</f>
        <v>0</v>
      </c>
      <c r="X125" s="33" t="str">
        <f t="shared" si="0"/>
        <v>×</v>
      </c>
    </row>
    <row r="126" spans="7:24" ht="18.75">
      <c r="G126" s="28" t="s">
        <v>259</v>
      </c>
      <c r="H126" s="36">
        <f>IF(COUNTIF(I126:W126,0)=15,0,申請書!$AM$5)</f>
        <v>0</v>
      </c>
      <c r="I126" s="37">
        <f>IF(U126&lt;&gt;0,申請書!$AB$6,0)</f>
        <v>0</v>
      </c>
      <c r="J126" s="37">
        <f>IF(U126&lt;&gt;0,申請書!$AE$6,0)</f>
        <v>0</v>
      </c>
      <c r="K126" s="37">
        <f>IF(U126&lt;&gt;0,申請書!$AH$6,0)</f>
        <v>0</v>
      </c>
      <c r="L126" s="37">
        <f>IF(U126&lt;&gt;0,申請書!$S$12,0)</f>
        <v>0</v>
      </c>
      <c r="M126" s="30">
        <f>申請書!C245</f>
        <v>0</v>
      </c>
      <c r="N126" s="30">
        <f>申請書!I245</f>
        <v>0</v>
      </c>
      <c r="O126" s="30">
        <f>申請書!R245</f>
        <v>0</v>
      </c>
      <c r="P126" s="30">
        <f>申請書!C249</f>
        <v>0</v>
      </c>
      <c r="Q126" s="30">
        <f>申請書!I249</f>
        <v>0</v>
      </c>
      <c r="R126" s="30">
        <f>申請書!P249</f>
        <v>0</v>
      </c>
      <c r="S126" s="30">
        <f>申請書!W249</f>
        <v>0</v>
      </c>
      <c r="T126" s="30">
        <f>申請書!AD249</f>
        <v>0</v>
      </c>
      <c r="U126" s="31">
        <f>申請書!W245</f>
        <v>0</v>
      </c>
      <c r="V126" s="31">
        <f>申請書!AA245</f>
        <v>0</v>
      </c>
      <c r="W126" s="31">
        <f>申請書!AE245</f>
        <v>0</v>
      </c>
      <c r="X126" s="33" t="str">
        <f t="shared" si="0"/>
        <v>×</v>
      </c>
    </row>
    <row r="127" spans="7:24" ht="18.75">
      <c r="G127" s="28" t="s">
        <v>260</v>
      </c>
      <c r="H127" s="36">
        <f>IF(COUNTIF(I127:W127,0)=15,0,申請書!$AM$5)</f>
        <v>0</v>
      </c>
      <c r="I127" s="37">
        <f>IF(U127&lt;&gt;0,申請書!$AB$6,0)</f>
        <v>0</v>
      </c>
      <c r="J127" s="37">
        <f>IF(U127&lt;&gt;0,申請書!$AE$6,0)</f>
        <v>0</v>
      </c>
      <c r="K127" s="37">
        <f>IF(U127&lt;&gt;0,申請書!$AH$6,0)</f>
        <v>0</v>
      </c>
      <c r="L127" s="37">
        <f>IF(U127&lt;&gt;0,申請書!$S$12,0)</f>
        <v>0</v>
      </c>
      <c r="M127" s="30">
        <f>申請書!C257</f>
        <v>0</v>
      </c>
      <c r="N127" s="30">
        <f>申請書!I257</f>
        <v>0</v>
      </c>
      <c r="O127" s="30">
        <f>申請書!R257</f>
        <v>0</v>
      </c>
      <c r="P127" s="30">
        <f>申請書!C261</f>
        <v>0</v>
      </c>
      <c r="Q127" s="30">
        <f>申請書!I261</f>
        <v>0</v>
      </c>
      <c r="R127" s="30">
        <f>申請書!P261</f>
        <v>0</v>
      </c>
      <c r="S127" s="30">
        <f>申請書!W261</f>
        <v>0</v>
      </c>
      <c r="T127" s="30">
        <f>申請書!AD261</f>
        <v>0</v>
      </c>
      <c r="U127" s="31">
        <f>申請書!W257</f>
        <v>0</v>
      </c>
      <c r="V127" s="31">
        <f>申請書!AA257</f>
        <v>0</v>
      </c>
      <c r="W127" s="31">
        <f>申請書!AE257</f>
        <v>0</v>
      </c>
      <c r="X127" s="33" t="str">
        <f t="shared" si="0"/>
        <v>×</v>
      </c>
    </row>
    <row r="128" spans="7:24" ht="18.75">
      <c r="G128" s="28" t="s">
        <v>261</v>
      </c>
      <c r="H128" s="36">
        <f>IF(COUNTIF(I128:W128,0)=15,0,申請書!$AM$5)</f>
        <v>0</v>
      </c>
      <c r="I128" s="37">
        <f>IF(U128&lt;&gt;0,申請書!$AB$6,0)</f>
        <v>0</v>
      </c>
      <c r="J128" s="37">
        <f>IF(U128&lt;&gt;0,申請書!$AE$6,0)</f>
        <v>0</v>
      </c>
      <c r="K128" s="37">
        <f>IF(U128&lt;&gt;0,申請書!$AH$6,0)</f>
        <v>0</v>
      </c>
      <c r="L128" s="37">
        <f>IF(U128&lt;&gt;0,申請書!$S$12,0)</f>
        <v>0</v>
      </c>
      <c r="M128" s="30">
        <f>申請書!C269</f>
        <v>0</v>
      </c>
      <c r="N128" s="30">
        <f>申請書!I269</f>
        <v>0</v>
      </c>
      <c r="O128" s="30">
        <f>申請書!R269</f>
        <v>0</v>
      </c>
      <c r="P128" s="30">
        <f>申請書!C273</f>
        <v>0</v>
      </c>
      <c r="Q128" s="30">
        <f>申請書!I273</f>
        <v>0</v>
      </c>
      <c r="R128" s="30">
        <f>申請書!P273</f>
        <v>0</v>
      </c>
      <c r="S128" s="30">
        <f>申請書!W273</f>
        <v>0</v>
      </c>
      <c r="T128" s="30">
        <f>申請書!AD273</f>
        <v>0</v>
      </c>
      <c r="U128" s="31">
        <f>申請書!W269</f>
        <v>0</v>
      </c>
      <c r="V128" s="31">
        <f>申請書!AA269</f>
        <v>0</v>
      </c>
      <c r="W128" s="31">
        <f>申請書!AE269</f>
        <v>0</v>
      </c>
      <c r="X128" s="33" t="str">
        <f t="shared" si="0"/>
        <v>×</v>
      </c>
    </row>
    <row r="129" spans="1:67" ht="18.75">
      <c r="G129" s="26"/>
      <c r="H129" s="26"/>
      <c r="I129" s="26"/>
      <c r="J129" s="26"/>
      <c r="K129" s="26"/>
      <c r="L129" s="26"/>
      <c r="M129" s="24"/>
      <c r="N129" s="24"/>
      <c r="O129" s="24"/>
      <c r="P129" s="24"/>
      <c r="Q129" s="24"/>
      <c r="R129" s="24"/>
      <c r="S129" s="24"/>
      <c r="T129" s="24"/>
      <c r="U129" s="24"/>
      <c r="V129" s="24"/>
      <c r="W129" s="24"/>
      <c r="X129" s="426" t="s">
        <v>272</v>
      </c>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6" t="s">
        <v>271</v>
      </c>
      <c r="AT129" s="427"/>
      <c r="AU129" s="427"/>
      <c r="AV129" s="427"/>
      <c r="AW129" s="427"/>
      <c r="AX129" s="427"/>
      <c r="AY129" s="427"/>
      <c r="AZ129" s="427"/>
      <c r="BA129" s="427"/>
      <c r="BB129" s="427"/>
      <c r="BC129" s="427"/>
      <c r="BD129" s="427"/>
      <c r="BE129" s="427"/>
      <c r="BF129" s="427"/>
      <c r="BG129" s="427"/>
      <c r="BH129" s="427"/>
      <c r="BI129" s="427"/>
      <c r="BJ129" s="427"/>
      <c r="BK129" s="427"/>
      <c r="BL129" s="427"/>
      <c r="BM129" s="427"/>
      <c r="BN129" s="427"/>
    </row>
    <row r="130" spans="1:67" ht="18.75">
      <c r="X130" s="32" t="s">
        <v>263</v>
      </c>
      <c r="Y130" s="33" t="s">
        <v>264</v>
      </c>
      <c r="Z130" s="33" t="s">
        <v>265</v>
      </c>
      <c r="AA130" s="33" t="s">
        <v>266</v>
      </c>
      <c r="AB130" s="33" t="s">
        <v>79</v>
      </c>
      <c r="AC130" s="33" t="s">
        <v>80</v>
      </c>
      <c r="AD130" s="33" t="s">
        <v>50</v>
      </c>
      <c r="AE130" s="33" t="s">
        <v>267</v>
      </c>
      <c r="AF130" s="33" t="s">
        <v>268</v>
      </c>
      <c r="AG130" s="33" t="s">
        <v>269</v>
      </c>
      <c r="AH130" s="33" t="s">
        <v>270</v>
      </c>
      <c r="AI130" s="34" t="s">
        <v>262</v>
      </c>
      <c r="AJ130" s="34" t="s">
        <v>57</v>
      </c>
      <c r="AK130" s="29" t="s">
        <v>238</v>
      </c>
      <c r="AL130" s="29" t="s">
        <v>87</v>
      </c>
      <c r="AM130" s="29" t="s">
        <v>239</v>
      </c>
      <c r="AN130" s="29" t="s">
        <v>89</v>
      </c>
      <c r="AO130" s="29" t="s">
        <v>90</v>
      </c>
      <c r="AP130" s="29" t="s">
        <v>91</v>
      </c>
      <c r="AQ130" s="29" t="s">
        <v>246</v>
      </c>
      <c r="AR130" s="29" t="s">
        <v>67</v>
      </c>
      <c r="AS130" s="33" t="s">
        <v>264</v>
      </c>
      <c r="AT130" s="33" t="s">
        <v>265</v>
      </c>
      <c r="AU130" s="33" t="s">
        <v>266</v>
      </c>
      <c r="AV130" s="33" t="s">
        <v>79</v>
      </c>
      <c r="AW130" s="33" t="s">
        <v>80</v>
      </c>
      <c r="AX130" s="33" t="s">
        <v>50</v>
      </c>
      <c r="AY130" s="33" t="s">
        <v>267</v>
      </c>
      <c r="AZ130" s="33" t="s">
        <v>268</v>
      </c>
      <c r="BA130" s="33" t="s">
        <v>269</v>
      </c>
      <c r="BB130" s="33" t="s">
        <v>270</v>
      </c>
      <c r="BC130" s="33" t="s">
        <v>278</v>
      </c>
      <c r="BD130" s="33" t="s">
        <v>279</v>
      </c>
      <c r="BE130" s="33" t="s">
        <v>280</v>
      </c>
      <c r="BF130" s="33" t="s">
        <v>281</v>
      </c>
      <c r="BG130" s="29" t="s">
        <v>238</v>
      </c>
      <c r="BH130" s="29" t="s">
        <v>87</v>
      </c>
      <c r="BI130" s="29" t="s">
        <v>239</v>
      </c>
      <c r="BJ130" s="29" t="s">
        <v>89</v>
      </c>
      <c r="BK130" s="29" t="s">
        <v>90</v>
      </c>
      <c r="BL130" s="29" t="s">
        <v>91</v>
      </c>
      <c r="BM130" s="29" t="s">
        <v>246</v>
      </c>
      <c r="BN130" s="29" t="s">
        <v>67</v>
      </c>
    </row>
    <row r="131" spans="1:67" ht="18.75">
      <c r="X131" s="32">
        <f>申請書!AM5</f>
        <v>0</v>
      </c>
      <c r="Y131" s="33">
        <f>申請書!AB6</f>
        <v>4</v>
      </c>
      <c r="Z131" s="33">
        <f>申請書!AE6</f>
        <v>0</v>
      </c>
      <c r="AA131" s="33">
        <f>申請書!AH6</f>
        <v>0</v>
      </c>
      <c r="AB131" s="33">
        <f>申請書!S12</f>
        <v>0</v>
      </c>
      <c r="AC131" s="33">
        <f>申請書!S14</f>
        <v>0</v>
      </c>
      <c r="AD131" s="33">
        <f>申請書!S16</f>
        <v>0</v>
      </c>
      <c r="AE131" s="33">
        <f>申請書!AC16</f>
        <v>0</v>
      </c>
      <c r="AF131" s="33">
        <f>申請書!W18</f>
        <v>0</v>
      </c>
      <c r="AG131" s="33">
        <f>申請書!W20</f>
        <v>0</v>
      </c>
      <c r="AH131" s="33">
        <f>申請書!W22</f>
        <v>0</v>
      </c>
      <c r="AI131" s="34" t="str">
        <f>申請書!R26</f>
        <v>必要事項が全て入力されると表示されます。</v>
      </c>
      <c r="AJ131" s="34" t="str">
        <f>申請書!R28</f>
        <v>必要事項が全て入力されると表示されます。</v>
      </c>
      <c r="AK131" s="35" t="str">
        <f>ASC(申請書!G53&amp;申請書!H53&amp;申請書!I53&amp;申請書!J53)</f>
        <v/>
      </c>
      <c r="AL131" s="35" t="str">
        <f>ASC(申請書!G54&amp;申請書!H54&amp;申請書!I54)</f>
        <v/>
      </c>
      <c r="AM131" s="35">
        <f>申請書!G55</f>
        <v>0</v>
      </c>
      <c r="AN131" s="35">
        <f>申請書!G56</f>
        <v>0</v>
      </c>
      <c r="AO131" s="35" t="str">
        <f>ASC(申請書!G58)</f>
        <v/>
      </c>
      <c r="AP131" s="35" t="str">
        <f>ASC(申請書!G59&amp;申請書!H59&amp;申請書!I59&amp;申請書!J59&amp;申請書!K59&amp;申請書!L59&amp;申請書!M59)</f>
        <v/>
      </c>
      <c r="AQ131" s="35" t="str">
        <f>ASC(申請書!G60&amp;申請書!H60&amp;申請書!I60&amp;申請書!J60&amp;申請書!K60&amp;申請書!L60&amp;申請書!M60&amp;申請書!N60&amp;申請書!O60&amp;申請書!P60&amp;申請書!Q60&amp;申請書!R60&amp;申請書!S60&amp;申請書!T60&amp;申請書!U60&amp;申請書!V60&amp;申請書!W60&amp;申請書!X60&amp;申請書!Y60&amp;申請書!Z60&amp;申請書!AA60&amp;申請書!AB60&amp;申請書!AC60&amp;申請書!AD60&amp;申請書!AE60&amp;申請書!AF60&amp;申請書!AG60&amp;申請書!AH60&amp;申請書!AI60&amp;申請書!AJ60)</f>
        <v/>
      </c>
      <c r="AR131" s="35">
        <f>申請書!G61</f>
        <v>0</v>
      </c>
      <c r="AS131" s="33" t="str">
        <f>申請書!AK6</f>
        <v>〇</v>
      </c>
      <c r="AT131" s="33" t="str">
        <f>申請書!AK7</f>
        <v>×</v>
      </c>
      <c r="AU131" s="33" t="str">
        <f>申請書!AK8</f>
        <v>×</v>
      </c>
      <c r="AV131" s="33" t="str">
        <f>申請書!AK12</f>
        <v>×</v>
      </c>
      <c r="AW131" s="33" t="str">
        <f>申請書!AK14</f>
        <v>×</v>
      </c>
      <c r="AX131" s="33" t="str">
        <f>申請書!AK16</f>
        <v>×</v>
      </c>
      <c r="AY131" s="33" t="str">
        <f>申請書!AK17</f>
        <v>×</v>
      </c>
      <c r="AZ131" s="33" t="str">
        <f>申請書!AK18</f>
        <v>×</v>
      </c>
      <c r="BA131" s="33" t="str">
        <f>申請書!AK20</f>
        <v>×</v>
      </c>
      <c r="BB131" s="33" t="str">
        <f>申請書!AK22</f>
        <v>×</v>
      </c>
      <c r="BC131" s="33" t="str">
        <f>申請書!AK36</f>
        <v>×</v>
      </c>
      <c r="BD131" s="33" t="str">
        <f>申請書!AK46</f>
        <v>×</v>
      </c>
      <c r="BE131" s="33" t="str">
        <f>申請書!AK48</f>
        <v>×</v>
      </c>
      <c r="BF131" s="33" t="str">
        <f>申請書!AK50</f>
        <v>×</v>
      </c>
      <c r="BG131" s="35" t="str">
        <f>申請書!AK53</f>
        <v>×</v>
      </c>
      <c r="BH131" s="35" t="str">
        <f>申請書!AK54</f>
        <v>×</v>
      </c>
      <c r="BI131" s="35" t="str">
        <f>申請書!AK55</f>
        <v>×</v>
      </c>
      <c r="BJ131" s="35" t="str">
        <f>申請書!AK56</f>
        <v>×</v>
      </c>
      <c r="BK131" s="35" t="str">
        <f>申請書!AK58</f>
        <v>×</v>
      </c>
      <c r="BL131" s="35" t="str">
        <f>申請書!AK59</f>
        <v>×</v>
      </c>
      <c r="BM131" s="35" t="str">
        <f>申請書!AK60</f>
        <v>×</v>
      </c>
      <c r="BN131" s="35" t="str">
        <f>申請書!AK61</f>
        <v>×</v>
      </c>
      <c r="BO131" s="38" t="str">
        <f>IF(COUNTIF(AS131:BN131,"〇")=22,"〇","×")</f>
        <v>×</v>
      </c>
    </row>
    <row r="132" spans="1:67">
      <c r="A132" s="21">
        <v>1</v>
      </c>
      <c r="B132" s="19">
        <v>2</v>
      </c>
      <c r="C132" s="21">
        <v>3</v>
      </c>
      <c r="D132" s="19">
        <v>4</v>
      </c>
      <c r="E132" s="21">
        <v>5</v>
      </c>
      <c r="F132" s="19">
        <v>6</v>
      </c>
      <c r="G132" s="21">
        <v>7</v>
      </c>
      <c r="H132" s="19">
        <v>8</v>
      </c>
      <c r="I132" s="21">
        <v>9</v>
      </c>
      <c r="J132" s="19">
        <v>10</v>
      </c>
      <c r="K132" s="21">
        <v>11</v>
      </c>
      <c r="L132" s="19">
        <v>12</v>
      </c>
      <c r="M132" s="21">
        <v>13</v>
      </c>
      <c r="N132" s="19">
        <v>14</v>
      </c>
      <c r="O132" s="21">
        <v>15</v>
      </c>
      <c r="P132" s="19">
        <v>16</v>
      </c>
      <c r="Q132" s="21">
        <v>17</v>
      </c>
      <c r="R132" s="19">
        <v>18</v>
      </c>
      <c r="S132" s="21">
        <v>19</v>
      </c>
      <c r="T132" s="19">
        <v>20</v>
      </c>
      <c r="U132" s="21">
        <v>21</v>
      </c>
      <c r="V132" s="19">
        <v>22</v>
      </c>
      <c r="W132" s="21">
        <v>23</v>
      </c>
      <c r="X132" s="19">
        <v>24</v>
      </c>
      <c r="Y132" s="21">
        <v>25</v>
      </c>
      <c r="Z132" s="19">
        <v>26</v>
      </c>
      <c r="AA132" s="21">
        <v>27</v>
      </c>
      <c r="AB132" s="19">
        <v>28</v>
      </c>
      <c r="AC132" s="21">
        <v>29</v>
      </c>
      <c r="AD132" s="19">
        <v>30</v>
      </c>
      <c r="AE132" s="21">
        <v>31</v>
      </c>
      <c r="AF132" s="19">
        <v>32</v>
      </c>
      <c r="AG132" s="21">
        <v>33</v>
      </c>
      <c r="AH132" s="19">
        <v>34</v>
      </c>
      <c r="AI132" s="21">
        <v>35</v>
      </c>
      <c r="AJ132" s="19">
        <v>36</v>
      </c>
      <c r="AK132" s="21">
        <v>37</v>
      </c>
      <c r="AL132" s="19">
        <v>38</v>
      </c>
      <c r="AM132" s="21">
        <v>39</v>
      </c>
      <c r="AN132" s="19">
        <v>40</v>
      </c>
      <c r="AO132" s="21">
        <v>41</v>
      </c>
      <c r="AP132" s="19">
        <v>42</v>
      </c>
      <c r="AQ132" s="21">
        <v>43</v>
      </c>
      <c r="AR132" s="19">
        <v>44</v>
      </c>
      <c r="AS132" s="21">
        <v>45</v>
      </c>
      <c r="AT132" s="19">
        <v>46</v>
      </c>
      <c r="AU132" s="21">
        <v>47</v>
      </c>
      <c r="AV132" s="19">
        <v>48</v>
      </c>
      <c r="AW132" s="21">
        <v>49</v>
      </c>
      <c r="AX132" s="19">
        <v>50</v>
      </c>
      <c r="AY132" s="21">
        <v>51</v>
      </c>
      <c r="AZ132" s="19">
        <v>52</v>
      </c>
      <c r="BA132" s="21">
        <v>53</v>
      </c>
      <c r="BB132" s="19">
        <v>54</v>
      </c>
      <c r="BC132" s="21">
        <v>55</v>
      </c>
      <c r="BD132" s="19">
        <v>56</v>
      </c>
      <c r="BE132" s="21">
        <v>57</v>
      </c>
      <c r="BF132" s="19">
        <v>58</v>
      </c>
      <c r="BG132" s="21">
        <v>59</v>
      </c>
      <c r="BH132" s="19">
        <v>60</v>
      </c>
      <c r="BI132" s="21">
        <v>61</v>
      </c>
      <c r="BJ132" s="19">
        <v>62</v>
      </c>
      <c r="BK132" s="21">
        <v>63</v>
      </c>
      <c r="BL132" s="19">
        <v>64</v>
      </c>
      <c r="BM132" s="21">
        <v>65</v>
      </c>
      <c r="BN132" s="19">
        <v>66</v>
      </c>
    </row>
  </sheetData>
  <mergeCells count="6">
    <mergeCell ref="A1:A14"/>
    <mergeCell ref="A16:A27"/>
    <mergeCell ref="A28:A33"/>
    <mergeCell ref="A34:A37"/>
    <mergeCell ref="AS129:BN129"/>
    <mergeCell ref="X129:AR129"/>
  </mergeCells>
  <phoneticPr fontId="1"/>
  <pageMargins left="0.7" right="0.7" top="0.75" bottom="0.75" header="0.3" footer="0.3"/>
  <pageSetup paperSize="9" scale="1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カメラ</vt:lpstr>
      <vt:lpstr>テーブル</vt:lpstr>
      <vt:lpstr>テーブル!Print_Area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鵜飼知哉</dc:creator>
  <cp:lastModifiedBy>oa</cp:lastModifiedBy>
  <cp:lastPrinted>2021-11-25T07:02:07Z</cp:lastPrinted>
  <dcterms:created xsi:type="dcterms:W3CDTF">2015-06-05T18:19:34Z</dcterms:created>
  <dcterms:modified xsi:type="dcterms:W3CDTF">2022-01-06T02:01:59Z</dcterms:modified>
</cp:coreProperties>
</file>