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Zencho-fs\BC103000_総務部市町村課\理財G（全庁ファイルサーバー）\14 経営比較分析表\R4\07_完成版データ（事業ごと）\01上水道\"/>
    </mc:Choice>
  </mc:AlternateContent>
  <xr:revisionPtr revIDLastSave="0" documentId="13_ncr:1_{95914781-BF32-4C28-B382-5087096E141F}" xr6:coauthVersionLast="47" xr6:coauthVersionMax="47" xr10:uidLastSave="{00000000-0000-0000-0000-000000000000}"/>
  <workbookProtection workbookAlgorithmName="SHA-512" workbookHashValue="KP/He4M+5hiAcgf2uVeP6/GvsPnaJKiCn6yeKUjjbNQ0d6JsUoIMCVXFOB7f9SEZ1z6yPWZdK2xIFTSBpih8pA==" workbookSaltValue="RfQnFYad5uRh5p3KJz2vow==" workbookSpinCount="100000" lockStructure="1"/>
  <bookViews>
    <workbookView xWindow="-110" yWindow="-110" windowWidth="22780" windowHeight="1466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BB8" i="4" s="1"/>
  <c r="S6" i="5"/>
  <c r="AT8" i="4" s="1"/>
  <c r="R6" i="5"/>
  <c r="Q6" i="5"/>
  <c r="P6" i="5"/>
  <c r="P10" i="4" s="1"/>
  <c r="O6" i="5"/>
  <c r="N6" i="5"/>
  <c r="M6" i="5"/>
  <c r="AD8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BB10" i="4"/>
  <c r="W10" i="4"/>
  <c r="I10" i="4"/>
  <c r="B10" i="4"/>
  <c r="AL8" i="4"/>
  <c r="W8" i="4"/>
</calcChain>
</file>

<file path=xl/sharedStrings.xml><?xml version="1.0" encoding="utf-8"?>
<sst xmlns="http://schemas.openxmlformats.org/spreadsheetml/2006/main" count="228" uniqueCount="114">
  <si>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</si>
  <si>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</si>
  <si>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</si>
  <si>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</si>
  <si>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</si>
  <si>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</si>
  <si>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</si>
  <si>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</si>
  <si>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</si>
  <si>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</si>
  <si>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</si>
  <si>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</si>
  <si>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</si>
  <si>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</si>
  <si>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</si>
  <si>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</si>
  <si>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</si>
  <si>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</si>
  <si>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</si>
  <si>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</si>
  <si>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</si>
  <si>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</si>
  <si>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</si>
  <si>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</si>
  <si>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</si>
  <si>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</si>
  <si>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</si>
  <si>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</si>
  <si>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</si>
  <si>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</si>
  <si>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</si>
  <si>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</si>
  <si>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</si>
  <si>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</si>
  <si>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</si>
  <si>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</si>
  <si>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</si>
  <si>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</si>
  <si>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</si>
  <si>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</si>
  <si>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</si>
  <si>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</si>
  <si>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</si>
  <si>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</si>
  <si>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</si>
  <si>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</si>
  <si>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</si>
  <si>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</si>
  <si>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</si>
  <si>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</si>
  <si>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</si>
  <si>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</si>
  <si>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</si>
  <si>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</si>
  <si>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</si>
  <si>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</si>
  <si>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</si>
  <si>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</si>
  <si>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</si>
  <si>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</si>
  <si>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</si>
  <si>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</si>
  <si>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</si>
  <si>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</si>
  <si>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</si>
  <si>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</si>
  <si>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</si>
  <si>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</si>
  <si>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</si>
  <si>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</si>
  <si>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</si>
  <si>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</si>
  <si>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</si>
  <si>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</si>
  <si>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</si>
  <si>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</si>
  <si>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</si>
  <si>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</si>
  <si>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</si>
  <si>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</si>
  <si>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</si>
  <si>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</si>
  <si>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</si>
  <si>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</si>
  <si>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</si>
  <si>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</si>
  <si>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</si>
  <si>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</si>
  <si>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</si>
  <si>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</si>
  <si>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</si>
  <si>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</si>
  <si>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</si>
  <si>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愛西市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</si>
  <si>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</si>
  <si>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</si>
  <si>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</si>
  <si>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</si>
  <si>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</si>
  <si>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</si>
  <si>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</si>
  <si>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</si>
  <si>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</si>
  <si>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</si>
  <si>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</si>
  <si>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</si>
  <si>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</si>
  <si>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</si>
  <si>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</si>
  <si>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</si>
  <si>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</si>
  <si>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【①有形固定資産減価償却率】
　近年は、管路を中心に更新を進めているが、管路更新率が低い上、浄水場の更新も進んでいないことにより、当該指標は上昇している。
　水道施設（管路や浄水場）の更新を計画的に進める必要がある。
【②管路経年化率、③管路更新率】
　人員要因等により、下水道整備に併せ、支障箇所の布設替工事を重点的に取り組んでいることや、他の施設更新事業の必要が生じたことにより、②管路経年化率が上昇し、③管路更新率については令和元年度及び令和２年度と同程度にとどまっている。
　実質的な耐用年数を迎える老朽化管路の布設替工事を、計画的に進める必要がある。</t>
    <rPh sb="220" eb="221">
      <t>オヨ</t>
    </rPh>
    <phoneticPr fontId="4"/>
  </si>
  <si>
    <t>【①経常収支比率、③流動比率、⑤料金回収率、⑥給水原価】
　近年、給水人口の減少等により、減収傾向にある中、新型コロナウイルス感染症対策が緩和され、使用者の在宅時間が減った事から有収水量は減少した。給水収益の増加は、同感染症対策として実施した基本料金免除期間の減によるもの。（免除期間の基本料金相当額は、営業外収益として、一般会計から補助金として繰入れた。）これら要因に加え、令和２年度と比較し、総費用が大きく減少したことに伴い、①経常収支比率及び⑤料金回収率は上昇し、③流動比率及び⑥給水原価は低下した。
　今後、経年化に伴う費用の増大と給水人口の減少による、減収が予測されるため、経営基盤の強化・確立を図ることで、令和3年度から料金改定に係る取り組みなどを進めている。
【②累積欠損金比率】
　近年は、欠損金が発生していない状況を維持している。
【④企業債残高対給水収益比率】
　近年、新規の企業債を発行していないため、当該指標は低下傾向にあるが、計画的に進める水道施設（特に浄水場）の大規模な更新に伴い、上昇すると予測している。
【⑦施設利用率】
　数値を精査した結果、以下のとおりとなる。
　　平成29年度：55.01、平成30年度：53.98
　　令和元年度：53.73
　給水人口の減少等により、当該指標は低下傾向のため、今後の施設更新時において、能力のダウンサイジング等を検討する必要がある。
【⑧有収率】
　漏水件数の減少や漏水点検等の実施により、当該指標は令和２年度と同程度となった。今後も、漏水の早期発見・早期修繕に努める必要がある。</t>
    <rPh sb="66" eb="68">
      <t>タイサク</t>
    </rPh>
    <rPh sb="69" eb="71">
      <t>カンワ</t>
    </rPh>
    <rPh sb="83" eb="84">
      <t>ヘ</t>
    </rPh>
    <rPh sb="86" eb="87">
      <t>コト</t>
    </rPh>
    <rPh sb="94" eb="96">
      <t>ゲンショウ</t>
    </rPh>
    <rPh sb="99" eb="101">
      <t>キュウスイ</t>
    </rPh>
    <rPh sb="105" eb="106">
      <t>カ</t>
    </rPh>
    <rPh sb="117" eb="119">
      <t>ジッシ</t>
    </rPh>
    <rPh sb="127" eb="129">
      <t>キカン</t>
    </rPh>
    <rPh sb="130" eb="131">
      <t>ヘ</t>
    </rPh>
    <rPh sb="202" eb="203">
      <t>オオ</t>
    </rPh>
    <rPh sb="222" eb="223">
      <t>オヨ</t>
    </rPh>
    <rPh sb="309" eb="311">
      <t>レイワ</t>
    </rPh>
    <rPh sb="312" eb="314">
      <t>ネンド</t>
    </rPh>
    <rPh sb="637" eb="639">
      <t>レイワ</t>
    </rPh>
    <rPh sb="640" eb="642">
      <t>ネンド</t>
    </rPh>
    <rPh sb="643" eb="644">
      <t>ドウ</t>
    </rPh>
    <rPh sb="644" eb="646">
      <t>テイド</t>
    </rPh>
    <phoneticPr fontId="4"/>
  </si>
  <si>
    <t>　経営の健全性・効率性を示す各指標は、平均値を概ね上回っているが、老朽化の状況を示す各指標は、水道施設の経年化が進み、更新も進んでいないことを示しているため、水道施設の更新は計画的に取り組まなければならない。
　今後は、給水人口の減少等に伴う水道使用料の減収に対し、水道施設の経年化の進行に伴う修繕・更新費用は増大することが予測されるため、令和２年度に策定した経営戦略に基づき、料金改定など経営基盤の強化・確立に係る取り組みと、水道施設の更新を図るため、人員配置や業務手順を見直すなど、業務改善や効率化に係る取り組みも併せて進める必要がある。
 経営戦略は、新水道ビジョンと水道事業基本計画の改定と併せ、令和６年度に見直しを予定している。</t>
    <rPh sb="279" eb="280">
      <t>シン</t>
    </rPh>
    <rPh sb="280" eb="282">
      <t>スイドウ</t>
    </rPh>
    <rPh sb="287" eb="289">
      <t>スイドウ</t>
    </rPh>
    <rPh sb="289" eb="291">
      <t>ジギョウ</t>
    </rPh>
    <rPh sb="291" eb="293">
      <t>キホン</t>
    </rPh>
    <rPh sb="293" eb="295">
      <t>ケイカク</t>
    </rPh>
    <rPh sb="296" eb="298">
      <t>カイテイ</t>
    </rPh>
    <rPh sb="299" eb="300">
      <t>アワ</t>
    </rPh>
    <rPh sb="302" eb="304">
      <t>レイワ</t>
    </rPh>
    <rPh sb="305" eb="306">
      <t>ネン</t>
    </rPh>
    <rPh sb="306" eb="307">
      <t>ド</t>
    </rPh>
    <rPh sb="308" eb="310">
      <t>ミナオ</t>
    </rPh>
    <rPh sb="312" eb="314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</si>
</sst>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0.93</c:v>
                </c:pt>
                <c:pt idx="1">
                  <c:v>0.98</c:v>
                </c:pt>
                <c:pt idx="2">
                  <c:v>0.57999999999999996</c:v>
                </c:pt>
                <c:pt idx="3">
                  <c:v>0.66</c:v>
                </c:pt>
                <c:pt idx="4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D-4BBD-8B85-337397121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</c:v>
                </c:pt>
                <c:pt idx="2">
                  <c:v>0.52</c:v>
                </c:pt>
                <c:pt idx="3">
                  <c:v>0.53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5D-4BBD-8B85-337397121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36.03</c:v>
                </c:pt>
                <c:pt idx="1">
                  <c:v>35.35</c:v>
                </c:pt>
                <c:pt idx="2">
                  <c:v>51.65</c:v>
                </c:pt>
                <c:pt idx="3">
                  <c:v>52.43</c:v>
                </c:pt>
                <c:pt idx="4">
                  <c:v>51.87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2-4099-BA9B-FE7EBB0BE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55.63</c:v>
                </c:pt>
                <c:pt idx="1">
                  <c:v>55.03</c:v>
                </c:pt>
                <c:pt idx="2">
                  <c:v>55.14</c:v>
                </c:pt>
                <c:pt idx="3">
                  <c:v>55.89</c:v>
                </c:pt>
                <c:pt idx="4">
                  <c:v>55.72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42-4099-BA9B-FE7EBB0BE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88.48</c:v>
                </c:pt>
                <c:pt idx="1">
                  <c:v>90.11</c:v>
                </c:pt>
                <c:pt idx="2">
                  <c:v>88.88</c:v>
                </c:pt>
                <c:pt idx="3">
                  <c:v>90.37</c:v>
                </c:pt>
                <c:pt idx="4">
                  <c:v>90.48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3-4847-896B-CAF8C2D4B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82.04</c:v>
                </c:pt>
                <c:pt idx="1">
                  <c:v>81.900000000000006</c:v>
                </c:pt>
                <c:pt idx="2">
                  <c:v>81.39</c:v>
                </c:pt>
                <c:pt idx="3">
                  <c:v>81.27</c:v>
                </c:pt>
                <c:pt idx="4">
                  <c:v>81.260000000000005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3-4847-896B-CAF8C2D4B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103.86</c:v>
                </c:pt>
                <c:pt idx="1">
                  <c:v>108.91</c:v>
                </c:pt>
                <c:pt idx="2">
                  <c:v>97.21</c:v>
                </c:pt>
                <c:pt idx="3">
                  <c:v>101.95</c:v>
                </c:pt>
                <c:pt idx="4">
                  <c:v>103.42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0-4EA1-948B-26EC5ED07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110.05</c:v>
                </c:pt>
                <c:pt idx="1">
                  <c:v>108.87</c:v>
                </c:pt>
                <c:pt idx="2">
                  <c:v>108.61</c:v>
                </c:pt>
                <c:pt idx="3">
                  <c:v>108.35</c:v>
                </c:pt>
                <c:pt idx="4">
                  <c:v>108.84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90-4EA1-948B-26EC5ED07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48.26</c:v>
                </c:pt>
                <c:pt idx="1">
                  <c:v>49.41</c:v>
                </c:pt>
                <c:pt idx="2">
                  <c:v>50.45</c:v>
                </c:pt>
                <c:pt idx="3">
                  <c:v>51.44</c:v>
                </c:pt>
                <c:pt idx="4">
                  <c:v>52.28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4-4818-8894-D08BD9B5F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48.05</c:v>
                </c:pt>
                <c:pt idx="1">
                  <c:v>48.87</c:v>
                </c:pt>
                <c:pt idx="2">
                  <c:v>49.92</c:v>
                </c:pt>
                <c:pt idx="3">
                  <c:v>50.63</c:v>
                </c:pt>
                <c:pt idx="4">
                  <c:v>51.29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24-4818-8894-D08BD9B5F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15.56</c:v>
                </c:pt>
                <c:pt idx="1">
                  <c:v>38.450000000000003</c:v>
                </c:pt>
                <c:pt idx="2">
                  <c:v>39.409999999999997</c:v>
                </c:pt>
                <c:pt idx="3">
                  <c:v>41.74</c:v>
                </c:pt>
                <c:pt idx="4">
                  <c:v>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3-4B6C-AB0B-300FB9CD6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13.39</c:v>
                </c:pt>
                <c:pt idx="1">
                  <c:v>14.85</c:v>
                </c:pt>
                <c:pt idx="2">
                  <c:v>16.88</c:v>
                </c:pt>
                <c:pt idx="3">
                  <c:v>18.28</c:v>
                </c:pt>
                <c:pt idx="4">
                  <c:v>19.61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73-4B6C-AB0B-300FB9CD6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0-46BF-A23D-F195B10EF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2.64</c:v>
                </c:pt>
                <c:pt idx="1">
                  <c:v>3.16</c:v>
                </c:pt>
                <c:pt idx="2">
                  <c:v>3.59</c:v>
                </c:pt>
                <c:pt idx="3">
                  <c:v>3.98</c:v>
                </c:pt>
                <c:pt idx="4">
                  <c:v>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10-46BF-A23D-F195B10EF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701.72</c:v>
                </c:pt>
                <c:pt idx="1">
                  <c:v>539.61</c:v>
                </c:pt>
                <c:pt idx="2">
                  <c:v>415.85</c:v>
                </c:pt>
                <c:pt idx="3">
                  <c:v>579.49</c:v>
                </c:pt>
                <c:pt idx="4">
                  <c:v>485.48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A-4BB4-A29E-07F743C87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359.47</c:v>
                </c:pt>
                <c:pt idx="1">
                  <c:v>369.69</c:v>
                </c:pt>
                <c:pt idx="2">
                  <c:v>379.08</c:v>
                </c:pt>
                <c:pt idx="3">
                  <c:v>367.55</c:v>
                </c:pt>
                <c:pt idx="4">
                  <c:v>378.56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A-4BB4-A29E-07F743C87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65.77</c:v>
                </c:pt>
                <c:pt idx="1">
                  <c:v>59.86</c:v>
                </c:pt>
                <c:pt idx="2">
                  <c:v>54.98</c:v>
                </c:pt>
                <c:pt idx="3">
                  <c:v>58.57</c:v>
                </c:pt>
                <c:pt idx="4">
                  <c:v>44.81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A-4CE0-96C3-BE3DE8DE5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401.79</c:v>
                </c:pt>
                <c:pt idx="1">
                  <c:v>402.99</c:v>
                </c:pt>
                <c:pt idx="2">
                  <c:v>398.98</c:v>
                </c:pt>
                <c:pt idx="3">
                  <c:v>418.68</c:v>
                </c:pt>
                <c:pt idx="4">
                  <c:v>395.68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A-4CE0-96C3-BE3DE8DE5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102.9</c:v>
                </c:pt>
                <c:pt idx="1">
                  <c:v>108.18</c:v>
                </c:pt>
                <c:pt idx="2">
                  <c:v>95.81</c:v>
                </c:pt>
                <c:pt idx="3">
                  <c:v>80.63</c:v>
                </c:pt>
                <c:pt idx="4">
                  <c:v>95.24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1-45DD-B779-7899802D9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98.66</c:v>
                </c:pt>
                <c:pt idx="2">
                  <c:v>98.64</c:v>
                </c:pt>
                <c:pt idx="3">
                  <c:v>94.78</c:v>
                </c:pt>
                <c:pt idx="4">
                  <c:v>97.59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11-45DD-B779-7899802D9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153.78</c:v>
                </c:pt>
                <c:pt idx="1">
                  <c:v>146.78</c:v>
                </c:pt>
                <c:pt idx="2">
                  <c:v>165.51</c:v>
                </c:pt>
                <c:pt idx="3">
                  <c:v>159.77000000000001</c:v>
                </c:pt>
                <c:pt idx="4">
                  <c:v>156.21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A-473A-A70D-3413E0287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174.97</c:v>
                </c:pt>
                <c:pt idx="1">
                  <c:v>178.59</c:v>
                </c:pt>
                <c:pt idx="2">
                  <c:v>178.92</c:v>
                </c:pt>
                <c:pt idx="3">
                  <c:v>181.3</c:v>
                </c:pt>
                <c:pt idx="4">
                  <c:v>181.71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8A-473A-A70D-3413E0287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2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2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2" t="str">
        <f>データ!H6</f>
        <v>愛知県　愛西市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2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A6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62112</v>
      </c>
      <c r="AM8" s="45"/>
      <c r="AN8" s="45"/>
      <c r="AO8" s="45"/>
      <c r="AP8" s="45"/>
      <c r="AQ8" s="45"/>
      <c r="AR8" s="45"/>
      <c r="AS8" s="45"/>
      <c r="AT8" s="46">
        <f>データ!$S$6</f>
        <v>66.680000000000007</v>
      </c>
      <c r="AU8" s="47"/>
      <c r="AV8" s="47"/>
      <c r="AW8" s="47"/>
      <c r="AX8" s="47"/>
      <c r="AY8" s="47"/>
      <c r="AZ8" s="47"/>
      <c r="BA8" s="47"/>
      <c r="BB8" s="48">
        <f>データ!$T$6</f>
        <v>931.49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2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2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91.59</v>
      </c>
      <c r="J10" s="47"/>
      <c r="K10" s="47"/>
      <c r="L10" s="47"/>
      <c r="M10" s="47"/>
      <c r="N10" s="47"/>
      <c r="O10" s="78"/>
      <c r="P10" s="48">
        <f>データ!$P$6</f>
        <v>99.76</v>
      </c>
      <c r="Q10" s="48"/>
      <c r="R10" s="48"/>
      <c r="S10" s="48"/>
      <c r="T10" s="48"/>
      <c r="U10" s="48"/>
      <c r="V10" s="48"/>
      <c r="W10" s="45">
        <f>データ!$Q$6</f>
        <v>2805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25834</v>
      </c>
      <c r="AM10" s="45"/>
      <c r="AN10" s="45"/>
      <c r="AO10" s="45"/>
      <c r="AP10" s="45"/>
      <c r="AQ10" s="45"/>
      <c r="AR10" s="45"/>
      <c r="AS10" s="45"/>
      <c r="AT10" s="46">
        <f>データ!$V$6</f>
        <v>23.31</v>
      </c>
      <c r="AU10" s="47"/>
      <c r="AV10" s="47"/>
      <c r="AW10" s="47"/>
      <c r="AX10" s="47"/>
      <c r="AY10" s="47"/>
      <c r="AZ10" s="47"/>
      <c r="BA10" s="47"/>
      <c r="BB10" s="48">
        <f>データ!$W$6</f>
        <v>1108.28</v>
      </c>
      <c r="BC10" s="48"/>
      <c r="BD10" s="48"/>
      <c r="BE10" s="48"/>
      <c r="BF10" s="48"/>
      <c r="BG10" s="48"/>
      <c r="BH10" s="48"/>
      <c r="BI10" s="48"/>
      <c r="BJ10" s="2"/>
      <c r="BK10" s="2"/>
      <c r="BL10" s="60" t="s">
        <v>21</v>
      </c>
      <c r="BM10" s="61"/>
      <c r="BN10" s="62" t="s">
        <v>22</v>
      </c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3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23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 x14ac:dyDescent="0.2">
      <c r="A14" s="2"/>
      <c r="B14" s="66" t="s">
        <v>24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25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 x14ac:dyDescent="0.2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7" t="s">
        <v>112</v>
      </c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7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7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7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7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7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7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7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7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7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7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7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7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7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7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7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7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7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7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7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7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7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7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7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7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7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7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7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9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2" t="s">
        <v>26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111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2">
      <c r="A60" s="2"/>
      <c r="B60" s="69" t="s">
        <v>27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2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2" t="s">
        <v>28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90" t="s">
        <v>113</v>
      </c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2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90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2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90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2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90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2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90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2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90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2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90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  <c r="BZ72" s="92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90"/>
      <c r="BM73" s="91"/>
      <c r="BN73" s="91"/>
      <c r="BO73" s="91"/>
      <c r="BP73" s="91"/>
      <c r="BQ73" s="91"/>
      <c r="BR73" s="91"/>
      <c r="BS73" s="91"/>
      <c r="BT73" s="91"/>
      <c r="BU73" s="91"/>
      <c r="BV73" s="91"/>
      <c r="BW73" s="91"/>
      <c r="BX73" s="91"/>
      <c r="BY73" s="91"/>
      <c r="BZ73" s="92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90"/>
      <c r="BM74" s="91"/>
      <c r="BN74" s="91"/>
      <c r="BO74" s="91"/>
      <c r="BP74" s="91"/>
      <c r="BQ74" s="91"/>
      <c r="BR74" s="91"/>
      <c r="BS74" s="91"/>
      <c r="BT74" s="91"/>
      <c r="BU74" s="91"/>
      <c r="BV74" s="91"/>
      <c r="BW74" s="91"/>
      <c r="BX74" s="91"/>
      <c r="BY74" s="91"/>
      <c r="BZ74" s="92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90"/>
      <c r="BM75" s="91"/>
      <c r="BN75" s="91"/>
      <c r="BO75" s="91"/>
      <c r="BP75" s="91"/>
      <c r="BQ75" s="91"/>
      <c r="BR75" s="91"/>
      <c r="BS75" s="91"/>
      <c r="BT75" s="91"/>
      <c r="BU75" s="91"/>
      <c r="BV75" s="91"/>
      <c r="BW75" s="91"/>
      <c r="BX75" s="91"/>
      <c r="BY75" s="91"/>
      <c r="BZ75" s="92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90"/>
      <c r="BM76" s="91"/>
      <c r="BN76" s="91"/>
      <c r="BO76" s="91"/>
      <c r="BP76" s="91"/>
      <c r="BQ76" s="91"/>
      <c r="BR76" s="91"/>
      <c r="BS76" s="91"/>
      <c r="BT76" s="91"/>
      <c r="BU76" s="91"/>
      <c r="BV76" s="91"/>
      <c r="BW76" s="91"/>
      <c r="BX76" s="91"/>
      <c r="BY76" s="91"/>
      <c r="BZ76" s="92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90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1"/>
      <c r="BY77" s="91"/>
      <c r="BZ77" s="92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90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  <c r="BZ78" s="92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90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2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90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2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90"/>
      <c r="BM81" s="91"/>
      <c r="BN81" s="91"/>
      <c r="BO81" s="91"/>
      <c r="BP81" s="91"/>
      <c r="BQ81" s="91"/>
      <c r="BR81" s="91"/>
      <c r="BS81" s="91"/>
      <c r="BT81" s="91"/>
      <c r="BU81" s="91"/>
      <c r="BV81" s="91"/>
      <c r="BW81" s="91"/>
      <c r="BX81" s="91"/>
      <c r="BY81" s="91"/>
      <c r="BZ81" s="92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93"/>
      <c r="BM82" s="94"/>
      <c r="BN82" s="94"/>
      <c r="BO82" s="94"/>
      <c r="BP82" s="94"/>
      <c r="BQ82" s="94"/>
      <c r="BR82" s="94"/>
      <c r="BS82" s="94"/>
      <c r="BT82" s="94"/>
      <c r="BU82" s="94"/>
      <c r="BV82" s="94"/>
      <c r="BW82" s="94"/>
      <c r="BX82" s="94"/>
      <c r="BY82" s="94"/>
      <c r="BZ82" s="95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zfuzW/fgPL0SzdeAdWmspaimmkU83ejbFtmdkOYKdliSmZnfafPzewnMwUKeoB+dpj9wmB7hD/qU2jtDEfpRCw==" saltValue="GI/g2m/8IYRR3GSF5aVkn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0" t="s">
        <v>50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51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52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54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55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56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57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58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59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60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61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62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63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64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2021</v>
      </c>
      <c r="C6" s="20">
        <f t="shared" ref="C6:W6" si="3">C7</f>
        <v>232327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愛知県　愛西市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91.59</v>
      </c>
      <c r="P6" s="21">
        <f t="shared" si="3"/>
        <v>99.76</v>
      </c>
      <c r="Q6" s="21">
        <f t="shared" si="3"/>
        <v>2805</v>
      </c>
      <c r="R6" s="21">
        <f t="shared" si="3"/>
        <v>62112</v>
      </c>
      <c r="S6" s="21">
        <f t="shared" si="3"/>
        <v>66.680000000000007</v>
      </c>
      <c r="T6" s="21">
        <f t="shared" si="3"/>
        <v>931.49</v>
      </c>
      <c r="U6" s="21">
        <f t="shared" si="3"/>
        <v>25834</v>
      </c>
      <c r="V6" s="21">
        <f t="shared" si="3"/>
        <v>23.31</v>
      </c>
      <c r="W6" s="21">
        <f t="shared" si="3"/>
        <v>1108.28</v>
      </c>
      <c r="X6" s="22">
        <f>IF(X7="",NA(),X7)</f>
        <v>103.86</v>
      </c>
      <c r="Y6" s="22">
        <f t="shared" ref="Y6:AG6" si="4">IF(Y7="",NA(),Y7)</f>
        <v>108.91</v>
      </c>
      <c r="Z6" s="22">
        <f t="shared" si="4"/>
        <v>97.21</v>
      </c>
      <c r="AA6" s="22">
        <f t="shared" si="4"/>
        <v>101.95</v>
      </c>
      <c r="AB6" s="22">
        <f t="shared" si="4"/>
        <v>103.42</v>
      </c>
      <c r="AC6" s="22">
        <f t="shared" si="4"/>
        <v>110.05</v>
      </c>
      <c r="AD6" s="22">
        <f t="shared" si="4"/>
        <v>108.87</v>
      </c>
      <c r="AE6" s="22">
        <f t="shared" si="4"/>
        <v>108.61</v>
      </c>
      <c r="AF6" s="22">
        <f t="shared" si="4"/>
        <v>108.35</v>
      </c>
      <c r="AG6" s="22">
        <f t="shared" si="4"/>
        <v>108.84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2.64</v>
      </c>
      <c r="AO6" s="22">
        <f t="shared" si="5"/>
        <v>3.16</v>
      </c>
      <c r="AP6" s="22">
        <f t="shared" si="5"/>
        <v>3.59</v>
      </c>
      <c r="AQ6" s="22">
        <f t="shared" si="5"/>
        <v>3.98</v>
      </c>
      <c r="AR6" s="22">
        <f t="shared" si="5"/>
        <v>6.02</v>
      </c>
      <c r="AS6" s="21" t="str">
        <f>IF(AS7="","",IF(AS7="-","【-】","【"&amp;SUBSTITUTE(TEXT(AS7,"#,##0.00"),"-","△")&amp;"】"))</f>
        <v>【1.30】</v>
      </c>
      <c r="AT6" s="22">
        <f>IF(AT7="",NA(),AT7)</f>
        <v>701.72</v>
      </c>
      <c r="AU6" s="22">
        <f t="shared" ref="AU6:BC6" si="6">IF(AU7="",NA(),AU7)</f>
        <v>539.61</v>
      </c>
      <c r="AV6" s="22">
        <f t="shared" si="6"/>
        <v>415.85</v>
      </c>
      <c r="AW6" s="22">
        <f t="shared" si="6"/>
        <v>579.49</v>
      </c>
      <c r="AX6" s="22">
        <f t="shared" si="6"/>
        <v>485.48</v>
      </c>
      <c r="AY6" s="22">
        <f t="shared" si="6"/>
        <v>359.47</v>
      </c>
      <c r="AZ6" s="22">
        <f t="shared" si="6"/>
        <v>369.69</v>
      </c>
      <c r="BA6" s="22">
        <f t="shared" si="6"/>
        <v>379.08</v>
      </c>
      <c r="BB6" s="22">
        <f t="shared" si="6"/>
        <v>367.55</v>
      </c>
      <c r="BC6" s="22">
        <f t="shared" si="6"/>
        <v>378.56</v>
      </c>
      <c r="BD6" s="21" t="str">
        <f>IF(BD7="","",IF(BD7="-","【-】","【"&amp;SUBSTITUTE(TEXT(BD7,"#,##0.00"),"-","△")&amp;"】"))</f>
        <v>【261.51】</v>
      </c>
      <c r="BE6" s="22">
        <f>IF(BE7="",NA(),BE7)</f>
        <v>65.77</v>
      </c>
      <c r="BF6" s="22">
        <f t="shared" ref="BF6:BN6" si="7">IF(BF7="",NA(),BF7)</f>
        <v>59.86</v>
      </c>
      <c r="BG6" s="22">
        <f t="shared" si="7"/>
        <v>54.98</v>
      </c>
      <c r="BH6" s="22">
        <f t="shared" si="7"/>
        <v>58.57</v>
      </c>
      <c r="BI6" s="22">
        <f t="shared" si="7"/>
        <v>44.81</v>
      </c>
      <c r="BJ6" s="22">
        <f t="shared" si="7"/>
        <v>401.79</v>
      </c>
      <c r="BK6" s="22">
        <f t="shared" si="7"/>
        <v>402.99</v>
      </c>
      <c r="BL6" s="22">
        <f t="shared" si="7"/>
        <v>398.98</v>
      </c>
      <c r="BM6" s="22">
        <f t="shared" si="7"/>
        <v>418.68</v>
      </c>
      <c r="BN6" s="22">
        <f t="shared" si="7"/>
        <v>395.68</v>
      </c>
      <c r="BO6" s="21" t="str">
        <f>IF(BO7="","",IF(BO7="-","【-】","【"&amp;SUBSTITUTE(TEXT(BO7,"#,##0.00"),"-","△")&amp;"】"))</f>
        <v>【265.16】</v>
      </c>
      <c r="BP6" s="22">
        <f>IF(BP7="",NA(),BP7)</f>
        <v>102.9</v>
      </c>
      <c r="BQ6" s="22">
        <f t="shared" ref="BQ6:BY6" si="8">IF(BQ7="",NA(),BQ7)</f>
        <v>108.18</v>
      </c>
      <c r="BR6" s="22">
        <f t="shared" si="8"/>
        <v>95.81</v>
      </c>
      <c r="BS6" s="22">
        <f t="shared" si="8"/>
        <v>80.63</v>
      </c>
      <c r="BT6" s="22">
        <f t="shared" si="8"/>
        <v>95.24</v>
      </c>
      <c r="BU6" s="22">
        <f t="shared" si="8"/>
        <v>100.12</v>
      </c>
      <c r="BV6" s="22">
        <f t="shared" si="8"/>
        <v>98.66</v>
      </c>
      <c r="BW6" s="22">
        <f t="shared" si="8"/>
        <v>98.64</v>
      </c>
      <c r="BX6" s="22">
        <f t="shared" si="8"/>
        <v>94.78</v>
      </c>
      <c r="BY6" s="22">
        <f t="shared" si="8"/>
        <v>97.59</v>
      </c>
      <c r="BZ6" s="21" t="str">
        <f>IF(BZ7="","",IF(BZ7="-","【-】","【"&amp;SUBSTITUTE(TEXT(BZ7,"#,##0.00"),"-","△")&amp;"】"))</f>
        <v>【102.35】</v>
      </c>
      <c r="CA6" s="22">
        <f>IF(CA7="",NA(),CA7)</f>
        <v>153.78</v>
      </c>
      <c r="CB6" s="22">
        <f t="shared" ref="CB6:CJ6" si="9">IF(CB7="",NA(),CB7)</f>
        <v>146.78</v>
      </c>
      <c r="CC6" s="22">
        <f t="shared" si="9"/>
        <v>165.51</v>
      </c>
      <c r="CD6" s="22">
        <f t="shared" si="9"/>
        <v>159.77000000000001</v>
      </c>
      <c r="CE6" s="22">
        <f t="shared" si="9"/>
        <v>156.21</v>
      </c>
      <c r="CF6" s="22">
        <f t="shared" si="9"/>
        <v>174.97</v>
      </c>
      <c r="CG6" s="22">
        <f t="shared" si="9"/>
        <v>178.59</v>
      </c>
      <c r="CH6" s="22">
        <f t="shared" si="9"/>
        <v>178.92</v>
      </c>
      <c r="CI6" s="22">
        <f t="shared" si="9"/>
        <v>181.3</v>
      </c>
      <c r="CJ6" s="22">
        <f t="shared" si="9"/>
        <v>181.71</v>
      </c>
      <c r="CK6" s="21" t="str">
        <f>IF(CK7="","",IF(CK7="-","【-】","【"&amp;SUBSTITUTE(TEXT(CK7,"#,##0.00"),"-","△")&amp;"】"))</f>
        <v>【167.74】</v>
      </c>
      <c r="CL6" s="22">
        <f>IF(CL7="",NA(),CL7)</f>
        <v>36.03</v>
      </c>
      <c r="CM6" s="22">
        <f t="shared" ref="CM6:CU6" si="10">IF(CM7="",NA(),CM7)</f>
        <v>35.35</v>
      </c>
      <c r="CN6" s="22">
        <f t="shared" si="10"/>
        <v>51.65</v>
      </c>
      <c r="CO6" s="22">
        <f t="shared" si="10"/>
        <v>52.43</v>
      </c>
      <c r="CP6" s="22">
        <f t="shared" si="10"/>
        <v>51.87</v>
      </c>
      <c r="CQ6" s="22">
        <f t="shared" si="10"/>
        <v>55.63</v>
      </c>
      <c r="CR6" s="22">
        <f t="shared" si="10"/>
        <v>55.03</v>
      </c>
      <c r="CS6" s="22">
        <f t="shared" si="10"/>
        <v>55.14</v>
      </c>
      <c r="CT6" s="22">
        <f t="shared" si="10"/>
        <v>55.89</v>
      </c>
      <c r="CU6" s="22">
        <f t="shared" si="10"/>
        <v>55.72</v>
      </c>
      <c r="CV6" s="21" t="str">
        <f>IF(CV7="","",IF(CV7="-","【-】","【"&amp;SUBSTITUTE(TEXT(CV7,"#,##0.00"),"-","△")&amp;"】"))</f>
        <v>【60.29】</v>
      </c>
      <c r="CW6" s="22">
        <f>IF(CW7="",NA(),CW7)</f>
        <v>88.48</v>
      </c>
      <c r="CX6" s="22">
        <f t="shared" ref="CX6:DF6" si="11">IF(CX7="",NA(),CX7)</f>
        <v>90.11</v>
      </c>
      <c r="CY6" s="22">
        <f t="shared" si="11"/>
        <v>88.88</v>
      </c>
      <c r="CZ6" s="22">
        <f t="shared" si="11"/>
        <v>90.37</v>
      </c>
      <c r="DA6" s="22">
        <f t="shared" si="11"/>
        <v>90.48</v>
      </c>
      <c r="DB6" s="22">
        <f t="shared" si="11"/>
        <v>82.04</v>
      </c>
      <c r="DC6" s="22">
        <f t="shared" si="11"/>
        <v>81.900000000000006</v>
      </c>
      <c r="DD6" s="22">
        <f t="shared" si="11"/>
        <v>81.39</v>
      </c>
      <c r="DE6" s="22">
        <f t="shared" si="11"/>
        <v>81.27</v>
      </c>
      <c r="DF6" s="22">
        <f t="shared" si="11"/>
        <v>81.260000000000005</v>
      </c>
      <c r="DG6" s="21" t="str">
        <f>IF(DG7="","",IF(DG7="-","【-】","【"&amp;SUBSTITUTE(TEXT(DG7,"#,##0.00"),"-","△")&amp;"】"))</f>
        <v>【90.12】</v>
      </c>
      <c r="DH6" s="22">
        <f>IF(DH7="",NA(),DH7)</f>
        <v>48.26</v>
      </c>
      <c r="DI6" s="22">
        <f t="shared" ref="DI6:DQ6" si="12">IF(DI7="",NA(),DI7)</f>
        <v>49.41</v>
      </c>
      <c r="DJ6" s="22">
        <f t="shared" si="12"/>
        <v>50.45</v>
      </c>
      <c r="DK6" s="22">
        <f t="shared" si="12"/>
        <v>51.44</v>
      </c>
      <c r="DL6" s="22">
        <f t="shared" si="12"/>
        <v>52.28</v>
      </c>
      <c r="DM6" s="22">
        <f t="shared" si="12"/>
        <v>48.05</v>
      </c>
      <c r="DN6" s="22">
        <f t="shared" si="12"/>
        <v>48.87</v>
      </c>
      <c r="DO6" s="22">
        <f t="shared" si="12"/>
        <v>49.92</v>
      </c>
      <c r="DP6" s="22">
        <f t="shared" si="12"/>
        <v>50.63</v>
      </c>
      <c r="DQ6" s="22">
        <f t="shared" si="12"/>
        <v>51.29</v>
      </c>
      <c r="DR6" s="21" t="str">
        <f>IF(DR7="","",IF(DR7="-","【-】","【"&amp;SUBSTITUTE(TEXT(DR7,"#,##0.00"),"-","△")&amp;"】"))</f>
        <v>【50.88】</v>
      </c>
      <c r="DS6" s="22">
        <f>IF(DS7="",NA(),DS7)</f>
        <v>15.56</v>
      </c>
      <c r="DT6" s="22">
        <f t="shared" ref="DT6:EB6" si="13">IF(DT7="",NA(),DT7)</f>
        <v>38.450000000000003</v>
      </c>
      <c r="DU6" s="22">
        <f t="shared" si="13"/>
        <v>39.409999999999997</v>
      </c>
      <c r="DV6" s="22">
        <f t="shared" si="13"/>
        <v>41.74</v>
      </c>
      <c r="DW6" s="22">
        <f t="shared" si="13"/>
        <v>43.7</v>
      </c>
      <c r="DX6" s="22">
        <f t="shared" si="13"/>
        <v>13.39</v>
      </c>
      <c r="DY6" s="22">
        <f t="shared" si="13"/>
        <v>14.85</v>
      </c>
      <c r="DZ6" s="22">
        <f t="shared" si="13"/>
        <v>16.88</v>
      </c>
      <c r="EA6" s="22">
        <f t="shared" si="13"/>
        <v>18.28</v>
      </c>
      <c r="EB6" s="22">
        <f t="shared" si="13"/>
        <v>19.61</v>
      </c>
      <c r="EC6" s="21" t="str">
        <f>IF(EC7="","",IF(EC7="-","【-】","【"&amp;SUBSTITUTE(TEXT(EC7,"#,##0.00"),"-","△")&amp;"】"))</f>
        <v>【22.30】</v>
      </c>
      <c r="ED6" s="22">
        <f>IF(ED7="",NA(),ED7)</f>
        <v>0.93</v>
      </c>
      <c r="EE6" s="22">
        <f t="shared" ref="EE6:EM6" si="14">IF(EE7="",NA(),EE7)</f>
        <v>0.98</v>
      </c>
      <c r="EF6" s="22">
        <f t="shared" si="14"/>
        <v>0.57999999999999996</v>
      </c>
      <c r="EG6" s="22">
        <f t="shared" si="14"/>
        <v>0.66</v>
      </c>
      <c r="EH6" s="22">
        <f t="shared" si="14"/>
        <v>0.66</v>
      </c>
      <c r="EI6" s="22">
        <f t="shared" si="14"/>
        <v>0.54</v>
      </c>
      <c r="EJ6" s="22">
        <f t="shared" si="14"/>
        <v>0.5</v>
      </c>
      <c r="EK6" s="22">
        <f t="shared" si="14"/>
        <v>0.52</v>
      </c>
      <c r="EL6" s="22">
        <f t="shared" si="14"/>
        <v>0.53</v>
      </c>
      <c r="EM6" s="22">
        <f t="shared" si="14"/>
        <v>0.48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2">
      <c r="A7" s="15"/>
      <c r="B7" s="24">
        <v>2021</v>
      </c>
      <c r="C7" s="24">
        <v>232327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91.59</v>
      </c>
      <c r="P7" s="25">
        <v>99.76</v>
      </c>
      <c r="Q7" s="25">
        <v>2805</v>
      </c>
      <c r="R7" s="25">
        <v>62112</v>
      </c>
      <c r="S7" s="25">
        <v>66.680000000000007</v>
      </c>
      <c r="T7" s="25">
        <v>931.49</v>
      </c>
      <c r="U7" s="25">
        <v>25834</v>
      </c>
      <c r="V7" s="25">
        <v>23.31</v>
      </c>
      <c r="W7" s="25">
        <v>1108.28</v>
      </c>
      <c r="X7" s="25">
        <v>103.86</v>
      </c>
      <c r="Y7" s="25">
        <v>108.91</v>
      </c>
      <c r="Z7" s="25">
        <v>97.21</v>
      </c>
      <c r="AA7" s="25">
        <v>101.95</v>
      </c>
      <c r="AB7" s="25">
        <v>103.42</v>
      </c>
      <c r="AC7" s="25">
        <v>110.05</v>
      </c>
      <c r="AD7" s="25">
        <v>108.87</v>
      </c>
      <c r="AE7" s="25">
        <v>108.61</v>
      </c>
      <c r="AF7" s="25">
        <v>108.35</v>
      </c>
      <c r="AG7" s="25">
        <v>108.84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2.64</v>
      </c>
      <c r="AO7" s="25">
        <v>3.16</v>
      </c>
      <c r="AP7" s="25">
        <v>3.59</v>
      </c>
      <c r="AQ7" s="25">
        <v>3.98</v>
      </c>
      <c r="AR7" s="25">
        <v>6.02</v>
      </c>
      <c r="AS7" s="25">
        <v>1.3</v>
      </c>
      <c r="AT7" s="25">
        <v>701.72</v>
      </c>
      <c r="AU7" s="25">
        <v>539.61</v>
      </c>
      <c r="AV7" s="25">
        <v>415.85</v>
      </c>
      <c r="AW7" s="25">
        <v>579.49</v>
      </c>
      <c r="AX7" s="25">
        <v>485.48</v>
      </c>
      <c r="AY7" s="25">
        <v>359.47</v>
      </c>
      <c r="AZ7" s="25">
        <v>369.69</v>
      </c>
      <c r="BA7" s="25">
        <v>379.08</v>
      </c>
      <c r="BB7" s="25">
        <v>367.55</v>
      </c>
      <c r="BC7" s="25">
        <v>378.56</v>
      </c>
      <c r="BD7" s="25">
        <v>261.51</v>
      </c>
      <c r="BE7" s="25">
        <v>65.77</v>
      </c>
      <c r="BF7" s="25">
        <v>59.86</v>
      </c>
      <c r="BG7" s="25">
        <v>54.98</v>
      </c>
      <c r="BH7" s="25">
        <v>58.57</v>
      </c>
      <c r="BI7" s="25">
        <v>44.81</v>
      </c>
      <c r="BJ7" s="25">
        <v>401.79</v>
      </c>
      <c r="BK7" s="25">
        <v>402.99</v>
      </c>
      <c r="BL7" s="25">
        <v>398.98</v>
      </c>
      <c r="BM7" s="25">
        <v>418.68</v>
      </c>
      <c r="BN7" s="25">
        <v>395.68</v>
      </c>
      <c r="BO7" s="25">
        <v>265.16000000000003</v>
      </c>
      <c r="BP7" s="25">
        <v>102.9</v>
      </c>
      <c r="BQ7" s="25">
        <v>108.18</v>
      </c>
      <c r="BR7" s="25">
        <v>95.81</v>
      </c>
      <c r="BS7" s="25">
        <v>80.63</v>
      </c>
      <c r="BT7" s="25">
        <v>95.24</v>
      </c>
      <c r="BU7" s="25">
        <v>100.12</v>
      </c>
      <c r="BV7" s="25">
        <v>98.66</v>
      </c>
      <c r="BW7" s="25">
        <v>98.64</v>
      </c>
      <c r="BX7" s="25">
        <v>94.78</v>
      </c>
      <c r="BY7" s="25">
        <v>97.59</v>
      </c>
      <c r="BZ7" s="25">
        <v>102.35</v>
      </c>
      <c r="CA7" s="25">
        <v>153.78</v>
      </c>
      <c r="CB7" s="25">
        <v>146.78</v>
      </c>
      <c r="CC7" s="25">
        <v>165.51</v>
      </c>
      <c r="CD7" s="25">
        <v>159.77000000000001</v>
      </c>
      <c r="CE7" s="25">
        <v>156.21</v>
      </c>
      <c r="CF7" s="25">
        <v>174.97</v>
      </c>
      <c r="CG7" s="25">
        <v>178.59</v>
      </c>
      <c r="CH7" s="25">
        <v>178.92</v>
      </c>
      <c r="CI7" s="25">
        <v>181.3</v>
      </c>
      <c r="CJ7" s="25">
        <v>181.71</v>
      </c>
      <c r="CK7" s="25">
        <v>167.74</v>
      </c>
      <c r="CL7" s="25">
        <v>36.03</v>
      </c>
      <c r="CM7" s="25">
        <v>35.35</v>
      </c>
      <c r="CN7" s="25">
        <v>51.65</v>
      </c>
      <c r="CO7" s="25">
        <v>52.43</v>
      </c>
      <c r="CP7" s="25">
        <v>51.87</v>
      </c>
      <c r="CQ7" s="25">
        <v>55.63</v>
      </c>
      <c r="CR7" s="25">
        <v>55.03</v>
      </c>
      <c r="CS7" s="25">
        <v>55.14</v>
      </c>
      <c r="CT7" s="25">
        <v>55.89</v>
      </c>
      <c r="CU7" s="25">
        <v>55.72</v>
      </c>
      <c r="CV7" s="25">
        <v>60.29</v>
      </c>
      <c r="CW7" s="25">
        <v>88.48</v>
      </c>
      <c r="CX7" s="25">
        <v>90.11</v>
      </c>
      <c r="CY7" s="25">
        <v>88.88</v>
      </c>
      <c r="CZ7" s="25">
        <v>90.37</v>
      </c>
      <c r="DA7" s="25">
        <v>90.48</v>
      </c>
      <c r="DB7" s="25">
        <v>82.04</v>
      </c>
      <c r="DC7" s="25">
        <v>81.900000000000006</v>
      </c>
      <c r="DD7" s="25">
        <v>81.39</v>
      </c>
      <c r="DE7" s="25">
        <v>81.27</v>
      </c>
      <c r="DF7" s="25">
        <v>81.260000000000005</v>
      </c>
      <c r="DG7" s="25">
        <v>90.12</v>
      </c>
      <c r="DH7" s="25">
        <v>48.26</v>
      </c>
      <c r="DI7" s="25">
        <v>49.41</v>
      </c>
      <c r="DJ7" s="25">
        <v>50.45</v>
      </c>
      <c r="DK7" s="25">
        <v>51.44</v>
      </c>
      <c r="DL7" s="25">
        <v>52.28</v>
      </c>
      <c r="DM7" s="25">
        <v>48.05</v>
      </c>
      <c r="DN7" s="25">
        <v>48.87</v>
      </c>
      <c r="DO7" s="25">
        <v>49.92</v>
      </c>
      <c r="DP7" s="25">
        <v>50.63</v>
      </c>
      <c r="DQ7" s="25">
        <v>51.29</v>
      </c>
      <c r="DR7" s="25">
        <v>50.88</v>
      </c>
      <c r="DS7" s="25">
        <v>15.56</v>
      </c>
      <c r="DT7" s="25">
        <v>38.450000000000003</v>
      </c>
      <c r="DU7" s="25">
        <v>39.409999999999997</v>
      </c>
      <c r="DV7" s="25">
        <v>41.74</v>
      </c>
      <c r="DW7" s="25">
        <v>43.7</v>
      </c>
      <c r="DX7" s="25">
        <v>13.39</v>
      </c>
      <c r="DY7" s="25">
        <v>14.85</v>
      </c>
      <c r="DZ7" s="25">
        <v>16.88</v>
      </c>
      <c r="EA7" s="25">
        <v>18.28</v>
      </c>
      <c r="EB7" s="25">
        <v>19.61</v>
      </c>
      <c r="EC7" s="25">
        <v>22.3</v>
      </c>
      <c r="ED7" s="25">
        <v>0.93</v>
      </c>
      <c r="EE7" s="25">
        <v>0.98</v>
      </c>
      <c r="EF7" s="25">
        <v>0.57999999999999996</v>
      </c>
      <c r="EG7" s="25">
        <v>0.66</v>
      </c>
      <c r="EH7" s="25">
        <v>0.66</v>
      </c>
      <c r="EI7" s="25">
        <v>0.54</v>
      </c>
      <c r="EJ7" s="25">
        <v>0.5</v>
      </c>
      <c r="EK7" s="25">
        <v>0.52</v>
      </c>
      <c r="EL7" s="25">
        <v>0.53</v>
      </c>
      <c r="EM7" s="25">
        <v>0.48</v>
      </c>
      <c r="EN7" s="25">
        <v>0.66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2">
      <c r="B13" t="s">
        <v>107</v>
      </c>
      <c r="C13" t="s">
        <v>108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2023-01-30T07:58:31Z</cp:lastPrinted>
  <dcterms:created xsi:type="dcterms:W3CDTF">2022-12-01T01:00:19Z</dcterms:created>
  <dcterms:modified xsi:type="dcterms:W3CDTF">2023-01-31T09:04:39Z</dcterms:modified>
  <cp:category/>
</cp:coreProperties>
</file>