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8_{09B36036-A2EE-4278-8D1C-28EB2C13BE15}" xr6:coauthVersionLast="47" xr6:coauthVersionMax="47" xr10:uidLastSave="{00000000-0000-0000-0000-000000000000}"/>
  <workbookProtection workbookAlgorithmName="SHA-512" workbookHashValue="0gjrnJZrQoqafh2LevDLT0/Kyl7tFXPTR0eiQcus10n9PdHMjVdVuQTeJxSwv6DELrnMuJqPBpvNrftPyysPsA==" workbookSaltValue="5UHmY6ZDrLBhHvynmjSQx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BB10" i="4"/>
  <c r="AT10" i="4"/>
  <c r="AL10" i="4"/>
  <c r="W10"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<sst xmlns="http://schemas.openxmlformats.org/spreadsheetml/2006/main" count="228" uniqueCount="115">
  <si>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</si>
  <si>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</si>
  <si>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</si>
  <si>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</si>
  <si>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</si>
  <si>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</si>
  <si>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</si>
  <si>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</si>
  <si>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</si>
  <si>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</si>
  <si>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</si>
  <si>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</si>
  <si>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</si>
  <si>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</si>
  <si>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</si>
  <si>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</si>
  <si>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</si>
  <si>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</si>
  <si>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</si>
  <si>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</si>
  <si>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</si>
  <si>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</si>
  <si>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</si>
  <si>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</si>
  <si>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</si>
  <si>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</si>
  <si>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</si>
  <si>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</si>
  <si>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</si>
  <si>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</si>
  <si>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</si>
  <si>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</si>
  <si>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</si>
  <si>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</si>
  <si>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</si>
  <si>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</si>
  <si>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</si>
  <si>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</si>
  <si>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</si>
  <si>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</si>
  <si>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</si>
  <si>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</si>
  <si>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</si>
  <si>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</si>
  <si>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</si>
  <si>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</si>
  <si>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</si>
  <si>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</si>
  <si>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</si>
  <si>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</si>
  <si>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</si>
  <si>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</si>
  <si>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</si>
  <si>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</si>
  <si>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</si>
  <si>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</si>
  <si>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</si>
  <si>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</si>
  <si>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</si>
  <si>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</si>
  <si>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</si>
  <si>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</si>
  <si>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</si>
  <si>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</si>
  <si>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</si>
  <si>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</si>
  <si>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</si>
  <si>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</si>
  <si>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</si>
  <si>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</si>
  <si>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</si>
  <si>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</si>
  <si>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</si>
  <si>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</si>
  <si>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</si>
  <si>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</si>
  <si>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</si>
  <si>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</si>
  <si>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</si>
  <si>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</si>
  <si>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</si>
  <si>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</si>
  <si>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</si>
  <si>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</si>
  <si>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</si>
  <si>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</si>
  <si>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</si>
  <si>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</si>
  <si>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</si>
  <si>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</si>
  <si>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</si>
  <si>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</si>
  <si>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</si>
  <si>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</si>
  <si>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</si>
  <si>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</si>
  <si>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</si>
  <si>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</si>
  <si>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</si>
  <si>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</si>
  <si>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</si>
  <si>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</si>
  <si>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</si>
  <si>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</si>
  <si>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</si>
  <si>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</si>
  <si>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</si>
  <si>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</si>
  <si>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</si>
  <si>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</si>
  <si>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</si>
  <si>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</si>
  <si>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費率、②管路経年化率ともに類似団体及び全国平均より高い水準にあることから、施設の老朽化が進んでいるといえます。③管路更新率も類似団体及び全国平均より高い水準で推移しており、計画的に管路の更新を進めていると言えますが、依然、経年化している管路が多く存在している状況です。限られた財源・人員のなか、計画的に管路の更新を行っていくため、老朽施設の更新とあわせて資産規模の適正化に努め、現状に即した投資を合理的に進めていく必要があります。</t>
    <phoneticPr fontId="4"/>
  </si>
  <si>
    <t>現時点では、経営の健全性、効率性は概ね確保されています。しかし今後、施設・設備の老朽化更新、管路の整備計画に多額の投資が必要となりますが、給水人口の減少、節水機器の普及、節水意識の向上などにより給水収益の減少が考えられるため、今後の経営は厳しい環境になっていくことが予想されます。
令和元年度に策定した水道ビジョン、経営戦略を町の総合計画や社会情勢を踏まえて、適宜、評価・改善・検証等を行い、安全な水道の維持・強靭な水道の構築・持続可能な水道を目指してまいります。また、近隣市町村と広域連携の検討を進めて、現状の把握や課題を共有し、水道事業の基盤強化に努めてまいりたいと思います。</t>
    <phoneticPr fontId="4"/>
  </si>
  <si>
    <t>①令和２年度は、コロナウイルス感染症対策による支援で基本料金を６ヶ月間減免した影響で、給水収益が減少しましたが、令和３年度は通常通りの徴収を行ったため、給水収益が回復し総収益が増加しました。県水受水量の減少により受水費は減少しましたが、路面復旧費や材料費、委託料が増加したため、総費用が増加しました。総収益の増加額が総費用の増加額を上回ったため、経常収支比率が上昇し黒字化しました。②累積欠損金はなく、⑤料金回収率も類似団体・全国平均値を上回り１００％以上であることから、料金水準は適切であるといえます。しかしながら、今後、施設の更新等による費用の増加が見込まれるため、注視してまいります。③令和２年度の基本料金減免により給水収益が大幅に減少したため、現金・預金が減少しており、令和３年度は通常通り料金の徴収を行ったものの、令和２年度の影響により流動資産は減少しています。流動負債は、新たな企業債の借り入れもなく償還も完了しており、大きな金額推移もないことから、短期的な債務に対する支払能力は担保されているといえます。④企業債残高対給水収益比率は、新たな起債もなく償還も完了しているため、類似団体・全国平均値より低い数値で推移していますが、今後、老朽化資産の更新、管路の耐震化等、多額の投資が必要となるため、将来負担を考慮し適切な起債を行ってまいります。⑤料金回収率は、１００％を超え、⑥給水原価も平均より低い水準で推移しており、給水費用が給水収益で賄われていることを示しています。⑦配水管漏水修繕により無収水量が減少しましたが、総配水量の減少が大きく、施設利用率が低下しました。⑧有収率は微増となり、類似団体平均値より高い数値を維持しているものの、今後人口減少社会へと移行していく中、水道施設利用率は低下し、料金収入も減少が予想されるため、施設のダウンサイジングや広域化などの検討を進め、健全で安定した事業運営が持続できるように経営基盤の安定化を図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</si>
</sst>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1.1399999999999999</c:v>
                </c:pt>
                <c:pt idx="1">
                  <c:v>1.34</c:v>
                </c:pt>
                <c:pt idx="2">
                  <c:v>1.26</c:v>
                </c:pt>
                <c:pt idx="3">
                  <c:v>0.72</c:v>
                </c:pt>
                <c:pt idx="4">
                  <c:v>1.73</c:v>
                </c:pt>
              </c:numCache>
            </c:numRef>
          </c:val>
          <c:extLst>
            <c:ext xmlns:c16="http://schemas.microsoft.com/office/drawing/2014/chart" uri="{C3380CC4-5D6E-409C-BE32-E72D297353CC}">
              <c16:uniqueId val="{00000000-2C64-4CDE-A037-36AC7CF55E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C64-4CDE-A037-36AC7CF55E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63.94</c:v>
                </c:pt>
                <c:pt idx="1">
                  <c:v>63.39</c:v>
                </c:pt>
                <c:pt idx="2">
                  <c:v>66.7</c:v>
                </c:pt>
                <c:pt idx="3">
                  <c:v>69.66</c:v>
                </c:pt>
                <c:pt idx="4">
                  <c:v>67.680000000000007</c:v>
                </c:pt>
              </c:numCache>
            </c:numRef>
          </c:val>
          <c:extLst>
            <c:ext xmlns:c16="http://schemas.microsoft.com/office/drawing/2014/chart" uri="{C3380CC4-5D6E-409C-BE32-E72D297353CC}">
              <c16:uniqueId val="{00000000-5884-4D24-BDC0-7B34CBC776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884-4D24-BDC0-7B34CBC776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92.49</c:v>
                </c:pt>
                <c:pt idx="1">
                  <c:v>92.57</c:v>
                </c:pt>
                <c:pt idx="2">
                  <c:v>87.84</c:v>
                </c:pt>
                <c:pt idx="3">
                  <c:v>85.6</c:v>
                </c:pt>
                <c:pt idx="4">
                  <c:v>86.16</c:v>
                </c:pt>
              </c:numCache>
            </c:numRef>
          </c:val>
          <c:extLst>
            <c:ext xmlns:c16="http://schemas.microsoft.com/office/drawing/2014/chart" uri="{C3380CC4-5D6E-409C-BE32-E72D297353CC}">
              <c16:uniqueId val="{00000000-C12D-4F9F-817E-0F7F00CB27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12D-4F9F-817E-0F7F00CB27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114.7</c:v>
                </c:pt>
                <c:pt idx="1">
                  <c:v>108.55</c:v>
                </c:pt>
                <c:pt idx="2">
                  <c:v>108.91</c:v>
                </c:pt>
                <c:pt idx="3">
                  <c:v>96.99</c:v>
                </c:pt>
                <c:pt idx="4">
                  <c:v>113.08</c:v>
                </c:pt>
              </c:numCache>
            </c:numRef>
          </c:val>
          <c:extLst>
            <c:ext xmlns:c16="http://schemas.microsoft.com/office/drawing/2014/chart" uri="{C3380CC4-5D6E-409C-BE32-E72D297353CC}">
              <c16:uniqueId val="{00000000-97BB-4D61-A6FC-B2693CB5BF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97BB-4D61-A6FC-B2693CB5BF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54.38</c:v>
                </c:pt>
                <c:pt idx="1">
                  <c:v>56.17</c:v>
                </c:pt>
                <c:pt idx="2">
                  <c:v>53.94</c:v>
                </c:pt>
                <c:pt idx="3">
                  <c:v>53.32</c:v>
                </c:pt>
                <c:pt idx="4">
                  <c:v>52.3</c:v>
                </c:pt>
              </c:numCache>
            </c:numRef>
          </c:val>
          <c:extLst>
            <c:ext xmlns:c16="http://schemas.microsoft.com/office/drawing/2014/chart" uri="{C3380CC4-5D6E-409C-BE32-E72D297353CC}">
              <c16:uniqueId val="{00000000-FA11-423A-AFF6-5FF5D425E6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FA11-423A-AFF6-5FF5D425E6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44.91</c:v>
                </c:pt>
                <c:pt idx="1">
                  <c:v>43.89</c:v>
                </c:pt>
                <c:pt idx="2">
                  <c:v>43.78</c:v>
                </c:pt>
                <c:pt idx="3">
                  <c:v>44.29</c:v>
                </c:pt>
                <c:pt idx="4">
                  <c:v>42.17</c:v>
                </c:pt>
              </c:numCache>
            </c:numRef>
          </c:val>
          <c:extLst>
            <c:ext xmlns:c16="http://schemas.microsoft.com/office/drawing/2014/chart" uri="{C3380CC4-5D6E-409C-BE32-E72D297353CC}">
              <c16:uniqueId val="{00000000-8559-4E0A-AC5C-3EF7A23C86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8559-4E0A-AC5C-3EF7A23C86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FE-4DCB-96DB-F25F9974BB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CFE-4DCB-96DB-F25F9974BB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2153.92</c:v>
                </c:pt>
                <c:pt idx="1">
                  <c:v>2358.56</c:v>
                </c:pt>
                <c:pt idx="2">
                  <c:v>3173.93</c:v>
                </c:pt>
                <c:pt idx="3">
                  <c:v>2583.79</c:v>
                </c:pt>
                <c:pt idx="4">
                  <c:v>2265.17</c:v>
                </c:pt>
              </c:numCache>
            </c:numRef>
          </c:val>
          <c:extLst>
            <c:ext xmlns:c16="http://schemas.microsoft.com/office/drawing/2014/chart" uri="{C3380CC4-5D6E-409C-BE32-E72D297353CC}">
              <c16:uniqueId val="{00000000-5F5D-4858-B80C-CCE58BAAF3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F5D-4858-B80C-CCE58BAAF3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6.49</c:v>
                </c:pt>
                <c:pt idx="1">
                  <c:v>2.82</c:v>
                </c:pt>
                <c:pt idx="2">
                  <c:v>0.7</c:v>
                </c:pt>
                <c:pt idx="3" formatCode="#,##0.00;&quot;△&quot;#,##0.00">
                  <c:v>0</c:v>
                </c:pt>
                <c:pt idx="4" formatCode="#,##0.00;&quot;△&quot;#,##0.00">
                  <c:v>0</c:v>
                </c:pt>
              </c:numCache>
            </c:numRef>
          </c:val>
          <c:extLst>
            <c:ext xmlns:c16="http://schemas.microsoft.com/office/drawing/2014/chart" uri="{C3380CC4-5D6E-409C-BE32-E72D297353CC}">
              <c16:uniqueId val="{00000000-6F4D-47C1-B17D-B9C77510D9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F4D-47C1-B17D-B9C77510D9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113.18</c:v>
                </c:pt>
                <c:pt idx="1">
                  <c:v>107.02</c:v>
                </c:pt>
                <c:pt idx="2">
                  <c:v>107.73</c:v>
                </c:pt>
                <c:pt idx="3">
                  <c:v>92.94</c:v>
                </c:pt>
                <c:pt idx="4">
                  <c:v>110.9</c:v>
                </c:pt>
              </c:numCache>
            </c:numRef>
          </c:val>
          <c:extLst>
            <c:ext xmlns:c16="http://schemas.microsoft.com/office/drawing/2014/chart" uri="{C3380CC4-5D6E-409C-BE32-E72D297353CC}">
              <c16:uniqueId val="{00000000-AC98-4269-B21F-6F1E078A07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C98-4269-B21F-6F1E078A07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143.16</c:v>
                </c:pt>
                <c:pt idx="1">
                  <c:v>151.69</c:v>
                </c:pt>
                <c:pt idx="2">
                  <c:v>150.85</c:v>
                </c:pt>
                <c:pt idx="3">
                  <c:v>141.16</c:v>
                </c:pt>
                <c:pt idx="4">
                  <c:v>145.28</c:v>
                </c:pt>
              </c:numCache>
            </c:numRef>
          </c:val>
          <c:extLst>
            <c:ext xmlns:c16="http://schemas.microsoft.com/office/drawing/2014/chart" uri="{C3380CC4-5D6E-409C-BE32-E72D297353CC}">
              <c16:uniqueId val="{00000000-B351-42BA-A700-11C7AD5FDB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351-42BA-A700-11C7AD5FDB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showRuler="0"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蟹江町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37214</v>
      </c>
      <c r="AM8" s="69"/>
      <c r="AN8" s="69"/>
      <c r="AO8" s="69"/>
      <c r="AP8" s="69"/>
      <c r="AQ8" s="69"/>
      <c r="AR8" s="69"/>
      <c r="AS8" s="69"/>
      <c r="AT8" s="37">
        <f>データ!$S$6</f>
        <v>11.09</v>
      </c>
      <c r="AU8" s="38"/>
      <c r="AV8" s="38"/>
      <c r="AW8" s="38"/>
      <c r="AX8" s="38"/>
      <c r="AY8" s="38"/>
      <c r="AZ8" s="38"/>
      <c r="BA8" s="38"/>
      <c r="BB8" s="58">
        <f>データ!$T$6</f>
        <v>3355.64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99.37</v>
      </c>
      <c r="J10" s="38"/>
      <c r="K10" s="38"/>
      <c r="L10" s="38"/>
      <c r="M10" s="38"/>
      <c r="N10" s="38"/>
      <c r="O10" s="68"/>
      <c r="P10" s="58">
        <f>データ!$P$6</f>
        <v>96.45</v>
      </c>
      <c r="Q10" s="58"/>
      <c r="R10" s="58"/>
      <c r="S10" s="58"/>
      <c r="T10" s="58"/>
      <c r="U10" s="58"/>
      <c r="V10" s="58"/>
      <c r="W10" s="69">
        <f>データ!$Q$6</f>
        <v>3025</v>
      </c>
      <c r="X10" s="69"/>
      <c r="Y10" s="69"/>
      <c r="Z10" s="69"/>
      <c r="AA10" s="69"/>
      <c r="AB10" s="69"/>
      <c r="AC10" s="69"/>
      <c r="AD10" s="2"/>
      <c r="AE10" s="2"/>
      <c r="AF10" s="2"/>
      <c r="AG10" s="2"/>
      <c r="AH10" s="2"/>
      <c r="AI10" s="2"/>
      <c r="AJ10" s="2"/>
      <c r="AK10" s="2"/>
      <c r="AL10" s="69">
        <f>データ!$U$6</f>
        <v>35769</v>
      </c>
      <c r="AM10" s="69"/>
      <c r="AN10" s="69"/>
      <c r="AO10" s="69"/>
      <c r="AP10" s="69"/>
      <c r="AQ10" s="69"/>
      <c r="AR10" s="69"/>
      <c r="AS10" s="69"/>
      <c r="AT10" s="37">
        <f>データ!$V$6</f>
        <v>10.6</v>
      </c>
      <c r="AU10" s="38"/>
      <c r="AV10" s="38"/>
      <c r="AW10" s="38"/>
      <c r="AX10" s="38"/>
      <c r="AY10" s="38"/>
      <c r="AZ10" s="38"/>
      <c r="BA10" s="38"/>
      <c r="BB10" s="58">
        <f>データ!$W$6</f>
        <v>3374.43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y6YXSae2VGIAlX5Ce0zR3cliMcEvZJOAU/qocbA+HeV2EcRVy+eI0n3SUlHjGZZ/Qe+hKWbPOBNfhzHNERN4g==" saltValue="qJm048+vmF3B3mIVJVrJ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234257</v>
      </c>
      <c r="D6" s="20">
        <f t="shared" si="3"/>
        <v>46</v>
      </c>
      <c r="E6" s="20">
        <f t="shared" si="3"/>
        <v>1</v>
      </c>
      <c r="F6" s="20">
        <f t="shared" si="3"/>
        <v>0</v>
      </c>
      <c r="G6" s="20">
        <f t="shared" si="3"/>
        <v>1</v>
      </c>
      <c r="H6" s="20" t="str">
        <f t="shared" si="3"/>
        <v>愛知県　蟹江町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99.37</v>
      </c>
      <c r="P6" s="21">
        <f t="shared" si="3"/>
        <v>96.45</v>
      </c>
      <c r="Q6" s="21">
        <f t="shared" si="3"/>
        <v>3025</v>
      </c>
      <c r="R6" s="21">
        <f t="shared" si="3"/>
        <v>37214</v>
      </c>
      <c r="S6" s="21">
        <f t="shared" si="3"/>
        <v>11.09</v>
      </c>
      <c r="T6" s="21">
        <f t="shared" si="3"/>
        <v>3355.64</v>
      </c>
      <c r="U6" s="21">
        <f t="shared" si="3"/>
        <v>35769</v>
      </c>
      <c r="V6" s="21">
        <f t="shared" si="3"/>
        <v>10.6</v>
      </c>
      <c r="W6" s="21">
        <f t="shared" si="3"/>
        <v>3374.43</v>
      </c>
      <c r="X6" s="22">
        <f>IF(X7="",NA(),X7)</f>
        <v>114.7</v>
      </c>
      <c r="Y6" s="22">
        <f t="shared" ref="Y6:AG6" si="4">IF(Y7="",NA(),Y7)</f>
        <v>108.55</v>
      </c>
      <c r="Z6" s="22">
        <f t="shared" si="4"/>
        <v>108.91</v>
      </c>
      <c r="AA6" s="22">
        <f t="shared" si="4"/>
        <v>96.99</v>
      </c>
      <c r="AB6" s="22">
        <f t="shared" si="4"/>
        <v>113.08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2153.92</v>
      </c>
      <c r="AU6" s="22">
        <f t="shared" ref="AU6:BC6" si="6">IF(AU7="",NA(),AU7)</f>
        <v>2358.56</v>
      </c>
      <c r="AV6" s="22">
        <f t="shared" si="6"/>
        <v>3173.93</v>
      </c>
      <c r="AW6" s="22">
        <f t="shared" si="6"/>
        <v>2583.79</v>
      </c>
      <c r="AX6" s="22">
        <f t="shared" si="6"/>
        <v>2265.17</v>
      </c>
      <c r="AY6" s="22">
        <f t="shared" si="6"/>
        <v>357.34</v>
      </c>
      <c r="AZ6" s="22">
        <f t="shared" si="6"/>
        <v>366.03</v>
      </c>
      <c r="BA6" s="22">
        <f t="shared" si="6"/>
        <v>365.18</v>
      </c>
      <c r="BB6" s="22">
        <f t="shared" si="6"/>
        <v>327.77</v>
      </c>
      <c r="BC6" s="22">
        <f t="shared" si="6"/>
        <v>338.02</v>
      </c>
      <c r="BD6" s="21" t="str">
        <f>IF(BD7="","",IF(BD7="-","【-】","【"&amp;SUBSTITUTE(TEXT(BD7,"#,##0.00"),"-","△")&amp;"】"))</f>
        <v>【261.51】</v>
      </c>
      <c r="BE6" s="22">
        <f>IF(BE7="",NA(),BE7)</f>
        <v>6.49</v>
      </c>
      <c r="BF6" s="22">
        <f t="shared" ref="BF6:BN6" si="7">IF(BF7="",NA(),BF7)</f>
        <v>2.82</v>
      </c>
      <c r="BG6" s="22">
        <f t="shared" si="7"/>
        <v>0.7</v>
      </c>
      <c r="BH6" s="21">
        <f t="shared" si="7"/>
        <v>0</v>
      </c>
      <c r="BI6" s="21">
        <f t="shared" si="7"/>
        <v>0</v>
      </c>
      <c r="BJ6" s="22">
        <f t="shared" si="7"/>
        <v>373.69</v>
      </c>
      <c r="BK6" s="22">
        <f t="shared" si="7"/>
        <v>370.12</v>
      </c>
      <c r="BL6" s="22">
        <f t="shared" si="7"/>
        <v>371.65</v>
      </c>
      <c r="BM6" s="22">
        <f t="shared" si="7"/>
        <v>397.1</v>
      </c>
      <c r="BN6" s="22">
        <f t="shared" si="7"/>
        <v>379.91</v>
      </c>
      <c r="BO6" s="21" t="str">
        <f>IF(BO7="","",IF(BO7="-","【-】","【"&amp;SUBSTITUTE(TEXT(BO7,"#,##0.00"),"-","△")&amp;"】"))</f>
        <v>【265.16】</v>
      </c>
      <c r="BP6" s="22">
        <f>IF(BP7="",NA(),BP7)</f>
        <v>113.18</v>
      </c>
      <c r="BQ6" s="22">
        <f t="shared" ref="BQ6:BY6" si="8">IF(BQ7="",NA(),BQ7)</f>
        <v>107.02</v>
      </c>
      <c r="BR6" s="22">
        <f t="shared" si="8"/>
        <v>107.73</v>
      </c>
      <c r="BS6" s="22">
        <f t="shared" si="8"/>
        <v>92.94</v>
      </c>
      <c r="BT6" s="22">
        <f t="shared" si="8"/>
        <v>110.9</v>
      </c>
      <c r="BU6" s="22">
        <f t="shared" si="8"/>
        <v>99.87</v>
      </c>
      <c r="BV6" s="22">
        <f t="shared" si="8"/>
        <v>100.42</v>
      </c>
      <c r="BW6" s="22">
        <f t="shared" si="8"/>
        <v>98.77</v>
      </c>
      <c r="BX6" s="22">
        <f t="shared" si="8"/>
        <v>95.79</v>
      </c>
      <c r="BY6" s="22">
        <f t="shared" si="8"/>
        <v>98.3</v>
      </c>
      <c r="BZ6" s="21" t="str">
        <f>IF(BZ7="","",IF(BZ7="-","【-】","【"&amp;SUBSTITUTE(TEXT(BZ7,"#,##0.00"),"-","△")&amp;"】"))</f>
        <v>【102.35】</v>
      </c>
      <c r="CA6" s="22">
        <f>IF(CA7="",NA(),CA7)</f>
        <v>143.16</v>
      </c>
      <c r="CB6" s="22">
        <f t="shared" ref="CB6:CJ6" si="9">IF(CB7="",NA(),CB7)</f>
        <v>151.69</v>
      </c>
      <c r="CC6" s="22">
        <f t="shared" si="9"/>
        <v>150.85</v>
      </c>
      <c r="CD6" s="22">
        <f t="shared" si="9"/>
        <v>141.16</v>
      </c>
      <c r="CE6" s="22">
        <f t="shared" si="9"/>
        <v>145.28</v>
      </c>
      <c r="CF6" s="22">
        <f t="shared" si="9"/>
        <v>171.81</v>
      </c>
      <c r="CG6" s="22">
        <f t="shared" si="9"/>
        <v>171.67</v>
      </c>
      <c r="CH6" s="22">
        <f t="shared" si="9"/>
        <v>173.67</v>
      </c>
      <c r="CI6" s="22">
        <f t="shared" si="9"/>
        <v>171.13</v>
      </c>
      <c r="CJ6" s="22">
        <f t="shared" si="9"/>
        <v>173.7</v>
      </c>
      <c r="CK6" s="21" t="str">
        <f>IF(CK7="","",IF(CK7="-","【-】","【"&amp;SUBSTITUTE(TEXT(CK7,"#,##0.00"),"-","△")&amp;"】"))</f>
        <v>【167.74】</v>
      </c>
      <c r="CL6" s="22">
        <f>IF(CL7="",NA(),CL7)</f>
        <v>63.94</v>
      </c>
      <c r="CM6" s="22">
        <f t="shared" ref="CM6:CU6" si="10">IF(CM7="",NA(),CM7)</f>
        <v>63.39</v>
      </c>
      <c r="CN6" s="22">
        <f t="shared" si="10"/>
        <v>66.7</v>
      </c>
      <c r="CO6" s="22">
        <f t="shared" si="10"/>
        <v>69.66</v>
      </c>
      <c r="CP6" s="22">
        <f t="shared" si="10"/>
        <v>67.680000000000007</v>
      </c>
      <c r="CQ6" s="22">
        <f t="shared" si="10"/>
        <v>60.03</v>
      </c>
      <c r="CR6" s="22">
        <f t="shared" si="10"/>
        <v>59.74</v>
      </c>
      <c r="CS6" s="22">
        <f t="shared" si="10"/>
        <v>59.67</v>
      </c>
      <c r="CT6" s="22">
        <f t="shared" si="10"/>
        <v>60.12</v>
      </c>
      <c r="CU6" s="22">
        <f t="shared" si="10"/>
        <v>60.34</v>
      </c>
      <c r="CV6" s="21" t="str">
        <f>IF(CV7="","",IF(CV7="-","【-】","【"&amp;SUBSTITUTE(TEXT(CV7,"#,##0.00"),"-","△")&amp;"】"))</f>
        <v>【60.29】</v>
      </c>
      <c r="CW6" s="22">
        <f>IF(CW7="",NA(),CW7)</f>
        <v>92.49</v>
      </c>
      <c r="CX6" s="22">
        <f t="shared" ref="CX6:DF6" si="11">IF(CX7="",NA(),CX7)</f>
        <v>92.57</v>
      </c>
      <c r="CY6" s="22">
        <f t="shared" si="11"/>
        <v>87.84</v>
      </c>
      <c r="CZ6" s="22">
        <f t="shared" si="11"/>
        <v>85.6</v>
      </c>
      <c r="DA6" s="22">
        <f t="shared" si="11"/>
        <v>86.16</v>
      </c>
      <c r="DB6" s="22">
        <f t="shared" si="11"/>
        <v>84.81</v>
      </c>
      <c r="DC6" s="22">
        <f t="shared" si="11"/>
        <v>84.8</v>
      </c>
      <c r="DD6" s="22">
        <f t="shared" si="11"/>
        <v>84.6</v>
      </c>
      <c r="DE6" s="22">
        <f t="shared" si="11"/>
        <v>84.24</v>
      </c>
      <c r="DF6" s="22">
        <f t="shared" si="11"/>
        <v>84.19</v>
      </c>
      <c r="DG6" s="21" t="str">
        <f>IF(DG7="","",IF(DG7="-","【-】","【"&amp;SUBSTITUTE(TEXT(DG7,"#,##0.00"),"-","△")&amp;"】"))</f>
        <v>【90.12】</v>
      </c>
      <c r="DH6" s="22">
        <f>IF(DH7="",NA(),DH7)</f>
        <v>54.38</v>
      </c>
      <c r="DI6" s="22">
        <f t="shared" ref="DI6:DQ6" si="12">IF(DI7="",NA(),DI7)</f>
        <v>56.17</v>
      </c>
      <c r="DJ6" s="22">
        <f t="shared" si="12"/>
        <v>53.94</v>
      </c>
      <c r="DK6" s="22">
        <f t="shared" si="12"/>
        <v>53.32</v>
      </c>
      <c r="DL6" s="22">
        <f t="shared" si="12"/>
        <v>52.3</v>
      </c>
      <c r="DM6" s="22">
        <f t="shared" si="12"/>
        <v>47.28</v>
      </c>
      <c r="DN6" s="22">
        <f t="shared" si="12"/>
        <v>47.66</v>
      </c>
      <c r="DO6" s="22">
        <f t="shared" si="12"/>
        <v>48.17</v>
      </c>
      <c r="DP6" s="22">
        <f t="shared" si="12"/>
        <v>48.83</v>
      </c>
      <c r="DQ6" s="22">
        <f t="shared" si="12"/>
        <v>49.96</v>
      </c>
      <c r="DR6" s="21" t="str">
        <f>IF(DR7="","",IF(DR7="-","【-】","【"&amp;SUBSTITUTE(TEXT(DR7,"#,##0.00"),"-","△")&amp;"】"))</f>
        <v>【50.88】</v>
      </c>
      <c r="DS6" s="22">
        <f>IF(DS7="",NA(),DS7)</f>
        <v>44.91</v>
      </c>
      <c r="DT6" s="22">
        <f t="shared" ref="DT6:EB6" si="13">IF(DT7="",NA(),DT7)</f>
        <v>43.89</v>
      </c>
      <c r="DU6" s="22">
        <f t="shared" si="13"/>
        <v>43.78</v>
      </c>
      <c r="DV6" s="22">
        <f t="shared" si="13"/>
        <v>44.29</v>
      </c>
      <c r="DW6" s="22">
        <f t="shared" si="13"/>
        <v>42.17</v>
      </c>
      <c r="DX6" s="22">
        <f t="shared" si="13"/>
        <v>12.19</v>
      </c>
      <c r="DY6" s="22">
        <f t="shared" si="13"/>
        <v>15.1</v>
      </c>
      <c r="DZ6" s="22">
        <f t="shared" si="13"/>
        <v>17.12</v>
      </c>
      <c r="EA6" s="22">
        <f t="shared" si="13"/>
        <v>18.18</v>
      </c>
      <c r="EB6" s="22">
        <f t="shared" si="13"/>
        <v>19.32</v>
      </c>
      <c r="EC6" s="21" t="str">
        <f>IF(EC7="","",IF(EC7="-","【-】","【"&amp;SUBSTITUTE(TEXT(EC7,"#,##0.00"),"-","△")&amp;"】"))</f>
        <v>【22.30】</v>
      </c>
      <c r="ED6" s="22">
        <f>IF(ED7="",NA(),ED7)</f>
        <v>1.1399999999999999</v>
      </c>
      <c r="EE6" s="22">
        <f t="shared" ref="EE6:EM6" si="14">IF(EE7="",NA(),EE7)</f>
        <v>1.34</v>
      </c>
      <c r="EF6" s="22">
        <f t="shared" si="14"/>
        <v>1.26</v>
      </c>
      <c r="EG6" s="22">
        <f t="shared" si="14"/>
        <v>0.72</v>
      </c>
      <c r="EH6" s="22">
        <f t="shared" si="14"/>
        <v>1.73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234257</v>
      </c>
      <c r="D7" s="24">
        <v>46</v>
      </c>
      <c r="E7" s="24">
        <v>1</v>
      </c>
      <c r="F7" s="24">
        <v>0</v>
      </c>
      <c r="G7" s="24">
        <v>1</v>
      </c>
      <c r="H7" s="24" t="s">
        <v>93</v>
      </c>
      <c r="I7" s="24" t="s">
        <v>94</v>
      </c>
      <c r="J7" s="24" t="s">
        <v>95</v>
      </c>
      <c r="K7" s="24" t="s">
        <v>96</v>
      </c>
      <c r="L7" s="24" t="s">
        <v>97</v>
      </c>
      <c r="M7" s="24" t="s">
        <v>98</v>
      </c>
      <c r="N7" s="25" t="s">
        <v>99</v>
      </c>
      <c r="O7" s="25">
        <v>99.37</v>
      </c>
      <c r="P7" s="25">
        <v>96.45</v>
      </c>
      <c r="Q7" s="25">
        <v>3025</v>
      </c>
      <c r="R7" s="25">
        <v>37214</v>
      </c>
      <c r="S7" s="25">
        <v>11.09</v>
      </c>
      <c r="T7" s="25">
        <v>3355.64</v>
      </c>
      <c r="U7" s="25">
        <v>35769</v>
      </c>
      <c r="V7" s="25">
        <v>10.6</v>
      </c>
      <c r="W7" s="25">
        <v>3374.43</v>
      </c>
      <c r="X7" s="25">
        <v>114.7</v>
      </c>
      <c r="Y7" s="25">
        <v>108.55</v>
      </c>
      <c r="Z7" s="25">
        <v>108.91</v>
      </c>
      <c r="AA7" s="25">
        <v>96.99</v>
      </c>
      <c r="AB7" s="25">
        <v>113.08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2153.92</v>
      </c>
      <c r="AU7" s="25">
        <v>2358.56</v>
      </c>
      <c r="AV7" s="25">
        <v>3173.93</v>
      </c>
      <c r="AW7" s="25">
        <v>2583.79</v>
      </c>
      <c r="AX7" s="25">
        <v>2265.17</v>
      </c>
      <c r="AY7" s="25">
        <v>357.34</v>
      </c>
      <c r="AZ7" s="25">
        <v>366.03</v>
      </c>
      <c r="BA7" s="25">
        <v>365.18</v>
      </c>
      <c r="BB7" s="25">
        <v>327.77</v>
      </c>
      <c r="BC7" s="25">
        <v>338.02</v>
      </c>
      <c r="BD7" s="25">
        <v>261.51</v>
      </c>
      <c r="BE7" s="25">
        <v>6.49</v>
      </c>
      <c r="BF7" s="25">
        <v>2.82</v>
      </c>
      <c r="BG7" s="25">
        <v>0.7</v>
      </c>
      <c r="BH7" s="25">
        <v>0</v>
      </c>
      <c r="BI7" s="25">
        <v>0</v>
      </c>
      <c r="BJ7" s="25">
        <v>373.69</v>
      </c>
      <c r="BK7" s="25">
        <v>370.12</v>
      </c>
      <c r="BL7" s="25">
        <v>371.65</v>
      </c>
      <c r="BM7" s="25">
        <v>397.1</v>
      </c>
      <c r="BN7" s="25">
        <v>379.91</v>
      </c>
      <c r="BO7" s="25">
        <v>265.16000000000003</v>
      </c>
      <c r="BP7" s="25">
        <v>113.18</v>
      </c>
      <c r="BQ7" s="25">
        <v>107.02</v>
      </c>
      <c r="BR7" s="25">
        <v>107.73</v>
      </c>
      <c r="BS7" s="25">
        <v>92.94</v>
      </c>
      <c r="BT7" s="25">
        <v>110.9</v>
      </c>
      <c r="BU7" s="25">
        <v>99.87</v>
      </c>
      <c r="BV7" s="25">
        <v>100.42</v>
      </c>
      <c r="BW7" s="25">
        <v>98.77</v>
      </c>
      <c r="BX7" s="25">
        <v>95.79</v>
      </c>
      <c r="BY7" s="25">
        <v>98.3</v>
      </c>
      <c r="BZ7" s="25">
        <v>102.35</v>
      </c>
      <c r="CA7" s="25">
        <v>143.16</v>
      </c>
      <c r="CB7" s="25">
        <v>151.69</v>
      </c>
      <c r="CC7" s="25">
        <v>150.85</v>
      </c>
      <c r="CD7" s="25">
        <v>141.16</v>
      </c>
      <c r="CE7" s="25">
        <v>145.28</v>
      </c>
      <c r="CF7" s="25">
        <v>171.81</v>
      </c>
      <c r="CG7" s="25">
        <v>171.67</v>
      </c>
      <c r="CH7" s="25">
        <v>173.67</v>
      </c>
      <c r="CI7" s="25">
        <v>171.13</v>
      </c>
      <c r="CJ7" s="25">
        <v>173.7</v>
      </c>
      <c r="CK7" s="25">
        <v>167.74</v>
      </c>
      <c r="CL7" s="25">
        <v>63.94</v>
      </c>
      <c r="CM7" s="25">
        <v>63.39</v>
      </c>
      <c r="CN7" s="25">
        <v>66.7</v>
      </c>
      <c r="CO7" s="25">
        <v>69.66</v>
      </c>
      <c r="CP7" s="25">
        <v>67.680000000000007</v>
      </c>
      <c r="CQ7" s="25">
        <v>60.03</v>
      </c>
      <c r="CR7" s="25">
        <v>59.74</v>
      </c>
      <c r="CS7" s="25">
        <v>59.67</v>
      </c>
      <c r="CT7" s="25">
        <v>60.12</v>
      </c>
      <c r="CU7" s="25">
        <v>60.34</v>
      </c>
      <c r="CV7" s="25">
        <v>60.29</v>
      </c>
      <c r="CW7" s="25">
        <v>92.49</v>
      </c>
      <c r="CX7" s="25">
        <v>92.57</v>
      </c>
      <c r="CY7" s="25">
        <v>87.84</v>
      </c>
      <c r="CZ7" s="25">
        <v>85.6</v>
      </c>
      <c r="DA7" s="25">
        <v>86.16</v>
      </c>
      <c r="DB7" s="25">
        <v>84.81</v>
      </c>
      <c r="DC7" s="25">
        <v>84.8</v>
      </c>
      <c r="DD7" s="25">
        <v>84.6</v>
      </c>
      <c r="DE7" s="25">
        <v>84.24</v>
      </c>
      <c r="DF7" s="25">
        <v>84.19</v>
      </c>
      <c r="DG7" s="25">
        <v>90.12</v>
      </c>
      <c r="DH7" s="25">
        <v>54.38</v>
      </c>
      <c r="DI7" s="25">
        <v>56.17</v>
      </c>
      <c r="DJ7" s="25">
        <v>53.94</v>
      </c>
      <c r="DK7" s="25">
        <v>53.32</v>
      </c>
      <c r="DL7" s="25">
        <v>52.3</v>
      </c>
      <c r="DM7" s="25">
        <v>47.28</v>
      </c>
      <c r="DN7" s="25">
        <v>47.66</v>
      </c>
      <c r="DO7" s="25">
        <v>48.17</v>
      </c>
      <c r="DP7" s="25">
        <v>48.83</v>
      </c>
      <c r="DQ7" s="25">
        <v>49.96</v>
      </c>
      <c r="DR7" s="25">
        <v>50.88</v>
      </c>
      <c r="DS7" s="25">
        <v>44.91</v>
      </c>
      <c r="DT7" s="25">
        <v>43.89</v>
      </c>
      <c r="DU7" s="25">
        <v>43.78</v>
      </c>
      <c r="DV7" s="25">
        <v>44.29</v>
      </c>
      <c r="DW7" s="25">
        <v>42.17</v>
      </c>
      <c r="DX7" s="25">
        <v>12.19</v>
      </c>
      <c r="DY7" s="25">
        <v>15.1</v>
      </c>
      <c r="DZ7" s="25">
        <v>17.12</v>
      </c>
      <c r="EA7" s="25">
        <v>18.18</v>
      </c>
      <c r="EB7" s="25">
        <v>19.32</v>
      </c>
      <c r="EC7" s="25">
        <v>22.3</v>
      </c>
      <c r="ED7" s="25">
        <v>1.1399999999999999</v>
      </c>
      <c r="EE7" s="25">
        <v>1.34</v>
      </c>
      <c r="EF7" s="25">
        <v>1.26</v>
      </c>
      <c r="EG7" s="25">
        <v>0.72</v>
      </c>
      <c r="EH7" s="25">
        <v>1.73</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2023-01-31T08:54:03Z</cp:lastPrinted>
  <dcterms:created xsi:type="dcterms:W3CDTF">2022-12-01T01:00:22Z</dcterms:created>
  <dcterms:modified xsi:type="dcterms:W3CDTF">2023-01-31T08:54:46Z</dcterms:modified>
  <cp:category/>
</cp:coreProperties>
</file>