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6DC2E313-95C8-4DFD-B001-F06E2993B9BB}" xr6:coauthVersionLast="47" xr6:coauthVersionMax="47" xr10:uidLastSave="{00000000-0000-0000-0000-000000000000}"/>
  <workbookProtection workbookAlgorithmName="SHA-512" workbookHashValue="MiKw55JAAmzIskfuuk/vruRcbRTyJcQp2WX587SUCMoST2GM5k31aeWxMtqlBEf5XR8icDRbHbxwq5B8OEQVwQ==" workbookSaltValue="mkJ+hU9QM77HzV0QnBdoO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BB10" i="4"/>
  <c r="AT10" i="4"/>
  <c r="AL10" i="4"/>
  <c r="W10"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<sst xmlns="http://schemas.openxmlformats.org/spreadsheetml/2006/main" count="228" uniqueCount="115">
  <si>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</si>
  <si>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</si>
  <si>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</si>
  <si>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</si>
  <si>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</si>
  <si>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</si>
  <si>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</si>
  <si>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</si>
  <si>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</si>
  <si>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</si>
  <si>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</si>
  <si>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</si>
  <si>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</si>
  <si>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</si>
  <si>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</si>
  <si>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</si>
  <si>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</si>
  <si>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</si>
  <si>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</si>
  <si>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</si>
  <si>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</si>
  <si>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</si>
  <si>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</si>
  <si>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</si>
  <si>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</si>
  <si>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</si>
  <si>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</si>
  <si>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</si>
  <si>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</si>
  <si>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</si>
  <si>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</si>
  <si>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</si>
  <si>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</si>
  <si>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</si>
  <si>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</si>
  <si>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</si>
  <si>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</si>
  <si>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</si>
  <si>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</si>
  <si>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</si>
  <si>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</si>
  <si>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</si>
  <si>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</si>
  <si>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</si>
  <si>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</si>
  <si>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</si>
  <si>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</si>
  <si>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</si>
  <si>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</si>
  <si>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</si>
  <si>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</si>
  <si>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</si>
  <si>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</si>
  <si>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</si>
  <si>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</si>
  <si>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</si>
  <si>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</si>
  <si>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</si>
  <si>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</si>
  <si>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</si>
  <si>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</si>
  <si>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</si>
  <si>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</si>
  <si>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</si>
  <si>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</si>
  <si>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</si>
  <si>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</si>
  <si>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</si>
  <si>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</si>
  <si>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</si>
  <si>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</si>
  <si>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</si>
  <si>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</si>
  <si>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</si>
  <si>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</si>
  <si>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</si>
  <si>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</si>
  <si>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</si>
  <si>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</si>
  <si>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</si>
  <si>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</si>
  <si>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</si>
  <si>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</si>
  <si>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</si>
  <si>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</si>
  <si>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</si>
  <si>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</si>
  <si>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</si>
  <si>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</si>
  <si>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</si>
  <si>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</si>
  <si>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</si>
  <si>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</si>
  <si>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</si>
  <si>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</si>
  <si>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</si>
  <si>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</si>
  <si>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</si>
  <si>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</si>
  <si>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</si>
  <si>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</si>
  <si>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</si>
  <si>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</si>
  <si>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</si>
  <si>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</si>
  <si>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</si>
  <si>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</si>
  <si>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</si>
  <si>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</si>
  <si>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</si>
  <si>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</si>
  <si>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</si>
  <si>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前年度比1.48ポイント増の53.71％、法定耐用年数を経過した管路延長の割合を示す②管路経年化率は、前年度比3.13ポイント増の18.55％と施設の老朽化が進んでいる。当該年度に更新した管路延長の割合を示す③管路更新率は、前年度比0.07ポイント増の0.27％に留まっている。これは、未だ更新需要のピークを迎えていないこと、大口径の基幹管路の更新を優先的に実施しているためであり、将来の更新需要に備え、引き続き、計画的な施設更新を実施する必要がある。</t>
    <phoneticPr fontId="4"/>
  </si>
  <si>
    <t>　令和3年度決算における経営成績について、経営の健全性を示す①経常収支比率は、受水費及び委託料の減少に伴い、費用が減少したため、前年度比0.32ポイント増の104.99％となり、健全経営の水準とされる100％を上回っている。また、料金水準の妥当性を示す⑤料金回収率は、前年度比12.74ポイント増の88.34％となった。このため、健全な運営ができていると考える。
　しかしながら、新型コロナウイルス感染症拡大の影響による観光客の減少や海況の変化等による漁業活動等の低迷があったため、以前のような活気はない。そのため、年間総給水量は減少している。したがって、今後も現状の経常収支を維持するために、より一層の費用の削減に努める必要がある。</t>
    <rPh sb="165" eb="167">
      <t>ケンゼン</t>
    </rPh>
    <rPh sb="168" eb="170">
      <t>ウンエイ</t>
    </rPh>
    <rPh sb="177" eb="178">
      <t>カンガ</t>
    </rPh>
    <rPh sb="199" eb="202">
      <t>カンセンショウ</t>
    </rPh>
    <rPh sb="205" eb="207">
      <t>エイキョウ</t>
    </rPh>
    <rPh sb="217" eb="219">
      <t>カイキョウ</t>
    </rPh>
    <rPh sb="220" eb="222">
      <t>ヘンカ</t>
    </rPh>
    <rPh sb="222" eb="223">
      <t>トウ</t>
    </rPh>
    <rPh sb="228" eb="230">
      <t>カツドウ</t>
    </rPh>
    <rPh sb="230" eb="231">
      <t>トウ</t>
    </rPh>
    <rPh sb="232" eb="234">
      <t>テイメイ</t>
    </rPh>
    <rPh sb="241" eb="243">
      <t>イゼン</t>
    </rPh>
    <rPh sb="247" eb="249">
      <t>カッキ</t>
    </rPh>
    <rPh sb="258" eb="260">
      <t>ネンカン</t>
    </rPh>
    <rPh sb="260" eb="261">
      <t>ソウ</t>
    </rPh>
    <rPh sb="261" eb="264">
      <t>キュウスイリョウ</t>
    </rPh>
    <rPh sb="265" eb="267">
      <t>ゲンショウ</t>
    </rPh>
    <rPh sb="278" eb="280">
      <t>コンゴ</t>
    </rPh>
    <rPh sb="281" eb="283">
      <t>ゲンジョウ</t>
    </rPh>
    <rPh sb="284" eb="288">
      <t>ケイジョウシュウシ</t>
    </rPh>
    <rPh sb="289" eb="291">
      <t>イジ</t>
    </rPh>
    <rPh sb="299" eb="301">
      <t>イッソウ</t>
    </rPh>
    <rPh sb="302" eb="304">
      <t>ヒヨウ</t>
    </rPh>
    <rPh sb="305" eb="307">
      <t>サクゲン</t>
    </rPh>
    <rPh sb="308" eb="309">
      <t>ツト</t>
    </rPh>
    <rPh sb="311" eb="313">
      <t>ヒツヨウ</t>
    </rPh>
    <phoneticPr fontId="4"/>
  </si>
  <si>
    <t>　当町は人口減少が著しい。そのため、給水人口の減少は避けることができない。さらに、大口使用者である各産業の事業所の使用水量と料金収入の減少が続いているため、収益に大きく影響し、経営の健全性の指標数値の低下を招いている。
　このため、令和2年度策定の「南知多町水道事業基本計画」に基づき【安全（いつでも安心）】【強靭（災害に持ちこたえる）】【持続（健全な経営を未来へつなぐ）】を施策目標に掲げ、今後も安定した事業の経営を図る。
　また、経営戦略については、上記基本計画に位置付けられており、今後、適宜見直しを図る。さらに、近隣5市5町の施策に注視し、有益な取組があれば検討する。</t>
    <rPh sb="1" eb="3">
      <t>トウチョウ</t>
    </rPh>
    <rPh sb="4" eb="8">
      <t>ジンコウゲンショウ</t>
    </rPh>
    <rPh sb="9" eb="10">
      <t>イチジル</t>
    </rPh>
    <rPh sb="26" eb="27">
      <t>サ</t>
    </rPh>
    <rPh sb="121" eb="123">
      <t>サクテイ</t>
    </rPh>
    <rPh sb="139" eb="140">
      <t>モト</t>
    </rPh>
    <rPh sb="217" eb="219">
      <t>ケイエイ</t>
    </rPh>
    <rPh sb="219" eb="221">
      <t>センリャク</t>
    </rPh>
    <rPh sb="227" eb="229">
      <t>ジョウキ</t>
    </rPh>
    <rPh sb="229" eb="231">
      <t>キホン</t>
    </rPh>
    <rPh sb="231" eb="233">
      <t>ケイカク</t>
    </rPh>
    <rPh sb="234" eb="237">
      <t>イチヅ</t>
    </rPh>
    <rPh sb="244" eb="246">
      <t>コンゴ</t>
    </rPh>
    <rPh sb="247" eb="249">
      <t>テキギ</t>
    </rPh>
    <rPh sb="249" eb="251">
      <t>ミナオ</t>
    </rPh>
    <rPh sb="253" eb="254">
      <t>ハカ</t>
    </rPh>
    <rPh sb="260" eb="262">
      <t>キンリン</t>
    </rPh>
    <rPh sb="263" eb="264">
      <t>シ</t>
    </rPh>
    <rPh sb="265" eb="266">
      <t>マチ</t>
    </rPh>
    <rPh sb="267" eb="269">
      <t>セサク</t>
    </rPh>
    <rPh sb="270" eb="272">
      <t>チュウシ</t>
    </rPh>
    <rPh sb="274" eb="276">
      <t>ユウエキ</t>
    </rPh>
    <rPh sb="277" eb="279">
      <t>トリクミ</t>
    </rPh>
    <rPh sb="283" eb="28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</si>
</sst>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c:v>
                </c:pt>
                <c:pt idx="1">
                  <c:v>0.59</c:v>
                </c:pt>
                <c:pt idx="2">
                  <c:v>0.67</c:v>
                </c:pt>
                <c:pt idx="3">
                  <c:v>0.2</c:v>
                </c:pt>
                <c:pt idx="4">
                  <c:v>0.27</c:v>
                </c:pt>
              </c:numCache>
            </c:numRef>
          </c:val>
          <c:extLst>
            <c:ext xmlns:c16="http://schemas.microsoft.com/office/drawing/2014/chart" uri="{C3380CC4-5D6E-409C-BE32-E72D297353CC}">
              <c16:uniqueId val="{00000000-EF97-4C77-8DEE-312C930B5E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F97-4C77-8DEE-312C930B5E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39.71</c:v>
                </c:pt>
                <c:pt idx="1">
                  <c:v>39.409999999999997</c:v>
                </c:pt>
                <c:pt idx="2">
                  <c:v>38.44</c:v>
                </c:pt>
                <c:pt idx="3">
                  <c:v>36.549999999999997</c:v>
                </c:pt>
                <c:pt idx="4">
                  <c:v>36.200000000000003</c:v>
                </c:pt>
              </c:numCache>
            </c:numRef>
          </c:val>
          <c:extLst>
            <c:ext xmlns:c16="http://schemas.microsoft.com/office/drawing/2014/chart" uri="{C3380CC4-5D6E-409C-BE32-E72D297353CC}">
              <c16:uniqueId val="{00000000-8B47-42DE-8FC2-B942B2105F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B47-42DE-8FC2-B942B2105F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88.51</c:v>
                </c:pt>
                <c:pt idx="1">
                  <c:v>86.75</c:v>
                </c:pt>
                <c:pt idx="2">
                  <c:v>85.72</c:v>
                </c:pt>
                <c:pt idx="3">
                  <c:v>88.38</c:v>
                </c:pt>
                <c:pt idx="4">
                  <c:v>86.01</c:v>
                </c:pt>
              </c:numCache>
            </c:numRef>
          </c:val>
          <c:extLst>
            <c:ext xmlns:c16="http://schemas.microsoft.com/office/drawing/2014/chart" uri="{C3380CC4-5D6E-409C-BE32-E72D297353CC}">
              <c16:uniqueId val="{00000000-CC40-4F7A-917F-3B3FAE8298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C40-4F7A-917F-3B3FAE8298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101.96</c:v>
                </c:pt>
                <c:pt idx="1">
                  <c:v>99</c:v>
                </c:pt>
                <c:pt idx="2">
                  <c:v>101.75</c:v>
                </c:pt>
                <c:pt idx="3">
                  <c:v>104.67</c:v>
                </c:pt>
                <c:pt idx="4">
                  <c:v>104.99</c:v>
                </c:pt>
              </c:numCache>
            </c:numRef>
          </c:val>
          <c:extLst>
            <c:ext xmlns:c16="http://schemas.microsoft.com/office/drawing/2014/chart" uri="{C3380CC4-5D6E-409C-BE32-E72D297353CC}">
              <c16:uniqueId val="{00000000-7E05-4DD1-8F94-9FA9E1DC84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E05-4DD1-8F94-9FA9E1DC84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49.46</c:v>
                </c:pt>
                <c:pt idx="1">
                  <c:v>50.63</c:v>
                </c:pt>
                <c:pt idx="2">
                  <c:v>50.84</c:v>
                </c:pt>
                <c:pt idx="3">
                  <c:v>52.23</c:v>
                </c:pt>
                <c:pt idx="4">
                  <c:v>53.71</c:v>
                </c:pt>
              </c:numCache>
            </c:numRef>
          </c:val>
          <c:extLst>
            <c:ext xmlns:c16="http://schemas.microsoft.com/office/drawing/2014/chart" uri="{C3380CC4-5D6E-409C-BE32-E72D297353CC}">
              <c16:uniqueId val="{00000000-9D68-4165-8CDE-94A63636E2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D68-4165-8CDE-94A63636E2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12.85</c:v>
                </c:pt>
                <c:pt idx="1">
                  <c:v>14.28</c:v>
                </c:pt>
                <c:pt idx="2">
                  <c:v>15.41</c:v>
                </c:pt>
                <c:pt idx="3">
                  <c:v>15.42</c:v>
                </c:pt>
                <c:pt idx="4">
                  <c:v>18.55</c:v>
                </c:pt>
              </c:numCache>
            </c:numRef>
          </c:val>
          <c:extLst>
            <c:ext xmlns:c16="http://schemas.microsoft.com/office/drawing/2014/chart" uri="{C3380CC4-5D6E-409C-BE32-E72D297353CC}">
              <c16:uniqueId val="{00000000-205A-4FA6-BFBF-216A39A2C3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05A-4FA6-BFBF-216A39A2C3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D-4098-9CFC-BA2098EB8B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3BD-4098-9CFC-BA2098EB8B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440.39</c:v>
                </c:pt>
                <c:pt idx="1">
                  <c:v>350.18</c:v>
                </c:pt>
                <c:pt idx="2">
                  <c:v>240.07</c:v>
                </c:pt>
                <c:pt idx="3">
                  <c:v>329.04</c:v>
                </c:pt>
                <c:pt idx="4">
                  <c:v>406.27</c:v>
                </c:pt>
              </c:numCache>
            </c:numRef>
          </c:val>
          <c:extLst>
            <c:ext xmlns:c16="http://schemas.microsoft.com/office/drawing/2014/chart" uri="{C3380CC4-5D6E-409C-BE32-E72D297353CC}">
              <c16:uniqueId val="{00000000-4A14-4527-86E9-BE6278EAB0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A14-4527-86E9-BE6278EAB0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331.58</c:v>
                </c:pt>
                <c:pt idx="1">
                  <c:v>315.51</c:v>
                </c:pt>
                <c:pt idx="2">
                  <c:v>302.58</c:v>
                </c:pt>
                <c:pt idx="3">
                  <c:v>359.07</c:v>
                </c:pt>
                <c:pt idx="4">
                  <c:v>313.20999999999998</c:v>
                </c:pt>
              </c:numCache>
            </c:numRef>
          </c:val>
          <c:extLst>
            <c:ext xmlns:c16="http://schemas.microsoft.com/office/drawing/2014/chart" uri="{C3380CC4-5D6E-409C-BE32-E72D297353CC}">
              <c16:uniqueId val="{00000000-2BC1-4000-9E0E-5674D24C7A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BC1-4000-9E0E-5674D24C7A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86.11</c:v>
                </c:pt>
                <c:pt idx="1">
                  <c:v>85.23</c:v>
                </c:pt>
                <c:pt idx="2">
                  <c:v>85.06</c:v>
                </c:pt>
                <c:pt idx="3">
                  <c:v>75.599999999999994</c:v>
                </c:pt>
                <c:pt idx="4">
                  <c:v>88.34</c:v>
                </c:pt>
              </c:numCache>
            </c:numRef>
          </c:val>
          <c:extLst>
            <c:ext xmlns:c16="http://schemas.microsoft.com/office/drawing/2014/chart" uri="{C3380CC4-5D6E-409C-BE32-E72D297353CC}">
              <c16:uniqueId val="{00000000-B971-4FAC-88E1-61B951C083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971-4FAC-88E1-61B951C083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224.71</c:v>
                </c:pt>
                <c:pt idx="1">
                  <c:v>227.01</c:v>
                </c:pt>
                <c:pt idx="2">
                  <c:v>226.97</c:v>
                </c:pt>
                <c:pt idx="3">
                  <c:v>218.94</c:v>
                </c:pt>
                <c:pt idx="4">
                  <c:v>216.87</c:v>
                </c:pt>
              </c:numCache>
            </c:numRef>
          </c:val>
          <c:extLst>
            <c:ext xmlns:c16="http://schemas.microsoft.com/office/drawing/2014/chart" uri="{C3380CC4-5D6E-409C-BE32-E72D297353CC}">
              <c16:uniqueId val="{00000000-24BB-4873-B4E2-CAE891F4E4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4BB-4873-B4E2-CAE891F4E4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南知多町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16660</v>
      </c>
      <c r="AM8" s="45"/>
      <c r="AN8" s="45"/>
      <c r="AO8" s="45"/>
      <c r="AP8" s="45"/>
      <c r="AQ8" s="45"/>
      <c r="AR8" s="45"/>
      <c r="AS8" s="45"/>
      <c r="AT8" s="46">
        <f>データ!$S$6</f>
        <v>38.369999999999997</v>
      </c>
      <c r="AU8" s="47"/>
      <c r="AV8" s="47"/>
      <c r="AW8" s="47"/>
      <c r="AX8" s="47"/>
      <c r="AY8" s="47"/>
      <c r="AZ8" s="47"/>
      <c r="BA8" s="47"/>
      <c r="BB8" s="48">
        <f>データ!$T$6</f>
        <v>434.19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73.989999999999995</v>
      </c>
      <c r="J10" s="47"/>
      <c r="K10" s="47"/>
      <c r="L10" s="47"/>
      <c r="M10" s="47"/>
      <c r="N10" s="47"/>
      <c r="O10" s="78"/>
      <c r="P10" s="48">
        <f>データ!$P$6</f>
        <v>100</v>
      </c>
      <c r="Q10" s="48"/>
      <c r="R10" s="48"/>
      <c r="S10" s="48"/>
      <c r="T10" s="48"/>
      <c r="U10" s="48"/>
      <c r="V10" s="48"/>
      <c r="W10" s="45">
        <f>データ!$Q$6</f>
        <v>2954</v>
      </c>
      <c r="X10" s="45"/>
      <c r="Y10" s="45"/>
      <c r="Z10" s="45"/>
      <c r="AA10" s="45"/>
      <c r="AB10" s="45"/>
      <c r="AC10" s="45"/>
      <c r="AD10" s="2"/>
      <c r="AE10" s="2"/>
      <c r="AF10" s="2"/>
      <c r="AG10" s="2"/>
      <c r="AH10" s="2"/>
      <c r="AI10" s="2"/>
      <c r="AJ10" s="2"/>
      <c r="AK10" s="2"/>
      <c r="AL10" s="45">
        <f>データ!$U$6</f>
        <v>16668</v>
      </c>
      <c r="AM10" s="45"/>
      <c r="AN10" s="45"/>
      <c r="AO10" s="45"/>
      <c r="AP10" s="45"/>
      <c r="AQ10" s="45"/>
      <c r="AR10" s="45"/>
      <c r="AS10" s="45"/>
      <c r="AT10" s="46">
        <f>データ!$V$6</f>
        <v>40.1</v>
      </c>
      <c r="AU10" s="47"/>
      <c r="AV10" s="47"/>
      <c r="AW10" s="47"/>
      <c r="AX10" s="47"/>
      <c r="AY10" s="47"/>
      <c r="AZ10" s="47"/>
      <c r="BA10" s="47"/>
      <c r="BB10" s="48">
        <f>データ!$W$6</f>
        <v>415.66</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2">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113</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2">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114</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Pz9MaB9vtCaOKRwDeZAceCWamgwuZvmCW2Ey9bm7YsPAy/ihpVZlWRitUTy1cXnLd+OaqsY466WAV0LchJ8ZA==" saltValue="o3H+iwt4cJ87Zr96Z52x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234451</v>
      </c>
      <c r="D6" s="20">
        <f t="shared" si="3"/>
        <v>46</v>
      </c>
      <c r="E6" s="20">
        <f t="shared" si="3"/>
        <v>1</v>
      </c>
      <c r="F6" s="20">
        <f t="shared" si="3"/>
        <v>0</v>
      </c>
      <c r="G6" s="20">
        <f t="shared" si="3"/>
        <v>1</v>
      </c>
      <c r="H6" s="20" t="str">
        <f t="shared" si="3"/>
        <v>愛知県　南知多町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73.989999999999995</v>
      </c>
      <c r="P6" s="21">
        <f t="shared" si="3"/>
        <v>100</v>
      </c>
      <c r="Q6" s="21">
        <f t="shared" si="3"/>
        <v>2954</v>
      </c>
      <c r="R6" s="21">
        <f t="shared" si="3"/>
        <v>16660</v>
      </c>
      <c r="S6" s="21">
        <f t="shared" si="3"/>
        <v>38.369999999999997</v>
      </c>
      <c r="T6" s="21">
        <f t="shared" si="3"/>
        <v>434.19</v>
      </c>
      <c r="U6" s="21">
        <f t="shared" si="3"/>
        <v>16668</v>
      </c>
      <c r="V6" s="21">
        <f t="shared" si="3"/>
        <v>40.1</v>
      </c>
      <c r="W6" s="21">
        <f t="shared" si="3"/>
        <v>415.66</v>
      </c>
      <c r="X6" s="22">
        <f>IF(X7="",NA(),X7)</f>
        <v>101.96</v>
      </c>
      <c r="Y6" s="22">
        <f t="shared" ref="Y6:AG6" si="4">IF(Y7="",NA(),Y7)</f>
        <v>99</v>
      </c>
      <c r="Z6" s="22">
        <f t="shared" si="4"/>
        <v>101.75</v>
      </c>
      <c r="AA6" s="22">
        <f t="shared" si="4"/>
        <v>104.67</v>
      </c>
      <c r="AB6" s="22">
        <f t="shared" si="4"/>
        <v>104.99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440.39</v>
      </c>
      <c r="AU6" s="22">
        <f t="shared" ref="AU6:BC6" si="6">IF(AU7="",NA(),AU7)</f>
        <v>350.18</v>
      </c>
      <c r="AV6" s="22">
        <f t="shared" si="6"/>
        <v>240.07</v>
      </c>
      <c r="AW6" s="22">
        <f t="shared" si="6"/>
        <v>329.04</v>
      </c>
      <c r="AX6" s="22">
        <f t="shared" si="6"/>
        <v>406.27</v>
      </c>
      <c r="AY6" s="22">
        <f t="shared" si="6"/>
        <v>359.47</v>
      </c>
      <c r="AZ6" s="22">
        <f t="shared" si="6"/>
        <v>369.69</v>
      </c>
      <c r="BA6" s="22">
        <f t="shared" si="6"/>
        <v>379.08</v>
      </c>
      <c r="BB6" s="22">
        <f t="shared" si="6"/>
        <v>367.55</v>
      </c>
      <c r="BC6" s="22">
        <f t="shared" si="6"/>
        <v>378.56</v>
      </c>
      <c r="BD6" s="21" t="str">
        <f>IF(BD7="","",IF(BD7="-","【-】","【"&amp;SUBSTITUTE(TEXT(BD7,"#,##0.00"),"-","△")&amp;"】"))</f>
        <v>【261.51】</v>
      </c>
      <c r="BE6" s="22">
        <f>IF(BE7="",NA(),BE7)</f>
        <v>331.58</v>
      </c>
      <c r="BF6" s="22">
        <f t="shared" ref="BF6:BN6" si="7">IF(BF7="",NA(),BF7)</f>
        <v>315.51</v>
      </c>
      <c r="BG6" s="22">
        <f t="shared" si="7"/>
        <v>302.58</v>
      </c>
      <c r="BH6" s="22">
        <f t="shared" si="7"/>
        <v>359.07</v>
      </c>
      <c r="BI6" s="22">
        <f t="shared" si="7"/>
        <v>313.20999999999998</v>
      </c>
      <c r="BJ6" s="22">
        <f t="shared" si="7"/>
        <v>401.79</v>
      </c>
      <c r="BK6" s="22">
        <f t="shared" si="7"/>
        <v>402.99</v>
      </c>
      <c r="BL6" s="22">
        <f t="shared" si="7"/>
        <v>398.98</v>
      </c>
      <c r="BM6" s="22">
        <f t="shared" si="7"/>
        <v>418.68</v>
      </c>
      <c r="BN6" s="22">
        <f t="shared" si="7"/>
        <v>395.68</v>
      </c>
      <c r="BO6" s="21" t="str">
        <f>IF(BO7="","",IF(BO7="-","【-】","【"&amp;SUBSTITUTE(TEXT(BO7,"#,##0.00"),"-","△")&amp;"】"))</f>
        <v>【265.16】</v>
      </c>
      <c r="BP6" s="22">
        <f>IF(BP7="",NA(),BP7)</f>
        <v>86.11</v>
      </c>
      <c r="BQ6" s="22">
        <f t="shared" ref="BQ6:BY6" si="8">IF(BQ7="",NA(),BQ7)</f>
        <v>85.23</v>
      </c>
      <c r="BR6" s="22">
        <f t="shared" si="8"/>
        <v>85.06</v>
      </c>
      <c r="BS6" s="22">
        <f t="shared" si="8"/>
        <v>75.599999999999994</v>
      </c>
      <c r="BT6" s="22">
        <f t="shared" si="8"/>
        <v>88.34</v>
      </c>
      <c r="BU6" s="22">
        <f t="shared" si="8"/>
        <v>100.12</v>
      </c>
      <c r="BV6" s="22">
        <f t="shared" si="8"/>
        <v>98.66</v>
      </c>
      <c r="BW6" s="22">
        <f t="shared" si="8"/>
        <v>98.64</v>
      </c>
      <c r="BX6" s="22">
        <f t="shared" si="8"/>
        <v>94.78</v>
      </c>
      <c r="BY6" s="22">
        <f t="shared" si="8"/>
        <v>97.59</v>
      </c>
      <c r="BZ6" s="21" t="str">
        <f>IF(BZ7="","",IF(BZ7="-","【-】","【"&amp;SUBSTITUTE(TEXT(BZ7,"#,##0.00"),"-","△")&amp;"】"))</f>
        <v>【102.35】</v>
      </c>
      <c r="CA6" s="22">
        <f>IF(CA7="",NA(),CA7)</f>
        <v>224.71</v>
      </c>
      <c r="CB6" s="22">
        <f t="shared" ref="CB6:CJ6" si="9">IF(CB7="",NA(),CB7)</f>
        <v>227.01</v>
      </c>
      <c r="CC6" s="22">
        <f t="shared" si="9"/>
        <v>226.97</v>
      </c>
      <c r="CD6" s="22">
        <f t="shared" si="9"/>
        <v>218.94</v>
      </c>
      <c r="CE6" s="22">
        <f t="shared" si="9"/>
        <v>216.87</v>
      </c>
      <c r="CF6" s="22">
        <f t="shared" si="9"/>
        <v>174.97</v>
      </c>
      <c r="CG6" s="22">
        <f t="shared" si="9"/>
        <v>178.59</v>
      </c>
      <c r="CH6" s="22">
        <f t="shared" si="9"/>
        <v>178.92</v>
      </c>
      <c r="CI6" s="22">
        <f t="shared" si="9"/>
        <v>181.3</v>
      </c>
      <c r="CJ6" s="22">
        <f t="shared" si="9"/>
        <v>181.71</v>
      </c>
      <c r="CK6" s="21" t="str">
        <f>IF(CK7="","",IF(CK7="-","【-】","【"&amp;SUBSTITUTE(TEXT(CK7,"#,##0.00"),"-","△")&amp;"】"))</f>
        <v>【167.74】</v>
      </c>
      <c r="CL6" s="22">
        <f>IF(CL7="",NA(),CL7)</f>
        <v>39.71</v>
      </c>
      <c r="CM6" s="22">
        <f t="shared" ref="CM6:CU6" si="10">IF(CM7="",NA(),CM7)</f>
        <v>39.409999999999997</v>
      </c>
      <c r="CN6" s="22">
        <f t="shared" si="10"/>
        <v>38.44</v>
      </c>
      <c r="CO6" s="22">
        <f t="shared" si="10"/>
        <v>36.549999999999997</v>
      </c>
      <c r="CP6" s="22">
        <f t="shared" si="10"/>
        <v>36.200000000000003</v>
      </c>
      <c r="CQ6" s="22">
        <f t="shared" si="10"/>
        <v>55.63</v>
      </c>
      <c r="CR6" s="22">
        <f t="shared" si="10"/>
        <v>55.03</v>
      </c>
      <c r="CS6" s="22">
        <f t="shared" si="10"/>
        <v>55.14</v>
      </c>
      <c r="CT6" s="22">
        <f t="shared" si="10"/>
        <v>55.89</v>
      </c>
      <c r="CU6" s="22">
        <f t="shared" si="10"/>
        <v>55.72</v>
      </c>
      <c r="CV6" s="21" t="str">
        <f>IF(CV7="","",IF(CV7="-","【-】","【"&amp;SUBSTITUTE(TEXT(CV7,"#,##0.00"),"-","△")&amp;"】"))</f>
        <v>【60.29】</v>
      </c>
      <c r="CW6" s="22">
        <f>IF(CW7="",NA(),CW7)</f>
        <v>88.51</v>
      </c>
      <c r="CX6" s="22">
        <f t="shared" ref="CX6:DF6" si="11">IF(CX7="",NA(),CX7)</f>
        <v>86.75</v>
      </c>
      <c r="CY6" s="22">
        <f t="shared" si="11"/>
        <v>85.72</v>
      </c>
      <c r="CZ6" s="22">
        <f t="shared" si="11"/>
        <v>88.38</v>
      </c>
      <c r="DA6" s="22">
        <f t="shared" si="11"/>
        <v>86.01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49.46</v>
      </c>
      <c r="DI6" s="22">
        <f t="shared" ref="DI6:DQ6" si="12">IF(DI7="",NA(),DI7)</f>
        <v>50.63</v>
      </c>
      <c r="DJ6" s="22">
        <f t="shared" si="12"/>
        <v>50.84</v>
      </c>
      <c r="DK6" s="22">
        <f t="shared" si="12"/>
        <v>52.23</v>
      </c>
      <c r="DL6" s="22">
        <f t="shared" si="12"/>
        <v>53.71</v>
      </c>
      <c r="DM6" s="22">
        <f t="shared" si="12"/>
        <v>48.05</v>
      </c>
      <c r="DN6" s="22">
        <f t="shared" si="12"/>
        <v>48.87</v>
      </c>
      <c r="DO6" s="22">
        <f t="shared" si="12"/>
        <v>49.92</v>
      </c>
      <c r="DP6" s="22">
        <f t="shared" si="12"/>
        <v>50.63</v>
      </c>
      <c r="DQ6" s="22">
        <f t="shared" si="12"/>
        <v>51.29</v>
      </c>
      <c r="DR6" s="21" t="str">
        <f>IF(DR7="","",IF(DR7="-","【-】","【"&amp;SUBSTITUTE(TEXT(DR7,"#,##0.00"),"-","△")&amp;"】"))</f>
        <v>【50.88】</v>
      </c>
      <c r="DS6" s="22">
        <f>IF(DS7="",NA(),DS7)</f>
        <v>12.85</v>
      </c>
      <c r="DT6" s="22">
        <f t="shared" ref="DT6:EB6" si="13">IF(DT7="",NA(),DT7)</f>
        <v>14.28</v>
      </c>
      <c r="DU6" s="22">
        <f t="shared" si="13"/>
        <v>15.41</v>
      </c>
      <c r="DV6" s="22">
        <f t="shared" si="13"/>
        <v>15.42</v>
      </c>
      <c r="DW6" s="22">
        <f t="shared" si="13"/>
        <v>18.55</v>
      </c>
      <c r="DX6" s="22">
        <f t="shared" si="13"/>
        <v>13.39</v>
      </c>
      <c r="DY6" s="22">
        <f t="shared" si="13"/>
        <v>14.85</v>
      </c>
      <c r="DZ6" s="22">
        <f t="shared" si="13"/>
        <v>16.88</v>
      </c>
      <c r="EA6" s="22">
        <f t="shared" si="13"/>
        <v>18.28</v>
      </c>
      <c r="EB6" s="22">
        <f t="shared" si="13"/>
        <v>19.61</v>
      </c>
      <c r="EC6" s="21" t="str">
        <f>IF(EC7="","",IF(EC7="-","【-】","【"&amp;SUBSTITUTE(TEXT(EC7,"#,##0.00"),"-","△")&amp;"】"))</f>
        <v>【22.30】</v>
      </c>
      <c r="ED6" s="22">
        <f>IF(ED7="",NA(),ED7)</f>
        <v>0.8</v>
      </c>
      <c r="EE6" s="22">
        <f t="shared" ref="EE6:EM6" si="14">IF(EE7="",NA(),EE7)</f>
        <v>0.59</v>
      </c>
      <c r="EF6" s="22">
        <f t="shared" si="14"/>
        <v>0.67</v>
      </c>
      <c r="EG6" s="22">
        <f t="shared" si="14"/>
        <v>0.2</v>
      </c>
      <c r="EH6" s="22">
        <f t="shared" si="14"/>
        <v>0.27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234451</v>
      </c>
      <c r="D7" s="24">
        <v>46</v>
      </c>
      <c r="E7" s="24">
        <v>1</v>
      </c>
      <c r="F7" s="24">
        <v>0</v>
      </c>
      <c r="G7" s="24">
        <v>1</v>
      </c>
      <c r="H7" s="24" t="s">
        <v>93</v>
      </c>
      <c r="I7" s="24" t="s">
        <v>94</v>
      </c>
      <c r="J7" s="24" t="s">
        <v>95</v>
      </c>
      <c r="K7" s="24" t="s">
        <v>96</v>
      </c>
      <c r="L7" s="24" t="s">
        <v>97</v>
      </c>
      <c r="M7" s="24" t="s">
        <v>98</v>
      </c>
      <c r="N7" s="25" t="s">
        <v>99</v>
      </c>
      <c r="O7" s="25">
        <v>73.989999999999995</v>
      </c>
      <c r="P7" s="25">
        <v>100</v>
      </c>
      <c r="Q7" s="25">
        <v>2954</v>
      </c>
      <c r="R7" s="25">
        <v>16660</v>
      </c>
      <c r="S7" s="25">
        <v>38.369999999999997</v>
      </c>
      <c r="T7" s="25">
        <v>434.19</v>
      </c>
      <c r="U7" s="25">
        <v>16668</v>
      </c>
      <c r="V7" s="25">
        <v>40.1</v>
      </c>
      <c r="W7" s="25">
        <v>415.66</v>
      </c>
      <c r="X7" s="25">
        <v>101.96</v>
      </c>
      <c r="Y7" s="25">
        <v>99</v>
      </c>
      <c r="Z7" s="25">
        <v>101.75</v>
      </c>
      <c r="AA7" s="25">
        <v>104.67</v>
      </c>
      <c r="AB7" s="25">
        <v>104.99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440.39</v>
      </c>
      <c r="AU7" s="25">
        <v>350.18</v>
      </c>
      <c r="AV7" s="25">
        <v>240.07</v>
      </c>
      <c r="AW7" s="25">
        <v>329.04</v>
      </c>
      <c r="AX7" s="25">
        <v>406.27</v>
      </c>
      <c r="AY7" s="25">
        <v>359.47</v>
      </c>
      <c r="AZ7" s="25">
        <v>369.69</v>
      </c>
      <c r="BA7" s="25">
        <v>379.08</v>
      </c>
      <c r="BB7" s="25">
        <v>367.55</v>
      </c>
      <c r="BC7" s="25">
        <v>378.56</v>
      </c>
      <c r="BD7" s="25">
        <v>261.51</v>
      </c>
      <c r="BE7" s="25">
        <v>331.58</v>
      </c>
      <c r="BF7" s="25">
        <v>315.51</v>
      </c>
      <c r="BG7" s="25">
        <v>302.58</v>
      </c>
      <c r="BH7" s="25">
        <v>359.07</v>
      </c>
      <c r="BI7" s="25">
        <v>313.20999999999998</v>
      </c>
      <c r="BJ7" s="25">
        <v>401.79</v>
      </c>
      <c r="BK7" s="25">
        <v>402.99</v>
      </c>
      <c r="BL7" s="25">
        <v>398.98</v>
      </c>
      <c r="BM7" s="25">
        <v>418.68</v>
      </c>
      <c r="BN7" s="25">
        <v>395.68</v>
      </c>
      <c r="BO7" s="25">
        <v>265.16000000000003</v>
      </c>
      <c r="BP7" s="25">
        <v>86.11</v>
      </c>
      <c r="BQ7" s="25">
        <v>85.23</v>
      </c>
      <c r="BR7" s="25">
        <v>85.06</v>
      </c>
      <c r="BS7" s="25">
        <v>75.599999999999994</v>
      </c>
      <c r="BT7" s="25">
        <v>88.34</v>
      </c>
      <c r="BU7" s="25">
        <v>100.12</v>
      </c>
      <c r="BV7" s="25">
        <v>98.66</v>
      </c>
      <c r="BW7" s="25">
        <v>98.64</v>
      </c>
      <c r="BX7" s="25">
        <v>94.78</v>
      </c>
      <c r="BY7" s="25">
        <v>97.59</v>
      </c>
      <c r="BZ7" s="25">
        <v>102.35</v>
      </c>
      <c r="CA7" s="25">
        <v>224.71</v>
      </c>
      <c r="CB7" s="25">
        <v>227.01</v>
      </c>
      <c r="CC7" s="25">
        <v>226.97</v>
      </c>
      <c r="CD7" s="25">
        <v>218.94</v>
      </c>
      <c r="CE7" s="25">
        <v>216.87</v>
      </c>
      <c r="CF7" s="25">
        <v>174.97</v>
      </c>
      <c r="CG7" s="25">
        <v>178.59</v>
      </c>
      <c r="CH7" s="25">
        <v>178.92</v>
      </c>
      <c r="CI7" s="25">
        <v>181.3</v>
      </c>
      <c r="CJ7" s="25">
        <v>181.71</v>
      </c>
      <c r="CK7" s="25">
        <v>167.74</v>
      </c>
      <c r="CL7" s="25">
        <v>39.71</v>
      </c>
      <c r="CM7" s="25">
        <v>39.409999999999997</v>
      </c>
      <c r="CN7" s="25">
        <v>38.44</v>
      </c>
      <c r="CO7" s="25">
        <v>36.549999999999997</v>
      </c>
      <c r="CP7" s="25">
        <v>36.200000000000003</v>
      </c>
      <c r="CQ7" s="25">
        <v>55.63</v>
      </c>
      <c r="CR7" s="25">
        <v>55.03</v>
      </c>
      <c r="CS7" s="25">
        <v>55.14</v>
      </c>
      <c r="CT7" s="25">
        <v>55.89</v>
      </c>
      <c r="CU7" s="25">
        <v>55.72</v>
      </c>
      <c r="CV7" s="25">
        <v>60.29</v>
      </c>
      <c r="CW7" s="25">
        <v>88.51</v>
      </c>
      <c r="CX7" s="25">
        <v>86.75</v>
      </c>
      <c r="CY7" s="25">
        <v>85.72</v>
      </c>
      <c r="CZ7" s="25">
        <v>88.38</v>
      </c>
      <c r="DA7" s="25">
        <v>86.01</v>
      </c>
      <c r="DB7" s="25">
        <v>82.04</v>
      </c>
      <c r="DC7" s="25">
        <v>81.900000000000006</v>
      </c>
      <c r="DD7" s="25">
        <v>81.39</v>
      </c>
      <c r="DE7" s="25">
        <v>81.27</v>
      </c>
      <c r="DF7" s="25">
        <v>81.260000000000005</v>
      </c>
      <c r="DG7" s="25">
        <v>90.12</v>
      </c>
      <c r="DH7" s="25">
        <v>49.46</v>
      </c>
      <c r="DI7" s="25">
        <v>50.63</v>
      </c>
      <c r="DJ7" s="25">
        <v>50.84</v>
      </c>
      <c r="DK7" s="25">
        <v>52.23</v>
      </c>
      <c r="DL7" s="25">
        <v>53.71</v>
      </c>
      <c r="DM7" s="25">
        <v>48.05</v>
      </c>
      <c r="DN7" s="25">
        <v>48.87</v>
      </c>
      <c r="DO7" s="25">
        <v>49.92</v>
      </c>
      <c r="DP7" s="25">
        <v>50.63</v>
      </c>
      <c r="DQ7" s="25">
        <v>51.29</v>
      </c>
      <c r="DR7" s="25">
        <v>50.88</v>
      </c>
      <c r="DS7" s="25">
        <v>12.85</v>
      </c>
      <c r="DT7" s="25">
        <v>14.28</v>
      </c>
      <c r="DU7" s="25">
        <v>15.41</v>
      </c>
      <c r="DV7" s="25">
        <v>15.42</v>
      </c>
      <c r="DW7" s="25">
        <v>18.55</v>
      </c>
      <c r="DX7" s="25">
        <v>13.39</v>
      </c>
      <c r="DY7" s="25">
        <v>14.85</v>
      </c>
      <c r="DZ7" s="25">
        <v>16.88</v>
      </c>
      <c r="EA7" s="25">
        <v>18.28</v>
      </c>
      <c r="EB7" s="25">
        <v>19.61</v>
      </c>
      <c r="EC7" s="25">
        <v>22.3</v>
      </c>
      <c r="ED7" s="25">
        <v>0.8</v>
      </c>
      <c r="EE7" s="25">
        <v>0.59</v>
      </c>
      <c r="EF7" s="25">
        <v>0.67</v>
      </c>
      <c r="EG7" s="25">
        <v>0.2</v>
      </c>
      <c r="EH7" s="25">
        <v>0.27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2022-12-01T01:00:24Z</dcterms:created>
  <dcterms:modified xsi:type="dcterms:W3CDTF">2023-02-01T07:06:29Z</dcterms:modified>
  <cp:category/>
</cp:coreProperties>
</file>