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D3B36ABC-029F-4E64-BEB7-7816055494D9}" xr6:coauthVersionLast="47" xr6:coauthVersionMax="47" xr10:uidLastSave="{00000000-0000-0000-0000-000000000000}"/>
  <workbookProtection workbookAlgorithmName="SHA-512" workbookHashValue="BcAv+7wxkju4TmFsBez0lITv60f9e6YY7cJOtmFBq/Dr5YLrNVf20wPbsUokrjYhI32GvX7i9YgXKGE+gZZp5w==" workbookSaltValue="1aQnzD0UKVKazYU6x/OjV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F85" i="4"/>
  <c r="E85" i="4"/>
  <c r="BB10" i="4"/>
  <c r="AT10" i="4"/>
  <c r="AL10" i="4"/>
  <c r="AD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<sst xmlns="http://schemas.openxmlformats.org/spreadsheetml/2006/main" count="228" uniqueCount="113">
  <si>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</si>
  <si>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</si>
  <si>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</si>
  <si>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</si>
  <si>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</si>
  <si>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</si>
  <si>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</si>
  <si>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</si>
  <si>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</si>
  <si>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</si>
  <si>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</si>
  <si>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</si>
  <si>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</si>
  <si>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</si>
  <si>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</si>
  <si>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</si>
  <si>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</si>
  <si>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</si>
  <si>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</si>
  <si>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</si>
  <si>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</si>
  <si>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</si>
  <si>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</si>
  <si>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</si>
  <si>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</si>
  <si>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</si>
  <si>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</si>
  <si>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</si>
  <si>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</si>
  <si>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</si>
  <si>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</si>
  <si>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</si>
  <si>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</si>
  <si>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</si>
  <si>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</si>
  <si>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</si>
  <si>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</si>
  <si>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</si>
  <si>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</si>
  <si>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</si>
  <si>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</si>
  <si>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</si>
  <si>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</si>
  <si>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</si>
  <si>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</si>
  <si>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</si>
  <si>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</si>
  <si>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</si>
  <si>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</si>
  <si>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</si>
  <si>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</si>
  <si>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</si>
  <si>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</si>
  <si>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</si>
  <si>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</si>
  <si>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</si>
  <si>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</si>
  <si>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</si>
  <si>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</si>
  <si>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</si>
  <si>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</si>
  <si>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</si>
  <si>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</si>
  <si>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</si>
  <si>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</si>
  <si>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</si>
  <si>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</si>
  <si>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</si>
  <si>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</si>
  <si>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</si>
  <si>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</si>
  <si>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</si>
  <si>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</si>
  <si>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</si>
  <si>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</si>
  <si>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</si>
  <si>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</si>
  <si>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</si>
  <si>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</si>
  <si>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</si>
  <si>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</si>
  <si>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</si>
  <si>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</si>
  <si>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</si>
  <si>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</si>
  <si>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</si>
  <si>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</si>
  <si>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</si>
  <si>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</si>
  <si>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</si>
  <si>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</si>
  <si>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</si>
  <si>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</si>
  <si>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</si>
  <si>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</si>
  <si>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</si>
  <si>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</si>
  <si>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</si>
  <si>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</si>
  <si>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</si>
  <si>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</si>
  <si>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</si>
  <si>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</si>
  <si>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</si>
  <si>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</si>
  <si>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</si>
  <si>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</si>
  <si>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</si>
  <si>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</si>
  <si>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</si>
  <si>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経営に関する指標から、現在は比較的健全な経営が出来ていると言えます。しかし、今後は人口減少等による給水収益の減少、減価償却費等の費用の増加傾向から、収益性の低下が予想されます。
　老朽管の更新が遅れており、更に、今後10～20年間で更新需要のピークを迎えます。電気機械設備の更新も必要であり、計画的な施設の更新とその財源の確保が必要です。
　水道事業ビジョン（経営戦略）を令和２年度に策定しており、令和７年度までに見直し予定です。今後は、ビジョンに掲げる「安全安心な水を安定して供給する」「災害に強い施設・体制を構築する」「基盤強化により事業を未来へつなげる」の３つの基本目標の実現に努めます。これら目標の実現に向けて、施設の計画的な更新と、官民連携や広域連携、水道料金適正化に向けた取組により健全経営の確保を図っています。</t>
    <rPh sb="104" eb="105">
      <t>サラ</t>
    </rPh>
    <rPh sb="172" eb="174">
      <t>スイドウ</t>
    </rPh>
    <rPh sb="174" eb="176">
      <t>ジギョウ</t>
    </rPh>
    <rPh sb="181" eb="183">
      <t>ケイエイ</t>
    </rPh>
    <rPh sb="183" eb="185">
      <t>センリャク</t>
    </rPh>
    <rPh sb="187" eb="189">
      <t>レイワ</t>
    </rPh>
    <rPh sb="190" eb="192">
      <t>ネンド</t>
    </rPh>
    <rPh sb="193" eb="195">
      <t>サクテイ</t>
    </rPh>
    <rPh sb="200" eb="202">
      <t>レイワ</t>
    </rPh>
    <rPh sb="203" eb="204">
      <t>ネン</t>
    </rPh>
    <rPh sb="204" eb="205">
      <t>ド</t>
    </rPh>
    <rPh sb="208" eb="210">
      <t>ミナオ</t>
    </rPh>
    <rPh sb="211" eb="213">
      <t>ヨテイ</t>
    </rPh>
    <rPh sb="216" eb="218">
      <t>コンゴ</t>
    </rPh>
    <phoneticPr fontId="4"/>
  </si>
  <si>
    <t>　①経常収支比率は例年115％以上で推移し、②累積欠損金は0であることから、収支は継続して黒字であることを示しています。令和３年度は、経常収益、経常費用のいずれも減少した結果、①は微増となりました。類似団体平均値との比較においても、単年度での収益性が高いことが分かります。
　③流動比率は依然として100％を超えており、他団体平均値を上回っていることからも、短期的な債務に対する支払い能力が高いことが分かります。令和３年度は、年度末に完了した工事の支払時期の影響により、昨年度よりも低下しました。
　④企業債残高対給水収益比率は、平成７年度を最後に企業債の新規借り入れを行っていないため年々減少傾向にあります。類似団体平均値を大きく下回り、良好な財政状況であると言えます。
　⑤料金回収率は例年110％以上を維持していることから、給水にかかる費用が給水収益で賄えていることが分かります。令和３年度は、給水収益の増加などにより、前年度より増加しました。
　経営健全化を目指し費用削減を進めており、⑥給水原価は類似団体平均値を大幅に下回り、給水に係る費用が少なく抑えられていることが分かります。
　⑦施設利用率は給水量の増減に左右されるものの、類似団体平均値を上回り、施設は効率的に稼働しています。
　⑧有収率は例年、類似団体平均値と比較して高く、事業の収益性が高いことが分かります。</t>
    <rPh sb="15" eb="17">
      <t>イジョウ</t>
    </rPh>
    <rPh sb="85" eb="87">
      <t>ケッカ</t>
    </rPh>
    <rPh sb="90" eb="92">
      <t>ビゾウ</t>
    </rPh>
    <rPh sb="213" eb="216">
      <t>ネンドマツ</t>
    </rPh>
    <rPh sb="217" eb="219">
      <t>カンリョウ</t>
    </rPh>
    <rPh sb="221" eb="223">
      <t>コウジ</t>
    </rPh>
    <rPh sb="224" eb="226">
      <t>シハライ</t>
    </rPh>
    <rPh sb="226" eb="228">
      <t>ジキ</t>
    </rPh>
    <rPh sb="229" eb="231">
      <t>エイキョウ</t>
    </rPh>
    <rPh sb="235" eb="238">
      <t>サクネンド</t>
    </rPh>
    <rPh sb="241" eb="243">
      <t>テイカ</t>
    </rPh>
    <rPh sb="351" eb="353">
      <t>イジョウ</t>
    </rPh>
    <rPh sb="393" eb="395">
      <t>レイワ</t>
    </rPh>
    <rPh sb="396" eb="398">
      <t>ネンド</t>
    </rPh>
    <rPh sb="400" eb="402">
      <t>キュウスイ</t>
    </rPh>
    <rPh sb="402" eb="404">
      <t>シュウエキ</t>
    </rPh>
    <rPh sb="405" eb="407">
      <t>ゾウカ</t>
    </rPh>
    <rPh sb="413" eb="416">
      <t>ゼンネンド</t>
    </rPh>
    <rPh sb="418" eb="420">
      <t>ゾウカ</t>
    </rPh>
    <phoneticPr fontId="4"/>
  </si>
  <si>
    <t>　①有形固定資産減価償却率は、類似団体平均値を下回っているものの、施設更新に伴い減価償却費が増加しているため、年々高くなっています。
　②管路経年化率は、令和３年度は前年度からほぼ横ばいで、類似団体平均値を上回っており、法定耐用年数を超過した老朽管が多いことを示しています。
　③管路更新率は、0.6％前後で推移し、類似団体平均値と同水準です。しかしながら、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83" eb="86">
      <t>ゼンネンド</t>
    </rPh>
    <rPh sb="90" eb="91">
      <t>ヨコ</t>
    </rPh>
    <rPh sb="103" eb="10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</si>
</sst>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0.5</c:v>
                </c:pt>
                <c:pt idx="2">
                  <c:v>0.7</c:v>
                </c:pt>
                <c:pt idx="3">
                  <c:v>0.69</c:v>
                </c:pt>
                <c:pt idx="4">
                  <c:v>0.53</c:v>
                </c:pt>
              </c:numCache>
            </c:numRef>
          </c:val>
          <c:extLst>
            <c:ext xmlns:c16="http://schemas.microsoft.com/office/drawing/2014/chart" uri="{C3380CC4-5D6E-409C-BE32-E72D297353CC}">
              <c16:uniqueId val="{00000000-95A7-4F70-AD2C-B086CBEEEA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95A7-4F70-AD2C-B086CBEEEA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120.63</c:v>
                </c:pt>
                <c:pt idx="1">
                  <c:v>123.72</c:v>
                </c:pt>
                <c:pt idx="2">
                  <c:v>118.03</c:v>
                </c:pt>
                <c:pt idx="3">
                  <c:v>116.64</c:v>
                </c:pt>
                <c:pt idx="4">
                  <c:v>117.31</c:v>
                </c:pt>
              </c:numCache>
            </c:numRef>
          </c:val>
          <c:extLst>
            <c:ext xmlns:c16="http://schemas.microsoft.com/office/drawing/2014/chart" uri="{C3380CC4-5D6E-409C-BE32-E72D297353CC}">
              <c16:uniqueId val="{00000000-F894-451D-80F2-AD3E0064D8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894-451D-80F2-AD3E0064D8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44.47</c:v>
                </c:pt>
                <c:pt idx="1">
                  <c:v>45.05</c:v>
                </c:pt>
                <c:pt idx="2">
                  <c:v>45.92</c:v>
                </c:pt>
                <c:pt idx="3">
                  <c:v>46.49</c:v>
                </c:pt>
                <c:pt idx="4">
                  <c:v>47.68</c:v>
                </c:pt>
              </c:numCache>
            </c:numRef>
          </c:val>
          <c:extLst>
            <c:ext xmlns:c16="http://schemas.microsoft.com/office/drawing/2014/chart" uri="{C3380CC4-5D6E-409C-BE32-E72D297353CC}">
              <c16:uniqueId val="{00000000-61AF-4D1D-9AB7-4BCB63DBA3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1AF-4D1D-9AB7-4BCB63DBA3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23.96</c:v>
                </c:pt>
                <c:pt idx="1">
                  <c:v>24.36</c:v>
                </c:pt>
                <c:pt idx="2">
                  <c:v>24.39</c:v>
                </c:pt>
                <c:pt idx="3">
                  <c:v>22.65</c:v>
                </c:pt>
                <c:pt idx="4">
                  <c:v>22.67</c:v>
                </c:pt>
              </c:numCache>
            </c:numRef>
          </c:val>
          <c:extLst>
            <c:ext xmlns:c16="http://schemas.microsoft.com/office/drawing/2014/chart" uri="{C3380CC4-5D6E-409C-BE32-E72D297353CC}">
              <c16:uniqueId val="{00000000-9DCA-40A1-AA23-525B34F043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DCA-40A1-AA23-525B34F043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E-440A-98B0-8AC46B00AC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4DE-440A-98B0-8AC46B00AC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971.31</c:v>
                </c:pt>
                <c:pt idx="1">
                  <c:v>548.78</c:v>
                </c:pt>
                <c:pt idx="2">
                  <c:v>690.76</c:v>
                </c:pt>
                <c:pt idx="3">
                  <c:v>698.85</c:v>
                </c:pt>
                <c:pt idx="4">
                  <c:v>605.05999999999995</c:v>
                </c:pt>
              </c:numCache>
            </c:numRef>
          </c:val>
          <c:extLst>
            <c:ext xmlns:c16="http://schemas.microsoft.com/office/drawing/2014/chart" uri="{C3380CC4-5D6E-409C-BE32-E72D297353CC}">
              <c16:uniqueId val="{00000000-2508-4234-874A-8013A93BD2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508-4234-874A-8013A93BD2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30.95</c:v>
                </c:pt>
                <c:pt idx="1">
                  <c:v>27.49</c:v>
                </c:pt>
                <c:pt idx="2">
                  <c:v>22.48</c:v>
                </c:pt>
                <c:pt idx="3">
                  <c:v>17.45</c:v>
                </c:pt>
                <c:pt idx="4">
                  <c:v>11.68</c:v>
                </c:pt>
              </c:numCache>
            </c:numRef>
          </c:val>
          <c:extLst>
            <c:ext xmlns:c16="http://schemas.microsoft.com/office/drawing/2014/chart" uri="{C3380CC4-5D6E-409C-BE32-E72D297353CC}">
              <c16:uniqueId val="{00000000-D273-4D01-89B6-202899F1F5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273-4D01-89B6-202899F1F5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121.21</c:v>
                </c:pt>
                <c:pt idx="1">
                  <c:v>125.83</c:v>
                </c:pt>
                <c:pt idx="2">
                  <c:v>117.52</c:v>
                </c:pt>
                <c:pt idx="3">
                  <c:v>112.02</c:v>
                </c:pt>
                <c:pt idx="4">
                  <c:v>115.02</c:v>
                </c:pt>
              </c:numCache>
            </c:numRef>
          </c:val>
          <c:extLst>
            <c:ext xmlns:c16="http://schemas.microsoft.com/office/drawing/2014/chart" uri="{C3380CC4-5D6E-409C-BE32-E72D297353CC}">
              <c16:uniqueId val="{00000000-4D66-441A-9D13-1D0642ACA0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4D66-441A-9D13-1D0642ACA0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114.28</c:v>
                </c:pt>
                <c:pt idx="1">
                  <c:v>108.85</c:v>
                </c:pt>
                <c:pt idx="2">
                  <c:v>116.41</c:v>
                </c:pt>
                <c:pt idx="3">
                  <c:v>117.91</c:v>
                </c:pt>
                <c:pt idx="4">
                  <c:v>119.21</c:v>
                </c:pt>
              </c:numCache>
            </c:numRef>
          </c:val>
          <c:extLst>
            <c:ext xmlns:c16="http://schemas.microsoft.com/office/drawing/2014/chart" uri="{C3380CC4-5D6E-409C-BE32-E72D297353CC}">
              <c16:uniqueId val="{00000000-6DE8-43DB-90A1-E4B0F705FE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6DE8-43DB-90A1-E4B0F705FE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63.39</c:v>
                </c:pt>
                <c:pt idx="1">
                  <c:v>60.67</c:v>
                </c:pt>
                <c:pt idx="2">
                  <c:v>60.27</c:v>
                </c:pt>
                <c:pt idx="3">
                  <c:v>61.71</c:v>
                </c:pt>
                <c:pt idx="4">
                  <c:v>61.05</c:v>
                </c:pt>
              </c:numCache>
            </c:numRef>
          </c:val>
          <c:extLst>
            <c:ext xmlns:c16="http://schemas.microsoft.com/office/drawing/2014/chart" uri="{C3380CC4-5D6E-409C-BE32-E72D297353CC}">
              <c16:uniqueId val="{00000000-0B89-457F-8D40-71A2D60633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B89-457F-8D40-71A2D60633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91.73</c:v>
                </c:pt>
                <c:pt idx="1">
                  <c:v>92.95</c:v>
                </c:pt>
                <c:pt idx="2">
                  <c:v>93.57</c:v>
                </c:pt>
                <c:pt idx="3">
                  <c:v>94.25</c:v>
                </c:pt>
                <c:pt idx="4">
                  <c:v>94.78</c:v>
                </c:pt>
              </c:numCache>
            </c:numRef>
          </c:val>
          <c:extLst>
            <c:ext xmlns:c16="http://schemas.microsoft.com/office/drawing/2014/chart" uri="{C3380CC4-5D6E-409C-BE32-E72D297353CC}">
              <c16:uniqueId val="{00000000-3D14-4C26-B2B2-760D77E818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D14-4C26-B2B2-760D77E818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武豊町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43401</v>
      </c>
      <c r="AM8" s="45"/>
      <c r="AN8" s="45"/>
      <c r="AO8" s="45"/>
      <c r="AP8" s="45"/>
      <c r="AQ8" s="45"/>
      <c r="AR8" s="45"/>
      <c r="AS8" s="45"/>
      <c r="AT8" s="46">
        <f>データ!$S$6</f>
        <v>26.37</v>
      </c>
      <c r="AU8" s="47"/>
      <c r="AV8" s="47"/>
      <c r="AW8" s="47"/>
      <c r="AX8" s="47"/>
      <c r="AY8" s="47"/>
      <c r="AZ8" s="47"/>
      <c r="BA8" s="47"/>
      <c r="BB8" s="48">
        <f>データ!$T$6</f>
        <v>1645.85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96.07</v>
      </c>
      <c r="J10" s="47"/>
      <c r="K10" s="47"/>
      <c r="L10" s="47"/>
      <c r="M10" s="47"/>
      <c r="N10" s="47"/>
      <c r="O10" s="81"/>
      <c r="P10" s="48">
        <f>データ!$P$6</f>
        <v>99.95</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43212</v>
      </c>
      <c r="AM10" s="45"/>
      <c r="AN10" s="45"/>
      <c r="AO10" s="45"/>
      <c r="AP10" s="45"/>
      <c r="AQ10" s="45"/>
      <c r="AR10" s="45"/>
      <c r="AS10" s="45"/>
      <c r="AT10" s="46">
        <f>データ!$V$6</f>
        <v>25.82</v>
      </c>
      <c r="AU10" s="47"/>
      <c r="AV10" s="47"/>
      <c r="AW10" s="47"/>
      <c r="AX10" s="47"/>
      <c r="AY10" s="47"/>
      <c r="AZ10" s="47"/>
      <c r="BA10" s="47"/>
      <c r="BB10" s="48">
        <f>データ!$W$6</f>
        <v>1673.59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xHJHwUqW4H7bX+VlOTqEqCbdoxEy85e85nmjmFwBDSaN5nsGj69ug2ZOT6AeK/fHpwrGSBTbFcty1Xi7uHeRw==" saltValue="FKiAuFKlEMOTRRCpag2h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234478</v>
      </c>
      <c r="D6" s="20">
        <f t="shared" si="3"/>
        <v>46</v>
      </c>
      <c r="E6" s="20">
        <f t="shared" si="3"/>
        <v>1</v>
      </c>
      <c r="F6" s="20">
        <f t="shared" si="3"/>
        <v>0</v>
      </c>
      <c r="G6" s="20">
        <f t="shared" si="3"/>
        <v>1</v>
      </c>
      <c r="H6" s="20" t="str">
        <f t="shared" si="3"/>
        <v>愛知県　武豊町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96.07</v>
      </c>
      <c r="P6" s="21">
        <f t="shared" si="3"/>
        <v>99.95</v>
      </c>
      <c r="Q6" s="21">
        <f t="shared" si="3"/>
        <v>2530</v>
      </c>
      <c r="R6" s="21">
        <f t="shared" si="3"/>
        <v>43401</v>
      </c>
      <c r="S6" s="21">
        <f t="shared" si="3"/>
        <v>26.37</v>
      </c>
      <c r="T6" s="21">
        <f t="shared" si="3"/>
        <v>1645.85</v>
      </c>
      <c r="U6" s="21">
        <f t="shared" si="3"/>
        <v>43212</v>
      </c>
      <c r="V6" s="21">
        <f t="shared" si="3"/>
        <v>25.82</v>
      </c>
      <c r="W6" s="21">
        <f t="shared" si="3"/>
        <v>1673.59</v>
      </c>
      <c r="X6" s="22">
        <f>IF(X7="",NA(),X7)</f>
        <v>120.63</v>
      </c>
      <c r="Y6" s="22">
        <f t="shared" ref="Y6:AG6" si="4">IF(Y7="",NA(),Y7)</f>
        <v>123.72</v>
      </c>
      <c r="Z6" s="22">
        <f t="shared" si="4"/>
        <v>118.03</v>
      </c>
      <c r="AA6" s="22">
        <f t="shared" si="4"/>
        <v>116.64</v>
      </c>
      <c r="AB6" s="22">
        <f t="shared" si="4"/>
        <v>117.31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971.31</v>
      </c>
      <c r="AU6" s="22">
        <f t="shared" ref="AU6:BC6" si="6">IF(AU7="",NA(),AU7)</f>
        <v>548.78</v>
      </c>
      <c r="AV6" s="22">
        <f t="shared" si="6"/>
        <v>690.76</v>
      </c>
      <c r="AW6" s="22">
        <f t="shared" si="6"/>
        <v>698.85</v>
      </c>
      <c r="AX6" s="22">
        <f t="shared" si="6"/>
        <v>605.05999999999995</v>
      </c>
      <c r="AY6" s="22">
        <f t="shared" si="6"/>
        <v>357.34</v>
      </c>
      <c r="AZ6" s="22">
        <f t="shared" si="6"/>
        <v>366.03</v>
      </c>
      <c r="BA6" s="22">
        <f t="shared" si="6"/>
        <v>365.18</v>
      </c>
      <c r="BB6" s="22">
        <f t="shared" si="6"/>
        <v>327.77</v>
      </c>
      <c r="BC6" s="22">
        <f t="shared" si="6"/>
        <v>338.02</v>
      </c>
      <c r="BD6" s="21" t="str">
        <f>IF(BD7="","",IF(BD7="-","【-】","【"&amp;SUBSTITUTE(TEXT(BD7,"#,##0.00"),"-","△")&amp;"】"))</f>
        <v>【261.51】</v>
      </c>
      <c r="BE6" s="22">
        <f>IF(BE7="",NA(),BE7)</f>
        <v>30.95</v>
      </c>
      <c r="BF6" s="22">
        <f t="shared" ref="BF6:BN6" si="7">IF(BF7="",NA(),BF7)</f>
        <v>27.49</v>
      </c>
      <c r="BG6" s="22">
        <f t="shared" si="7"/>
        <v>22.48</v>
      </c>
      <c r="BH6" s="22">
        <f t="shared" si="7"/>
        <v>17.45</v>
      </c>
      <c r="BI6" s="22">
        <f t="shared" si="7"/>
        <v>11.68</v>
      </c>
      <c r="BJ6" s="22">
        <f t="shared" si="7"/>
        <v>373.69</v>
      </c>
      <c r="BK6" s="22">
        <f t="shared" si="7"/>
        <v>370.12</v>
      </c>
      <c r="BL6" s="22">
        <f t="shared" si="7"/>
        <v>371.65</v>
      </c>
      <c r="BM6" s="22">
        <f t="shared" si="7"/>
        <v>397.1</v>
      </c>
      <c r="BN6" s="22">
        <f t="shared" si="7"/>
        <v>379.91</v>
      </c>
      <c r="BO6" s="21" t="str">
        <f>IF(BO7="","",IF(BO7="-","【-】","【"&amp;SUBSTITUTE(TEXT(BO7,"#,##0.00"),"-","△")&amp;"】"))</f>
        <v>【265.16】</v>
      </c>
      <c r="BP6" s="22">
        <f>IF(BP7="",NA(),BP7)</f>
        <v>121.21</v>
      </c>
      <c r="BQ6" s="22">
        <f t="shared" ref="BQ6:BY6" si="8">IF(BQ7="",NA(),BQ7)</f>
        <v>125.83</v>
      </c>
      <c r="BR6" s="22">
        <f t="shared" si="8"/>
        <v>117.52</v>
      </c>
      <c r="BS6" s="22">
        <f t="shared" si="8"/>
        <v>112.02</v>
      </c>
      <c r="BT6" s="22">
        <f t="shared" si="8"/>
        <v>115.02</v>
      </c>
      <c r="BU6" s="22">
        <f t="shared" si="8"/>
        <v>99.87</v>
      </c>
      <c r="BV6" s="22">
        <f t="shared" si="8"/>
        <v>100.42</v>
      </c>
      <c r="BW6" s="22">
        <f t="shared" si="8"/>
        <v>98.77</v>
      </c>
      <c r="BX6" s="22">
        <f t="shared" si="8"/>
        <v>95.79</v>
      </c>
      <c r="BY6" s="22">
        <f t="shared" si="8"/>
        <v>98.3</v>
      </c>
      <c r="BZ6" s="21" t="str">
        <f>IF(BZ7="","",IF(BZ7="-","【-】","【"&amp;SUBSTITUTE(TEXT(BZ7,"#,##0.00"),"-","△")&amp;"】"))</f>
        <v>【102.35】</v>
      </c>
      <c r="CA6" s="22">
        <f>IF(CA7="",NA(),CA7)</f>
        <v>114.28</v>
      </c>
      <c r="CB6" s="22">
        <f t="shared" ref="CB6:CJ6" si="9">IF(CB7="",NA(),CB7)</f>
        <v>108.85</v>
      </c>
      <c r="CC6" s="22">
        <f t="shared" si="9"/>
        <v>116.41</v>
      </c>
      <c r="CD6" s="22">
        <f t="shared" si="9"/>
        <v>117.91</v>
      </c>
      <c r="CE6" s="22">
        <f t="shared" si="9"/>
        <v>119.21</v>
      </c>
      <c r="CF6" s="22">
        <f t="shared" si="9"/>
        <v>171.81</v>
      </c>
      <c r="CG6" s="22">
        <f t="shared" si="9"/>
        <v>171.67</v>
      </c>
      <c r="CH6" s="22">
        <f t="shared" si="9"/>
        <v>173.67</v>
      </c>
      <c r="CI6" s="22">
        <f t="shared" si="9"/>
        <v>171.13</v>
      </c>
      <c r="CJ6" s="22">
        <f t="shared" si="9"/>
        <v>173.7</v>
      </c>
      <c r="CK6" s="21" t="str">
        <f>IF(CK7="","",IF(CK7="-","【-】","【"&amp;SUBSTITUTE(TEXT(CK7,"#,##0.00"),"-","△")&amp;"】"))</f>
        <v>【167.74】</v>
      </c>
      <c r="CL6" s="22">
        <f>IF(CL7="",NA(),CL7)</f>
        <v>63.39</v>
      </c>
      <c r="CM6" s="22">
        <f t="shared" ref="CM6:CU6" si="10">IF(CM7="",NA(),CM7)</f>
        <v>60.67</v>
      </c>
      <c r="CN6" s="22">
        <f t="shared" si="10"/>
        <v>60.27</v>
      </c>
      <c r="CO6" s="22">
        <f t="shared" si="10"/>
        <v>61.71</v>
      </c>
      <c r="CP6" s="22">
        <f t="shared" si="10"/>
        <v>61.05</v>
      </c>
      <c r="CQ6" s="22">
        <f t="shared" si="10"/>
        <v>60.03</v>
      </c>
      <c r="CR6" s="22">
        <f t="shared" si="10"/>
        <v>59.74</v>
      </c>
      <c r="CS6" s="22">
        <f t="shared" si="10"/>
        <v>59.67</v>
      </c>
      <c r="CT6" s="22">
        <f t="shared" si="10"/>
        <v>60.12</v>
      </c>
      <c r="CU6" s="22">
        <f t="shared" si="10"/>
        <v>60.34</v>
      </c>
      <c r="CV6" s="21" t="str">
        <f>IF(CV7="","",IF(CV7="-","【-】","【"&amp;SUBSTITUTE(TEXT(CV7,"#,##0.00"),"-","△")&amp;"】"))</f>
        <v>【60.29】</v>
      </c>
      <c r="CW6" s="22">
        <f>IF(CW7="",NA(),CW7)</f>
        <v>91.73</v>
      </c>
      <c r="CX6" s="22">
        <f t="shared" ref="CX6:DF6" si="11">IF(CX7="",NA(),CX7)</f>
        <v>92.95</v>
      </c>
      <c r="CY6" s="22">
        <f t="shared" si="11"/>
        <v>93.57</v>
      </c>
      <c r="CZ6" s="22">
        <f t="shared" si="11"/>
        <v>94.25</v>
      </c>
      <c r="DA6" s="22">
        <f t="shared" si="11"/>
        <v>94.78</v>
      </c>
      <c r="DB6" s="22">
        <f t="shared" si="11"/>
        <v>84.81</v>
      </c>
      <c r="DC6" s="22">
        <f t="shared" si="11"/>
        <v>84.8</v>
      </c>
      <c r="DD6" s="22">
        <f t="shared" si="11"/>
        <v>84.6</v>
      </c>
      <c r="DE6" s="22">
        <f t="shared" si="11"/>
        <v>84.24</v>
      </c>
      <c r="DF6" s="22">
        <f t="shared" si="11"/>
        <v>84.19</v>
      </c>
      <c r="DG6" s="21" t="str">
        <f>IF(DG7="","",IF(DG7="-","【-】","【"&amp;SUBSTITUTE(TEXT(DG7,"#,##0.00"),"-","△")&amp;"】"))</f>
        <v>【90.12】</v>
      </c>
      <c r="DH6" s="22">
        <f>IF(DH7="",NA(),DH7)</f>
        <v>44.47</v>
      </c>
      <c r="DI6" s="22">
        <f t="shared" ref="DI6:DQ6" si="12">IF(DI7="",NA(),DI7)</f>
        <v>45.05</v>
      </c>
      <c r="DJ6" s="22">
        <f t="shared" si="12"/>
        <v>45.92</v>
      </c>
      <c r="DK6" s="22">
        <f t="shared" si="12"/>
        <v>46.49</v>
      </c>
      <c r="DL6" s="22">
        <f t="shared" si="12"/>
        <v>47.68</v>
      </c>
      <c r="DM6" s="22">
        <f t="shared" si="12"/>
        <v>47.28</v>
      </c>
      <c r="DN6" s="22">
        <f t="shared" si="12"/>
        <v>47.66</v>
      </c>
      <c r="DO6" s="22">
        <f t="shared" si="12"/>
        <v>48.17</v>
      </c>
      <c r="DP6" s="22">
        <f t="shared" si="12"/>
        <v>48.83</v>
      </c>
      <c r="DQ6" s="22">
        <f t="shared" si="12"/>
        <v>49.96</v>
      </c>
      <c r="DR6" s="21" t="str">
        <f>IF(DR7="","",IF(DR7="-","【-】","【"&amp;SUBSTITUTE(TEXT(DR7,"#,##0.00"),"-","△")&amp;"】"))</f>
        <v>【50.88】</v>
      </c>
      <c r="DS6" s="22">
        <f>IF(DS7="",NA(),DS7)</f>
        <v>23.96</v>
      </c>
      <c r="DT6" s="22">
        <f t="shared" ref="DT6:EB6" si="13">IF(DT7="",NA(),DT7)</f>
        <v>24.36</v>
      </c>
      <c r="DU6" s="22">
        <f t="shared" si="13"/>
        <v>24.39</v>
      </c>
      <c r="DV6" s="22">
        <f t="shared" si="13"/>
        <v>22.65</v>
      </c>
      <c r="DW6" s="22">
        <f t="shared" si="13"/>
        <v>22.67</v>
      </c>
      <c r="DX6" s="22">
        <f t="shared" si="13"/>
        <v>12.19</v>
      </c>
      <c r="DY6" s="22">
        <f t="shared" si="13"/>
        <v>15.1</v>
      </c>
      <c r="DZ6" s="22">
        <f t="shared" si="13"/>
        <v>17.12</v>
      </c>
      <c r="EA6" s="22">
        <f t="shared" si="13"/>
        <v>18.18</v>
      </c>
      <c r="EB6" s="22">
        <f t="shared" si="13"/>
        <v>19.32</v>
      </c>
      <c r="EC6" s="21" t="str">
        <f>IF(EC7="","",IF(EC7="-","【-】","【"&amp;SUBSTITUTE(TEXT(EC7,"#,##0.00"),"-","△")&amp;"】"))</f>
        <v>【22.30】</v>
      </c>
      <c r="ED6" s="22">
        <f>IF(ED7="",NA(),ED7)</f>
        <v>0.74</v>
      </c>
      <c r="EE6" s="22">
        <f t="shared" ref="EE6:EM6" si="14">IF(EE7="",NA(),EE7)</f>
        <v>0.5</v>
      </c>
      <c r="EF6" s="22">
        <f t="shared" si="14"/>
        <v>0.7</v>
      </c>
      <c r="EG6" s="22">
        <f t="shared" si="14"/>
        <v>0.69</v>
      </c>
      <c r="EH6" s="22">
        <f t="shared" si="14"/>
        <v>0.53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234478</v>
      </c>
      <c r="D7" s="24">
        <v>46</v>
      </c>
      <c r="E7" s="24">
        <v>1</v>
      </c>
      <c r="F7" s="24">
        <v>0</v>
      </c>
      <c r="G7" s="24">
        <v>1</v>
      </c>
      <c r="H7" s="24" t="s">
        <v>93</v>
      </c>
      <c r="I7" s="24" t="s">
        <v>94</v>
      </c>
      <c r="J7" s="24" t="s">
        <v>95</v>
      </c>
      <c r="K7" s="24" t="s">
        <v>96</v>
      </c>
      <c r="L7" s="24" t="s">
        <v>97</v>
      </c>
      <c r="M7" s="24" t="s">
        <v>98</v>
      </c>
      <c r="N7" s="25" t="s">
        <v>99</v>
      </c>
      <c r="O7" s="25">
        <v>96.07</v>
      </c>
      <c r="P7" s="25">
        <v>99.95</v>
      </c>
      <c r="Q7" s="25">
        <v>2530</v>
      </c>
      <c r="R7" s="25">
        <v>43401</v>
      </c>
      <c r="S7" s="25">
        <v>26.37</v>
      </c>
      <c r="T7" s="25">
        <v>1645.85</v>
      </c>
      <c r="U7" s="25">
        <v>43212</v>
      </c>
      <c r="V7" s="25">
        <v>25.82</v>
      </c>
      <c r="W7" s="25">
        <v>1673.59</v>
      </c>
      <c r="X7" s="25">
        <v>120.63</v>
      </c>
      <c r="Y7" s="25">
        <v>123.72</v>
      </c>
      <c r="Z7" s="25">
        <v>118.03</v>
      </c>
      <c r="AA7" s="25">
        <v>116.64</v>
      </c>
      <c r="AB7" s="25">
        <v>117.31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971.31</v>
      </c>
      <c r="AU7" s="25">
        <v>548.78</v>
      </c>
      <c r="AV7" s="25">
        <v>690.76</v>
      </c>
      <c r="AW7" s="25">
        <v>698.85</v>
      </c>
      <c r="AX7" s="25">
        <v>605.05999999999995</v>
      </c>
      <c r="AY7" s="25">
        <v>357.34</v>
      </c>
      <c r="AZ7" s="25">
        <v>366.03</v>
      </c>
      <c r="BA7" s="25">
        <v>365.18</v>
      </c>
      <c r="BB7" s="25">
        <v>327.77</v>
      </c>
      <c r="BC7" s="25">
        <v>338.02</v>
      </c>
      <c r="BD7" s="25">
        <v>261.51</v>
      </c>
      <c r="BE7" s="25">
        <v>30.95</v>
      </c>
      <c r="BF7" s="25">
        <v>27.49</v>
      </c>
      <c r="BG7" s="25">
        <v>22.48</v>
      </c>
      <c r="BH7" s="25">
        <v>17.45</v>
      </c>
      <c r="BI7" s="25">
        <v>11.68</v>
      </c>
      <c r="BJ7" s="25">
        <v>373.69</v>
      </c>
      <c r="BK7" s="25">
        <v>370.12</v>
      </c>
      <c r="BL7" s="25">
        <v>371.65</v>
      </c>
      <c r="BM7" s="25">
        <v>397.1</v>
      </c>
      <c r="BN7" s="25">
        <v>379.91</v>
      </c>
      <c r="BO7" s="25">
        <v>265.16000000000003</v>
      </c>
      <c r="BP7" s="25">
        <v>121.21</v>
      </c>
      <c r="BQ7" s="25">
        <v>125.83</v>
      </c>
      <c r="BR7" s="25">
        <v>117.52</v>
      </c>
      <c r="BS7" s="25">
        <v>112.02</v>
      </c>
      <c r="BT7" s="25">
        <v>115.02</v>
      </c>
      <c r="BU7" s="25">
        <v>99.87</v>
      </c>
      <c r="BV7" s="25">
        <v>100.42</v>
      </c>
      <c r="BW7" s="25">
        <v>98.77</v>
      </c>
      <c r="BX7" s="25">
        <v>95.79</v>
      </c>
      <c r="BY7" s="25">
        <v>98.3</v>
      </c>
      <c r="BZ7" s="25">
        <v>102.35</v>
      </c>
      <c r="CA7" s="25">
        <v>114.28</v>
      </c>
      <c r="CB7" s="25">
        <v>108.85</v>
      </c>
      <c r="CC7" s="25">
        <v>116.41</v>
      </c>
      <c r="CD7" s="25">
        <v>117.91</v>
      </c>
      <c r="CE7" s="25">
        <v>119.21</v>
      </c>
      <c r="CF7" s="25">
        <v>171.81</v>
      </c>
      <c r="CG7" s="25">
        <v>171.67</v>
      </c>
      <c r="CH7" s="25">
        <v>173.67</v>
      </c>
      <c r="CI7" s="25">
        <v>171.13</v>
      </c>
      <c r="CJ7" s="25">
        <v>173.7</v>
      </c>
      <c r="CK7" s="25">
        <v>167.74</v>
      </c>
      <c r="CL7" s="25">
        <v>63.39</v>
      </c>
      <c r="CM7" s="25">
        <v>60.67</v>
      </c>
      <c r="CN7" s="25">
        <v>60.27</v>
      </c>
      <c r="CO7" s="25">
        <v>61.71</v>
      </c>
      <c r="CP7" s="25">
        <v>61.05</v>
      </c>
      <c r="CQ7" s="25">
        <v>60.03</v>
      </c>
      <c r="CR7" s="25">
        <v>59.74</v>
      </c>
      <c r="CS7" s="25">
        <v>59.67</v>
      </c>
      <c r="CT7" s="25">
        <v>60.12</v>
      </c>
      <c r="CU7" s="25">
        <v>60.34</v>
      </c>
      <c r="CV7" s="25">
        <v>60.29</v>
      </c>
      <c r="CW7" s="25">
        <v>91.73</v>
      </c>
      <c r="CX7" s="25">
        <v>92.95</v>
      </c>
      <c r="CY7" s="25">
        <v>93.57</v>
      </c>
      <c r="CZ7" s="25">
        <v>94.25</v>
      </c>
      <c r="DA7" s="25">
        <v>94.78</v>
      </c>
      <c r="DB7" s="25">
        <v>84.81</v>
      </c>
      <c r="DC7" s="25">
        <v>84.8</v>
      </c>
      <c r="DD7" s="25">
        <v>84.6</v>
      </c>
      <c r="DE7" s="25">
        <v>84.24</v>
      </c>
      <c r="DF7" s="25">
        <v>84.19</v>
      </c>
      <c r="DG7" s="25">
        <v>90.12</v>
      </c>
      <c r="DH7" s="25">
        <v>44.47</v>
      </c>
      <c r="DI7" s="25">
        <v>45.05</v>
      </c>
      <c r="DJ7" s="25">
        <v>45.92</v>
      </c>
      <c r="DK7" s="25">
        <v>46.49</v>
      </c>
      <c r="DL7" s="25">
        <v>47.68</v>
      </c>
      <c r="DM7" s="25">
        <v>47.28</v>
      </c>
      <c r="DN7" s="25">
        <v>47.66</v>
      </c>
      <c r="DO7" s="25">
        <v>48.17</v>
      </c>
      <c r="DP7" s="25">
        <v>48.83</v>
      </c>
      <c r="DQ7" s="25">
        <v>49.96</v>
      </c>
      <c r="DR7" s="25">
        <v>50.88</v>
      </c>
      <c r="DS7" s="25">
        <v>23.96</v>
      </c>
      <c r="DT7" s="25">
        <v>24.36</v>
      </c>
      <c r="DU7" s="25">
        <v>24.39</v>
      </c>
      <c r="DV7" s="25">
        <v>22.65</v>
      </c>
      <c r="DW7" s="25">
        <v>22.67</v>
      </c>
      <c r="DX7" s="25">
        <v>12.19</v>
      </c>
      <c r="DY7" s="25">
        <v>15.1</v>
      </c>
      <c r="DZ7" s="25">
        <v>17.12</v>
      </c>
      <c r="EA7" s="25">
        <v>18.18</v>
      </c>
      <c r="EB7" s="25">
        <v>19.32</v>
      </c>
      <c r="EC7" s="25">
        <v>22.3</v>
      </c>
      <c r="ED7" s="25">
        <v>0.74</v>
      </c>
      <c r="EE7" s="25">
        <v>0.5</v>
      </c>
      <c r="EF7" s="25">
        <v>0.7</v>
      </c>
      <c r="EG7" s="25">
        <v>0.69</v>
      </c>
      <c r="EH7" s="25">
        <v>0.53</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2022-12-01T01:00:25Z</dcterms:created>
  <dcterms:modified xsi:type="dcterms:W3CDTF">2023-01-27T05:40:27Z</dcterms:modified>
  <cp:category/>
</cp:coreProperties>
</file>