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1_田原市\下水道\"/>
    </mc:Choice>
  </mc:AlternateContent>
  <xr:revisionPtr revIDLastSave="0" documentId="13_ncr:1_{359C2C07-9C1F-4957-87F9-AEC970D89C23}" xr6:coauthVersionLast="47" xr6:coauthVersionMax="47" xr10:uidLastSave="{00000000-0000-0000-0000-000000000000}"/>
  <workbookProtection workbookAlgorithmName="SHA-512" workbookHashValue="s/64ITqW9bqEEX//67cmm263Q1YEtf8KhMFvE3WZJeKoxC3tgK8YUYaAb3AgXLMXviMOBW0J3HCbimIqbvAYZg==" workbookSaltValue="GKgEhMvoEuyfJmfO580tp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D10" i="4"/>
  <c r="BB8" i="4"/>
  <c r="AT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<sst xmlns="http://schemas.openxmlformats.org/spreadsheetml/2006/main" count="297" uniqueCount="117">
  <si>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</si>
  <si>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</si>
  <si>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</si>
  <si>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</si>
  <si>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</si>
  <si>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</si>
  <si>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</si>
  <si>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</si>
  <si>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</si>
  <si>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</si>
  <si>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</si>
  <si>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</si>
  <si>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</si>
  <si>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</si>
  <si>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</si>
  <si>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</si>
  <si>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</si>
  <si>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</si>
  <si>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</si>
  <si>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</si>
  <si>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</si>
  <si>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</si>
  <si>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</si>
  <si>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</si>
  <si>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</si>
  <si>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</si>
  <si>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</si>
  <si>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</si>
  <si>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</si>
  <si>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</si>
  <si>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</si>
  <si>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</si>
  <si>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</si>
  <si>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</si>
  <si>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</si>
  <si>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</si>
  <si>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</si>
  <si>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</si>
  <si>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</si>
  <si>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</si>
  <si>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</si>
  <si>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</si>
  <si>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</si>
  <si>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</si>
  <si>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</si>
  <si>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</si>
  <si>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</si>
  <si>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</si>
  <si>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</si>
  <si>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</si>
  <si>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</si>
  <si>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</si>
  <si>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</si>
  <si>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</si>
  <si>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</si>
  <si>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</si>
  <si>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</si>
  <si>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</si>
  <si>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</si>
  <si>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</si>
  <si>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</si>
  <si>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</si>
  <si>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</si>
  <si>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</si>
  <si>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</si>
  <si>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</si>
  <si>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</si>
  <si>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</si>
  <si>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</si>
  <si>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</si>
  <si>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</si>
  <si>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</si>
  <si>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</si>
  <si>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</si>
  <si>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</si>
  <si>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</si>
  <si>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</si>
  <si>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</si>
  <si>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</si>
  <si>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</si>
  <si>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</si>
  <si>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</si>
  <si>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</si>
  <si>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</si>
  <si>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</si>
  <si>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</si>
  <si>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</si>
  <si>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</si>
  <si>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</si>
  <si>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</si>
  <si>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</si>
  <si>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</si>
  <si>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</si>
  <si>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</si>
  <si>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</si>
  <si>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</si>
  <si>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</si>
  <si>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</si>
  <si>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</si>
  <si>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</si>
  <si>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</si>
  <si>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</si>
  <si>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</si>
  <si>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</si>
  <si>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</si>
  <si>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</si>
  <si>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</si>
  <si>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</si>
  <si>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</si>
  <si>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</si>
  <si>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</si>
  <si>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</si>
  <si>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</si>
  <si>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</si>
  <si>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公共下水道施設は、平成3年度から順次供用を開始し、最も古い施設で30年が経過している。
　現時点の管渠供用年数は施設耐用年数（50年）の半分以上を経過しており、今後は老朽化に伴う更新が課題となってくる。持続可能な公共下水道事業を実現していくために、ストックマネジメント手法を取り入れて状態監視保全等の維持管理を行い、管路施設の長寿命化に取り組む必要がある。</t>
    <rPh sb="71" eb="73">
      <t>イジョウ</t>
    </rPh>
    <rPh sb="74" eb="76">
      <t>ケイカ</t>
    </rPh>
    <rPh sb="81" eb="83">
      <t>コンゴ</t>
    </rPh>
    <rPh sb="88" eb="89">
      <t>トモナ</t>
    </rPh>
    <rPh sb="90" eb="92">
      <t>コウシン</t>
    </rPh>
    <rPh sb="149" eb="150">
      <t>トウ</t>
    </rPh>
    <rPh sb="156" eb="157">
      <t>オコナ</t>
    </rPh>
    <rPh sb="173" eb="175">
      <t>ヒツヨウ</t>
    </rPh>
    <phoneticPr fontId="4"/>
  </si>
  <si>
    <t>　本市下水道事業会計は、令和2年4月1日より、地方公営企業法を全適用し、公営企業会計へ移行しているため、移行後の数値のみが記載されている。
　①経常収支比率は、106.13％で、100%を上回っているものの、⑤経費回収率が類似団体と比較し低くなっていることから、経費削減、使用料改定及び水洗化率の向上など、経営状況の改善を進める必要がある。
　③流動比率は、39.76%となっているが、これは流動負債に建設改良費等の財源に充てた企業債が含まれていることによる影響が大きい。また、⑥汚水処理原価は、類似団体と比較すると低い数値となっている。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今後も水洗化率の向上、維持管理費の削減に努めるとともに使用料の改定について検討する必要がある。
　④企業債残高対事業規模比率は、類似団体の平均値と比較すると低い数値となっている。令和3年度は償還額に対し借入額が下回っており、今後も企業債残高は減少する見込みである。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⑦施設利用率については、類似団体と比較して高い数値であるが、今後は人口減少等により、有収水量の減少が予想される。そのため接続数等を注視し、引き続き不明水対策を行っていく必要がある。
　⑧水洗化率は、微増しているものの類似団体と比較して低い数値であるため、引き続き啓発活動を行い水洗化率を上げていく必要がある。</t>
    <rPh sb="298" eb="301">
      <t>シヨウリョウ</t>
    </rPh>
    <rPh sb="302" eb="304">
      <t>カイテイ</t>
    </rPh>
    <rPh sb="474" eb="475">
      <t>ヒ</t>
    </rPh>
    <rPh sb="476" eb="477">
      <t>ツヅ</t>
    </rPh>
    <rPh sb="489" eb="491">
      <t>ヒツヨウ</t>
    </rPh>
    <rPh sb="504" eb="506">
      <t>ビゾウ</t>
    </rPh>
    <rPh sb="522" eb="523">
      <t>ヒク</t>
    </rPh>
    <phoneticPr fontId="4"/>
  </si>
  <si>
    <t>　本市では、経営判断に必要な損益の認識、資産・負債等を正確に把握する必要があることから、令和2年4月1日から地方公営企業法を適用した。
　施設整備は概ね完了しており、維持管理が中心となっている。
 今後は、引き続き水洗化率の向上に努めるとともに使用料改定について検討を進め、下水道使用料の安定的な確保と汚水処理に係る経費削減による経費回収率の向上に取り組む必要がある。
　令和2年度経営戦略策定済み。令和7年度見直し予定。</t>
    <rPh sb="71" eb="73">
      <t>セイビ</t>
    </rPh>
    <rPh sb="103" eb="104">
      <t>ヒ</t>
    </rPh>
    <rPh sb="105" eb="106">
      <t>ツヅ</t>
    </rPh>
    <rPh sb="115" eb="116">
      <t>ツト</t>
    </rPh>
    <rPh sb="122" eb="125">
      <t>シヨウリョウ</t>
    </rPh>
    <rPh sb="125" eb="127">
      <t>カイテイ</t>
    </rPh>
    <rPh sb="131" eb="133">
      <t>ケントウ</t>
    </rPh>
    <rPh sb="134" eb="135">
      <t>スス</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</si>
</sst>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BD-4D92-8412-1C89C9E8D2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0.17</c:v>
                </c:pt>
              </c:numCache>
            </c:numRef>
          </c:val>
          <c:smooth val="0"/>
          <c:extLst>
            <c:ext xmlns:c16="http://schemas.microsoft.com/office/drawing/2014/chart" uri="{C3380CC4-5D6E-409C-BE32-E72D297353CC}">
              <c16:uniqueId val="{00000001-CEBD-4D92-8412-1C89C9E8D2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94.62</c:v>
                </c:pt>
                <c:pt idx="4">
                  <c:v>98.16</c:v>
                </c:pt>
              </c:numCache>
            </c:numRef>
          </c:val>
          <c:extLst>
            <c:ext xmlns:c16="http://schemas.microsoft.com/office/drawing/2014/chart" uri="{C3380CC4-5D6E-409C-BE32-E72D297353CC}">
              <c16:uniqueId val="{00000000-1FD7-403F-A9DA-035D345A48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64.92</c:v>
                </c:pt>
              </c:numCache>
            </c:numRef>
          </c:val>
          <c:smooth val="0"/>
          <c:extLst>
            <c:ext xmlns:c16="http://schemas.microsoft.com/office/drawing/2014/chart" uri="{C3380CC4-5D6E-409C-BE32-E72D297353CC}">
              <c16:uniqueId val="{00000001-1FD7-403F-A9DA-035D345A48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90.62</c:v>
                </c:pt>
                <c:pt idx="4">
                  <c:v>91.28</c:v>
                </c:pt>
              </c:numCache>
            </c:numRef>
          </c:val>
          <c:extLst>
            <c:ext xmlns:c16="http://schemas.microsoft.com/office/drawing/2014/chart" uri="{C3380CC4-5D6E-409C-BE32-E72D297353CC}">
              <c16:uniqueId val="{00000000-C89E-4CF9-9A15-6305FDD253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92.88</c:v>
                </c:pt>
              </c:numCache>
            </c:numRef>
          </c:val>
          <c:smooth val="0"/>
          <c:extLst>
            <c:ext xmlns:c16="http://schemas.microsoft.com/office/drawing/2014/chart" uri="{C3380CC4-5D6E-409C-BE32-E72D297353CC}">
              <c16:uniqueId val="{00000001-C89E-4CF9-9A15-6305FDD253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98.79</c:v>
                </c:pt>
                <c:pt idx="4">
                  <c:v>106.13</c:v>
                </c:pt>
              </c:numCache>
            </c:numRef>
          </c:val>
          <c:extLst>
            <c:ext xmlns:c16="http://schemas.microsoft.com/office/drawing/2014/chart" uri="{C3380CC4-5D6E-409C-BE32-E72D297353CC}">
              <c16:uniqueId val="{00000000-29AF-4953-99EB-2F12694E44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108.04</c:v>
                </c:pt>
              </c:numCache>
            </c:numRef>
          </c:val>
          <c:smooth val="0"/>
          <c:extLst>
            <c:ext xmlns:c16="http://schemas.microsoft.com/office/drawing/2014/chart" uri="{C3380CC4-5D6E-409C-BE32-E72D297353CC}">
              <c16:uniqueId val="{00000001-29AF-4953-99EB-2F12694E44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4.7699999999999996</c:v>
                </c:pt>
                <c:pt idx="4">
                  <c:v>9.0500000000000007</c:v>
                </c:pt>
              </c:numCache>
            </c:numRef>
          </c:val>
          <c:extLst>
            <c:ext xmlns:c16="http://schemas.microsoft.com/office/drawing/2014/chart" uri="{C3380CC4-5D6E-409C-BE32-E72D297353CC}">
              <c16:uniqueId val="{00000000-3CF4-4AD6-8CB5-4A9BC8BF19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25.66</c:v>
                </c:pt>
              </c:numCache>
            </c:numRef>
          </c:val>
          <c:smooth val="0"/>
          <c:extLst>
            <c:ext xmlns:c16="http://schemas.microsoft.com/office/drawing/2014/chart" uri="{C3380CC4-5D6E-409C-BE32-E72D297353CC}">
              <c16:uniqueId val="{00000001-3CF4-4AD6-8CB5-4A9BC8BF19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1E-4781-B85F-4AF8CF79B7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1.61</c:v>
                </c:pt>
              </c:numCache>
            </c:numRef>
          </c:val>
          <c:smooth val="0"/>
          <c:extLst>
            <c:ext xmlns:c16="http://schemas.microsoft.com/office/drawing/2014/chart" uri="{C3380CC4-5D6E-409C-BE32-E72D297353CC}">
              <c16:uniqueId val="{00000001-D91E-4781-B85F-4AF8CF79B7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B8-4786-B23C-43DC69EAD4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4.49</c:v>
                </c:pt>
              </c:numCache>
            </c:numRef>
          </c:val>
          <c:smooth val="0"/>
          <c:extLst>
            <c:ext xmlns:c16="http://schemas.microsoft.com/office/drawing/2014/chart" uri="{C3380CC4-5D6E-409C-BE32-E72D297353CC}">
              <c16:uniqueId val="{00000001-EAB8-4786-B23C-43DC69EAD4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37.76</c:v>
                </c:pt>
                <c:pt idx="4">
                  <c:v>39.76</c:v>
                </c:pt>
              </c:numCache>
            </c:numRef>
          </c:val>
          <c:extLst>
            <c:ext xmlns:c16="http://schemas.microsoft.com/office/drawing/2014/chart" uri="{C3380CC4-5D6E-409C-BE32-E72D297353CC}">
              <c16:uniqueId val="{00000000-957C-4EF2-9EBA-23D4BB7D03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68.53</c:v>
                </c:pt>
              </c:numCache>
            </c:numRef>
          </c:val>
          <c:smooth val="0"/>
          <c:extLst>
            <c:ext xmlns:c16="http://schemas.microsoft.com/office/drawing/2014/chart" uri="{C3380CC4-5D6E-409C-BE32-E72D297353CC}">
              <c16:uniqueId val="{00000001-957C-4EF2-9EBA-23D4BB7D03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824.58</c:v>
                </c:pt>
                <c:pt idx="4">
                  <c:v>794.78</c:v>
                </c:pt>
              </c:numCache>
            </c:numRef>
          </c:val>
          <c:extLst>
            <c:ext xmlns:c16="http://schemas.microsoft.com/office/drawing/2014/chart" uri="{C3380CC4-5D6E-409C-BE32-E72D297353CC}">
              <c16:uniqueId val="{00000000-8F11-461D-9B9C-0596E0DAD8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825.1</c:v>
                </c:pt>
              </c:numCache>
            </c:numRef>
          </c:val>
          <c:smooth val="0"/>
          <c:extLst>
            <c:ext xmlns:c16="http://schemas.microsoft.com/office/drawing/2014/chart" uri="{C3380CC4-5D6E-409C-BE32-E72D297353CC}">
              <c16:uniqueId val="{00000001-8F11-461D-9B9C-0596E0DAD8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70.91</c:v>
                </c:pt>
                <c:pt idx="4">
                  <c:v>71.38</c:v>
                </c:pt>
              </c:numCache>
            </c:numRef>
          </c:val>
          <c:extLst>
            <c:ext xmlns:c16="http://schemas.microsoft.com/office/drawing/2014/chart" uri="{C3380CC4-5D6E-409C-BE32-E72D297353CC}">
              <c16:uniqueId val="{00000000-3991-432C-B347-9D36629F92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97.07</c:v>
                </c:pt>
              </c:numCache>
            </c:numRef>
          </c:val>
          <c:smooth val="0"/>
          <c:extLst>
            <c:ext xmlns:c16="http://schemas.microsoft.com/office/drawing/2014/chart" uri="{C3380CC4-5D6E-409C-BE32-E72D297353CC}">
              <c16:uniqueId val="{00000001-3991-432C-B347-9D36629F92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7F7-43E8-9006-7C6679AFF3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157.81</c:v>
                </c:pt>
              </c:numCache>
            </c:numRef>
          </c:val>
          <c:smooth val="0"/>
          <c:extLst>
            <c:ext xmlns:c16="http://schemas.microsoft.com/office/drawing/2014/chart" uri="{C3380CC4-5D6E-409C-BE32-E72D297353CC}">
              <c16:uniqueId val="{00000001-77F7-43E8-9006-7C6679AFF3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60082</v>
      </c>
      <c r="AM8" s="42"/>
      <c r="AN8" s="42"/>
      <c r="AO8" s="42"/>
      <c r="AP8" s="42"/>
      <c r="AQ8" s="42"/>
      <c r="AR8" s="42"/>
      <c r="AS8" s="42"/>
      <c r="AT8" s="35">
        <f>データ!T6</f>
        <v>191.11</v>
      </c>
      <c r="AU8" s="35"/>
      <c r="AV8" s="35"/>
      <c r="AW8" s="35"/>
      <c r="AX8" s="35"/>
      <c r="AY8" s="35"/>
      <c r="AZ8" s="35"/>
      <c r="BA8" s="35"/>
      <c r="BB8" s="35">
        <f>データ!U6</f>
        <v>314.38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69.489999999999995</v>
      </c>
      <c r="J10" s="35"/>
      <c r="K10" s="35"/>
      <c r="L10" s="35"/>
      <c r="M10" s="35"/>
      <c r="N10" s="35"/>
      <c r="O10" s="35"/>
      <c r="P10" s="35">
        <f>データ!P6</f>
        <v>55.17</v>
      </c>
      <c r="Q10" s="35"/>
      <c r="R10" s="35"/>
      <c r="S10" s="35"/>
      <c r="T10" s="35"/>
      <c r="U10" s="35"/>
      <c r="V10" s="35"/>
      <c r="W10" s="35">
        <f>データ!Q6</f>
        <v>75.56</v>
      </c>
      <c r="X10" s="35"/>
      <c r="Y10" s="35"/>
      <c r="Z10" s="35"/>
      <c r="AA10" s="35"/>
      <c r="AB10" s="35"/>
      <c r="AC10" s="35"/>
      <c r="AD10" s="42">
        <f>データ!R6</f>
        <v>1728</v>
      </c>
      <c r="AE10" s="42"/>
      <c r="AF10" s="42"/>
      <c r="AG10" s="42"/>
      <c r="AH10" s="42"/>
      <c r="AI10" s="42"/>
      <c r="AJ10" s="42"/>
      <c r="AK10" s="2"/>
      <c r="AL10" s="42">
        <f>データ!V6</f>
        <v>32954</v>
      </c>
      <c r="AM10" s="42"/>
      <c r="AN10" s="42"/>
      <c r="AO10" s="42"/>
      <c r="AP10" s="42"/>
      <c r="AQ10" s="42"/>
      <c r="AR10" s="42"/>
      <c r="AS10" s="42"/>
      <c r="AT10" s="35">
        <f>データ!W6</f>
        <v>9.34</v>
      </c>
      <c r="AU10" s="35"/>
      <c r="AV10" s="35"/>
      <c r="AW10" s="35"/>
      <c r="AX10" s="35"/>
      <c r="AY10" s="35"/>
      <c r="AZ10" s="35"/>
      <c r="BA10" s="35"/>
      <c r="BB10" s="35">
        <f>データ!X6</f>
        <v>3528.27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71"/>
      <c r="BN47" s="71"/>
      <c r="BO47" s="71"/>
      <c r="BP47" s="71"/>
      <c r="BQ47" s="71"/>
      <c r="BR47" s="71"/>
      <c r="BS47" s="71"/>
      <c r="BT47" s="71"/>
      <c r="BU47" s="71"/>
      <c r="BV47" s="71"/>
      <c r="BW47" s="71"/>
      <c r="BX47" s="71"/>
      <c r="BY47" s="71"/>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3pFrpHbH0aZawdSqYuti2V+Ng4VqATyyTmygHToqK/ll7UqGTXQH14vLeTCY/pAS8ioxS40VYuvbV7YC52aA==" saltValue="lt5ZxekLXYxqRqDPVNL7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232319</v>
      </c>
      <c r="D6" s="19">
        <f t="shared" si="3"/>
        <v>46</v>
      </c>
      <c r="E6" s="19">
        <f t="shared" si="3"/>
        <v>17</v>
      </c>
      <c r="F6" s="19">
        <f t="shared" si="3"/>
        <v>1</v>
      </c>
      <c r="G6" s="19">
        <f t="shared" si="3"/>
        <v>0</v>
      </c>
      <c r="H6" s="19" t="str">
        <f t="shared" si="3"/>
        <v>愛知県　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69.489999999999995</v>
      </c>
      <c r="P6" s="20">
        <f t="shared" si="3"/>
        <v>55.17</v>
      </c>
      <c r="Q6" s="20">
        <f t="shared" si="3"/>
        <v>75.56</v>
      </c>
      <c r="R6" s="20">
        <f t="shared" si="3"/>
        <v>1728</v>
      </c>
      <c r="S6" s="20">
        <f t="shared" si="3"/>
        <v>60082</v>
      </c>
      <c r="T6" s="20">
        <f t="shared" si="3"/>
        <v>191.11</v>
      </c>
      <c r="U6" s="20">
        <f t="shared" si="3"/>
        <v>314.38</v>
      </c>
      <c r="V6" s="20">
        <f t="shared" si="3"/>
        <v>32954</v>
      </c>
      <c r="W6" s="20">
        <f t="shared" si="3"/>
        <v>9.34</v>
      </c>
      <c r="X6" s="20">
        <f t="shared" si="3"/>
        <v>3528.27</v>
      </c>
      <c r="Y6" s="21" t="str">
        <f>IF(Y7="",NA(),Y7)</f>
        <v>-</v>
      </c>
      <c r="Z6" s="21" t="str">
        <f t="shared" ref="Z6:AH6" si="4">IF(Z7="",NA(),Z7)</f>
        <v>-</v>
      </c>
      <c r="AA6" s="21" t="str">
        <f t="shared" si="4"/>
        <v>-</v>
      </c>
      <c r="AB6" s="21">
        <f t="shared" si="4"/>
        <v>98.79</v>
      </c>
      <c r="AC6" s="21">
        <f t="shared" si="4"/>
        <v>106.13</v>
      </c>
      <c r="AD6" s="21" t="str">
        <f t="shared" si="4"/>
        <v>-</v>
      </c>
      <c r="AE6" s="21" t="str">
        <f t="shared" si="4"/>
        <v>-</v>
      </c>
      <c r="AF6" s="21" t="str">
        <f t="shared" si="4"/>
        <v>-</v>
      </c>
      <c r="AG6" s="21">
        <f t="shared" si="4"/>
        <v>109.91</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4.49</v>
      </c>
      <c r="AT6" s="20" t="str">
        <f>IF(AT7="","",IF(AT7="-","【-】","【"&amp;SUBSTITUTE(TEXT(AT7,"#,##0.00"),"-","△")&amp;"】"))</f>
        <v>【3.09】</v>
      </c>
      <c r="AU6" s="21" t="str">
        <f>IF(AU7="",NA(),AU7)</f>
        <v>-</v>
      </c>
      <c r="AV6" s="21" t="str">
        <f t="shared" ref="AV6:BD6" si="6">IF(AV7="",NA(),AV7)</f>
        <v>-</v>
      </c>
      <c r="AW6" s="21" t="str">
        <f t="shared" si="6"/>
        <v>-</v>
      </c>
      <c r="AX6" s="21">
        <f t="shared" si="6"/>
        <v>37.76</v>
      </c>
      <c r="AY6" s="21">
        <f t="shared" si="6"/>
        <v>39.76</v>
      </c>
      <c r="AZ6" s="21" t="str">
        <f t="shared" si="6"/>
        <v>-</v>
      </c>
      <c r="BA6" s="21" t="str">
        <f t="shared" si="6"/>
        <v>-</v>
      </c>
      <c r="BB6" s="21" t="str">
        <f t="shared" si="6"/>
        <v>-</v>
      </c>
      <c r="BC6" s="21">
        <f t="shared" si="6"/>
        <v>47.61</v>
      </c>
      <c r="BD6" s="21">
        <f t="shared" si="6"/>
        <v>68.53</v>
      </c>
      <c r="BE6" s="20" t="str">
        <f>IF(BE7="","",IF(BE7="-","【-】","【"&amp;SUBSTITUTE(TEXT(BE7,"#,##0.00"),"-","△")&amp;"】"))</f>
        <v>【71.39】</v>
      </c>
      <c r="BF6" s="21" t="str">
        <f>IF(BF7="",NA(),BF7)</f>
        <v>-</v>
      </c>
      <c r="BG6" s="21" t="str">
        <f t="shared" ref="BG6:BO6" si="7">IF(BG7="",NA(),BG7)</f>
        <v>-</v>
      </c>
      <c r="BH6" s="21" t="str">
        <f t="shared" si="7"/>
        <v>-</v>
      </c>
      <c r="BI6" s="21">
        <f t="shared" si="7"/>
        <v>824.58</v>
      </c>
      <c r="BJ6" s="21">
        <f t="shared" si="7"/>
        <v>794.78</v>
      </c>
      <c r="BK6" s="21" t="str">
        <f t="shared" si="7"/>
        <v>-</v>
      </c>
      <c r="BL6" s="21" t="str">
        <f t="shared" si="7"/>
        <v>-</v>
      </c>
      <c r="BM6" s="21" t="str">
        <f t="shared" si="7"/>
        <v>-</v>
      </c>
      <c r="BN6" s="21">
        <f t="shared" si="7"/>
        <v>1092.22</v>
      </c>
      <c r="BO6" s="21">
        <f t="shared" si="7"/>
        <v>825.1</v>
      </c>
      <c r="BP6" s="20" t="str">
        <f>IF(BP7="","",IF(BP7="-","【-】","【"&amp;SUBSTITUTE(TEXT(BP7,"#,##0.00"),"-","△")&amp;"】"))</f>
        <v>【669.11】</v>
      </c>
      <c r="BQ6" s="21" t="str">
        <f>IF(BQ7="",NA(),BQ7)</f>
        <v>-</v>
      </c>
      <c r="BR6" s="21" t="str">
        <f t="shared" ref="BR6:BZ6" si="8">IF(BR7="",NA(),BR7)</f>
        <v>-</v>
      </c>
      <c r="BS6" s="21" t="str">
        <f t="shared" si="8"/>
        <v>-</v>
      </c>
      <c r="BT6" s="21">
        <f t="shared" si="8"/>
        <v>70.91</v>
      </c>
      <c r="BU6" s="21">
        <f t="shared" si="8"/>
        <v>71.38</v>
      </c>
      <c r="BV6" s="21" t="str">
        <f t="shared" si="8"/>
        <v>-</v>
      </c>
      <c r="BW6" s="21" t="str">
        <f t="shared" si="8"/>
        <v>-</v>
      </c>
      <c r="BX6" s="21" t="str">
        <f t="shared" si="8"/>
        <v>-</v>
      </c>
      <c r="BY6" s="21">
        <f t="shared" si="8"/>
        <v>97.53</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155.83000000000001</v>
      </c>
      <c r="CK6" s="21">
        <f t="shared" si="9"/>
        <v>157.81</v>
      </c>
      <c r="CL6" s="20" t="str">
        <f>IF(CL7="","",IF(CL7="-","【-】","【"&amp;SUBSTITUTE(TEXT(CL7,"#,##0.00"),"-","△")&amp;"】"))</f>
        <v>【134.98】</v>
      </c>
      <c r="CM6" s="21" t="str">
        <f>IF(CM7="",NA(),CM7)</f>
        <v>-</v>
      </c>
      <c r="CN6" s="21" t="str">
        <f t="shared" ref="CN6:CV6" si="10">IF(CN7="",NA(),CN7)</f>
        <v>-</v>
      </c>
      <c r="CO6" s="21" t="str">
        <f t="shared" si="10"/>
        <v>-</v>
      </c>
      <c r="CP6" s="21">
        <f t="shared" si="10"/>
        <v>94.62</v>
      </c>
      <c r="CQ6" s="21">
        <f t="shared" si="10"/>
        <v>98.16</v>
      </c>
      <c r="CR6" s="21" t="str">
        <f t="shared" si="10"/>
        <v>-</v>
      </c>
      <c r="CS6" s="21" t="str">
        <f t="shared" si="10"/>
        <v>-</v>
      </c>
      <c r="CT6" s="21" t="str">
        <f t="shared" si="10"/>
        <v>-</v>
      </c>
      <c r="CU6" s="21">
        <f t="shared" si="10"/>
        <v>61.51</v>
      </c>
      <c r="CV6" s="21">
        <f t="shared" si="10"/>
        <v>64.92</v>
      </c>
      <c r="CW6" s="20" t="str">
        <f>IF(CW7="","",IF(CW7="-","【-】","【"&amp;SUBSTITUTE(TEXT(CW7,"#,##0.00"),"-","△")&amp;"】"))</f>
        <v>【59.99】</v>
      </c>
      <c r="CX6" s="21" t="str">
        <f>IF(CX7="",NA(),CX7)</f>
        <v>-</v>
      </c>
      <c r="CY6" s="21" t="str">
        <f t="shared" ref="CY6:DG6" si="11">IF(CY7="",NA(),CY7)</f>
        <v>-</v>
      </c>
      <c r="CZ6" s="21" t="str">
        <f t="shared" si="11"/>
        <v>-</v>
      </c>
      <c r="DA6" s="21">
        <f t="shared" si="11"/>
        <v>90.62</v>
      </c>
      <c r="DB6" s="21">
        <f t="shared" si="11"/>
        <v>91.28</v>
      </c>
      <c r="DC6" s="21" t="str">
        <f t="shared" si="11"/>
        <v>-</v>
      </c>
      <c r="DD6" s="21" t="str">
        <f t="shared" si="11"/>
        <v>-</v>
      </c>
      <c r="DE6" s="21" t="str">
        <f t="shared" si="11"/>
        <v>-</v>
      </c>
      <c r="DF6" s="21">
        <f t="shared" si="11"/>
        <v>85.82</v>
      </c>
      <c r="DG6" s="21">
        <f t="shared" si="11"/>
        <v>92.88</v>
      </c>
      <c r="DH6" s="20" t="str">
        <f>IF(DH7="","",IF(DH7="-","【-】","【"&amp;SUBSTITUTE(TEXT(DH7,"#,##0.00"),"-","△")&amp;"】"))</f>
        <v>【95.72】</v>
      </c>
      <c r="DI6" s="21" t="str">
        <f>IF(DI7="",NA(),DI7)</f>
        <v>-</v>
      </c>
      <c r="DJ6" s="21" t="str">
        <f t="shared" ref="DJ6:DR6" si="12">IF(DJ7="",NA(),DJ7)</f>
        <v>-</v>
      </c>
      <c r="DK6" s="21" t="str">
        <f t="shared" si="12"/>
        <v>-</v>
      </c>
      <c r="DL6" s="21">
        <f t="shared" si="12"/>
        <v>4.7699999999999996</v>
      </c>
      <c r="DM6" s="21">
        <f t="shared" si="12"/>
        <v>9.0500000000000007</v>
      </c>
      <c r="DN6" s="21" t="str">
        <f t="shared" si="12"/>
        <v>-</v>
      </c>
      <c r="DO6" s="21" t="str">
        <f t="shared" si="12"/>
        <v>-</v>
      </c>
      <c r="DP6" s="21" t="str">
        <f t="shared" si="12"/>
        <v>-</v>
      </c>
      <c r="DQ6" s="21">
        <f t="shared" si="12"/>
        <v>15.29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0.17</v>
      </c>
      <c r="EO6" s="20" t="str">
        <f>IF(EO7="","",IF(EO7="-","【-】","【"&amp;SUBSTITUTE(TEXT(EO7,"#,##0.00"),"-","△")&amp;"】"))</f>
        <v>【0.24】</v>
      </c>
    </row>
    <row r="7" spans="1:148" s="22" customFormat="1" x14ac:dyDescent="0.25">
      <c r="A7" s="14"/>
      <c r="B7" s="23">
        <v>2021</v>
      </c>
      <c r="C7" s="23">
        <v>232319</v>
      </c>
      <c r="D7" s="23">
        <v>46</v>
      </c>
      <c r="E7" s="23">
        <v>17</v>
      </c>
      <c r="F7" s="23">
        <v>1</v>
      </c>
      <c r="G7" s="23">
        <v>0</v>
      </c>
      <c r="H7" s="23" t="s">
        <v>96</v>
      </c>
      <c r="I7" s="23" t="s">
        <v>97</v>
      </c>
      <c r="J7" s="23" t="s">
        <v>98</v>
      </c>
      <c r="K7" s="23" t="s">
        <v>99</v>
      </c>
      <c r="L7" s="23" t="s">
        <v>100</v>
      </c>
      <c r="M7" s="23" t="s">
        <v>101</v>
      </c>
      <c r="N7" s="24" t="s">
        <v>102</v>
      </c>
      <c r="O7" s="24">
        <v>69.489999999999995</v>
      </c>
      <c r="P7" s="24">
        <v>55.17</v>
      </c>
      <c r="Q7" s="24">
        <v>75.56</v>
      </c>
      <c r="R7" s="24">
        <v>1728</v>
      </c>
      <c r="S7" s="24">
        <v>60082</v>
      </c>
      <c r="T7" s="24">
        <v>191.11</v>
      </c>
      <c r="U7" s="24">
        <v>314.38</v>
      </c>
      <c r="V7" s="24">
        <v>32954</v>
      </c>
      <c r="W7" s="24">
        <v>9.34</v>
      </c>
      <c r="X7" s="24">
        <v>3528.27</v>
      </c>
      <c r="Y7" s="24" t="s">
        <v>102</v>
      </c>
      <c r="Z7" s="24" t="s">
        <v>102</v>
      </c>
      <c r="AA7" s="24" t="s">
        <v>102</v>
      </c>
      <c r="AB7" s="24">
        <v>98.79</v>
      </c>
      <c r="AC7" s="24">
        <v>106.13</v>
      </c>
      <c r="AD7" s="24" t="s">
        <v>102</v>
      </c>
      <c r="AE7" s="24" t="s">
        <v>102</v>
      </c>
      <c r="AF7" s="24" t="s">
        <v>102</v>
      </c>
      <c r="AG7" s="24">
        <v>109.91</v>
      </c>
      <c r="AH7" s="24">
        <v>108.04</v>
      </c>
      <c r="AI7" s="24">
        <v>107.02</v>
      </c>
      <c r="AJ7" s="24" t="s">
        <v>102</v>
      </c>
      <c r="AK7" s="24" t="s">
        <v>102</v>
      </c>
      <c r="AL7" s="24" t="s">
        <v>102</v>
      </c>
      <c r="AM7" s="24">
        <v>0</v>
      </c>
      <c r="AN7" s="24">
        <v>0</v>
      </c>
      <c r="AO7" s="24" t="s">
        <v>102</v>
      </c>
      <c r="AP7" s="24" t="s">
        <v>102</v>
      </c>
      <c r="AQ7" s="24" t="s">
        <v>102</v>
      </c>
      <c r="AR7" s="24">
        <v>9.42</v>
      </c>
      <c r="AS7" s="24">
        <v>4.49</v>
      </c>
      <c r="AT7" s="24">
        <v>3.09</v>
      </c>
      <c r="AU7" s="24" t="s">
        <v>102</v>
      </c>
      <c r="AV7" s="24" t="s">
        <v>102</v>
      </c>
      <c r="AW7" s="24" t="s">
        <v>102</v>
      </c>
      <c r="AX7" s="24">
        <v>37.76</v>
      </c>
      <c r="AY7" s="24">
        <v>39.76</v>
      </c>
      <c r="AZ7" s="24" t="s">
        <v>102</v>
      </c>
      <c r="BA7" s="24" t="s">
        <v>102</v>
      </c>
      <c r="BB7" s="24" t="s">
        <v>102</v>
      </c>
      <c r="BC7" s="24">
        <v>47.61</v>
      </c>
      <c r="BD7" s="24">
        <v>68.53</v>
      </c>
      <c r="BE7" s="24">
        <v>71.39</v>
      </c>
      <c r="BF7" s="24" t="s">
        <v>102</v>
      </c>
      <c r="BG7" s="24" t="s">
        <v>102</v>
      </c>
      <c r="BH7" s="24" t="s">
        <v>102</v>
      </c>
      <c r="BI7" s="24">
        <v>824.58</v>
      </c>
      <c r="BJ7" s="24">
        <v>794.78</v>
      </c>
      <c r="BK7" s="24" t="s">
        <v>102</v>
      </c>
      <c r="BL7" s="24" t="s">
        <v>102</v>
      </c>
      <c r="BM7" s="24" t="s">
        <v>102</v>
      </c>
      <c r="BN7" s="24">
        <v>1092.22</v>
      </c>
      <c r="BO7" s="24">
        <v>825.1</v>
      </c>
      <c r="BP7" s="24">
        <v>669.11</v>
      </c>
      <c r="BQ7" s="24" t="s">
        <v>102</v>
      </c>
      <c r="BR7" s="24" t="s">
        <v>102</v>
      </c>
      <c r="BS7" s="24" t="s">
        <v>102</v>
      </c>
      <c r="BT7" s="24">
        <v>70.91</v>
      </c>
      <c r="BU7" s="24">
        <v>71.38</v>
      </c>
      <c r="BV7" s="24" t="s">
        <v>102</v>
      </c>
      <c r="BW7" s="24" t="s">
        <v>102</v>
      </c>
      <c r="BX7" s="24" t="s">
        <v>102</v>
      </c>
      <c r="BY7" s="24">
        <v>97.53</v>
      </c>
      <c r="BZ7" s="24">
        <v>97.07</v>
      </c>
      <c r="CA7" s="24">
        <v>99.73</v>
      </c>
      <c r="CB7" s="24" t="s">
        <v>102</v>
      </c>
      <c r="CC7" s="24" t="s">
        <v>102</v>
      </c>
      <c r="CD7" s="24" t="s">
        <v>102</v>
      </c>
      <c r="CE7" s="24">
        <v>150</v>
      </c>
      <c r="CF7" s="24">
        <v>150</v>
      </c>
      <c r="CG7" s="24" t="s">
        <v>102</v>
      </c>
      <c r="CH7" s="24" t="s">
        <v>102</v>
      </c>
      <c r="CI7" s="24" t="s">
        <v>102</v>
      </c>
      <c r="CJ7" s="24">
        <v>155.83000000000001</v>
      </c>
      <c r="CK7" s="24">
        <v>157.81</v>
      </c>
      <c r="CL7" s="24">
        <v>134.97999999999999</v>
      </c>
      <c r="CM7" s="24" t="s">
        <v>102</v>
      </c>
      <c r="CN7" s="24" t="s">
        <v>102</v>
      </c>
      <c r="CO7" s="24" t="s">
        <v>102</v>
      </c>
      <c r="CP7" s="24">
        <v>94.62</v>
      </c>
      <c r="CQ7" s="24">
        <v>98.16</v>
      </c>
      <c r="CR7" s="24" t="s">
        <v>102</v>
      </c>
      <c r="CS7" s="24" t="s">
        <v>102</v>
      </c>
      <c r="CT7" s="24" t="s">
        <v>102</v>
      </c>
      <c r="CU7" s="24">
        <v>61.51</v>
      </c>
      <c r="CV7" s="24">
        <v>64.92</v>
      </c>
      <c r="CW7" s="24">
        <v>59.99</v>
      </c>
      <c r="CX7" s="24" t="s">
        <v>102</v>
      </c>
      <c r="CY7" s="24" t="s">
        <v>102</v>
      </c>
      <c r="CZ7" s="24" t="s">
        <v>102</v>
      </c>
      <c r="DA7" s="24">
        <v>90.62</v>
      </c>
      <c r="DB7" s="24">
        <v>91.28</v>
      </c>
      <c r="DC7" s="24" t="s">
        <v>102</v>
      </c>
      <c r="DD7" s="24" t="s">
        <v>102</v>
      </c>
      <c r="DE7" s="24" t="s">
        <v>102</v>
      </c>
      <c r="DF7" s="24">
        <v>85.82</v>
      </c>
      <c r="DG7" s="24">
        <v>92.88</v>
      </c>
      <c r="DH7" s="24">
        <v>95.72</v>
      </c>
      <c r="DI7" s="24" t="s">
        <v>102</v>
      </c>
      <c r="DJ7" s="24" t="s">
        <v>102</v>
      </c>
      <c r="DK7" s="24" t="s">
        <v>102</v>
      </c>
      <c r="DL7" s="24">
        <v>4.7699999999999996</v>
      </c>
      <c r="DM7" s="24">
        <v>9.0500000000000007</v>
      </c>
      <c r="DN7" s="24" t="s">
        <v>102</v>
      </c>
      <c r="DO7" s="24" t="s">
        <v>102</v>
      </c>
      <c r="DP7" s="24" t="s">
        <v>102</v>
      </c>
      <c r="DQ7" s="24">
        <v>15.29</v>
      </c>
      <c r="DR7" s="24">
        <v>25.66</v>
      </c>
      <c r="DS7" s="24">
        <v>38.17</v>
      </c>
      <c r="DT7" s="24" t="s">
        <v>102</v>
      </c>
      <c r="DU7" s="24" t="s">
        <v>102</v>
      </c>
      <c r="DV7" s="24" t="s">
        <v>102</v>
      </c>
      <c r="DW7" s="24">
        <v>0</v>
      </c>
      <c r="DX7" s="24">
        <v>0</v>
      </c>
      <c r="DY7" s="24" t="s">
        <v>102</v>
      </c>
      <c r="DZ7" s="24" t="s">
        <v>102</v>
      </c>
      <c r="EA7" s="24" t="s">
        <v>102</v>
      </c>
      <c r="EB7" s="24">
        <v>0.11</v>
      </c>
      <c r="EC7" s="24">
        <v>1.61</v>
      </c>
      <c r="ED7" s="24">
        <v>6.54</v>
      </c>
      <c r="EE7" s="24" t="s">
        <v>102</v>
      </c>
      <c r="EF7" s="24" t="s">
        <v>102</v>
      </c>
      <c r="EG7" s="24" t="s">
        <v>102</v>
      </c>
      <c r="EH7" s="24">
        <v>0</v>
      </c>
      <c r="EI7" s="24">
        <v>0</v>
      </c>
      <c r="EJ7" s="24" t="s">
        <v>102</v>
      </c>
      <c r="EK7" s="24" t="s">
        <v>102</v>
      </c>
      <c r="EL7" s="24" t="s">
        <v>102</v>
      </c>
      <c r="EM7" s="24">
        <v>0.15</v>
      </c>
      <c r="EN7" s="24">
        <v>0.17</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2023-01-12T23:31:44Z</dcterms:created>
  <dcterms:modified xsi:type="dcterms:W3CDTF">2023-02-07T00:19:18Z</dcterms:modified>
  <cp:category/>
</cp:coreProperties>
</file>