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49_美浜町\下水道\"/>
    </mc:Choice>
  </mc:AlternateContent>
  <xr:revisionPtr revIDLastSave="0" documentId="13_ncr:1_{05B3EFD4-35C7-479E-832B-37C1D7F3CD4A}" xr6:coauthVersionLast="47" xr6:coauthVersionMax="47" xr10:uidLastSave="{00000000-0000-0000-0000-000000000000}"/>
  <workbookProtection workbookAlgorithmName="SHA-512" workbookHashValue="HLQouVS6DDRScvz7N1/HCbzsj4VsWjq0Z5x3JgNTSwQ/uZ7HHtozpyYmEVeeLYbqsk3spe6j1fEfEGNb9Htauw==" workbookSaltValue="U7wjVcoWN8us1OLXdquUCA=="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P10" i="4"/>
  <c r="I10" i="4"/>
  <c r="AT8" i="4"/>
  <c r="W8" i="4"/>
  <c r="P8" i="4"/>
  <c r="I8"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<sst xmlns="http://schemas.openxmlformats.org/spreadsheetml/2006/main" count="236" uniqueCount="123">
  <si>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</si>
  <si>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</si>
  <si>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</si>
  <si>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</si>
  <si>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</si>
  <si>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</si>
  <si>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</si>
  <si>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</si>
  <si>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</si>
  <si>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</si>
  <si>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</si>
  <si>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</si>
  <si>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</si>
  <si>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</si>
  <si>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</si>
  <si>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</si>
  <si>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</si>
  <si>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</si>
  <si>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</si>
  <si>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</si>
  <si>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</si>
  <si>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</si>
  <si>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</si>
  <si>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</si>
  <si>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</si>
  <si>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</si>
  <si>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</si>
  <si>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</si>
  <si>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</si>
  <si>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</si>
  <si>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</si>
  <si>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</si>
  <si>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</si>
  <si>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</si>
  <si>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</si>
  <si>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</si>
  <si>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</si>
  <si>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</si>
  <si>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</si>
  <si>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</si>
  <si>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</si>
  <si>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</si>
  <si>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</si>
  <si>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</si>
  <si>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</si>
  <si>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</si>
  <si>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</si>
  <si>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</si>
  <si>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</si>
  <si>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</si>
  <si>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</si>
  <si>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</si>
  <si>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</si>
  <si>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</si>
  <si>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</si>
  <si>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</si>
  <si>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</si>
  <si>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</si>
  <si>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</si>
  <si>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</si>
  <si>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</si>
  <si>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</si>
  <si>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</si>
  <si>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</si>
  <si>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</si>
  <si>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</si>
  <si>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</si>
  <si>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</si>
  <si>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</si>
  <si>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</si>
  <si>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</si>
  <si>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</si>
  <si>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</si>
  <si>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</si>
  <si>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</si>
  <si>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</si>
  <si>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</si>
  <si>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</si>
  <si>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</si>
  <si>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</si>
  <si>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</si>
  <si>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</si>
  <si>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</si>
  <si>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</si>
  <si>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</si>
  <si>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</si>
  <si>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</si>
  <si>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</si>
  <si>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</si>
  <si>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</si>
  <si>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</si>
  <si>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</si>
  <si>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</si>
  <si>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</si>
  <si>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</si>
  <si>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</si>
  <si>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</si>
  <si>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</si>
  <si>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</si>
  <si>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</si>
  <si>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</si>
  <si>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</si>
  <si>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</si>
  <si>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</si>
  <si>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</si>
  <si>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</si>
  <si>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</si>
  <si>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</si>
  <si>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</si>
  <si>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</si>
  <si>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</si>
  <si>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</si>
  <si>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</si>
  <si>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</si>
  <si>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</si>
  <si>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</si>
  <si>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</si>
  <si>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</si>
  <si>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</si>
  <si>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</si>
  <si>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③管渠改善率は0％となっているが、これは標準耐用年数を経過した管渠がなく更新する必要がないためである。しかしながら約24年後には耐用年数を迎えることになる。</t>
    <phoneticPr fontId="4"/>
  </si>
  <si>
    <t>下水道の経営は料金収入が少ないため他会計繰入金に依存している状況である。
　この先、定住人口や海水浴客等の流入人口も減少傾向にあるため、料金収入の増加は見込めないことから、他会計繰入金に依存しない健全な経営になるような取組が必要である。
　将来において継続して処理施設の修繕工事を実施していく費用が必要となるが、処理施設が適切な規模を再検討する必要がある。
　また管渠については現時点で中継ポンプ施設以外の更新費用は必要ないが、本地区は平成8年度に供用開始されており、約24年後には標準耐用年数を迎えることになるため、適切な更新計画に基づく投資が必要である。
　令和２年度に経営戦略を策定したが、更なるコスト策減を目指す必要がある。令和7年度更新予定</t>
    <phoneticPr fontId="4"/>
  </si>
  <si>
    <t>①収益的収支比率は100％前後ではあるが、これは他会計繰入金に依存しているためである。また④企業債残高対事業規模比率は0％であるが、これも企業債を一般会計から繰り入れて負担しているためである。
　⑤経費回収率では類似団体平均値が約57％であるのに対し17.3％となっていることから、料金収入が少ないことが伺える。昨年度の約17.8％から下降したが、人口減少要因である。
　⑥汚水処理原価は約660円であるが、使用料及び修繕費の増加が要因で、昨年よりも高い数字となっている。類似団体の平均値が約270円に対し近年は700円前後で推移しており、比較すると高い処理費となっている。これはここ数年間、機器の修繕を行っていることもあるが、計画処理水量の50％以下の処理水量となっており、夏季の海水浴客等の流入人口を含めた計画処理量であるためである。
　⑦施設利用率は類似団体平均値の66.53％に対し、約5分の2の23.75％となっている。本地区の特徴として夏季における海水浴客を見込んだ計画としているが、年最大処理水量としても50％強の利用率しかない。近年の海水浴離れの影響を受けていると思われる。また処理区域人口も減少してきており、適切な処理施設の規模となっていないことが伺える。
　⑧水洗化率は約90％であり、類似団体平均値を上回っているが、人口減少により僅かに90％割り込んでいる。</t>
    <rPh sb="168" eb="170">
      <t>カコウ</t>
    </rPh>
    <rPh sb="174" eb="176">
      <t>ジンコウ</t>
    </rPh>
    <rPh sb="176" eb="178">
      <t>ゲンショウ</t>
    </rPh>
    <rPh sb="213" eb="215">
      <t>ゾウカ</t>
    </rPh>
    <rPh sb="225" eb="226">
      <t>タカ</t>
    </rPh>
    <rPh sb="569" eb="573">
      <t>ジンコウゲンショウ</t>
    </rPh>
    <rPh sb="576" eb="577">
      <t>ワズ</t>
    </rPh>
    <rPh sb="582" eb="583">
      <t>ワ</t>
    </rPh>
    <rPh sb="584" eb="585">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</si>
</sst>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A2-4709-8CAB-953F43B547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CA2-4709-8CAB-953F43B547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22.19</c:v>
                </c:pt>
                <c:pt idx="1">
                  <c:v>23.44</c:v>
                </c:pt>
                <c:pt idx="2">
                  <c:v>21.56</c:v>
                </c:pt>
                <c:pt idx="3">
                  <c:v>20.63</c:v>
                </c:pt>
                <c:pt idx="4">
                  <c:v>23.75</c:v>
                </c:pt>
              </c:numCache>
            </c:numRef>
          </c:val>
          <c:extLst>
            <c:ext xmlns:c16="http://schemas.microsoft.com/office/drawing/2014/chart" uri="{C3380CC4-5D6E-409C-BE32-E72D297353CC}">
              <c16:uniqueId val="{00000000-860C-40C6-93E3-B9C564B951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860C-40C6-93E3-B9C564B951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90.19</c:v>
                </c:pt>
                <c:pt idx="1">
                  <c:v>90</c:v>
                </c:pt>
                <c:pt idx="2">
                  <c:v>89.95</c:v>
                </c:pt>
                <c:pt idx="3">
                  <c:v>89.9</c:v>
                </c:pt>
                <c:pt idx="4">
                  <c:v>89.53</c:v>
                </c:pt>
              </c:numCache>
            </c:numRef>
          </c:val>
          <c:extLst>
            <c:ext xmlns:c16="http://schemas.microsoft.com/office/drawing/2014/chart" uri="{C3380CC4-5D6E-409C-BE32-E72D297353CC}">
              <c16:uniqueId val="{00000000-3456-4E7C-A952-5112466EFC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456-4E7C-A952-5112466EFC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97.31</c:v>
                </c:pt>
                <c:pt idx="1">
                  <c:v>99.27</c:v>
                </c:pt>
                <c:pt idx="2">
                  <c:v>101.87</c:v>
                </c:pt>
                <c:pt idx="3">
                  <c:v>107.74</c:v>
                </c:pt>
                <c:pt idx="4">
                  <c:v>100</c:v>
                </c:pt>
              </c:numCache>
            </c:numRef>
          </c:val>
          <c:extLst>
            <c:ext xmlns:c16="http://schemas.microsoft.com/office/drawing/2014/chart" uri="{C3380CC4-5D6E-409C-BE32-E72D297353CC}">
              <c16:uniqueId val="{00000000-BE2D-4946-B1C5-F5D42B63FF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2D-4946-B1C5-F5D42B63FF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84-454A-8C00-C634AE3DC7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84-454A-8C00-C634AE3DC7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52-4D7C-A0C6-2697E3E3DA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52-4D7C-A0C6-2697E3E3DA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5D-4A56-8AFB-0ABE3757DE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5D-4A56-8AFB-0ABE3757DE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2D-4377-B72E-0ACD2D1233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2D-4377-B72E-0ACD2D1233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5C-4199-84CD-FADDA2C3DB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15C-4199-84CD-FADDA2C3DB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14.98</c:v>
                </c:pt>
                <c:pt idx="1">
                  <c:v>13.75</c:v>
                </c:pt>
                <c:pt idx="2">
                  <c:v>16.399999999999999</c:v>
                </c:pt>
                <c:pt idx="3">
                  <c:v>17.89</c:v>
                </c:pt>
                <c:pt idx="4">
                  <c:v>17.39</c:v>
                </c:pt>
              </c:numCache>
            </c:numRef>
          </c:val>
          <c:extLst>
            <c:ext xmlns:c16="http://schemas.microsoft.com/office/drawing/2014/chart" uri="{C3380CC4-5D6E-409C-BE32-E72D297353CC}">
              <c16:uniqueId val="{00000000-86C1-48E9-AC26-B8D12B8232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6C1-48E9-AC26-B8D12B8232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749.97</c:v>
                </c:pt>
                <c:pt idx="1">
                  <c:v>842.83</c:v>
                </c:pt>
                <c:pt idx="2">
                  <c:v>690.87</c:v>
                </c:pt>
                <c:pt idx="3">
                  <c:v>637.08000000000004</c:v>
                </c:pt>
                <c:pt idx="4">
                  <c:v>660.84</c:v>
                </c:pt>
              </c:numCache>
            </c:numRef>
          </c:val>
          <c:extLst>
            <c:ext xmlns:c16="http://schemas.microsoft.com/office/drawing/2014/chart" uri="{C3380CC4-5D6E-409C-BE32-E72D297353CC}">
              <c16:uniqueId val="{00000000-60EB-4AB0-9AED-57B08173C83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0EB-4AB0-9AED-57B08173C83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美浜町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21367</v>
      </c>
      <c r="AM8" s="42"/>
      <c r="AN8" s="42"/>
      <c r="AO8" s="42"/>
      <c r="AP8" s="42"/>
      <c r="AQ8" s="42"/>
      <c r="AR8" s="42"/>
      <c r="AS8" s="42"/>
      <c r="AT8" s="35">
        <f>データ!T6</f>
        <v>46.2</v>
      </c>
      <c r="AU8" s="35"/>
      <c r="AV8" s="35"/>
      <c r="AW8" s="35"/>
      <c r="AX8" s="35"/>
      <c r="AY8" s="35"/>
      <c r="AZ8" s="35"/>
      <c r="BA8" s="35"/>
      <c r="BB8" s="35">
        <f>データ!U6</f>
        <v>462.49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t="str">
        <f>データ!O6</f>
        <v>該当数値なし</v>
      </c>
      <c r="J10" s="35"/>
      <c r="K10" s="35"/>
      <c r="L10" s="35"/>
      <c r="M10" s="35"/>
      <c r="N10" s="35"/>
      <c r="O10" s="35"/>
      <c r="P10" s="35">
        <f>データ!P6</f>
        <v>0.9</v>
      </c>
      <c r="Q10" s="35"/>
      <c r="R10" s="35"/>
      <c r="S10" s="35"/>
      <c r="T10" s="35"/>
      <c r="U10" s="35"/>
      <c r="V10" s="35"/>
      <c r="W10" s="35">
        <f>データ!Q6</f>
        <v>74.760000000000005</v>
      </c>
      <c r="X10" s="35"/>
      <c r="Y10" s="35"/>
      <c r="Z10" s="35"/>
      <c r="AA10" s="35"/>
      <c r="AB10" s="35"/>
      <c r="AC10" s="35"/>
      <c r="AD10" s="42">
        <f>データ!R6</f>
        <v>2120</v>
      </c>
      <c r="AE10" s="42"/>
      <c r="AF10" s="42"/>
      <c r="AG10" s="42"/>
      <c r="AH10" s="42"/>
      <c r="AI10" s="42"/>
      <c r="AJ10" s="42"/>
      <c r="AK10" s="2"/>
      <c r="AL10" s="42">
        <f>データ!V6</f>
        <v>191</v>
      </c>
      <c r="AM10" s="42"/>
      <c r="AN10" s="42"/>
      <c r="AO10" s="42"/>
      <c r="AP10" s="42"/>
      <c r="AQ10" s="42"/>
      <c r="AR10" s="42"/>
      <c r="AS10" s="42"/>
      <c r="AT10" s="35">
        <f>データ!W6</f>
        <v>0.15</v>
      </c>
      <c r="AU10" s="35"/>
      <c r="AV10" s="35"/>
      <c r="AW10" s="35"/>
      <c r="AX10" s="35"/>
      <c r="AY10" s="35"/>
      <c r="AZ10" s="35"/>
      <c r="BA10" s="35"/>
      <c r="BB10" s="35">
        <f>データ!X6</f>
        <v>1273.33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122</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120</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121</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R2XCa7LlUBE1H7cnFstmK2yLgho4dkbJqL20Ye0M/zGQ0NPhZiB3g0BdSZ1Im7Dk4iKx9Lnxx73RaHfSaJvQPQ==" saltValue="V4waR6JtZBtDuF7xOC1o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84375" customWidth="1"/>
  </cols>
  <sheetData>
    <row r="1" spans="1:145" x14ac:dyDescent="0.2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5">
      <c r="A6" s="14" t="s">
        <v>98</v>
      </c>
      <c r="B6" s="19">
        <f>B7</f>
        <v>2021</v>
      </c>
      <c r="C6" s="19">
        <f t="shared" ref="C6:X6" si="3">C7</f>
        <v>234460</v>
      </c>
      <c r="D6" s="19">
        <f t="shared" si="3"/>
        <v>47</v>
      </c>
      <c r="E6" s="19">
        <f t="shared" si="3"/>
        <v>17</v>
      </c>
      <c r="F6" s="19">
        <f t="shared" si="3"/>
        <v>5</v>
      </c>
      <c r="G6" s="19">
        <f t="shared" si="3"/>
        <v>0</v>
      </c>
      <c r="H6" s="19" t="str">
        <f t="shared" si="3"/>
        <v>愛知県　美浜町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0.9</v>
      </c>
      <c r="Q6" s="20">
        <f t="shared" si="3"/>
        <v>74.760000000000005</v>
      </c>
      <c r="R6" s="20">
        <f t="shared" si="3"/>
        <v>2120</v>
      </c>
      <c r="S6" s="20">
        <f t="shared" si="3"/>
        <v>21367</v>
      </c>
      <c r="T6" s="20">
        <f t="shared" si="3"/>
        <v>46.2</v>
      </c>
      <c r="U6" s="20">
        <f t="shared" si="3"/>
        <v>462.49</v>
      </c>
      <c r="V6" s="20">
        <f t="shared" si="3"/>
        <v>191</v>
      </c>
      <c r="W6" s="20">
        <f t="shared" si="3"/>
        <v>0.15</v>
      </c>
      <c r="X6" s="20">
        <f t="shared" si="3"/>
        <v>1273.33</v>
      </c>
      <c r="Y6" s="21">
        <f>IF(Y7="",NA(),Y7)</f>
        <v>97.31</v>
      </c>
      <c r="Z6" s="21">
        <f t="shared" ref="Z6:AH6" si="4">IF(Z7="",NA(),Z7)</f>
        <v>99.27</v>
      </c>
      <c r="AA6" s="21">
        <f t="shared" si="4"/>
        <v>101.87</v>
      </c>
      <c r="AB6" s="21">
        <f t="shared" si="4"/>
        <v>107.74</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14.98</v>
      </c>
      <c r="BR6" s="21">
        <f t="shared" ref="BR6:BZ6" si="8">IF(BR7="",NA(),BR7)</f>
        <v>13.75</v>
      </c>
      <c r="BS6" s="21">
        <f t="shared" si="8"/>
        <v>16.399999999999999</v>
      </c>
      <c r="BT6" s="21">
        <f t="shared" si="8"/>
        <v>17.89</v>
      </c>
      <c r="BU6" s="21">
        <f t="shared" si="8"/>
        <v>17.39</v>
      </c>
      <c r="BV6" s="21">
        <f t="shared" si="8"/>
        <v>59.8</v>
      </c>
      <c r="BW6" s="21">
        <f t="shared" si="8"/>
        <v>57.77</v>
      </c>
      <c r="BX6" s="21">
        <f t="shared" si="8"/>
        <v>57.31</v>
      </c>
      <c r="BY6" s="21">
        <f t="shared" si="8"/>
        <v>57.08</v>
      </c>
      <c r="BZ6" s="21">
        <f t="shared" si="8"/>
        <v>56.26</v>
      </c>
      <c r="CA6" s="20" t="str">
        <f>IF(CA7="","",IF(CA7="-","【-】","【"&amp;SUBSTITUTE(TEXT(CA7,"#,##0.00"),"-","△")&amp;"】"))</f>
        <v>【60.65】</v>
      </c>
      <c r="CB6" s="21">
        <f>IF(CB7="",NA(),CB7)</f>
        <v>749.97</v>
      </c>
      <c r="CC6" s="21">
        <f t="shared" ref="CC6:CK6" si="9">IF(CC7="",NA(),CC7)</f>
        <v>842.83</v>
      </c>
      <c r="CD6" s="21">
        <f t="shared" si="9"/>
        <v>690.87</v>
      </c>
      <c r="CE6" s="21">
        <f t="shared" si="9"/>
        <v>637.08000000000004</v>
      </c>
      <c r="CF6" s="21">
        <f t="shared" si="9"/>
        <v>660.84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22.19</v>
      </c>
      <c r="CN6" s="21">
        <f t="shared" ref="CN6:CV6" si="10">IF(CN7="",NA(),CN7)</f>
        <v>23.44</v>
      </c>
      <c r="CO6" s="21">
        <f t="shared" si="10"/>
        <v>21.56</v>
      </c>
      <c r="CP6" s="21">
        <f t="shared" si="10"/>
        <v>20.63</v>
      </c>
      <c r="CQ6" s="21">
        <f t="shared" si="10"/>
        <v>23.75</v>
      </c>
      <c r="CR6" s="21">
        <f t="shared" si="10"/>
        <v>51.75</v>
      </c>
      <c r="CS6" s="21">
        <f t="shared" si="10"/>
        <v>50.68</v>
      </c>
      <c r="CT6" s="21">
        <f t="shared" si="10"/>
        <v>50.14</v>
      </c>
      <c r="CU6" s="21">
        <f t="shared" si="10"/>
        <v>54.83</v>
      </c>
      <c r="CV6" s="21">
        <f t="shared" si="10"/>
        <v>66.53</v>
      </c>
      <c r="CW6" s="20" t="str">
        <f>IF(CW7="","",IF(CW7="-","【-】","【"&amp;SUBSTITUTE(TEXT(CW7,"#,##0.00"),"-","△")&amp;"】"))</f>
        <v>【61.14】</v>
      </c>
      <c r="CX6" s="21">
        <f>IF(CX7="",NA(),CX7)</f>
        <v>90.19</v>
      </c>
      <c r="CY6" s="21">
        <f t="shared" ref="CY6:DG6" si="11">IF(CY7="",NA(),CY7)</f>
        <v>90</v>
      </c>
      <c r="CZ6" s="21">
        <f t="shared" si="11"/>
        <v>89.95</v>
      </c>
      <c r="DA6" s="21">
        <f t="shared" si="11"/>
        <v>89.9</v>
      </c>
      <c r="DB6" s="21">
        <f t="shared" si="11"/>
        <v>89.53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5">
      <c r="A7" s="14"/>
      <c r="B7" s="23">
        <v>2021</v>
      </c>
      <c r="C7" s="23">
        <v>234460</v>
      </c>
      <c r="D7" s="23">
        <v>47</v>
      </c>
      <c r="E7" s="23">
        <v>17</v>
      </c>
      <c r="F7" s="23">
        <v>5</v>
      </c>
      <c r="G7" s="23">
        <v>0</v>
      </c>
      <c r="H7" s="23" t="s">
        <v>99</v>
      </c>
      <c r="I7" s="23" t="s">
        <v>100</v>
      </c>
      <c r="J7" s="23" t="s">
        <v>101</v>
      </c>
      <c r="K7" s="23" t="s">
        <v>102</v>
      </c>
      <c r="L7" s="23" t="s">
        <v>103</v>
      </c>
      <c r="M7" s="23" t="s">
        <v>104</v>
      </c>
      <c r="N7" s="24" t="s">
        <v>105</v>
      </c>
      <c r="O7" s="24" t="s">
        <v>106</v>
      </c>
      <c r="P7" s="24">
        <v>0.9</v>
      </c>
      <c r="Q7" s="24">
        <v>74.760000000000005</v>
      </c>
      <c r="R7" s="24">
        <v>2120</v>
      </c>
      <c r="S7" s="24">
        <v>21367</v>
      </c>
      <c r="T7" s="24">
        <v>46.2</v>
      </c>
      <c r="U7" s="24">
        <v>462.49</v>
      </c>
      <c r="V7" s="24">
        <v>191</v>
      </c>
      <c r="W7" s="24">
        <v>0.15</v>
      </c>
      <c r="X7" s="24">
        <v>1273.33</v>
      </c>
      <c r="Y7" s="24">
        <v>97.31</v>
      </c>
      <c r="Z7" s="24">
        <v>99.27</v>
      </c>
      <c r="AA7" s="24">
        <v>101.87</v>
      </c>
      <c r="AB7" s="24">
        <v>107.74</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14.98</v>
      </c>
      <c r="BR7" s="24">
        <v>13.75</v>
      </c>
      <c r="BS7" s="24">
        <v>16.399999999999999</v>
      </c>
      <c r="BT7" s="24">
        <v>17.89</v>
      </c>
      <c r="BU7" s="24">
        <v>17.39</v>
      </c>
      <c r="BV7" s="24">
        <v>59.8</v>
      </c>
      <c r="BW7" s="24">
        <v>57.77</v>
      </c>
      <c r="BX7" s="24">
        <v>57.31</v>
      </c>
      <c r="BY7" s="24">
        <v>57.08</v>
      </c>
      <c r="BZ7" s="24">
        <v>56.26</v>
      </c>
      <c r="CA7" s="24">
        <v>60.65</v>
      </c>
      <c r="CB7" s="24">
        <v>749.97</v>
      </c>
      <c r="CC7" s="24">
        <v>842.83</v>
      </c>
      <c r="CD7" s="24">
        <v>690.87</v>
      </c>
      <c r="CE7" s="24">
        <v>637.08000000000004</v>
      </c>
      <c r="CF7" s="24">
        <v>660.84</v>
      </c>
      <c r="CG7" s="24">
        <v>263.76</v>
      </c>
      <c r="CH7" s="24">
        <v>274.35000000000002</v>
      </c>
      <c r="CI7" s="24">
        <v>273.52</v>
      </c>
      <c r="CJ7" s="24">
        <v>274.99</v>
      </c>
      <c r="CK7" s="24">
        <v>282.08999999999997</v>
      </c>
      <c r="CL7" s="24">
        <v>256.97000000000003</v>
      </c>
      <c r="CM7" s="24">
        <v>22.19</v>
      </c>
      <c r="CN7" s="24">
        <v>23.44</v>
      </c>
      <c r="CO7" s="24">
        <v>21.56</v>
      </c>
      <c r="CP7" s="24">
        <v>20.63</v>
      </c>
      <c r="CQ7" s="24">
        <v>23.75</v>
      </c>
      <c r="CR7" s="24">
        <v>51.75</v>
      </c>
      <c r="CS7" s="24">
        <v>50.68</v>
      </c>
      <c r="CT7" s="24">
        <v>50.14</v>
      </c>
      <c r="CU7" s="24">
        <v>54.83</v>
      </c>
      <c r="CV7" s="24">
        <v>66.53</v>
      </c>
      <c r="CW7" s="24">
        <v>61.14</v>
      </c>
      <c r="CX7" s="24">
        <v>90.19</v>
      </c>
      <c r="CY7" s="24">
        <v>90</v>
      </c>
      <c r="CZ7" s="24">
        <v>89.95</v>
      </c>
      <c r="DA7" s="24">
        <v>89.9</v>
      </c>
      <c r="DB7" s="24">
        <v>89.53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5">
      <c r="B11">
        <v>4</v>
      </c>
      <c r="C11">
        <v>3</v>
      </c>
      <c r="D11">
        <v>2</v>
      </c>
      <c r="E11">
        <v>1</v>
      </c>
      <c r="F11">
        <v>0</v>
      </c>
      <c r="G11" t="s">
        <v>112</v>
      </c>
    </row>
    <row r="12" spans="1:145" x14ac:dyDescent="0.25">
      <c r="B12">
        <v>1</v>
      </c>
      <c r="C12">
        <v>1</v>
      </c>
      <c r="D12">
        <v>1</v>
      </c>
      <c r="E12">
        <v>2</v>
      </c>
      <c r="F12">
        <v>3</v>
      </c>
      <c r="G12" t="s">
        <v>113</v>
      </c>
    </row>
    <row r="13" spans="1:145" x14ac:dyDescent="0.2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2023-02-02T05:58:29Z</cp:lastPrinted>
  <dcterms:created xsi:type="dcterms:W3CDTF">2023-01-13T00:02:18Z</dcterms:created>
  <dcterms:modified xsi:type="dcterms:W3CDTF">2023-02-02T05:58:31Z</dcterms:modified>
  <cp:category/>
</cp:coreProperties>
</file>