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1上水道\"/>
    </mc:Choice>
  </mc:AlternateContent>
  <xr:revisionPtr revIDLastSave="0" documentId="13_ncr:1_{8E2C20C8-80B8-4720-87DF-EC0198C9ED82}" xr6:coauthVersionLast="47" xr6:coauthVersionMax="47" xr10:uidLastSave="{00000000-0000-0000-0000-000000000000}"/>
  <workbookProtection workbookAlgorithmName="SHA-512" workbookHashValue="qopMn1nALaAFGRWzdHlYH4Lcs6eawlJXIDeZdvx31R5gRag71wUbO2IWHbaVpvsfgPlh/q/qWkGAlxZ+nqqe2Q==" workbookSaltValue="j3qil+I67eqyNIU9/fyd0g==" workbookSpinCount="100000" lockStructure="1"/>
  <bookViews>
    <workbookView xWindow="-98" yWindow="-98" windowWidth="17115" windowHeight="108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W10" i="4" s="1"/>
  <c r="P6" i="5"/>
  <c r="P10" i="4" s="1"/>
  <c r="O6" i="5"/>
  <c r="I10" i="4" s="1"/>
  <c r="N6" i="5"/>
  <c r="B10" i="4" s="1"/>
  <c r="M6" i="5"/>
  <c r="AD8" i="4" s="1"/>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AL10" i="4"/>
  <c r="BB8" i="4"/>
  <c r="AT8" i="4"/>
  <c r="P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<sst xmlns="http://schemas.openxmlformats.org/spreadsheetml/2006/main" count="228" uniqueCount="113">
  <si>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</si>
  <si>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</si>
  <si>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</si>
  <si>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</si>
  <si>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</si>
  <si>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</si>
  <si>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</si>
  <si>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</si>
  <si>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</si>
  <si>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</si>
  <si>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</si>
  <si>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</si>
  <si>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</si>
  <si>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</si>
  <si>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</si>
  <si>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</si>
  <si>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</si>
  <si>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</si>
  <si>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</si>
  <si>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</si>
  <si>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</si>
  <si>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</si>
  <si>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</si>
  <si>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</si>
  <si>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</si>
  <si>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</si>
  <si>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</si>
  <si>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</si>
  <si>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</si>
  <si>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</si>
  <si>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</si>
  <si>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</si>
  <si>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</si>
  <si>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</si>
  <si>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</si>
  <si>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</si>
  <si>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</si>
  <si>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</si>
  <si>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</si>
  <si>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</si>
  <si>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</si>
  <si>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</si>
  <si>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</si>
  <si>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</si>
  <si>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</si>
  <si>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</si>
  <si>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</si>
  <si>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</si>
  <si>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</si>
  <si>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</si>
  <si>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</si>
  <si>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</si>
  <si>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</si>
  <si>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</si>
  <si>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</si>
  <si>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</si>
  <si>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</si>
  <si>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</si>
  <si>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</si>
  <si>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</si>
  <si>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</si>
  <si>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</si>
  <si>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</si>
  <si>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</si>
  <si>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</si>
  <si>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</si>
  <si>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</si>
  <si>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</si>
  <si>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</si>
  <si>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</si>
  <si>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</si>
  <si>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</si>
  <si>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</si>
  <si>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</si>
  <si>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</si>
  <si>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</si>
  <si>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</si>
  <si>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</si>
  <si>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</si>
  <si>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</si>
  <si>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</si>
  <si>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</si>
  <si>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</si>
  <si>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</si>
  <si>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</si>
  <si>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</si>
  <si>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</si>
  <si>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</si>
  <si>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</si>
  <si>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</si>
  <si>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</si>
  <si>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</si>
  <si>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</si>
  <si>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一宮市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</si>
  <si>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</si>
  <si>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</si>
  <si>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</si>
  <si>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</si>
  <si>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</si>
  <si>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</si>
  <si>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</si>
  <si>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</si>
  <si>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</si>
  <si>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</si>
  <si>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</si>
  <si>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</si>
  <si>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</si>
  <si>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</si>
  <si>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</si>
  <si>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</si>
  <si>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及び⑤料金回収率は１００％を超えているが類似団体平均値より低くなっている。これは自己水源比率が高く水質も良好であるため費用が抑えられ⑥給水原価が類似団体平均値より下回っており、それに合わせ水道料金が低く設定されていることが要因と思われる。
・④企業債残高対給水収益比率は類似団体平均値より高くなっている。これは低い水道料金設定のため給水収益が低いことが要因と思われる。給水収益は簡易水道統合により増加となったが、新ポンプ棟建設による施設の事業費の一時的な増加に対応するため、企業債の借入額が増加したことにより、令和２年度より比率が増加した。今後も地震対策や老朽化対策などの事業が増加し、主たる財源として企業債の借入が必要となるため、企業債残高が適正な水準となるよう留意する必要がある。
・③流動比率については２００％を下回ってお
り、類似団体平均値よりも低い値を示している。
また、事業費の増加により未払金が増加したため、令和２年度よりも減少した。更なる減少とならないか今後も注視していく必要がある。
・⑦施設利用率は類似団体平均値よりも高く施設が効率的に稼動できていることがわかる。
・⑧有収率は令和２年度から横ばいで、類似団体平均値と同程度となった。今後も管路の修繕工事や改良工事により、漏水による不明水減少に努めていく。</t>
    <rPh sb="184" eb="186">
      <t>ヨウイン</t>
    </rPh>
    <rPh sb="187" eb="188">
      <t>オモ</t>
    </rPh>
    <rPh sb="192" eb="194">
      <t>キュウスイ</t>
    </rPh>
    <rPh sb="194" eb="196">
      <t>シュウエキ</t>
    </rPh>
    <rPh sb="197" eb="199">
      <t>カンイ</t>
    </rPh>
    <rPh sb="199" eb="201">
      <t>スイドウ</t>
    </rPh>
    <rPh sb="201" eb="203">
      <t>トウゴウ</t>
    </rPh>
    <rPh sb="206" eb="208">
      <t>ゾウカ</t>
    </rPh>
    <rPh sb="214" eb="215">
      <t>シン</t>
    </rPh>
    <rPh sb="218" eb="219">
      <t>トウ</t>
    </rPh>
    <rPh sb="219" eb="221">
      <t>ケンセツ</t>
    </rPh>
    <rPh sb="231" eb="234">
      <t>イチジテキ</t>
    </rPh>
    <rPh sb="263" eb="265">
      <t>レイワ</t>
    </rPh>
    <rPh sb="313" eb="315">
      <t>カリイレ</t>
    </rPh>
    <rPh sb="316" eb="318">
      <t>ヒツヨウ</t>
    </rPh>
    <rPh sb="419" eb="421">
      <t>レイワ</t>
    </rPh>
    <rPh sb="507" eb="509">
      <t>レイワ</t>
    </rPh>
    <rPh sb="510" eb="512">
      <t>ネンド</t>
    </rPh>
    <rPh sb="514" eb="515">
      <t>ヨコ</t>
    </rPh>
    <rPh sb="519" eb="521">
      <t>ルイジ</t>
    </rPh>
    <rPh sb="521" eb="523">
      <t>ダンタイ</t>
    </rPh>
    <rPh sb="523" eb="526">
      <t>ヘイキンチ</t>
    </rPh>
    <rPh sb="527" eb="530">
      <t>ドウテイド</t>
    </rPh>
    <rPh sb="535" eb="537">
      <t>コンゴ</t>
    </rPh>
    <rPh sb="538" eb="540">
      <t>カンロ</t>
    </rPh>
    <rPh sb="541" eb="543">
      <t>シュウゼン</t>
    </rPh>
    <rPh sb="543" eb="545">
      <t>コウジ</t>
    </rPh>
    <rPh sb="546" eb="548">
      <t>カイリョウ</t>
    </rPh>
    <rPh sb="548" eb="550">
      <t>コウジ</t>
    </rPh>
    <rPh sb="554" eb="556">
      <t>ロウスイ</t>
    </rPh>
    <rPh sb="559" eb="561">
      <t>フメイ</t>
    </rPh>
    <rPh sb="561" eb="562">
      <t>スイ</t>
    </rPh>
    <rPh sb="562" eb="564">
      <t>ゲンショウ</t>
    </rPh>
    <rPh sb="565" eb="566">
      <t>ツト</t>
    </rPh>
    <phoneticPr fontId="4"/>
  </si>
  <si>
    <t>・①有形固定資産減価償却率は類似団体平均値と比較して同程度ではあるが、確実に老朽化が進んでいる。数値が高くなっているのは浄水場等機械設備の長寿命化のためにメンテナンスを定期的に行い、法定耐用年数以上に使用していることが要因であると考えられる。
・②管路経年化率は、現在の経営状況では改良工事に投資できる資金が十分でなく、償却に見合った工事ができていないことに加え、施設の改良工事を優先して行っているため、類似団体平均値よりも高い値となった。また、同様の理由から③管路更新率については類似団体平均値よりも低い値となった。
今後は、令和３年度より実施しているAIによる管路の劣化診断結果を基に、より効率的な更新を行っていく。</t>
    <rPh sb="22" eb="24">
      <t>ヒカク</t>
    </rPh>
    <rPh sb="26" eb="29">
      <t>ドウテイド</t>
    </rPh>
    <rPh sb="79" eb="81">
      <t>ホウテイ</t>
    </rPh>
    <rPh sb="81" eb="83">
      <t>タイヨウ</t>
    </rPh>
    <rPh sb="83" eb="85">
      <t>ネンスウ</t>
    </rPh>
    <rPh sb="85" eb="87">
      <t>イジョウ</t>
    </rPh>
    <rPh sb="88" eb="90">
      <t>シヨウ</t>
    </rPh>
    <rPh sb="120" eb="122">
      <t>ゲンザイ</t>
    </rPh>
    <rPh sb="123" eb="125">
      <t>ケイエイ</t>
    </rPh>
    <rPh sb="125" eb="127">
      <t>ジョウキョウ</t>
    </rPh>
    <rPh sb="129" eb="131">
      <t>カイリョウ</t>
    </rPh>
    <rPh sb="131" eb="133">
      <t>コウジ</t>
    </rPh>
    <rPh sb="134" eb="136">
      <t>トウシ</t>
    </rPh>
    <rPh sb="139" eb="141">
      <t>シキン</t>
    </rPh>
    <rPh sb="142" eb="144">
      <t>ジュウブン</t>
    </rPh>
    <rPh sb="148" eb="150">
      <t>ショウキャク</t>
    </rPh>
    <rPh sb="151" eb="153">
      <t>ミア</t>
    </rPh>
    <rPh sb="154" eb="156">
      <t>ジュウブン</t>
    </rPh>
    <rPh sb="167" eb="168">
      <t>クワ</t>
    </rPh>
    <rPh sb="170" eb="172">
      <t>ゲンザイ</t>
    </rPh>
    <rPh sb="190" eb="194">
      <t>ルイジダンタイ</t>
    </rPh>
    <rPh sb="200" eb="201">
      <t>タカ</t>
    </rPh>
    <rPh sb="211" eb="213">
      <t>ドウヨウ</t>
    </rPh>
    <rPh sb="214" eb="216">
      <t>リユウ</t>
    </rPh>
    <rPh sb="239" eb="240">
      <t>ヒク</t>
    </rPh>
    <rPh sb="260" eb="262">
      <t>コンゴ</t>
    </rPh>
    <rPh sb="264" eb="266">
      <t>レイワ</t>
    </rPh>
    <rPh sb="267" eb="269">
      <t>ネンド</t>
    </rPh>
    <rPh sb="271" eb="273">
      <t>ジッシ</t>
    </rPh>
    <rPh sb="282" eb="284">
      <t>カンロ</t>
    </rPh>
    <phoneticPr fontId="4"/>
  </si>
  <si>
    <t>・固定資産の状況としては類似団体平均値と大きな差は無いが、経年化率は年々上昇しているため管路、施設共に計画的な更新が必要となってくる。しかし、経常収支比率、料金回収率共に類似団体平均値よりも低い状況であり、企業債残高対給水収益比率では類似団体平均値より高くなっている。したがって、今後の設備投資を十分に行っていくために、平成30年度に策定した経営戦略を令和4年度中に見直し、それを踏まえた投資や維持管理を行い経営改善を図っていく。また、毎年度経営戦略のモニタリングを行い経営の健全性等の確認をしていく。</t>
    <rPh sb="20" eb="21">
      <t>オオ</t>
    </rPh>
    <rPh sb="23" eb="24">
      <t>サ</t>
    </rPh>
    <rPh sb="25" eb="26">
      <t>ナ</t>
    </rPh>
    <rPh sb="47" eb="49">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</si>
</sst>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0.81</c:v>
                </c:pt>
                <c:pt idx="1">
                  <c:v>0.57999999999999996</c:v>
                </c:pt>
                <c:pt idx="2">
                  <c:v>0.53</c:v>
                </c:pt>
                <c:pt idx="3">
                  <c:v>0.52</c:v>
                </c:pt>
                <c:pt idx="4">
                  <c:v>0.59</c:v>
                </c:pt>
              </c:numCache>
            </c:numRef>
          </c:val>
          <c:extLst>
            <c:ext xmlns:c16="http://schemas.microsoft.com/office/drawing/2014/chart" uri="{C3380CC4-5D6E-409C-BE32-E72D297353CC}">
              <c16:uniqueId val="{00000000-EB3C-4B67-A987-8FA76016A86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EB3C-4B67-A987-8FA76016A86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65.72</c:v>
                </c:pt>
                <c:pt idx="1">
                  <c:v>66.540000000000006</c:v>
                </c:pt>
                <c:pt idx="2">
                  <c:v>66.8</c:v>
                </c:pt>
                <c:pt idx="3">
                  <c:v>65.36</c:v>
                </c:pt>
                <c:pt idx="4">
                  <c:v>65.599999999999994</c:v>
                </c:pt>
              </c:numCache>
            </c:numRef>
          </c:val>
          <c:extLst>
            <c:ext xmlns:c16="http://schemas.microsoft.com/office/drawing/2014/chart" uri="{C3380CC4-5D6E-409C-BE32-E72D297353CC}">
              <c16:uniqueId val="{00000000-BED6-4AD3-8743-2C8D8E57649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BED6-4AD3-8743-2C8D8E57649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91.12</c:v>
                </c:pt>
                <c:pt idx="1">
                  <c:v>91.39</c:v>
                </c:pt>
                <c:pt idx="2">
                  <c:v>91.05</c:v>
                </c:pt>
                <c:pt idx="3">
                  <c:v>92.06</c:v>
                </c:pt>
                <c:pt idx="4">
                  <c:v>92.06</c:v>
                </c:pt>
              </c:numCache>
            </c:numRef>
          </c:val>
          <c:extLst>
            <c:ext xmlns:c16="http://schemas.microsoft.com/office/drawing/2014/chart" uri="{C3380CC4-5D6E-409C-BE32-E72D297353CC}">
              <c16:uniqueId val="{00000000-6D50-4142-9FC3-461855EB26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6D50-4142-9FC3-461855EB26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106.26</c:v>
                </c:pt>
                <c:pt idx="1">
                  <c:v>104.07</c:v>
                </c:pt>
                <c:pt idx="2">
                  <c:v>104.67</c:v>
                </c:pt>
                <c:pt idx="3">
                  <c:v>104.36</c:v>
                </c:pt>
                <c:pt idx="4">
                  <c:v>106.96</c:v>
                </c:pt>
              </c:numCache>
            </c:numRef>
          </c:val>
          <c:extLst>
            <c:ext xmlns:c16="http://schemas.microsoft.com/office/drawing/2014/chart" uri="{C3380CC4-5D6E-409C-BE32-E72D297353CC}">
              <c16:uniqueId val="{00000000-47C8-4589-9BA1-5582FBFE3B2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47C8-4589-9BA1-5582FBFE3B2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50.43</c:v>
                </c:pt>
                <c:pt idx="1">
                  <c:v>51.05</c:v>
                </c:pt>
                <c:pt idx="2">
                  <c:v>51.82</c:v>
                </c:pt>
                <c:pt idx="3">
                  <c:v>52.33</c:v>
                </c:pt>
                <c:pt idx="4">
                  <c:v>52.82</c:v>
                </c:pt>
              </c:numCache>
            </c:numRef>
          </c:val>
          <c:extLst>
            <c:ext xmlns:c16="http://schemas.microsoft.com/office/drawing/2014/chart" uri="{C3380CC4-5D6E-409C-BE32-E72D297353CC}">
              <c16:uniqueId val="{00000000-7839-43E2-A736-2CDD20FAEC9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7839-43E2-A736-2CDD20FAEC9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20.420000000000002</c:v>
                </c:pt>
                <c:pt idx="1">
                  <c:v>23.14</c:v>
                </c:pt>
                <c:pt idx="2">
                  <c:v>28.42</c:v>
                </c:pt>
                <c:pt idx="3">
                  <c:v>29.88</c:v>
                </c:pt>
                <c:pt idx="4">
                  <c:v>32.409999999999997</c:v>
                </c:pt>
              </c:numCache>
            </c:numRef>
          </c:val>
          <c:extLst>
            <c:ext xmlns:c16="http://schemas.microsoft.com/office/drawing/2014/chart" uri="{C3380CC4-5D6E-409C-BE32-E72D297353CC}">
              <c16:uniqueId val="{00000000-C6CC-4E20-A185-83C53A7D224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C6CC-4E20-A185-83C53A7D224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EC-4A8F-92E3-91C27F3870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8EC-4A8F-92E3-91C27F3870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198.93</c:v>
                </c:pt>
                <c:pt idx="1">
                  <c:v>176.44</c:v>
                </c:pt>
                <c:pt idx="2">
                  <c:v>166.71</c:v>
                </c:pt>
                <c:pt idx="3">
                  <c:v>154.69</c:v>
                </c:pt>
                <c:pt idx="4">
                  <c:v>140.57</c:v>
                </c:pt>
              </c:numCache>
            </c:numRef>
          </c:val>
          <c:extLst>
            <c:ext xmlns:c16="http://schemas.microsoft.com/office/drawing/2014/chart" uri="{C3380CC4-5D6E-409C-BE32-E72D297353CC}">
              <c16:uniqueId val="{00000000-2953-4C5B-960F-CFD033DC186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2953-4C5B-960F-CFD033DC186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507.31</c:v>
                </c:pt>
                <c:pt idx="1">
                  <c:v>507.54</c:v>
                </c:pt>
                <c:pt idx="2">
                  <c:v>513.94000000000005</c:v>
                </c:pt>
                <c:pt idx="3">
                  <c:v>522.71</c:v>
                </c:pt>
                <c:pt idx="4">
                  <c:v>548.57000000000005</c:v>
                </c:pt>
              </c:numCache>
            </c:numRef>
          </c:val>
          <c:extLst>
            <c:ext xmlns:c16="http://schemas.microsoft.com/office/drawing/2014/chart" uri="{C3380CC4-5D6E-409C-BE32-E72D297353CC}">
              <c16:uniqueId val="{00000000-C5BB-441B-A271-619E2923E5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C5BB-441B-A271-619E2923E5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104.93</c:v>
                </c:pt>
                <c:pt idx="1">
                  <c:v>102.74</c:v>
                </c:pt>
                <c:pt idx="2">
                  <c:v>103.49</c:v>
                </c:pt>
                <c:pt idx="3">
                  <c:v>103.19</c:v>
                </c:pt>
                <c:pt idx="4">
                  <c:v>105.48</c:v>
                </c:pt>
              </c:numCache>
            </c:numRef>
          </c:val>
          <c:extLst>
            <c:ext xmlns:c16="http://schemas.microsoft.com/office/drawing/2014/chart" uri="{C3380CC4-5D6E-409C-BE32-E72D297353CC}">
              <c16:uniqueId val="{00000000-5026-4354-B295-8F0293B9F58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5026-4354-B295-8F0293B9F58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113.97</c:v>
                </c:pt>
                <c:pt idx="1">
                  <c:v>116.08</c:v>
                </c:pt>
                <c:pt idx="2">
                  <c:v>114.64</c:v>
                </c:pt>
                <c:pt idx="3">
                  <c:v>113.24</c:v>
                </c:pt>
                <c:pt idx="4">
                  <c:v>111.02</c:v>
                </c:pt>
              </c:numCache>
            </c:numRef>
          </c:val>
          <c:extLst>
            <c:ext xmlns:c16="http://schemas.microsoft.com/office/drawing/2014/chart" uri="{C3380CC4-5D6E-409C-BE32-E72D297353CC}">
              <c16:uniqueId val="{00000000-B102-4D24-A68D-F97077965A9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B102-4D24-A68D-F97077965A9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59765625" defaultRowHeight="12.75" x14ac:dyDescent="0.25"/>
  <cols>
    <col min="1" max="1" width="2.59765625" customWidth="1"/>
    <col min="2" max="62" width="3.73046875" customWidth="1"/>
    <col min="64" max="78" width="3.1328125" customWidth="1"/>
    <col min="79" max="79" width="4.46484375" bestFit="1" customWidth="1"/>
    <col min="81" max="82" width="4.46484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77" t="str">
        <f>データ!H6</f>
        <v>愛知県　一宮市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382349</v>
      </c>
      <c r="AM8" s="66"/>
      <c r="AN8" s="66"/>
      <c r="AO8" s="66"/>
      <c r="AP8" s="66"/>
      <c r="AQ8" s="66"/>
      <c r="AR8" s="66"/>
      <c r="AS8" s="66"/>
      <c r="AT8" s="37">
        <f>データ!$S$6</f>
        <v>113.82</v>
      </c>
      <c r="AU8" s="38"/>
      <c r="AV8" s="38"/>
      <c r="AW8" s="38"/>
      <c r="AX8" s="38"/>
      <c r="AY8" s="38"/>
      <c r="AZ8" s="38"/>
      <c r="BA8" s="38"/>
      <c r="BB8" s="55">
        <f>データ!$T$6</f>
        <v>3359.24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5">
      <c r="A10" s="2"/>
      <c r="B10" s="37" t="str">
        <f>データ!$N$6</f>
        <v>-</v>
      </c>
      <c r="C10" s="38"/>
      <c r="D10" s="38"/>
      <c r="E10" s="38"/>
      <c r="F10" s="38"/>
      <c r="G10" s="38"/>
      <c r="H10" s="38"/>
      <c r="I10" s="37">
        <f>データ!$O$6</f>
        <v>48.15</v>
      </c>
      <c r="J10" s="38"/>
      <c r="K10" s="38"/>
      <c r="L10" s="38"/>
      <c r="M10" s="38"/>
      <c r="N10" s="38"/>
      <c r="O10" s="65"/>
      <c r="P10" s="55">
        <f>データ!$P$6</f>
        <v>99.98</v>
      </c>
      <c r="Q10" s="55"/>
      <c r="R10" s="55"/>
      <c r="S10" s="55"/>
      <c r="T10" s="55"/>
      <c r="U10" s="55"/>
      <c r="V10" s="55"/>
      <c r="W10" s="66">
        <f>データ!$Q$6</f>
        <v>1920</v>
      </c>
      <c r="X10" s="66"/>
      <c r="Y10" s="66"/>
      <c r="Z10" s="66"/>
      <c r="AA10" s="66"/>
      <c r="AB10" s="66"/>
      <c r="AC10" s="66"/>
      <c r="AD10" s="2"/>
      <c r="AE10" s="2"/>
      <c r="AF10" s="2"/>
      <c r="AG10" s="2"/>
      <c r="AH10" s="2"/>
      <c r="AI10" s="2"/>
      <c r="AJ10" s="2"/>
      <c r="AK10" s="2"/>
      <c r="AL10" s="66">
        <f>データ!$U$6</f>
        <v>381303</v>
      </c>
      <c r="AM10" s="66"/>
      <c r="AN10" s="66"/>
      <c r="AO10" s="66"/>
      <c r="AP10" s="66"/>
      <c r="AQ10" s="66"/>
      <c r="AR10" s="66"/>
      <c r="AS10" s="66"/>
      <c r="AT10" s="37">
        <f>データ!$V$6</f>
        <v>113.82</v>
      </c>
      <c r="AU10" s="38"/>
      <c r="AV10" s="38"/>
      <c r="AW10" s="38"/>
      <c r="AX10" s="38"/>
      <c r="AY10" s="38"/>
      <c r="AZ10" s="38"/>
      <c r="BA10" s="38"/>
      <c r="BB10" s="55">
        <f>データ!$W$6</f>
        <v>3350.05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ZltW8XwJBLWRF2/83PcpkGGktMKP/IJTwNqVeoA3acLDRKNvVNQOtsLnAAmAscEB2g2QNcptm6t93h1y6dqjg==" saltValue="+zkSBi+KoLJ+bIcgbudWj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2.75" x14ac:dyDescent="0.25"/>
  <cols>
    <col min="2" max="144" width="11.8632812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2021</v>
      </c>
      <c r="C6" s="20">
        <f t="shared" ref="C6:W6" si="3">C7</f>
        <v>232033</v>
      </c>
      <c r="D6" s="20">
        <f t="shared" si="3"/>
        <v>46</v>
      </c>
      <c r="E6" s="20">
        <f t="shared" si="3"/>
        <v>1</v>
      </c>
      <c r="F6" s="20">
        <f t="shared" si="3"/>
        <v>0</v>
      </c>
      <c r="G6" s="20">
        <f t="shared" si="3"/>
        <v>1</v>
      </c>
      <c r="H6" s="20" t="str">
        <f t="shared" si="3"/>
        <v>愛知県　一宮市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48.15</v>
      </c>
      <c r="P6" s="21">
        <f t="shared" si="3"/>
        <v>99.98</v>
      </c>
      <c r="Q6" s="21">
        <f t="shared" si="3"/>
        <v>1920</v>
      </c>
      <c r="R6" s="21">
        <f t="shared" si="3"/>
        <v>382349</v>
      </c>
      <c r="S6" s="21">
        <f t="shared" si="3"/>
        <v>113.82</v>
      </c>
      <c r="T6" s="21">
        <f t="shared" si="3"/>
        <v>3359.24</v>
      </c>
      <c r="U6" s="21">
        <f t="shared" si="3"/>
        <v>381303</v>
      </c>
      <c r="V6" s="21">
        <f t="shared" si="3"/>
        <v>113.82</v>
      </c>
      <c r="W6" s="21">
        <f t="shared" si="3"/>
        <v>3350.05</v>
      </c>
      <c r="X6" s="22">
        <f>IF(X7="",NA(),X7)</f>
        <v>106.26</v>
      </c>
      <c r="Y6" s="22">
        <f t="shared" ref="Y6:AG6" si="4">IF(Y7="",NA(),Y7)</f>
        <v>104.07</v>
      </c>
      <c r="Z6" s="22">
        <f t="shared" si="4"/>
        <v>104.67</v>
      </c>
      <c r="AA6" s="22">
        <f t="shared" si="4"/>
        <v>104.36</v>
      </c>
      <c r="AB6" s="22">
        <f t="shared" si="4"/>
        <v>106.96</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198.93</v>
      </c>
      <c r="AU6" s="22">
        <f t="shared" ref="AU6:BC6" si="6">IF(AU7="",NA(),AU7)</f>
        <v>176.44</v>
      </c>
      <c r="AV6" s="22">
        <f t="shared" si="6"/>
        <v>166.71</v>
      </c>
      <c r="AW6" s="22">
        <f t="shared" si="6"/>
        <v>154.69</v>
      </c>
      <c r="AX6" s="22">
        <f t="shared" si="6"/>
        <v>140.57</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507.31</v>
      </c>
      <c r="BF6" s="22">
        <f t="shared" ref="BF6:BN6" si="7">IF(BF7="",NA(),BF7)</f>
        <v>507.54</v>
      </c>
      <c r="BG6" s="22">
        <f t="shared" si="7"/>
        <v>513.94000000000005</v>
      </c>
      <c r="BH6" s="22">
        <f t="shared" si="7"/>
        <v>522.71</v>
      </c>
      <c r="BI6" s="22">
        <f t="shared" si="7"/>
        <v>548.57000000000005</v>
      </c>
      <c r="BJ6" s="22">
        <f t="shared" si="7"/>
        <v>258.63</v>
      </c>
      <c r="BK6" s="22">
        <f t="shared" si="7"/>
        <v>255.12</v>
      </c>
      <c r="BL6" s="22">
        <f t="shared" si="7"/>
        <v>254.19</v>
      </c>
      <c r="BM6" s="22">
        <f t="shared" si="7"/>
        <v>259.56</v>
      </c>
      <c r="BN6" s="22">
        <f t="shared" si="7"/>
        <v>248.92</v>
      </c>
      <c r="BO6" s="21" t="str">
        <f>IF(BO7="","",IF(BO7="-","【-】","【"&amp;SUBSTITUTE(TEXT(BO7,"#,##0.00"),"-","△")&amp;"】"))</f>
        <v>【265.16】</v>
      </c>
      <c r="BP6" s="22">
        <f>IF(BP7="",NA(),BP7)</f>
        <v>104.93</v>
      </c>
      <c r="BQ6" s="22">
        <f t="shared" ref="BQ6:BY6" si="8">IF(BQ7="",NA(),BQ7)</f>
        <v>102.74</v>
      </c>
      <c r="BR6" s="22">
        <f t="shared" si="8"/>
        <v>103.49</v>
      </c>
      <c r="BS6" s="22">
        <f t="shared" si="8"/>
        <v>103.19</v>
      </c>
      <c r="BT6" s="22">
        <f t="shared" si="8"/>
        <v>105.48</v>
      </c>
      <c r="BU6" s="22">
        <f t="shared" si="8"/>
        <v>110.3</v>
      </c>
      <c r="BV6" s="22">
        <f t="shared" si="8"/>
        <v>109.12</v>
      </c>
      <c r="BW6" s="22">
        <f t="shared" si="8"/>
        <v>107.42</v>
      </c>
      <c r="BX6" s="22">
        <f t="shared" si="8"/>
        <v>105.07</v>
      </c>
      <c r="BY6" s="22">
        <f t="shared" si="8"/>
        <v>107.54</v>
      </c>
      <c r="BZ6" s="21" t="str">
        <f>IF(BZ7="","",IF(BZ7="-","【-】","【"&amp;SUBSTITUTE(TEXT(BZ7,"#,##0.00"),"-","△")&amp;"】"))</f>
        <v>【102.35】</v>
      </c>
      <c r="CA6" s="22">
        <f>IF(CA7="",NA(),CA7)</f>
        <v>113.97</v>
      </c>
      <c r="CB6" s="22">
        <f t="shared" ref="CB6:CJ6" si="9">IF(CB7="",NA(),CB7)</f>
        <v>116.08</v>
      </c>
      <c r="CC6" s="22">
        <f t="shared" si="9"/>
        <v>114.64</v>
      </c>
      <c r="CD6" s="22">
        <f t="shared" si="9"/>
        <v>113.24</v>
      </c>
      <c r="CE6" s="22">
        <f t="shared" si="9"/>
        <v>111.02</v>
      </c>
      <c r="CF6" s="22">
        <f t="shared" si="9"/>
        <v>151.85</v>
      </c>
      <c r="CG6" s="22">
        <f t="shared" si="9"/>
        <v>153.88</v>
      </c>
      <c r="CH6" s="22">
        <f t="shared" si="9"/>
        <v>157.19</v>
      </c>
      <c r="CI6" s="22">
        <f t="shared" si="9"/>
        <v>153.71</v>
      </c>
      <c r="CJ6" s="22">
        <f t="shared" si="9"/>
        <v>155.9</v>
      </c>
      <c r="CK6" s="21" t="str">
        <f>IF(CK7="","",IF(CK7="-","【-】","【"&amp;SUBSTITUTE(TEXT(CK7,"#,##0.00"),"-","△")&amp;"】"))</f>
        <v>【167.74】</v>
      </c>
      <c r="CL6" s="22">
        <f>IF(CL7="",NA(),CL7)</f>
        <v>65.72</v>
      </c>
      <c r="CM6" s="22">
        <f t="shared" ref="CM6:CU6" si="10">IF(CM7="",NA(),CM7)</f>
        <v>66.540000000000006</v>
      </c>
      <c r="CN6" s="22">
        <f t="shared" si="10"/>
        <v>66.8</v>
      </c>
      <c r="CO6" s="22">
        <f t="shared" si="10"/>
        <v>65.36</v>
      </c>
      <c r="CP6" s="22">
        <f t="shared" si="10"/>
        <v>65.599999999999994</v>
      </c>
      <c r="CQ6" s="22">
        <f t="shared" si="10"/>
        <v>63.54</v>
      </c>
      <c r="CR6" s="22">
        <f t="shared" si="10"/>
        <v>63.53</v>
      </c>
      <c r="CS6" s="22">
        <f t="shared" si="10"/>
        <v>63.16</v>
      </c>
      <c r="CT6" s="22">
        <f t="shared" si="10"/>
        <v>64.41</v>
      </c>
      <c r="CU6" s="22">
        <f t="shared" si="10"/>
        <v>64.11</v>
      </c>
      <c r="CV6" s="21" t="str">
        <f>IF(CV7="","",IF(CV7="-","【-】","【"&amp;SUBSTITUTE(TEXT(CV7,"#,##0.00"),"-","△")&amp;"】"))</f>
        <v>【60.29】</v>
      </c>
      <c r="CW6" s="22">
        <f>IF(CW7="",NA(),CW7)</f>
        <v>91.12</v>
      </c>
      <c r="CX6" s="22">
        <f t="shared" ref="CX6:DF6" si="11">IF(CX7="",NA(),CX7)</f>
        <v>91.39</v>
      </c>
      <c r="CY6" s="22">
        <f t="shared" si="11"/>
        <v>91.05</v>
      </c>
      <c r="CZ6" s="22">
        <f t="shared" si="11"/>
        <v>92.06</v>
      </c>
      <c r="DA6" s="22">
        <f t="shared" si="11"/>
        <v>92.06</v>
      </c>
      <c r="DB6" s="22">
        <f t="shared" si="11"/>
        <v>91.48</v>
      </c>
      <c r="DC6" s="22">
        <f t="shared" si="11"/>
        <v>91.58</v>
      </c>
      <c r="DD6" s="22">
        <f t="shared" si="11"/>
        <v>91.48</v>
      </c>
      <c r="DE6" s="22">
        <f t="shared" si="11"/>
        <v>91.64</v>
      </c>
      <c r="DF6" s="22">
        <f t="shared" si="11"/>
        <v>92.09</v>
      </c>
      <c r="DG6" s="21" t="str">
        <f>IF(DG7="","",IF(DG7="-","【-】","【"&amp;SUBSTITUTE(TEXT(DG7,"#,##0.00"),"-","△")&amp;"】"))</f>
        <v>【90.12】</v>
      </c>
      <c r="DH6" s="22">
        <f>IF(DH7="",NA(),DH7)</f>
        <v>50.43</v>
      </c>
      <c r="DI6" s="22">
        <f t="shared" ref="DI6:DQ6" si="12">IF(DI7="",NA(),DI7)</f>
        <v>51.05</v>
      </c>
      <c r="DJ6" s="22">
        <f t="shared" si="12"/>
        <v>51.82</v>
      </c>
      <c r="DK6" s="22">
        <f t="shared" si="12"/>
        <v>52.33</v>
      </c>
      <c r="DL6" s="22">
        <f t="shared" si="12"/>
        <v>52.82</v>
      </c>
      <c r="DM6" s="22">
        <f t="shared" si="12"/>
        <v>49.66</v>
      </c>
      <c r="DN6" s="22">
        <f t="shared" si="12"/>
        <v>50.41</v>
      </c>
      <c r="DO6" s="22">
        <f t="shared" si="12"/>
        <v>51.13</v>
      </c>
      <c r="DP6" s="22">
        <f t="shared" si="12"/>
        <v>51.62</v>
      </c>
      <c r="DQ6" s="22">
        <f t="shared" si="12"/>
        <v>52.16</v>
      </c>
      <c r="DR6" s="21" t="str">
        <f>IF(DR7="","",IF(DR7="-","【-】","【"&amp;SUBSTITUTE(TEXT(DR7,"#,##0.00"),"-","△")&amp;"】"))</f>
        <v>【50.88】</v>
      </c>
      <c r="DS6" s="22">
        <f>IF(DS7="",NA(),DS7)</f>
        <v>20.420000000000002</v>
      </c>
      <c r="DT6" s="22">
        <f t="shared" ref="DT6:EB6" si="13">IF(DT7="",NA(),DT7)</f>
        <v>23.14</v>
      </c>
      <c r="DU6" s="22">
        <f t="shared" si="13"/>
        <v>28.42</v>
      </c>
      <c r="DV6" s="22">
        <f t="shared" si="13"/>
        <v>29.88</v>
      </c>
      <c r="DW6" s="22">
        <f t="shared" si="13"/>
        <v>32.409999999999997</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0.81</v>
      </c>
      <c r="EE6" s="22">
        <f t="shared" ref="EE6:EM6" si="14">IF(EE7="",NA(),EE7)</f>
        <v>0.57999999999999996</v>
      </c>
      <c r="EF6" s="22">
        <f t="shared" si="14"/>
        <v>0.53</v>
      </c>
      <c r="EG6" s="22">
        <f t="shared" si="14"/>
        <v>0.52</v>
      </c>
      <c r="EH6" s="22">
        <f t="shared" si="14"/>
        <v>0.59</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25">
      <c r="A7" s="15"/>
      <c r="B7" s="24">
        <v>2021</v>
      </c>
      <c r="C7" s="24">
        <v>232033</v>
      </c>
      <c r="D7" s="24">
        <v>46</v>
      </c>
      <c r="E7" s="24">
        <v>1</v>
      </c>
      <c r="F7" s="24">
        <v>0</v>
      </c>
      <c r="G7" s="24">
        <v>1</v>
      </c>
      <c r="H7" s="24" t="s">
        <v>93</v>
      </c>
      <c r="I7" s="24" t="s">
        <v>94</v>
      </c>
      <c r="J7" s="24" t="s">
        <v>95</v>
      </c>
      <c r="K7" s="24" t="s">
        <v>96</v>
      </c>
      <c r="L7" s="24" t="s">
        <v>97</v>
      </c>
      <c r="M7" s="24" t="s">
        <v>98</v>
      </c>
      <c r="N7" s="25" t="s">
        <v>99</v>
      </c>
      <c r="O7" s="25">
        <v>48.15</v>
      </c>
      <c r="P7" s="25">
        <v>99.98</v>
      </c>
      <c r="Q7" s="25">
        <v>1920</v>
      </c>
      <c r="R7" s="25">
        <v>382349</v>
      </c>
      <c r="S7" s="25">
        <v>113.82</v>
      </c>
      <c r="T7" s="25">
        <v>3359.24</v>
      </c>
      <c r="U7" s="25">
        <v>381303</v>
      </c>
      <c r="V7" s="25">
        <v>113.82</v>
      </c>
      <c r="W7" s="25">
        <v>3350.05</v>
      </c>
      <c r="X7" s="25">
        <v>106.26</v>
      </c>
      <c r="Y7" s="25">
        <v>104.07</v>
      </c>
      <c r="Z7" s="25">
        <v>104.67</v>
      </c>
      <c r="AA7" s="25">
        <v>104.36</v>
      </c>
      <c r="AB7" s="25">
        <v>106.96</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198.93</v>
      </c>
      <c r="AU7" s="25">
        <v>176.44</v>
      </c>
      <c r="AV7" s="25">
        <v>166.71</v>
      </c>
      <c r="AW7" s="25">
        <v>154.69</v>
      </c>
      <c r="AX7" s="25">
        <v>140.57</v>
      </c>
      <c r="AY7" s="25">
        <v>254.05</v>
      </c>
      <c r="AZ7" s="25">
        <v>258.22000000000003</v>
      </c>
      <c r="BA7" s="25">
        <v>250.03</v>
      </c>
      <c r="BB7" s="25">
        <v>239.45</v>
      </c>
      <c r="BC7" s="25">
        <v>246.01</v>
      </c>
      <c r="BD7" s="25">
        <v>261.51</v>
      </c>
      <c r="BE7" s="25">
        <v>507.31</v>
      </c>
      <c r="BF7" s="25">
        <v>507.54</v>
      </c>
      <c r="BG7" s="25">
        <v>513.94000000000005</v>
      </c>
      <c r="BH7" s="25">
        <v>522.71</v>
      </c>
      <c r="BI7" s="25">
        <v>548.57000000000005</v>
      </c>
      <c r="BJ7" s="25">
        <v>258.63</v>
      </c>
      <c r="BK7" s="25">
        <v>255.12</v>
      </c>
      <c r="BL7" s="25">
        <v>254.19</v>
      </c>
      <c r="BM7" s="25">
        <v>259.56</v>
      </c>
      <c r="BN7" s="25">
        <v>248.92</v>
      </c>
      <c r="BO7" s="25">
        <v>265.16000000000003</v>
      </c>
      <c r="BP7" s="25">
        <v>104.93</v>
      </c>
      <c r="BQ7" s="25">
        <v>102.74</v>
      </c>
      <c r="BR7" s="25">
        <v>103.49</v>
      </c>
      <c r="BS7" s="25">
        <v>103.19</v>
      </c>
      <c r="BT7" s="25">
        <v>105.48</v>
      </c>
      <c r="BU7" s="25">
        <v>110.3</v>
      </c>
      <c r="BV7" s="25">
        <v>109.12</v>
      </c>
      <c r="BW7" s="25">
        <v>107.42</v>
      </c>
      <c r="BX7" s="25">
        <v>105.07</v>
      </c>
      <c r="BY7" s="25">
        <v>107.54</v>
      </c>
      <c r="BZ7" s="25">
        <v>102.35</v>
      </c>
      <c r="CA7" s="25">
        <v>113.97</v>
      </c>
      <c r="CB7" s="25">
        <v>116.08</v>
      </c>
      <c r="CC7" s="25">
        <v>114.64</v>
      </c>
      <c r="CD7" s="25">
        <v>113.24</v>
      </c>
      <c r="CE7" s="25">
        <v>111.02</v>
      </c>
      <c r="CF7" s="25">
        <v>151.85</v>
      </c>
      <c r="CG7" s="25">
        <v>153.88</v>
      </c>
      <c r="CH7" s="25">
        <v>157.19</v>
      </c>
      <c r="CI7" s="25">
        <v>153.71</v>
      </c>
      <c r="CJ7" s="25">
        <v>155.9</v>
      </c>
      <c r="CK7" s="25">
        <v>167.74</v>
      </c>
      <c r="CL7" s="25">
        <v>65.72</v>
      </c>
      <c r="CM7" s="25">
        <v>66.540000000000006</v>
      </c>
      <c r="CN7" s="25">
        <v>66.8</v>
      </c>
      <c r="CO7" s="25">
        <v>65.36</v>
      </c>
      <c r="CP7" s="25">
        <v>65.599999999999994</v>
      </c>
      <c r="CQ7" s="25">
        <v>63.54</v>
      </c>
      <c r="CR7" s="25">
        <v>63.53</v>
      </c>
      <c r="CS7" s="25">
        <v>63.16</v>
      </c>
      <c r="CT7" s="25">
        <v>64.41</v>
      </c>
      <c r="CU7" s="25">
        <v>64.11</v>
      </c>
      <c r="CV7" s="25">
        <v>60.29</v>
      </c>
      <c r="CW7" s="25">
        <v>91.12</v>
      </c>
      <c r="CX7" s="25">
        <v>91.39</v>
      </c>
      <c r="CY7" s="25">
        <v>91.05</v>
      </c>
      <c r="CZ7" s="25">
        <v>92.06</v>
      </c>
      <c r="DA7" s="25">
        <v>92.06</v>
      </c>
      <c r="DB7" s="25">
        <v>91.48</v>
      </c>
      <c r="DC7" s="25">
        <v>91.58</v>
      </c>
      <c r="DD7" s="25">
        <v>91.48</v>
      </c>
      <c r="DE7" s="25">
        <v>91.64</v>
      </c>
      <c r="DF7" s="25">
        <v>92.09</v>
      </c>
      <c r="DG7" s="25">
        <v>90.12</v>
      </c>
      <c r="DH7" s="25">
        <v>50.43</v>
      </c>
      <c r="DI7" s="25">
        <v>51.05</v>
      </c>
      <c r="DJ7" s="25">
        <v>51.82</v>
      </c>
      <c r="DK7" s="25">
        <v>52.33</v>
      </c>
      <c r="DL7" s="25">
        <v>52.82</v>
      </c>
      <c r="DM7" s="25">
        <v>49.66</v>
      </c>
      <c r="DN7" s="25">
        <v>50.41</v>
      </c>
      <c r="DO7" s="25">
        <v>51.13</v>
      </c>
      <c r="DP7" s="25">
        <v>51.62</v>
      </c>
      <c r="DQ7" s="25">
        <v>52.16</v>
      </c>
      <c r="DR7" s="25">
        <v>50.88</v>
      </c>
      <c r="DS7" s="25">
        <v>20.420000000000002</v>
      </c>
      <c r="DT7" s="25">
        <v>23.14</v>
      </c>
      <c r="DU7" s="25">
        <v>28.42</v>
      </c>
      <c r="DV7" s="25">
        <v>29.88</v>
      </c>
      <c r="DW7" s="25">
        <v>32.409999999999997</v>
      </c>
      <c r="DX7" s="25">
        <v>18.940000000000001</v>
      </c>
      <c r="DY7" s="25">
        <v>20.36</v>
      </c>
      <c r="DZ7" s="25">
        <v>22.41</v>
      </c>
      <c r="EA7" s="25">
        <v>23.68</v>
      </c>
      <c r="EB7" s="25">
        <v>25.76</v>
      </c>
      <c r="EC7" s="25">
        <v>22.3</v>
      </c>
      <c r="ED7" s="25">
        <v>0.81</v>
      </c>
      <c r="EE7" s="25">
        <v>0.57999999999999996</v>
      </c>
      <c r="EF7" s="25">
        <v>0.53</v>
      </c>
      <c r="EG7" s="25">
        <v>0.52</v>
      </c>
      <c r="EH7" s="25">
        <v>0.59</v>
      </c>
      <c r="EI7" s="25">
        <v>0.74</v>
      </c>
      <c r="EJ7" s="25">
        <v>0.75</v>
      </c>
      <c r="EK7" s="25">
        <v>0.73</v>
      </c>
      <c r="EL7" s="25">
        <v>0.79</v>
      </c>
      <c r="EM7" s="25">
        <v>0.75</v>
      </c>
      <c r="EN7" s="25">
        <v>0.66</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5">
      <c r="B11">
        <v>4</v>
      </c>
      <c r="C11">
        <v>3</v>
      </c>
      <c r="D11">
        <v>2</v>
      </c>
      <c r="E11">
        <v>1</v>
      </c>
      <c r="F11">
        <v>0</v>
      </c>
      <c r="G11" t="s">
        <v>105</v>
      </c>
    </row>
    <row r="12" spans="1:144" x14ac:dyDescent="0.25">
      <c r="B12">
        <v>1</v>
      </c>
      <c r="C12">
        <v>1</v>
      </c>
      <c r="D12">
        <v>1</v>
      </c>
      <c r="E12">
        <v>2</v>
      </c>
      <c r="F12">
        <v>3</v>
      </c>
      <c r="G12" t="s">
        <v>106</v>
      </c>
    </row>
    <row r="13" spans="1:144" x14ac:dyDescent="0.2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2023-01-13T06:45:58Z</cp:lastPrinted>
  <dcterms:created xsi:type="dcterms:W3CDTF">2022-12-01T01:00:00Z</dcterms:created>
  <dcterms:modified xsi:type="dcterms:W3CDTF">2023-02-02T04:23:00Z</dcterms:modified>
  <cp:category/>
</cp:coreProperties>
</file>