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13　安城市\"/>
    </mc:Choice>
  </mc:AlternateContent>
  <xr:revisionPtr revIDLastSave="0" documentId="13_ncr:1_{0BE9354B-841C-4140-8A4B-544C28E2A43B}" xr6:coauthVersionLast="47" xr6:coauthVersionMax="47" xr10:uidLastSave="{00000000-0000-0000-0000-000000000000}"/>
  <workbookProtection workbookAlgorithmName="SHA-512" workbookHashValue="ZM2M72Jwm8hbk6ozKZIDcx9El/57RUFmaATuJsfrx/D8dW6oWXjkPWgeYFUhCBE+bhHlvR9xxfsCZtJxL+DSrA==" workbookSaltValue="06MHLkPIn5YKKnFuOGepHw=="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W10" i="4" s="1"/>
  <c r="P6" i="5"/>
  <c r="P10" i="4" s="1"/>
  <c r="O6" i="5"/>
  <c r="I10" i="4" s="1"/>
  <c r="N6" i="5"/>
  <c r="M6" i="5"/>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F85" i="4"/>
  <c r="E85" i="4"/>
  <c r="AT10" i="4"/>
  <c r="AL10" i="4"/>
  <c r="B10" i="4"/>
  <c r="BB8" i="4"/>
  <c r="AL8" i="4"/>
  <c r="AD8" i="4"/>
  <c r="P8" i="4"/>
</calcChain>
</file>

<file path=xl/sharedStrings.xml><?xml version="1.0" encoding="utf-8"?>
<sst xmlns="http://schemas.openxmlformats.org/spreadsheetml/2006/main" count="257" uniqueCount="116">
  <si>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</si>
  <si>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</si>
  <si>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</si>
  <si>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</si>
  <si>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</si>
  <si>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</si>
  <si>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</si>
  <si>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</si>
  <si>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</si>
  <si>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</si>
  <si>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</si>
  <si>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</si>
  <si>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</si>
  <si>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</si>
  <si>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</si>
  <si>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</si>
  <si>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</si>
  <si>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</si>
  <si>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</si>
  <si>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</si>
  <si>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</si>
  <si>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</si>
  <si>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</si>
  <si>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</si>
  <si>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</si>
  <si>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</si>
  <si>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</si>
  <si>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</si>
  <si>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</si>
  <si>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</si>
  <si>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</si>
  <si>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</si>
  <si>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</si>
  <si>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</si>
  <si>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</si>
  <si>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</si>
  <si>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</si>
  <si>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</si>
  <si>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</si>
  <si>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</si>
  <si>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</si>
  <si>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</si>
  <si>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</si>
  <si>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</si>
  <si>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</si>
  <si>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</si>
  <si>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</si>
  <si>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</si>
  <si>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</si>
  <si>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</si>
  <si>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</si>
  <si>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</si>
  <si>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</si>
  <si>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</si>
  <si>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</si>
  <si>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</si>
  <si>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</si>
  <si>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</si>
  <si>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</si>
  <si>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</si>
  <si>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</si>
  <si>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</si>
  <si>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</si>
  <si>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</si>
  <si>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</si>
  <si>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</si>
  <si>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</si>
  <si>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</si>
  <si>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</si>
  <si>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</si>
  <si>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</si>
  <si>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</si>
  <si>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</si>
  <si>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</si>
  <si>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</si>
  <si>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</si>
  <si>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</si>
  <si>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</si>
  <si>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</si>
  <si>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</si>
  <si>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</si>
  <si>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</si>
  <si>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</si>
  <si>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</si>
  <si>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</si>
  <si>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</si>
  <si>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</si>
  <si>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</si>
  <si>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</si>
  <si>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</si>
  <si>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</si>
  <si>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</si>
  <si>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</si>
  <si>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</si>
  <si>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</si>
  <si>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安城市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</si>
  <si>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</si>
  <si>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</si>
  <si>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</si>
  <si>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</si>
  <si>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</si>
  <si>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</si>
  <si>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</si>
  <si>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</si>
  <si>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</si>
  <si>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</si>
  <si>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</si>
  <si>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</si>
  <si>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</si>
  <si>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</si>
  <si>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</si>
  <si>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</si>
  <si>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</si>
  <si>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は全国及び類似団体の平均値と比べ低い水準です。今後、施設の法定耐用年数の経過時期が集中することが想定されるため、定期的な施設点検等を行い、老朽管の改築、更新、耐震化などを計画的に進めていく必要があります。
　本市の特定環境保全公共下水道事業は、平成１１年度から供用を開始しており、令和４年度末で２４年を経過しています。
　耐用年数(５０年)を経過した管渠はないため、②管渠老朽化率は該当ありません。
　また、現在のところ、更新などを必要とする管渠はないため、③管渠改善率は該当ありません。</t>
    <phoneticPr fontId="4"/>
  </si>
  <si>
    <t>【健全性について】
　令和４年度における①経常収支比率は、100.03％で100％を上回っているものの、⑤経費回収率は、60.06％となっており、下水道使用料だけでは汚水処理に係る経費が賄えておらず、一般会計繰入金に依存している状況です。今後、経費の節減や下水道接続促進活動などによる財源の確保に努める必要があります。また、現在、経営の健全化を図るため令和４年度に設置した安城市水道事業及び下水道事業審議会において、適正な使用料の設定について検討を行っています。
　③流動比率は、全国平均値を下回っていますが、これは企業債に係る流動負債が大きいためです。企業債残高及び償還額は減少傾向であるため、同比率は徐々に良化するものと考えられます。
  ④企業債残高対事業規模比率は、全国及び類似団体の平均値を下回っています。これは、企業債償還額に対して借入額が少なく、企業債未償還残高が減少していることによるものと考えられます。しかし、企業債残高に対する一般会計負担額の見込みが減少したため、前年度より比率が高くなりました。一般会計負担額は見込が不透明なため、一般会計に依存しない健全経営に向けて取り組む必要があります。
【効率性について】
　⑥汚水処理原価は、150.04円であり、全国及び類似団体平均値は下回っています。しかし⑤経費回収率が低いため、汚水処理費の節減などにより経営の改善に向けて取り組む必要があります。
　⑧水洗化率は、全国及び類似団体の平均値を下回っています。今後はより効果的な接続促進の取組方法について研究し、水洗化率の向上を図ります。</t>
    <rPh sb="42" eb="44">
      <t>ウワマワ</t>
    </rPh>
    <rPh sb="100" eb="102">
      <t>イッパン</t>
    </rPh>
    <rPh sb="102" eb="107">
      <t>カイケイクリイレキン</t>
    </rPh>
    <rPh sb="108" eb="110">
      <t>イゾン</t>
    </rPh>
    <rPh sb="538" eb="541">
      <t>ゼンコクオヨ</t>
    </rPh>
    <rPh sb="562" eb="567">
      <t>ケイヒカイシュウリツ</t>
    </rPh>
    <rPh sb="568" eb="569">
      <t>ヒク</t>
    </rPh>
    <rPh sb="642" eb="645">
      <t>コウカテキ</t>
    </rPh>
    <rPh sb="651" eb="653">
      <t>トリクミ</t>
    </rPh>
    <rPh sb="653" eb="655">
      <t>ホウホウ</t>
    </rPh>
    <rPh sb="659" eb="661">
      <t>ケンキュウ</t>
    </rPh>
    <phoneticPr fontId="4"/>
  </si>
  <si>
    <t>　今後、下水道施設の老朽化に伴う更新などに多額の費用が必要となるとともに、物価高騰による費用の増加が予測される一方で、人口減少や節水意識の向上などにより使用料収入が減少することが想定されます。
　安定的な下水道サービスの継続のために、維持管理の効率化などによる経費節減や下水道接続促進活動などによる財源の確保に努める必要があります。また、現在、経営の健全化を図るため令和４年度に設置した安城市水道事業及び下水道事業審議会において、適正な使用料の設定について検討を行っています。
　これらのことを踏まえ、将来のビジョンを分かりやすく使用者に示すとともに、令和２年度に策定した経営戦略について、令和６年度に見直しを行う予定です。</t>
    <rPh sb="37" eb="41">
      <t>ブッカコウトウ</t>
    </rPh>
    <rPh sb="44" eb="46">
      <t>ヒヨウ</t>
    </rPh>
    <rPh sb="47" eb="49">
      <t>ゾウカ</t>
    </rPh>
    <rPh sb="50" eb="52">
      <t>ヨソク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</si>
</sst>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C16-4AFE-B79C-615C4C13090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0.36</c:v>
                </c:pt>
                <c:pt idx="2">
                  <c:v>0.39</c:v>
                </c:pt>
                <c:pt idx="3">
                  <c:v>0.1</c:v>
                </c:pt>
                <c:pt idx="4">
                  <c:v>0.08</c:v>
                </c:pt>
              </c:numCache>
            </c:numRef>
          </c:val>
          <c:smooth val="0"/>
          <c:extLst>
            <c:ext xmlns:c16="http://schemas.microsoft.com/office/drawing/2014/chart" uri="{C3380CC4-5D6E-409C-BE32-E72D297353CC}">
              <c16:uniqueId val="{00000001-3C16-4AFE-B79C-615C4C13090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7D-49F1-9B04-C2CFE7A1B03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42.47</c:v>
                </c:pt>
                <c:pt idx="2">
                  <c:v>42.4</c:v>
                </c:pt>
                <c:pt idx="3">
                  <c:v>42.28</c:v>
                </c:pt>
                <c:pt idx="4">
                  <c:v>41.06</c:v>
                </c:pt>
              </c:numCache>
            </c:numRef>
          </c:val>
          <c:smooth val="0"/>
          <c:extLst>
            <c:ext xmlns:c16="http://schemas.microsoft.com/office/drawing/2014/chart" uri="{C3380CC4-5D6E-409C-BE32-E72D297353CC}">
              <c16:uniqueId val="{00000001-C27D-49F1-9B04-C2CFE7A1B03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81.3</c:v>
                </c:pt>
                <c:pt idx="2">
                  <c:v>80.69</c:v>
                </c:pt>
                <c:pt idx="3">
                  <c:v>82.77</c:v>
                </c:pt>
                <c:pt idx="4">
                  <c:v>82.96</c:v>
                </c:pt>
              </c:numCache>
            </c:numRef>
          </c:val>
          <c:extLst>
            <c:ext xmlns:c16="http://schemas.microsoft.com/office/drawing/2014/chart" uri="{C3380CC4-5D6E-409C-BE32-E72D297353CC}">
              <c16:uniqueId val="{00000000-6B5E-4A26-AD08-11CB6B2806A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83.75</c:v>
                </c:pt>
                <c:pt idx="2">
                  <c:v>84.19</c:v>
                </c:pt>
                <c:pt idx="3">
                  <c:v>84.34</c:v>
                </c:pt>
                <c:pt idx="4">
                  <c:v>84.34</c:v>
                </c:pt>
              </c:numCache>
            </c:numRef>
          </c:val>
          <c:smooth val="0"/>
          <c:extLst>
            <c:ext xmlns:c16="http://schemas.microsoft.com/office/drawing/2014/chart" uri="{C3380CC4-5D6E-409C-BE32-E72D297353CC}">
              <c16:uniqueId val="{00000001-6B5E-4A26-AD08-11CB6B2806A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100.8</c:v>
                </c:pt>
                <c:pt idx="2">
                  <c:v>89.85</c:v>
                </c:pt>
                <c:pt idx="3">
                  <c:v>100.11</c:v>
                </c:pt>
                <c:pt idx="4">
                  <c:v>100.03</c:v>
                </c:pt>
              </c:numCache>
            </c:numRef>
          </c:val>
          <c:extLst>
            <c:ext xmlns:c16="http://schemas.microsoft.com/office/drawing/2014/chart" uri="{C3380CC4-5D6E-409C-BE32-E72D297353CC}">
              <c16:uniqueId val="{00000000-7F53-4F75-BE37-17B926E7200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102.73</c:v>
                </c:pt>
                <c:pt idx="2">
                  <c:v>105.78</c:v>
                </c:pt>
                <c:pt idx="3">
                  <c:v>106.09</c:v>
                </c:pt>
                <c:pt idx="4">
                  <c:v>106.44</c:v>
                </c:pt>
              </c:numCache>
            </c:numRef>
          </c:val>
          <c:smooth val="0"/>
          <c:extLst>
            <c:ext xmlns:c16="http://schemas.microsoft.com/office/drawing/2014/chart" uri="{C3380CC4-5D6E-409C-BE32-E72D297353CC}">
              <c16:uniqueId val="{00000001-7F53-4F75-BE37-17B926E7200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2.5299999999999998</c:v>
                </c:pt>
                <c:pt idx="2">
                  <c:v>4.93</c:v>
                </c:pt>
                <c:pt idx="3">
                  <c:v>7.14</c:v>
                </c:pt>
                <c:pt idx="4">
                  <c:v>9.39</c:v>
                </c:pt>
              </c:numCache>
            </c:numRef>
          </c:val>
          <c:extLst>
            <c:ext xmlns:c16="http://schemas.microsoft.com/office/drawing/2014/chart" uri="{C3380CC4-5D6E-409C-BE32-E72D297353CC}">
              <c16:uniqueId val="{00000000-AAA6-4924-B732-202F3F1588A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24.68</c:v>
                </c:pt>
                <c:pt idx="2">
                  <c:v>21.36</c:v>
                </c:pt>
                <c:pt idx="3">
                  <c:v>22.79</c:v>
                </c:pt>
                <c:pt idx="4">
                  <c:v>24.8</c:v>
                </c:pt>
              </c:numCache>
            </c:numRef>
          </c:val>
          <c:smooth val="0"/>
          <c:extLst>
            <c:ext xmlns:c16="http://schemas.microsoft.com/office/drawing/2014/chart" uri="{C3380CC4-5D6E-409C-BE32-E72D297353CC}">
              <c16:uniqueId val="{00000001-AAA6-4924-B732-202F3F1588A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DCF-4DD8-9D57-254B4B73CB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8.6199999999999992</c:v>
                </c:pt>
                <c:pt idx="2">
                  <c:v>0.01</c:v>
                </c:pt>
                <c:pt idx="3">
                  <c:v>0.01</c:v>
                </c:pt>
                <c:pt idx="4">
                  <c:v>0.02</c:v>
                </c:pt>
              </c:numCache>
            </c:numRef>
          </c:val>
          <c:smooth val="0"/>
          <c:extLst>
            <c:ext xmlns:c16="http://schemas.microsoft.com/office/drawing/2014/chart" uri="{C3380CC4-5D6E-409C-BE32-E72D297353CC}">
              <c16:uniqueId val="{00000001-0DCF-4DD8-9D57-254B4B73CB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856-48A8-B25A-F42941D8634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94.97</c:v>
                </c:pt>
                <c:pt idx="2">
                  <c:v>63.96</c:v>
                </c:pt>
                <c:pt idx="3">
                  <c:v>69.42</c:v>
                </c:pt>
                <c:pt idx="4">
                  <c:v>72.86</c:v>
                </c:pt>
              </c:numCache>
            </c:numRef>
          </c:val>
          <c:smooth val="0"/>
          <c:extLst>
            <c:ext xmlns:c16="http://schemas.microsoft.com/office/drawing/2014/chart" uri="{C3380CC4-5D6E-409C-BE32-E72D297353CC}">
              <c16:uniqueId val="{00000001-4856-48A8-B25A-F42941D8634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47.09</c:v>
                </c:pt>
                <c:pt idx="2">
                  <c:v>42.31</c:v>
                </c:pt>
                <c:pt idx="3">
                  <c:v>64.150000000000006</c:v>
                </c:pt>
                <c:pt idx="4">
                  <c:v>45.06</c:v>
                </c:pt>
              </c:numCache>
            </c:numRef>
          </c:val>
          <c:extLst>
            <c:ext xmlns:c16="http://schemas.microsoft.com/office/drawing/2014/chart" uri="{C3380CC4-5D6E-409C-BE32-E72D297353CC}">
              <c16:uniqueId val="{00000000-6725-4D74-BB5E-59148ED60B2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47.72</c:v>
                </c:pt>
                <c:pt idx="2">
                  <c:v>44.24</c:v>
                </c:pt>
                <c:pt idx="3">
                  <c:v>43.07</c:v>
                </c:pt>
                <c:pt idx="4">
                  <c:v>45.42</c:v>
                </c:pt>
              </c:numCache>
            </c:numRef>
          </c:val>
          <c:smooth val="0"/>
          <c:extLst>
            <c:ext xmlns:c16="http://schemas.microsoft.com/office/drawing/2014/chart" uri="{C3380CC4-5D6E-409C-BE32-E72D297353CC}">
              <c16:uniqueId val="{00000001-6725-4D74-BB5E-59148ED60B2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402.71</c:v>
                </c:pt>
                <c:pt idx="2">
                  <c:v>460.13</c:v>
                </c:pt>
                <c:pt idx="3">
                  <c:v>329.39</c:v>
                </c:pt>
                <c:pt idx="4">
                  <c:v>683.93</c:v>
                </c:pt>
              </c:numCache>
            </c:numRef>
          </c:val>
          <c:extLst>
            <c:ext xmlns:c16="http://schemas.microsoft.com/office/drawing/2014/chart" uri="{C3380CC4-5D6E-409C-BE32-E72D297353CC}">
              <c16:uniqueId val="{00000000-D10E-4D8B-8939-EB91114E947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1206.79</c:v>
                </c:pt>
                <c:pt idx="2">
                  <c:v>1258.43</c:v>
                </c:pt>
                <c:pt idx="3">
                  <c:v>1163.75</c:v>
                </c:pt>
                <c:pt idx="4">
                  <c:v>1195.47</c:v>
                </c:pt>
              </c:numCache>
            </c:numRef>
          </c:val>
          <c:smooth val="0"/>
          <c:extLst>
            <c:ext xmlns:c16="http://schemas.microsoft.com/office/drawing/2014/chart" uri="{C3380CC4-5D6E-409C-BE32-E72D297353CC}">
              <c16:uniqueId val="{00000001-D10E-4D8B-8939-EB91114E947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59.95</c:v>
                </c:pt>
                <c:pt idx="2">
                  <c:v>59.77</c:v>
                </c:pt>
                <c:pt idx="3">
                  <c:v>59.83</c:v>
                </c:pt>
                <c:pt idx="4">
                  <c:v>60.06</c:v>
                </c:pt>
              </c:numCache>
            </c:numRef>
          </c:val>
          <c:extLst>
            <c:ext xmlns:c16="http://schemas.microsoft.com/office/drawing/2014/chart" uri="{C3380CC4-5D6E-409C-BE32-E72D297353CC}">
              <c16:uniqueId val="{00000000-5245-4C6C-93B2-40F0CD19661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5245-4C6C-93B2-40F0CD19661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150</c:v>
                </c:pt>
                <c:pt idx="2">
                  <c:v>150</c:v>
                </c:pt>
                <c:pt idx="3">
                  <c:v>150</c:v>
                </c:pt>
                <c:pt idx="4">
                  <c:v>150.04</c:v>
                </c:pt>
              </c:numCache>
            </c:numRef>
          </c:val>
          <c:extLst>
            <c:ext xmlns:c16="http://schemas.microsoft.com/office/drawing/2014/chart" uri="{C3380CC4-5D6E-409C-BE32-E72D297353CC}">
              <c16:uniqueId val="{00000000-F0DA-4917-8046-FFD408C707A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228.47</c:v>
                </c:pt>
                <c:pt idx="2">
                  <c:v>224.88</c:v>
                </c:pt>
                <c:pt idx="3">
                  <c:v>228.64</c:v>
                </c:pt>
                <c:pt idx="4">
                  <c:v>239.46</c:v>
                </c:pt>
              </c:numCache>
            </c:numRef>
          </c:val>
          <c:smooth val="0"/>
          <c:extLst>
            <c:ext xmlns:c16="http://schemas.microsoft.com/office/drawing/2014/chart" uri="{C3380CC4-5D6E-409C-BE32-E72D297353CC}">
              <c16:uniqueId val="{00000001-F0DA-4917-8046-FFD408C707A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4" t="str">
        <f>データ!H6</f>
        <v>愛知県　安城市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45">
        <f>データ!S6</f>
        <v>188843</v>
      </c>
      <c r="AM8" s="45"/>
      <c r="AN8" s="45"/>
      <c r="AO8" s="45"/>
      <c r="AP8" s="45"/>
      <c r="AQ8" s="45"/>
      <c r="AR8" s="45"/>
      <c r="AS8" s="45"/>
      <c r="AT8" s="46">
        <f>データ!T6</f>
        <v>86.05</v>
      </c>
      <c r="AU8" s="46"/>
      <c r="AV8" s="46"/>
      <c r="AW8" s="46"/>
      <c r="AX8" s="46"/>
      <c r="AY8" s="46"/>
      <c r="AZ8" s="46"/>
      <c r="BA8" s="46"/>
      <c r="BB8" s="46">
        <f>データ!U6</f>
        <v>2194.5700000000002</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f>データ!O6</f>
        <v>81.78</v>
      </c>
      <c r="J10" s="46"/>
      <c r="K10" s="46"/>
      <c r="L10" s="46"/>
      <c r="M10" s="46"/>
      <c r="N10" s="46"/>
      <c r="O10" s="46"/>
      <c r="P10" s="46">
        <f>データ!P6</f>
        <v>6.72</v>
      </c>
      <c r="Q10" s="46"/>
      <c r="R10" s="46"/>
      <c r="S10" s="46"/>
      <c r="T10" s="46"/>
      <c r="U10" s="46"/>
      <c r="V10" s="46"/>
      <c r="W10" s="46">
        <f>データ!Q6</f>
        <v>98.37</v>
      </c>
      <c r="X10" s="46"/>
      <c r="Y10" s="46"/>
      <c r="Z10" s="46"/>
      <c r="AA10" s="46"/>
      <c r="AB10" s="46"/>
      <c r="AC10" s="46"/>
      <c r="AD10" s="45">
        <f>データ!R6</f>
        <v>1650</v>
      </c>
      <c r="AE10" s="45"/>
      <c r="AF10" s="45"/>
      <c r="AG10" s="45"/>
      <c r="AH10" s="45"/>
      <c r="AI10" s="45"/>
      <c r="AJ10" s="45"/>
      <c r="AK10" s="2"/>
      <c r="AL10" s="45">
        <f>データ!V6</f>
        <v>12685</v>
      </c>
      <c r="AM10" s="45"/>
      <c r="AN10" s="45"/>
      <c r="AO10" s="45"/>
      <c r="AP10" s="45"/>
      <c r="AQ10" s="45"/>
      <c r="AR10" s="45"/>
      <c r="AS10" s="45"/>
      <c r="AT10" s="46">
        <f>データ!W6</f>
        <v>3.58</v>
      </c>
      <c r="AU10" s="46"/>
      <c r="AV10" s="46"/>
      <c r="AW10" s="46"/>
      <c r="AX10" s="46"/>
      <c r="AY10" s="46"/>
      <c r="AZ10" s="46"/>
      <c r="BA10" s="46"/>
      <c r="BB10" s="46">
        <f>データ!X6</f>
        <v>3543.3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2q66vONLoJvyiv7lt5fkr+WkBn3qHsIv1fVXAhYJKkuL+zi0q6uhDwEnm+rXmPuJ08plM3kShRLjyde+uZs6yQ==" saltValue="gAFCM1aS29Ia8KXMiJkbS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2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5">
      <c r="A6" s="14" t="s">
        <v>94</v>
      </c>
      <c r="B6" s="19">
        <f>B7</f>
        <v>2022</v>
      </c>
      <c r="C6" s="19">
        <f t="shared" ref="C6:X6" si="3">C7</f>
        <v>232122</v>
      </c>
      <c r="D6" s="19">
        <f t="shared" si="3"/>
        <v>46</v>
      </c>
      <c r="E6" s="19">
        <f t="shared" si="3"/>
        <v>17</v>
      </c>
      <c r="F6" s="19">
        <f t="shared" si="3"/>
        <v>4</v>
      </c>
      <c r="G6" s="19">
        <f t="shared" si="3"/>
        <v>0</v>
      </c>
      <c r="H6" s="19" t="str">
        <f t="shared" si="3"/>
        <v>愛知県　安城市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81.78</v>
      </c>
      <c r="P6" s="20">
        <f t="shared" si="3"/>
        <v>6.72</v>
      </c>
      <c r="Q6" s="20">
        <f t="shared" si="3"/>
        <v>98.37</v>
      </c>
      <c r="R6" s="20">
        <f t="shared" si="3"/>
        <v>1650</v>
      </c>
      <c r="S6" s="20">
        <f t="shared" si="3"/>
        <v>188843</v>
      </c>
      <c r="T6" s="20">
        <f t="shared" si="3"/>
        <v>86.05</v>
      </c>
      <c r="U6" s="20">
        <f t="shared" si="3"/>
        <v>2194.5700000000002</v>
      </c>
      <c r="V6" s="20">
        <f t="shared" si="3"/>
        <v>12685</v>
      </c>
      <c r="W6" s="20">
        <f t="shared" si="3"/>
        <v>3.58</v>
      </c>
      <c r="X6" s="20">
        <f t="shared" si="3"/>
        <v>3543.3</v>
      </c>
      <c r="Y6" s="21" t="str">
        <f>IF(Y7="",NA(),Y7)</f>
        <v>-</v>
      </c>
      <c r="Z6" s="21">
        <f t="shared" ref="Z6:AH6" si="4">IF(Z7="",NA(),Z7)</f>
        <v>100.8</v>
      </c>
      <c r="AA6" s="21">
        <f t="shared" si="4"/>
        <v>89.85</v>
      </c>
      <c r="AB6" s="21">
        <f t="shared" si="4"/>
        <v>100.11</v>
      </c>
      <c r="AC6" s="21">
        <f t="shared" si="4"/>
        <v>100.03</v>
      </c>
      <c r="AD6" s="21" t="str">
        <f t="shared" si="4"/>
        <v>-</v>
      </c>
      <c r="AE6" s="21">
        <f t="shared" si="4"/>
        <v>102.73</v>
      </c>
      <c r="AF6" s="21">
        <f t="shared" si="4"/>
        <v>105.78</v>
      </c>
      <c r="AG6" s="21">
        <f t="shared" si="4"/>
        <v>106.09</v>
      </c>
      <c r="AH6" s="21">
        <f t="shared" si="4"/>
        <v>106.44</v>
      </c>
      <c r="AI6" s="20" t="str">
        <f>IF(AI7="","",IF(AI7="-","【-】","【"&amp;SUBSTITUTE(TEXT(AI7,"#,##0.00"),"-","△")&amp;"】"))</f>
        <v>【104.54】</v>
      </c>
      <c r="AJ6" s="21" t="str">
        <f>IF(AJ7="",NA(),AJ7)</f>
        <v>-</v>
      </c>
      <c r="AK6" s="20">
        <f t="shared" ref="AK6:AS6" si="5">IF(AK7="",NA(),AK7)</f>
        <v>0</v>
      </c>
      <c r="AL6" s="20">
        <f t="shared" si="5"/>
        <v>0</v>
      </c>
      <c r="AM6" s="20">
        <f t="shared" si="5"/>
        <v>0</v>
      </c>
      <c r="AN6" s="20">
        <f t="shared" si="5"/>
        <v>0</v>
      </c>
      <c r="AO6" s="21" t="str">
        <f t="shared" si="5"/>
        <v>-</v>
      </c>
      <c r="AP6" s="21">
        <f t="shared" si="5"/>
        <v>94.97</v>
      </c>
      <c r="AQ6" s="21">
        <f t="shared" si="5"/>
        <v>63.96</v>
      </c>
      <c r="AR6" s="21">
        <f t="shared" si="5"/>
        <v>69.42</v>
      </c>
      <c r="AS6" s="21">
        <f t="shared" si="5"/>
        <v>72.86</v>
      </c>
      <c r="AT6" s="20" t="str">
        <f>IF(AT7="","",IF(AT7="-","【-】","【"&amp;SUBSTITUTE(TEXT(AT7,"#,##0.00"),"-","△")&amp;"】"))</f>
        <v>【65.93】</v>
      </c>
      <c r="AU6" s="21" t="str">
        <f>IF(AU7="",NA(),AU7)</f>
        <v>-</v>
      </c>
      <c r="AV6" s="21">
        <f t="shared" ref="AV6:BD6" si="6">IF(AV7="",NA(),AV7)</f>
        <v>47.09</v>
      </c>
      <c r="AW6" s="21">
        <f t="shared" si="6"/>
        <v>42.31</v>
      </c>
      <c r="AX6" s="21">
        <f t="shared" si="6"/>
        <v>64.150000000000006</v>
      </c>
      <c r="AY6" s="21">
        <f t="shared" si="6"/>
        <v>45.06</v>
      </c>
      <c r="AZ6" s="21" t="str">
        <f t="shared" si="6"/>
        <v>-</v>
      </c>
      <c r="BA6" s="21">
        <f t="shared" si="6"/>
        <v>47.72</v>
      </c>
      <c r="BB6" s="21">
        <f t="shared" si="6"/>
        <v>44.24</v>
      </c>
      <c r="BC6" s="21">
        <f t="shared" si="6"/>
        <v>43.07</v>
      </c>
      <c r="BD6" s="21">
        <f t="shared" si="6"/>
        <v>45.42</v>
      </c>
      <c r="BE6" s="20" t="str">
        <f>IF(BE7="","",IF(BE7="-","【-】","【"&amp;SUBSTITUTE(TEXT(BE7,"#,##0.00"),"-","△")&amp;"】"))</f>
        <v>【44.25】</v>
      </c>
      <c r="BF6" s="21" t="str">
        <f>IF(BF7="",NA(),BF7)</f>
        <v>-</v>
      </c>
      <c r="BG6" s="21">
        <f t="shared" ref="BG6:BO6" si="7">IF(BG7="",NA(),BG7)</f>
        <v>402.71</v>
      </c>
      <c r="BH6" s="21">
        <f t="shared" si="7"/>
        <v>460.13</v>
      </c>
      <c r="BI6" s="21">
        <f t="shared" si="7"/>
        <v>329.39</v>
      </c>
      <c r="BJ6" s="21">
        <f t="shared" si="7"/>
        <v>683.93</v>
      </c>
      <c r="BK6" s="21" t="str">
        <f t="shared" si="7"/>
        <v>-</v>
      </c>
      <c r="BL6" s="21">
        <f t="shared" si="7"/>
        <v>1206.79</v>
      </c>
      <c r="BM6" s="21">
        <f t="shared" si="7"/>
        <v>1258.43</v>
      </c>
      <c r="BN6" s="21">
        <f t="shared" si="7"/>
        <v>1163.75</v>
      </c>
      <c r="BO6" s="21">
        <f t="shared" si="7"/>
        <v>1195.47</v>
      </c>
      <c r="BP6" s="20" t="str">
        <f>IF(BP7="","",IF(BP7="-","【-】","【"&amp;SUBSTITUTE(TEXT(BP7,"#,##0.00"),"-","△")&amp;"】"))</f>
        <v>【1,182.11】</v>
      </c>
      <c r="BQ6" s="21" t="str">
        <f>IF(BQ7="",NA(),BQ7)</f>
        <v>-</v>
      </c>
      <c r="BR6" s="21">
        <f t="shared" ref="BR6:BZ6" si="8">IF(BR7="",NA(),BR7)</f>
        <v>59.95</v>
      </c>
      <c r="BS6" s="21">
        <f t="shared" si="8"/>
        <v>59.77</v>
      </c>
      <c r="BT6" s="21">
        <f t="shared" si="8"/>
        <v>59.83</v>
      </c>
      <c r="BU6" s="21">
        <f t="shared" si="8"/>
        <v>60.06</v>
      </c>
      <c r="BV6" s="21" t="str">
        <f t="shared" si="8"/>
        <v>-</v>
      </c>
      <c r="BW6" s="21">
        <f t="shared" si="8"/>
        <v>71.84</v>
      </c>
      <c r="BX6" s="21">
        <f t="shared" si="8"/>
        <v>73.36</v>
      </c>
      <c r="BY6" s="21">
        <f t="shared" si="8"/>
        <v>72.599999999999994</v>
      </c>
      <c r="BZ6" s="21">
        <f t="shared" si="8"/>
        <v>69.430000000000007</v>
      </c>
      <c r="CA6" s="20" t="str">
        <f>IF(CA7="","",IF(CA7="-","【-】","【"&amp;SUBSTITUTE(TEXT(CA7,"#,##0.00"),"-","△")&amp;"】"))</f>
        <v>【73.78】</v>
      </c>
      <c r="CB6" s="21" t="str">
        <f>IF(CB7="",NA(),CB7)</f>
        <v>-</v>
      </c>
      <c r="CC6" s="21">
        <f t="shared" ref="CC6:CK6" si="9">IF(CC7="",NA(),CC7)</f>
        <v>150</v>
      </c>
      <c r="CD6" s="21">
        <f t="shared" si="9"/>
        <v>150</v>
      </c>
      <c r="CE6" s="21">
        <f t="shared" si="9"/>
        <v>150</v>
      </c>
      <c r="CF6" s="21">
        <f t="shared" si="9"/>
        <v>150.04</v>
      </c>
      <c r="CG6" s="21" t="str">
        <f t="shared" si="9"/>
        <v>-</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f t="shared" si="10"/>
        <v>42.47</v>
      </c>
      <c r="CT6" s="21">
        <f t="shared" si="10"/>
        <v>42.4</v>
      </c>
      <c r="CU6" s="21">
        <f t="shared" si="10"/>
        <v>42.28</v>
      </c>
      <c r="CV6" s="21">
        <f t="shared" si="10"/>
        <v>41.06</v>
      </c>
      <c r="CW6" s="20" t="str">
        <f>IF(CW7="","",IF(CW7="-","【-】","【"&amp;SUBSTITUTE(TEXT(CW7,"#,##0.00"),"-","△")&amp;"】"))</f>
        <v>【42.22】</v>
      </c>
      <c r="CX6" s="21" t="str">
        <f>IF(CX7="",NA(),CX7)</f>
        <v>-</v>
      </c>
      <c r="CY6" s="21">
        <f t="shared" ref="CY6:DG6" si="11">IF(CY7="",NA(),CY7)</f>
        <v>81.3</v>
      </c>
      <c r="CZ6" s="21">
        <f t="shared" si="11"/>
        <v>80.69</v>
      </c>
      <c r="DA6" s="21">
        <f t="shared" si="11"/>
        <v>82.77</v>
      </c>
      <c r="DB6" s="21">
        <f t="shared" si="11"/>
        <v>82.96</v>
      </c>
      <c r="DC6" s="21" t="str">
        <f t="shared" si="11"/>
        <v>-</v>
      </c>
      <c r="DD6" s="21">
        <f t="shared" si="11"/>
        <v>83.75</v>
      </c>
      <c r="DE6" s="21">
        <f t="shared" si="11"/>
        <v>84.19</v>
      </c>
      <c r="DF6" s="21">
        <f t="shared" si="11"/>
        <v>84.34</v>
      </c>
      <c r="DG6" s="21">
        <f t="shared" si="11"/>
        <v>84.34</v>
      </c>
      <c r="DH6" s="20" t="str">
        <f>IF(DH7="","",IF(DH7="-","【-】","【"&amp;SUBSTITUTE(TEXT(DH7,"#,##0.00"),"-","△")&amp;"】"))</f>
        <v>【85.67】</v>
      </c>
      <c r="DI6" s="21" t="str">
        <f>IF(DI7="",NA(),DI7)</f>
        <v>-</v>
      </c>
      <c r="DJ6" s="21">
        <f t="shared" ref="DJ6:DR6" si="12">IF(DJ7="",NA(),DJ7)</f>
        <v>2.5299999999999998</v>
      </c>
      <c r="DK6" s="21">
        <f t="shared" si="12"/>
        <v>4.93</v>
      </c>
      <c r="DL6" s="21">
        <f t="shared" si="12"/>
        <v>7.14</v>
      </c>
      <c r="DM6" s="21">
        <f t="shared" si="12"/>
        <v>9.39</v>
      </c>
      <c r="DN6" s="21" t="str">
        <f t="shared" si="12"/>
        <v>-</v>
      </c>
      <c r="DO6" s="21">
        <f t="shared" si="12"/>
        <v>24.68</v>
      </c>
      <c r="DP6" s="21">
        <f t="shared" si="12"/>
        <v>21.36</v>
      </c>
      <c r="DQ6" s="21">
        <f t="shared" si="12"/>
        <v>22.79</v>
      </c>
      <c r="DR6" s="21">
        <f t="shared" si="12"/>
        <v>24.8</v>
      </c>
      <c r="DS6" s="20" t="str">
        <f>IF(DS7="","",IF(DS7="-","【-】","【"&amp;SUBSTITUTE(TEXT(DS7,"#,##0.00"),"-","△")&amp;"】"))</f>
        <v>【28.00】</v>
      </c>
      <c r="DT6" s="21" t="str">
        <f>IF(DT7="",NA(),DT7)</f>
        <v>-</v>
      </c>
      <c r="DU6" s="20">
        <f t="shared" ref="DU6:EC6" si="13">IF(DU7="",NA(),DU7)</f>
        <v>0</v>
      </c>
      <c r="DV6" s="20">
        <f t="shared" si="13"/>
        <v>0</v>
      </c>
      <c r="DW6" s="20">
        <f t="shared" si="13"/>
        <v>0</v>
      </c>
      <c r="DX6" s="20">
        <f t="shared" si="13"/>
        <v>0</v>
      </c>
      <c r="DY6" s="21" t="str">
        <f t="shared" si="13"/>
        <v>-</v>
      </c>
      <c r="DZ6" s="21">
        <f t="shared" si="13"/>
        <v>8.6199999999999992</v>
      </c>
      <c r="EA6" s="21">
        <f t="shared" si="13"/>
        <v>0.01</v>
      </c>
      <c r="EB6" s="21">
        <f t="shared" si="13"/>
        <v>0.01</v>
      </c>
      <c r="EC6" s="21">
        <f t="shared" si="13"/>
        <v>0.02</v>
      </c>
      <c r="ED6" s="20" t="str">
        <f>IF(ED7="","",IF(ED7="-","【-】","【"&amp;SUBSTITUTE(TEXT(ED7,"#,##0.00"),"-","△")&amp;"】"))</f>
        <v>【0.03】</v>
      </c>
      <c r="EE6" s="21" t="str">
        <f>IF(EE7="",NA(),EE7)</f>
        <v>-</v>
      </c>
      <c r="EF6" s="20">
        <f t="shared" ref="EF6:EN6" si="14">IF(EF7="",NA(),EF7)</f>
        <v>0</v>
      </c>
      <c r="EG6" s="20">
        <f t="shared" si="14"/>
        <v>0</v>
      </c>
      <c r="EH6" s="20">
        <f t="shared" si="14"/>
        <v>0</v>
      </c>
      <c r="EI6" s="20">
        <f t="shared" si="14"/>
        <v>0</v>
      </c>
      <c r="EJ6" s="21" t="str">
        <f t="shared" si="14"/>
        <v>-</v>
      </c>
      <c r="EK6" s="21">
        <f t="shared" si="14"/>
        <v>0.36</v>
      </c>
      <c r="EL6" s="21">
        <f t="shared" si="14"/>
        <v>0.39</v>
      </c>
      <c r="EM6" s="21">
        <f t="shared" si="14"/>
        <v>0.1</v>
      </c>
      <c r="EN6" s="21">
        <f t="shared" si="14"/>
        <v>0.08</v>
      </c>
      <c r="EO6" s="20" t="str">
        <f>IF(EO7="","",IF(EO7="-","【-】","【"&amp;SUBSTITUTE(TEXT(EO7,"#,##0.00"),"-","△")&amp;"】"))</f>
        <v>【0.13】</v>
      </c>
    </row>
    <row r="7" spans="1:148" s="22" customFormat="1" x14ac:dyDescent="0.25">
      <c r="A7" s="14"/>
      <c r="B7" s="23">
        <v>2022</v>
      </c>
      <c r="C7" s="23">
        <v>232122</v>
      </c>
      <c r="D7" s="23">
        <v>46</v>
      </c>
      <c r="E7" s="23">
        <v>17</v>
      </c>
      <c r="F7" s="23">
        <v>4</v>
      </c>
      <c r="G7" s="23">
        <v>0</v>
      </c>
      <c r="H7" s="23" t="s">
        <v>95</v>
      </c>
      <c r="I7" s="23" t="s">
        <v>96</v>
      </c>
      <c r="J7" s="23" t="s">
        <v>97</v>
      </c>
      <c r="K7" s="23" t="s">
        <v>98</v>
      </c>
      <c r="L7" s="23" t="s">
        <v>99</v>
      </c>
      <c r="M7" s="23" t="s">
        <v>100</v>
      </c>
      <c r="N7" s="24" t="s">
        <v>101</v>
      </c>
      <c r="O7" s="24">
        <v>81.78</v>
      </c>
      <c r="P7" s="24">
        <v>6.72</v>
      </c>
      <c r="Q7" s="24">
        <v>98.37</v>
      </c>
      <c r="R7" s="24">
        <v>1650</v>
      </c>
      <c r="S7" s="24">
        <v>188843</v>
      </c>
      <c r="T7" s="24">
        <v>86.05</v>
      </c>
      <c r="U7" s="24">
        <v>2194.5700000000002</v>
      </c>
      <c r="V7" s="24">
        <v>12685</v>
      </c>
      <c r="W7" s="24">
        <v>3.58</v>
      </c>
      <c r="X7" s="24">
        <v>3543.3</v>
      </c>
      <c r="Y7" s="24" t="s">
        <v>101</v>
      </c>
      <c r="Z7" s="24">
        <v>100.8</v>
      </c>
      <c r="AA7" s="24">
        <v>89.85</v>
      </c>
      <c r="AB7" s="24">
        <v>100.11</v>
      </c>
      <c r="AC7" s="24">
        <v>100.03</v>
      </c>
      <c r="AD7" s="24" t="s">
        <v>101</v>
      </c>
      <c r="AE7" s="24">
        <v>102.73</v>
      </c>
      <c r="AF7" s="24">
        <v>105.78</v>
      </c>
      <c r="AG7" s="24">
        <v>106.09</v>
      </c>
      <c r="AH7" s="24">
        <v>106.44</v>
      </c>
      <c r="AI7" s="24">
        <v>104.54</v>
      </c>
      <c r="AJ7" s="24" t="s">
        <v>101</v>
      </c>
      <c r="AK7" s="24">
        <v>0</v>
      </c>
      <c r="AL7" s="24">
        <v>0</v>
      </c>
      <c r="AM7" s="24">
        <v>0</v>
      </c>
      <c r="AN7" s="24">
        <v>0</v>
      </c>
      <c r="AO7" s="24" t="s">
        <v>101</v>
      </c>
      <c r="AP7" s="24">
        <v>94.97</v>
      </c>
      <c r="AQ7" s="24">
        <v>63.96</v>
      </c>
      <c r="AR7" s="24">
        <v>69.42</v>
      </c>
      <c r="AS7" s="24">
        <v>72.86</v>
      </c>
      <c r="AT7" s="24">
        <v>65.930000000000007</v>
      </c>
      <c r="AU7" s="24" t="s">
        <v>101</v>
      </c>
      <c r="AV7" s="24">
        <v>47.09</v>
      </c>
      <c r="AW7" s="24">
        <v>42.31</v>
      </c>
      <c r="AX7" s="24">
        <v>64.150000000000006</v>
      </c>
      <c r="AY7" s="24">
        <v>45.06</v>
      </c>
      <c r="AZ7" s="24" t="s">
        <v>101</v>
      </c>
      <c r="BA7" s="24">
        <v>47.72</v>
      </c>
      <c r="BB7" s="24">
        <v>44.24</v>
      </c>
      <c r="BC7" s="24">
        <v>43.07</v>
      </c>
      <c r="BD7" s="24">
        <v>45.42</v>
      </c>
      <c r="BE7" s="24">
        <v>44.25</v>
      </c>
      <c r="BF7" s="24" t="s">
        <v>101</v>
      </c>
      <c r="BG7" s="24">
        <v>402.71</v>
      </c>
      <c r="BH7" s="24">
        <v>460.13</v>
      </c>
      <c r="BI7" s="24">
        <v>329.39</v>
      </c>
      <c r="BJ7" s="24">
        <v>683.93</v>
      </c>
      <c r="BK7" s="24" t="s">
        <v>101</v>
      </c>
      <c r="BL7" s="24">
        <v>1206.79</v>
      </c>
      <c r="BM7" s="24">
        <v>1258.43</v>
      </c>
      <c r="BN7" s="24">
        <v>1163.75</v>
      </c>
      <c r="BO7" s="24">
        <v>1195.47</v>
      </c>
      <c r="BP7" s="24">
        <v>1182.1099999999999</v>
      </c>
      <c r="BQ7" s="24" t="s">
        <v>101</v>
      </c>
      <c r="BR7" s="24">
        <v>59.95</v>
      </c>
      <c r="BS7" s="24">
        <v>59.77</v>
      </c>
      <c r="BT7" s="24">
        <v>59.83</v>
      </c>
      <c r="BU7" s="24">
        <v>60.06</v>
      </c>
      <c r="BV7" s="24" t="s">
        <v>101</v>
      </c>
      <c r="BW7" s="24">
        <v>71.84</v>
      </c>
      <c r="BX7" s="24">
        <v>73.36</v>
      </c>
      <c r="BY7" s="24">
        <v>72.599999999999994</v>
      </c>
      <c r="BZ7" s="24">
        <v>69.430000000000007</v>
      </c>
      <c r="CA7" s="24">
        <v>73.78</v>
      </c>
      <c r="CB7" s="24" t="s">
        <v>101</v>
      </c>
      <c r="CC7" s="24">
        <v>150</v>
      </c>
      <c r="CD7" s="24">
        <v>150</v>
      </c>
      <c r="CE7" s="24">
        <v>150</v>
      </c>
      <c r="CF7" s="24">
        <v>150.04</v>
      </c>
      <c r="CG7" s="24" t="s">
        <v>101</v>
      </c>
      <c r="CH7" s="24">
        <v>228.47</v>
      </c>
      <c r="CI7" s="24">
        <v>224.88</v>
      </c>
      <c r="CJ7" s="24">
        <v>228.64</v>
      </c>
      <c r="CK7" s="24">
        <v>239.46</v>
      </c>
      <c r="CL7" s="24">
        <v>220.62</v>
      </c>
      <c r="CM7" s="24" t="s">
        <v>101</v>
      </c>
      <c r="CN7" s="24" t="s">
        <v>101</v>
      </c>
      <c r="CO7" s="24" t="s">
        <v>101</v>
      </c>
      <c r="CP7" s="24" t="s">
        <v>101</v>
      </c>
      <c r="CQ7" s="24" t="s">
        <v>101</v>
      </c>
      <c r="CR7" s="24" t="s">
        <v>101</v>
      </c>
      <c r="CS7" s="24">
        <v>42.47</v>
      </c>
      <c r="CT7" s="24">
        <v>42.4</v>
      </c>
      <c r="CU7" s="24">
        <v>42.28</v>
      </c>
      <c r="CV7" s="24">
        <v>41.06</v>
      </c>
      <c r="CW7" s="24">
        <v>42.22</v>
      </c>
      <c r="CX7" s="24" t="s">
        <v>101</v>
      </c>
      <c r="CY7" s="24">
        <v>81.3</v>
      </c>
      <c r="CZ7" s="24">
        <v>80.69</v>
      </c>
      <c r="DA7" s="24">
        <v>82.77</v>
      </c>
      <c r="DB7" s="24">
        <v>82.96</v>
      </c>
      <c r="DC7" s="24" t="s">
        <v>101</v>
      </c>
      <c r="DD7" s="24">
        <v>83.75</v>
      </c>
      <c r="DE7" s="24">
        <v>84.19</v>
      </c>
      <c r="DF7" s="24">
        <v>84.34</v>
      </c>
      <c r="DG7" s="24">
        <v>84.34</v>
      </c>
      <c r="DH7" s="24">
        <v>85.67</v>
      </c>
      <c r="DI7" s="24" t="s">
        <v>101</v>
      </c>
      <c r="DJ7" s="24">
        <v>2.5299999999999998</v>
      </c>
      <c r="DK7" s="24">
        <v>4.93</v>
      </c>
      <c r="DL7" s="24">
        <v>7.14</v>
      </c>
      <c r="DM7" s="24">
        <v>9.39</v>
      </c>
      <c r="DN7" s="24" t="s">
        <v>101</v>
      </c>
      <c r="DO7" s="24">
        <v>24.68</v>
      </c>
      <c r="DP7" s="24">
        <v>21.36</v>
      </c>
      <c r="DQ7" s="24">
        <v>22.79</v>
      </c>
      <c r="DR7" s="24">
        <v>24.8</v>
      </c>
      <c r="DS7" s="24">
        <v>28</v>
      </c>
      <c r="DT7" s="24" t="s">
        <v>101</v>
      </c>
      <c r="DU7" s="24">
        <v>0</v>
      </c>
      <c r="DV7" s="24">
        <v>0</v>
      </c>
      <c r="DW7" s="24">
        <v>0</v>
      </c>
      <c r="DX7" s="24">
        <v>0</v>
      </c>
      <c r="DY7" s="24" t="s">
        <v>101</v>
      </c>
      <c r="DZ7" s="24">
        <v>8.6199999999999992</v>
      </c>
      <c r="EA7" s="24">
        <v>0.01</v>
      </c>
      <c r="EB7" s="24">
        <v>0.01</v>
      </c>
      <c r="EC7" s="24">
        <v>0.02</v>
      </c>
      <c r="ED7" s="24">
        <v>0.03</v>
      </c>
      <c r="EE7" s="24" t="s">
        <v>101</v>
      </c>
      <c r="EF7" s="24">
        <v>0</v>
      </c>
      <c r="EG7" s="24">
        <v>0</v>
      </c>
      <c r="EH7" s="24">
        <v>0</v>
      </c>
      <c r="EI7" s="24">
        <v>0</v>
      </c>
      <c r="EJ7" s="24" t="s">
        <v>101</v>
      </c>
      <c r="EK7" s="24">
        <v>0.36</v>
      </c>
      <c r="EL7" s="24">
        <v>0.39</v>
      </c>
      <c r="EM7" s="24">
        <v>0.1</v>
      </c>
      <c r="EN7" s="24">
        <v>0.08</v>
      </c>
      <c r="EO7" s="24">
        <v>0.13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107</v>
      </c>
    </row>
    <row r="12" spans="1:148" x14ac:dyDescent="0.25">
      <c r="B12">
        <v>1</v>
      </c>
      <c r="C12">
        <v>1</v>
      </c>
      <c r="D12">
        <v>2</v>
      </c>
      <c r="E12">
        <v>3</v>
      </c>
      <c r="F12">
        <v>4</v>
      </c>
      <c r="G12" t="s">
        <v>108</v>
      </c>
    </row>
    <row r="13" spans="1:148" x14ac:dyDescent="0.25">
      <c r="B13" t="s">
        <v>109</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2024-02-22T01:37:35Z</cp:lastPrinted>
  <dcterms:created xsi:type="dcterms:W3CDTF">2023-12-12T00:56:30Z</dcterms:created>
  <dcterms:modified xsi:type="dcterms:W3CDTF">2024-02-22T01:56:20Z</dcterms:modified>
  <cp:category/>
</cp:coreProperties>
</file>