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41.49\rizai\★新規運用用（山田編集中）\023  経営比較分析表　〇\R5\05 市町村から回答\14　西尾市\"/>
    </mc:Choice>
  </mc:AlternateContent>
  <xr:revisionPtr revIDLastSave="0" documentId="13_ncr:1_{B2888109-489B-4C0A-8B9A-FAA5E442851B}" xr6:coauthVersionLast="47" xr6:coauthVersionMax="47" xr10:uidLastSave="{00000000-0000-0000-0000-000000000000}"/>
  <workbookProtection workbookAlgorithmName="SHA-512" workbookHashValue="AOEZVoP6V/ovZDB3aK0FouauC3+SMLxpQxP0K9ekPhLQeoT3XFf5bw2BtzbgkNUPIDMi4Q9hGAmFw6KCPbimxg==" workbookSaltValue="I1ZKCjTulQNuZMvrwLnoMw==" workbookSpinCount="100000" lockStructure="1"/>
  <bookViews>
    <workbookView xWindow="-98" yWindow="-98" windowWidth="17115" windowHeight="108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P6" i="5"/>
  <c r="P10" i="4" s="1"/>
  <c r="O6" i="5"/>
  <c r="I10" i="4" s="1"/>
  <c r="N6" i="5"/>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F85" i="4"/>
  <c r="E85" i="4"/>
  <c r="AL10" i="4"/>
  <c r="AD10" i="4"/>
  <c r="W10" i="4"/>
  <c r="B10" i="4"/>
  <c r="I8" i="4"/>
  <c r="B8" i="4"/>
</calcChain>
</file>

<file path=xl/sharedStrings.xml><?xml version="1.0" encoding="utf-8"?>
<sst xmlns="http://schemas.openxmlformats.org/spreadsheetml/2006/main" count="278" uniqueCount="118">
  <si>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</si>
  <si>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</si>
  <si>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</si>
  <si>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</si>
  <si>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</si>
  <si>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</si>
  <si>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</si>
  <si>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</si>
  <si>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</si>
  <si>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</si>
  <si>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</si>
  <si>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</si>
  <si>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</si>
  <si>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</si>
  <si>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</si>
  <si>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</si>
  <si>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</si>
  <si>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</si>
  <si>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</si>
  <si>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</si>
  <si>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</si>
  <si>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</si>
  <si>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</si>
  <si>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</si>
  <si>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</si>
  <si>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</si>
  <si>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</si>
  <si>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</si>
  <si>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</si>
  <si>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</si>
  <si>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</si>
  <si>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</si>
  <si>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</si>
  <si>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</si>
  <si>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</si>
  <si>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</si>
  <si>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</si>
  <si>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</si>
  <si>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</si>
  <si>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</si>
  <si>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</si>
  <si>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</si>
  <si>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</si>
  <si>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</si>
  <si>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</si>
  <si>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</si>
  <si>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</si>
  <si>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</si>
  <si>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</si>
  <si>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</si>
  <si>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</si>
  <si>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</si>
  <si>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</si>
  <si>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</si>
  <si>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</si>
  <si>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</si>
  <si>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</si>
  <si>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</si>
  <si>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</si>
  <si>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</si>
  <si>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</si>
  <si>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</si>
  <si>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</si>
  <si>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</si>
  <si>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</si>
  <si>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</si>
  <si>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</si>
  <si>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</si>
  <si>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</si>
  <si>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</si>
  <si>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</si>
  <si>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</si>
  <si>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</si>
  <si>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</si>
  <si>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</si>
  <si>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</si>
  <si>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</si>
  <si>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</si>
  <si>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</si>
  <si>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</si>
  <si>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</si>
  <si>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</si>
  <si>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</si>
  <si>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</si>
  <si>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</si>
  <si>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</si>
  <si>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</si>
  <si>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</si>
  <si>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</si>
  <si>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</si>
  <si>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</si>
  <si>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</si>
  <si>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</si>
  <si>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</si>
  <si>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</si>
  <si>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</si>
  <si>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西尾市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</si>
  <si>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</si>
  <si>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</si>
  <si>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</si>
  <si>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</si>
  <si>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</si>
  <si>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</si>
  <si>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</si>
  <si>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</si>
  <si>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</si>
  <si>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</si>
  <si>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</si>
  <si>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</si>
  <si>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</si>
  <si>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</si>
  <si>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</si>
  <si>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</si>
  <si>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</si>
  <si>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</si>
  <si>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①有形固定資産減価償却率は、年々増加しているが、今年度が法適用３年度目であり、減価償却累計額が少ないため低い率となっていると考えられる。
②管渠老朽化率については、特定環境保全公共下水道事業が平成14年度から供用開始しており、事業開始から耐用年数（50年）が経過していないため計上されていない。
③管渠改善率については、今年度において、修繕、改良、更新した管渠はない。</t>
    <phoneticPr fontId="4"/>
  </si>
  <si>
    <t>平成23年度の１市３町合併により、総じて経営状況は悪化したが、平成24年度に高利の企業債を繰上償還し、低利に借換するなど経営改善に努めたことで、近年は改善傾向にある。しかし、依然として平均値を下回る指標もあり、老朽化した管渠及び施設の大量更新期の到来や人口減少に伴う使用料収入の減少などにより、経営環境は厳しさを増すことが予想される。
こうした中、市民や学識経験者で構成する西尾市上下水道事業審議会からの答申に沿った区域の整備と令和４年４月から使用料改定を行ったところであり、今後も定期的な検証による使用料体系の適正化やストックマネジメントの推進にも注力し、さらなる経営の改善に努めていくこととしている。
さらに、将来にわたって下水道事業を持続的かつ安定的に経営することを目的として、令和２年４月に経営戦略を策定・公表しており、策定５年後の令和６年度を目途に見直しを行う予定である。</t>
    <phoneticPr fontId="4"/>
  </si>
  <si>
    <t>①経常収支比率は100％を超え、②累積欠損金比率は０％となっているが、これは一般会計からの基準外繰入金が多額であることが要因で、使用料体系の改定などにより、さらなる経営改善が必要である。
③流動比率について、前年度と比べて上昇した主な要因は、建設改良費の財源として国庫補助金や企業債等の手当がされて、資本的収支不足額の減少に伴い預金が増加したことによるものである。当市は企業債残高が多く償還のための負債が多く計上されているため流動比率は低いが、基準外繰入金について決算時に損益がわずかに黒字となるように精算しているため、余剰資金があまり増えないことも要因として考えられる。
④企業債残高対事業規模比率は前年度に引き続き下降したが、これは、令和３年夏から使用開始された大口使用者である学校給食センターや県立学校分の増加や、令和４年４月の下水道使用料の値上げの実施により営業収益が大きく増加したためである。企業債の償還が進むにつれ、当該値は下降していくと考えられるが、今後は必要な更新工事を行いながら建設改良費の平準化を図り、企業債発行を抑制していくことが必要である。
⑤経費回収率は前年度に引き続き上昇した。これは、令和３年夏から使用開始された大口使用者である学校給食センターや県立学校分の増加や、令和４年４月の下水道使用料の値上げの実施により改善したものと考えられる。
また、類似団体平均値、全国平均値を上回っているが、100％を下回っているため、使用料だけでは全ての経費を賄えていない。今後も収入の確保と経費の削減に努める必要がある。
⑥汚水処理原価は分流式下水道等に要する経費について、一般会計が負担しているため、当該値となっている。平均値を下回っているが、整備進捗に伴い、今後、有収水量の大幅な増加は見込めないため、計画的な施設更新による資本費の平準化を図る必要がある。
⑦施設利用率については、流域下水道に接続しているため、汚水処理場は有していない。
⑧水洗化率については、新型コロナウイルス感染症の蔓延防止に配慮しつつも、街頭での宣伝活動などの地道な接続促進活動の成果もあり向上した。今後も戸別訪問などによる粘り強い活動を通じて、下水道への接続促進を図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</si>
</sst>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47F-4F91-82F3-6BB24DA0910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0.39</c:v>
                </c:pt>
                <c:pt idx="3">
                  <c:v>0.1</c:v>
                </c:pt>
                <c:pt idx="4">
                  <c:v>0.08</c:v>
                </c:pt>
              </c:numCache>
            </c:numRef>
          </c:val>
          <c:smooth val="0"/>
          <c:extLst>
            <c:ext xmlns:c16="http://schemas.microsoft.com/office/drawing/2014/chart" uri="{C3380CC4-5D6E-409C-BE32-E72D297353CC}">
              <c16:uniqueId val="{00000001-547F-4F91-82F3-6BB24DA0910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25-416E-BEF4-73F920C6426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42.4</c:v>
                </c:pt>
                <c:pt idx="3">
                  <c:v>42.28</c:v>
                </c:pt>
                <c:pt idx="4">
                  <c:v>41.06</c:v>
                </c:pt>
              </c:numCache>
            </c:numRef>
          </c:val>
          <c:smooth val="0"/>
          <c:extLst>
            <c:ext xmlns:c16="http://schemas.microsoft.com/office/drawing/2014/chart" uri="{C3380CC4-5D6E-409C-BE32-E72D297353CC}">
              <c16:uniqueId val="{00000001-5A25-416E-BEF4-73F920C6426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89.5</c:v>
                </c:pt>
                <c:pt idx="3">
                  <c:v>90.19</c:v>
                </c:pt>
                <c:pt idx="4">
                  <c:v>91.03</c:v>
                </c:pt>
              </c:numCache>
            </c:numRef>
          </c:val>
          <c:extLst>
            <c:ext xmlns:c16="http://schemas.microsoft.com/office/drawing/2014/chart" uri="{C3380CC4-5D6E-409C-BE32-E72D297353CC}">
              <c16:uniqueId val="{00000000-38AC-40A1-8A8B-52381F3F36F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84.19</c:v>
                </c:pt>
                <c:pt idx="3">
                  <c:v>84.34</c:v>
                </c:pt>
                <c:pt idx="4">
                  <c:v>84.34</c:v>
                </c:pt>
              </c:numCache>
            </c:numRef>
          </c:val>
          <c:smooth val="0"/>
          <c:extLst>
            <c:ext xmlns:c16="http://schemas.microsoft.com/office/drawing/2014/chart" uri="{C3380CC4-5D6E-409C-BE32-E72D297353CC}">
              <c16:uniqueId val="{00000001-38AC-40A1-8A8B-52381F3F36F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101.31</c:v>
                </c:pt>
                <c:pt idx="3">
                  <c:v>100.12</c:v>
                </c:pt>
                <c:pt idx="4">
                  <c:v>100.12</c:v>
                </c:pt>
              </c:numCache>
            </c:numRef>
          </c:val>
          <c:extLst>
            <c:ext xmlns:c16="http://schemas.microsoft.com/office/drawing/2014/chart" uri="{C3380CC4-5D6E-409C-BE32-E72D297353CC}">
              <c16:uniqueId val="{00000000-6EF8-49C7-8062-54B14AC89DD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105.78</c:v>
                </c:pt>
                <c:pt idx="3">
                  <c:v>106.09</c:v>
                </c:pt>
                <c:pt idx="4">
                  <c:v>106.44</c:v>
                </c:pt>
              </c:numCache>
            </c:numRef>
          </c:val>
          <c:smooth val="0"/>
          <c:extLst>
            <c:ext xmlns:c16="http://schemas.microsoft.com/office/drawing/2014/chart" uri="{C3380CC4-5D6E-409C-BE32-E72D297353CC}">
              <c16:uniqueId val="{00000001-6EF8-49C7-8062-54B14AC89DD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2.57</c:v>
                </c:pt>
                <c:pt idx="3">
                  <c:v>5.09</c:v>
                </c:pt>
                <c:pt idx="4">
                  <c:v>7.47</c:v>
                </c:pt>
              </c:numCache>
            </c:numRef>
          </c:val>
          <c:extLst>
            <c:ext xmlns:c16="http://schemas.microsoft.com/office/drawing/2014/chart" uri="{C3380CC4-5D6E-409C-BE32-E72D297353CC}">
              <c16:uniqueId val="{00000000-CB2A-4C30-A249-001737075A6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21.36</c:v>
                </c:pt>
                <c:pt idx="3">
                  <c:v>22.79</c:v>
                </c:pt>
                <c:pt idx="4">
                  <c:v>24.8</c:v>
                </c:pt>
              </c:numCache>
            </c:numRef>
          </c:val>
          <c:smooth val="0"/>
          <c:extLst>
            <c:ext xmlns:c16="http://schemas.microsoft.com/office/drawing/2014/chart" uri="{C3380CC4-5D6E-409C-BE32-E72D297353CC}">
              <c16:uniqueId val="{00000001-CB2A-4C30-A249-001737075A6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FAF-4C2E-8AEB-8F4A6245360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0.01</c:v>
                </c:pt>
                <c:pt idx="3">
                  <c:v>0.01</c:v>
                </c:pt>
                <c:pt idx="4">
                  <c:v>0.02</c:v>
                </c:pt>
              </c:numCache>
            </c:numRef>
          </c:val>
          <c:smooth val="0"/>
          <c:extLst>
            <c:ext xmlns:c16="http://schemas.microsoft.com/office/drawing/2014/chart" uri="{C3380CC4-5D6E-409C-BE32-E72D297353CC}">
              <c16:uniqueId val="{00000001-CFAF-4C2E-8AEB-8F4A6245360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827-4C15-9058-A2EB2A57FBF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63.96</c:v>
                </c:pt>
                <c:pt idx="3">
                  <c:v>69.42</c:v>
                </c:pt>
                <c:pt idx="4">
                  <c:v>72.86</c:v>
                </c:pt>
              </c:numCache>
            </c:numRef>
          </c:val>
          <c:smooth val="0"/>
          <c:extLst>
            <c:ext xmlns:c16="http://schemas.microsoft.com/office/drawing/2014/chart" uri="{C3380CC4-5D6E-409C-BE32-E72D297353CC}">
              <c16:uniqueId val="{00000001-1827-4C15-9058-A2EB2A57FBF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25.8</c:v>
                </c:pt>
                <c:pt idx="3">
                  <c:v>37.18</c:v>
                </c:pt>
                <c:pt idx="4">
                  <c:v>46.3</c:v>
                </c:pt>
              </c:numCache>
            </c:numRef>
          </c:val>
          <c:extLst>
            <c:ext xmlns:c16="http://schemas.microsoft.com/office/drawing/2014/chart" uri="{C3380CC4-5D6E-409C-BE32-E72D297353CC}">
              <c16:uniqueId val="{00000000-6FD5-4B38-83F0-770A7560208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44.24</c:v>
                </c:pt>
                <c:pt idx="3">
                  <c:v>43.07</c:v>
                </c:pt>
                <c:pt idx="4">
                  <c:v>45.42</c:v>
                </c:pt>
              </c:numCache>
            </c:numRef>
          </c:val>
          <c:smooth val="0"/>
          <c:extLst>
            <c:ext xmlns:c16="http://schemas.microsoft.com/office/drawing/2014/chart" uri="{C3380CC4-5D6E-409C-BE32-E72D297353CC}">
              <c16:uniqueId val="{00000001-6FD5-4B38-83F0-770A7560208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1491.84</c:v>
                </c:pt>
                <c:pt idx="3">
                  <c:v>1190.6500000000001</c:v>
                </c:pt>
                <c:pt idx="4">
                  <c:v>1087.92</c:v>
                </c:pt>
              </c:numCache>
            </c:numRef>
          </c:val>
          <c:extLst>
            <c:ext xmlns:c16="http://schemas.microsoft.com/office/drawing/2014/chart" uri="{C3380CC4-5D6E-409C-BE32-E72D297353CC}">
              <c16:uniqueId val="{00000000-838A-46EE-9D07-AE3EF3A60E9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1258.43</c:v>
                </c:pt>
                <c:pt idx="3">
                  <c:v>1163.75</c:v>
                </c:pt>
                <c:pt idx="4">
                  <c:v>1195.47</c:v>
                </c:pt>
              </c:numCache>
            </c:numRef>
          </c:val>
          <c:smooth val="0"/>
          <c:extLst>
            <c:ext xmlns:c16="http://schemas.microsoft.com/office/drawing/2014/chart" uri="{C3380CC4-5D6E-409C-BE32-E72D297353CC}">
              <c16:uniqueId val="{00000001-838A-46EE-9D07-AE3EF3A60E9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65.040000000000006</c:v>
                </c:pt>
                <c:pt idx="3">
                  <c:v>76.83</c:v>
                </c:pt>
                <c:pt idx="4">
                  <c:v>83.1</c:v>
                </c:pt>
              </c:numCache>
            </c:numRef>
          </c:val>
          <c:extLst>
            <c:ext xmlns:c16="http://schemas.microsoft.com/office/drawing/2014/chart" uri="{C3380CC4-5D6E-409C-BE32-E72D297353CC}">
              <c16:uniqueId val="{00000000-97B3-49FA-9E99-A5649866B0B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73.36</c:v>
                </c:pt>
                <c:pt idx="3">
                  <c:v>72.599999999999994</c:v>
                </c:pt>
                <c:pt idx="4">
                  <c:v>69.430000000000007</c:v>
                </c:pt>
              </c:numCache>
            </c:numRef>
          </c:val>
          <c:smooth val="0"/>
          <c:extLst>
            <c:ext xmlns:c16="http://schemas.microsoft.com/office/drawing/2014/chart" uri="{C3380CC4-5D6E-409C-BE32-E72D297353CC}">
              <c16:uniqueId val="{00000001-97B3-49FA-9E99-A5649866B0B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150</c:v>
                </c:pt>
                <c:pt idx="3">
                  <c:v>150</c:v>
                </c:pt>
                <c:pt idx="4">
                  <c:v>150</c:v>
                </c:pt>
              </c:numCache>
            </c:numRef>
          </c:val>
          <c:extLst>
            <c:ext xmlns:c16="http://schemas.microsoft.com/office/drawing/2014/chart" uri="{C3380CC4-5D6E-409C-BE32-E72D297353CC}">
              <c16:uniqueId val="{00000000-30E9-4005-B39C-9FA28F52778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224.88</c:v>
                </c:pt>
                <c:pt idx="3">
                  <c:v>228.64</c:v>
                </c:pt>
                <c:pt idx="4">
                  <c:v>239.46</c:v>
                </c:pt>
              </c:numCache>
            </c:numRef>
          </c:val>
          <c:smooth val="0"/>
          <c:extLst>
            <c:ext xmlns:c16="http://schemas.microsoft.com/office/drawing/2014/chart" uri="{C3380CC4-5D6E-409C-BE32-E72D297353CC}">
              <c16:uniqueId val="{00000001-30E9-4005-B39C-9FA28F52778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59765625" defaultRowHeight="12.75" x14ac:dyDescent="0.25"/>
  <cols>
    <col min="1" max="1" width="2.59765625" customWidth="1"/>
    <col min="2" max="62" width="3.73046875" customWidth="1"/>
    <col min="64" max="78" width="3.1328125" customWidth="1"/>
    <col min="79" max="79" width="4.46484375" bestFit="1" customWidth="1"/>
    <col min="81" max="82" width="4.46484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74" t="str">
        <f>データ!H6</f>
        <v>愛知県　西尾市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25">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45">
        <f>データ!S6</f>
        <v>170332</v>
      </c>
      <c r="AM8" s="45"/>
      <c r="AN8" s="45"/>
      <c r="AO8" s="45"/>
      <c r="AP8" s="45"/>
      <c r="AQ8" s="45"/>
      <c r="AR8" s="45"/>
      <c r="AS8" s="45"/>
      <c r="AT8" s="46">
        <f>データ!T6</f>
        <v>161.22</v>
      </c>
      <c r="AU8" s="46"/>
      <c r="AV8" s="46"/>
      <c r="AW8" s="46"/>
      <c r="AX8" s="46"/>
      <c r="AY8" s="46"/>
      <c r="AZ8" s="46"/>
      <c r="BA8" s="46"/>
      <c r="BB8" s="46">
        <f>データ!U6</f>
        <v>1056.52</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2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5">
      <c r="A10" s="2"/>
      <c r="B10" s="46" t="str">
        <f>データ!N6</f>
        <v>-</v>
      </c>
      <c r="C10" s="46"/>
      <c r="D10" s="46"/>
      <c r="E10" s="46"/>
      <c r="F10" s="46"/>
      <c r="G10" s="46"/>
      <c r="H10" s="46"/>
      <c r="I10" s="46">
        <f>データ!O6</f>
        <v>65.48</v>
      </c>
      <c r="J10" s="46"/>
      <c r="K10" s="46"/>
      <c r="L10" s="46"/>
      <c r="M10" s="46"/>
      <c r="N10" s="46"/>
      <c r="O10" s="46"/>
      <c r="P10" s="46">
        <f>データ!P6</f>
        <v>2.0699999999999998</v>
      </c>
      <c r="Q10" s="46"/>
      <c r="R10" s="46"/>
      <c r="S10" s="46"/>
      <c r="T10" s="46"/>
      <c r="U10" s="46"/>
      <c r="V10" s="46"/>
      <c r="W10" s="46">
        <f>データ!Q6</f>
        <v>89.69</v>
      </c>
      <c r="X10" s="46"/>
      <c r="Y10" s="46"/>
      <c r="Z10" s="46"/>
      <c r="AA10" s="46"/>
      <c r="AB10" s="46"/>
      <c r="AC10" s="46"/>
      <c r="AD10" s="45">
        <f>データ!R6</f>
        <v>2090</v>
      </c>
      <c r="AE10" s="45"/>
      <c r="AF10" s="45"/>
      <c r="AG10" s="45"/>
      <c r="AH10" s="45"/>
      <c r="AI10" s="45"/>
      <c r="AJ10" s="45"/>
      <c r="AK10" s="2"/>
      <c r="AL10" s="45">
        <f>データ!V6</f>
        <v>3521</v>
      </c>
      <c r="AM10" s="45"/>
      <c r="AN10" s="45"/>
      <c r="AO10" s="45"/>
      <c r="AP10" s="45"/>
      <c r="AQ10" s="45"/>
      <c r="AR10" s="45"/>
      <c r="AS10" s="45"/>
      <c r="AT10" s="46">
        <f>データ!W6</f>
        <v>0.91</v>
      </c>
      <c r="AU10" s="46"/>
      <c r="AV10" s="46"/>
      <c r="AW10" s="46"/>
      <c r="AX10" s="46"/>
      <c r="AY10" s="46"/>
      <c r="AZ10" s="46"/>
      <c r="BA10" s="46"/>
      <c r="BB10" s="46">
        <f>データ!X6</f>
        <v>3869.23</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117</v>
      </c>
      <c r="BM16" s="62"/>
      <c r="BN16" s="62"/>
      <c r="BO16" s="62"/>
      <c r="BP16" s="62"/>
      <c r="BQ16" s="62"/>
      <c r="BR16" s="62"/>
      <c r="BS16" s="62"/>
      <c r="BT16" s="62"/>
      <c r="BU16" s="62"/>
      <c r="BV16" s="62"/>
      <c r="BW16" s="62"/>
      <c r="BX16" s="62"/>
      <c r="BY16" s="62"/>
      <c r="BZ16" s="63"/>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gg3qk9FRHxpe0lqOCN4ZPMHr/gsRY3H2/o6L96P2/Ay5604KHVC0lZPaseGDLm/SwpkZ2h8CFQ/Mf7krpmTtfQ==" saltValue="aFwmW9tMtxHuTAtE3dxTZ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2.75" x14ac:dyDescent="0.25"/>
  <cols>
    <col min="2" max="144" width="11.86328125" customWidth="1"/>
  </cols>
  <sheetData>
    <row r="1" spans="1:148" x14ac:dyDescent="0.2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5">
      <c r="A6" s="14" t="s">
        <v>95</v>
      </c>
      <c r="B6" s="19">
        <f>B7</f>
        <v>2022</v>
      </c>
      <c r="C6" s="19">
        <f t="shared" ref="C6:X6" si="3">C7</f>
        <v>232131</v>
      </c>
      <c r="D6" s="19">
        <f t="shared" si="3"/>
        <v>46</v>
      </c>
      <c r="E6" s="19">
        <f t="shared" si="3"/>
        <v>17</v>
      </c>
      <c r="F6" s="19">
        <f t="shared" si="3"/>
        <v>4</v>
      </c>
      <c r="G6" s="19">
        <f t="shared" si="3"/>
        <v>0</v>
      </c>
      <c r="H6" s="19" t="str">
        <f t="shared" si="3"/>
        <v>愛知県　西尾市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65.48</v>
      </c>
      <c r="P6" s="20">
        <f t="shared" si="3"/>
        <v>2.0699999999999998</v>
      </c>
      <c r="Q6" s="20">
        <f t="shared" si="3"/>
        <v>89.69</v>
      </c>
      <c r="R6" s="20">
        <f t="shared" si="3"/>
        <v>2090</v>
      </c>
      <c r="S6" s="20">
        <f t="shared" si="3"/>
        <v>170332</v>
      </c>
      <c r="T6" s="20">
        <f t="shared" si="3"/>
        <v>161.22</v>
      </c>
      <c r="U6" s="20">
        <f t="shared" si="3"/>
        <v>1056.52</v>
      </c>
      <c r="V6" s="20">
        <f t="shared" si="3"/>
        <v>3521</v>
      </c>
      <c r="W6" s="20">
        <f t="shared" si="3"/>
        <v>0.91</v>
      </c>
      <c r="X6" s="20">
        <f t="shared" si="3"/>
        <v>3869.23</v>
      </c>
      <c r="Y6" s="21" t="str">
        <f>IF(Y7="",NA(),Y7)</f>
        <v>-</v>
      </c>
      <c r="Z6" s="21" t="str">
        <f t="shared" ref="Z6:AH6" si="4">IF(Z7="",NA(),Z7)</f>
        <v>-</v>
      </c>
      <c r="AA6" s="21">
        <f t="shared" si="4"/>
        <v>101.31</v>
      </c>
      <c r="AB6" s="21">
        <f t="shared" si="4"/>
        <v>100.12</v>
      </c>
      <c r="AC6" s="21">
        <f t="shared" si="4"/>
        <v>100.12</v>
      </c>
      <c r="AD6" s="21" t="str">
        <f t="shared" si="4"/>
        <v>-</v>
      </c>
      <c r="AE6" s="21" t="str">
        <f t="shared" si="4"/>
        <v>-</v>
      </c>
      <c r="AF6" s="21">
        <f t="shared" si="4"/>
        <v>105.78</v>
      </c>
      <c r="AG6" s="21">
        <f t="shared" si="4"/>
        <v>106.09</v>
      </c>
      <c r="AH6" s="21">
        <f t="shared" si="4"/>
        <v>106.44</v>
      </c>
      <c r="AI6" s="20" t="str">
        <f>IF(AI7="","",IF(AI7="-","【-】","【"&amp;SUBSTITUTE(TEXT(AI7,"#,##0.00"),"-","△")&amp;"】"))</f>
        <v>【104.54】</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63.96</v>
      </c>
      <c r="AR6" s="21">
        <f t="shared" si="5"/>
        <v>69.42</v>
      </c>
      <c r="AS6" s="21">
        <f t="shared" si="5"/>
        <v>72.86</v>
      </c>
      <c r="AT6" s="20" t="str">
        <f>IF(AT7="","",IF(AT7="-","【-】","【"&amp;SUBSTITUTE(TEXT(AT7,"#,##0.00"),"-","△")&amp;"】"))</f>
        <v>【65.93】</v>
      </c>
      <c r="AU6" s="21" t="str">
        <f>IF(AU7="",NA(),AU7)</f>
        <v>-</v>
      </c>
      <c r="AV6" s="21" t="str">
        <f t="shared" ref="AV6:BD6" si="6">IF(AV7="",NA(),AV7)</f>
        <v>-</v>
      </c>
      <c r="AW6" s="21">
        <f t="shared" si="6"/>
        <v>25.8</v>
      </c>
      <c r="AX6" s="21">
        <f t="shared" si="6"/>
        <v>37.18</v>
      </c>
      <c r="AY6" s="21">
        <f t="shared" si="6"/>
        <v>46.3</v>
      </c>
      <c r="AZ6" s="21" t="str">
        <f t="shared" si="6"/>
        <v>-</v>
      </c>
      <c r="BA6" s="21" t="str">
        <f t="shared" si="6"/>
        <v>-</v>
      </c>
      <c r="BB6" s="21">
        <f t="shared" si="6"/>
        <v>44.24</v>
      </c>
      <c r="BC6" s="21">
        <f t="shared" si="6"/>
        <v>43.07</v>
      </c>
      <c r="BD6" s="21">
        <f t="shared" si="6"/>
        <v>45.42</v>
      </c>
      <c r="BE6" s="20" t="str">
        <f>IF(BE7="","",IF(BE7="-","【-】","【"&amp;SUBSTITUTE(TEXT(BE7,"#,##0.00"),"-","△")&amp;"】"))</f>
        <v>【44.25】</v>
      </c>
      <c r="BF6" s="21" t="str">
        <f>IF(BF7="",NA(),BF7)</f>
        <v>-</v>
      </c>
      <c r="BG6" s="21" t="str">
        <f t="shared" ref="BG6:BO6" si="7">IF(BG7="",NA(),BG7)</f>
        <v>-</v>
      </c>
      <c r="BH6" s="21">
        <f t="shared" si="7"/>
        <v>1491.84</v>
      </c>
      <c r="BI6" s="21">
        <f t="shared" si="7"/>
        <v>1190.6500000000001</v>
      </c>
      <c r="BJ6" s="21">
        <f t="shared" si="7"/>
        <v>1087.92</v>
      </c>
      <c r="BK6" s="21" t="str">
        <f t="shared" si="7"/>
        <v>-</v>
      </c>
      <c r="BL6" s="21" t="str">
        <f t="shared" si="7"/>
        <v>-</v>
      </c>
      <c r="BM6" s="21">
        <f t="shared" si="7"/>
        <v>1258.43</v>
      </c>
      <c r="BN6" s="21">
        <f t="shared" si="7"/>
        <v>1163.75</v>
      </c>
      <c r="BO6" s="21">
        <f t="shared" si="7"/>
        <v>1195.47</v>
      </c>
      <c r="BP6" s="20" t="str">
        <f>IF(BP7="","",IF(BP7="-","【-】","【"&amp;SUBSTITUTE(TEXT(BP7,"#,##0.00"),"-","△")&amp;"】"))</f>
        <v>【1,182.11】</v>
      </c>
      <c r="BQ6" s="21" t="str">
        <f>IF(BQ7="",NA(),BQ7)</f>
        <v>-</v>
      </c>
      <c r="BR6" s="21" t="str">
        <f t="shared" ref="BR6:BZ6" si="8">IF(BR7="",NA(),BR7)</f>
        <v>-</v>
      </c>
      <c r="BS6" s="21">
        <f t="shared" si="8"/>
        <v>65.040000000000006</v>
      </c>
      <c r="BT6" s="21">
        <f t="shared" si="8"/>
        <v>76.83</v>
      </c>
      <c r="BU6" s="21">
        <f t="shared" si="8"/>
        <v>83.1</v>
      </c>
      <c r="BV6" s="21" t="str">
        <f t="shared" si="8"/>
        <v>-</v>
      </c>
      <c r="BW6" s="21" t="str">
        <f t="shared" si="8"/>
        <v>-</v>
      </c>
      <c r="BX6" s="21">
        <f t="shared" si="8"/>
        <v>73.36</v>
      </c>
      <c r="BY6" s="21">
        <f t="shared" si="8"/>
        <v>72.599999999999994</v>
      </c>
      <c r="BZ6" s="21">
        <f t="shared" si="8"/>
        <v>69.430000000000007</v>
      </c>
      <c r="CA6" s="20" t="str">
        <f>IF(CA7="","",IF(CA7="-","【-】","【"&amp;SUBSTITUTE(TEXT(CA7,"#,##0.00"),"-","△")&amp;"】"))</f>
        <v>【73.78】</v>
      </c>
      <c r="CB6" s="21" t="str">
        <f>IF(CB7="",NA(),CB7)</f>
        <v>-</v>
      </c>
      <c r="CC6" s="21" t="str">
        <f t="shared" ref="CC6:CK6" si="9">IF(CC7="",NA(),CC7)</f>
        <v>-</v>
      </c>
      <c r="CD6" s="21">
        <f t="shared" si="9"/>
        <v>150</v>
      </c>
      <c r="CE6" s="21">
        <f t="shared" si="9"/>
        <v>150</v>
      </c>
      <c r="CF6" s="21">
        <f t="shared" si="9"/>
        <v>150</v>
      </c>
      <c r="CG6" s="21" t="str">
        <f t="shared" si="9"/>
        <v>-</v>
      </c>
      <c r="CH6" s="21" t="str">
        <f t="shared" si="9"/>
        <v>-</v>
      </c>
      <c r="CI6" s="21">
        <f t="shared" si="9"/>
        <v>224.88</v>
      </c>
      <c r="CJ6" s="21">
        <f t="shared" si="9"/>
        <v>228.64</v>
      </c>
      <c r="CK6" s="21">
        <f t="shared" si="9"/>
        <v>239.46</v>
      </c>
      <c r="CL6" s="20" t="str">
        <f>IF(CL7="","",IF(CL7="-","【-】","【"&amp;SUBSTITUTE(TEXT(CL7,"#,##0.00"),"-","△")&amp;"】"))</f>
        <v>【220.62】</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f t="shared" si="10"/>
        <v>42.4</v>
      </c>
      <c r="CU6" s="21">
        <f t="shared" si="10"/>
        <v>42.28</v>
      </c>
      <c r="CV6" s="21">
        <f t="shared" si="10"/>
        <v>41.06</v>
      </c>
      <c r="CW6" s="20" t="str">
        <f>IF(CW7="","",IF(CW7="-","【-】","【"&amp;SUBSTITUTE(TEXT(CW7,"#,##0.00"),"-","△")&amp;"】"))</f>
        <v>【42.22】</v>
      </c>
      <c r="CX6" s="21" t="str">
        <f>IF(CX7="",NA(),CX7)</f>
        <v>-</v>
      </c>
      <c r="CY6" s="21" t="str">
        <f t="shared" ref="CY6:DG6" si="11">IF(CY7="",NA(),CY7)</f>
        <v>-</v>
      </c>
      <c r="CZ6" s="21">
        <f t="shared" si="11"/>
        <v>89.5</v>
      </c>
      <c r="DA6" s="21">
        <f t="shared" si="11"/>
        <v>90.19</v>
      </c>
      <c r="DB6" s="21">
        <f t="shared" si="11"/>
        <v>91.03</v>
      </c>
      <c r="DC6" s="21" t="str">
        <f t="shared" si="11"/>
        <v>-</v>
      </c>
      <c r="DD6" s="21" t="str">
        <f t="shared" si="11"/>
        <v>-</v>
      </c>
      <c r="DE6" s="21">
        <f t="shared" si="11"/>
        <v>84.19</v>
      </c>
      <c r="DF6" s="21">
        <f t="shared" si="11"/>
        <v>84.34</v>
      </c>
      <c r="DG6" s="21">
        <f t="shared" si="11"/>
        <v>84.34</v>
      </c>
      <c r="DH6" s="20" t="str">
        <f>IF(DH7="","",IF(DH7="-","【-】","【"&amp;SUBSTITUTE(TEXT(DH7,"#,##0.00"),"-","△")&amp;"】"))</f>
        <v>【85.67】</v>
      </c>
      <c r="DI6" s="21" t="str">
        <f>IF(DI7="",NA(),DI7)</f>
        <v>-</v>
      </c>
      <c r="DJ6" s="21" t="str">
        <f t="shared" ref="DJ6:DR6" si="12">IF(DJ7="",NA(),DJ7)</f>
        <v>-</v>
      </c>
      <c r="DK6" s="21">
        <f t="shared" si="12"/>
        <v>2.57</v>
      </c>
      <c r="DL6" s="21">
        <f t="shared" si="12"/>
        <v>5.09</v>
      </c>
      <c r="DM6" s="21">
        <f t="shared" si="12"/>
        <v>7.47</v>
      </c>
      <c r="DN6" s="21" t="str">
        <f t="shared" si="12"/>
        <v>-</v>
      </c>
      <c r="DO6" s="21" t="str">
        <f t="shared" si="12"/>
        <v>-</v>
      </c>
      <c r="DP6" s="21">
        <f t="shared" si="12"/>
        <v>21.36</v>
      </c>
      <c r="DQ6" s="21">
        <f t="shared" si="12"/>
        <v>22.79</v>
      </c>
      <c r="DR6" s="21">
        <f t="shared" si="12"/>
        <v>24.8</v>
      </c>
      <c r="DS6" s="20" t="str">
        <f>IF(DS7="","",IF(DS7="-","【-】","【"&amp;SUBSTITUTE(TEXT(DS7,"#,##0.00"),"-","△")&amp;"】"))</f>
        <v>【28.00】</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0.01</v>
      </c>
      <c r="EB6" s="21">
        <f t="shared" si="13"/>
        <v>0.01</v>
      </c>
      <c r="EC6" s="21">
        <f t="shared" si="13"/>
        <v>0.02</v>
      </c>
      <c r="ED6" s="20" t="str">
        <f>IF(ED7="","",IF(ED7="-","【-】","【"&amp;SUBSTITUTE(TEXT(ED7,"#,##0.00"),"-","△")&amp;"】"))</f>
        <v>【0.03】</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0.39</v>
      </c>
      <c r="EM6" s="21">
        <f t="shared" si="14"/>
        <v>0.1</v>
      </c>
      <c r="EN6" s="21">
        <f t="shared" si="14"/>
        <v>0.08</v>
      </c>
      <c r="EO6" s="20" t="str">
        <f>IF(EO7="","",IF(EO7="-","【-】","【"&amp;SUBSTITUTE(TEXT(EO7,"#,##0.00"),"-","△")&amp;"】"))</f>
        <v>【0.13】</v>
      </c>
    </row>
    <row r="7" spans="1:148" s="22" customFormat="1" x14ac:dyDescent="0.25">
      <c r="A7" s="14"/>
      <c r="B7" s="23">
        <v>2022</v>
      </c>
      <c r="C7" s="23">
        <v>232131</v>
      </c>
      <c r="D7" s="23">
        <v>46</v>
      </c>
      <c r="E7" s="23">
        <v>17</v>
      </c>
      <c r="F7" s="23">
        <v>4</v>
      </c>
      <c r="G7" s="23">
        <v>0</v>
      </c>
      <c r="H7" s="23" t="s">
        <v>96</v>
      </c>
      <c r="I7" s="23" t="s">
        <v>97</v>
      </c>
      <c r="J7" s="23" t="s">
        <v>98</v>
      </c>
      <c r="K7" s="23" t="s">
        <v>99</v>
      </c>
      <c r="L7" s="23" t="s">
        <v>100</v>
      </c>
      <c r="M7" s="23" t="s">
        <v>101</v>
      </c>
      <c r="N7" s="24" t="s">
        <v>102</v>
      </c>
      <c r="O7" s="24">
        <v>65.48</v>
      </c>
      <c r="P7" s="24">
        <v>2.0699999999999998</v>
      </c>
      <c r="Q7" s="24">
        <v>89.69</v>
      </c>
      <c r="R7" s="24">
        <v>2090</v>
      </c>
      <c r="S7" s="24">
        <v>170332</v>
      </c>
      <c r="T7" s="24">
        <v>161.22</v>
      </c>
      <c r="U7" s="24">
        <v>1056.52</v>
      </c>
      <c r="V7" s="24">
        <v>3521</v>
      </c>
      <c r="W7" s="24">
        <v>0.91</v>
      </c>
      <c r="X7" s="24">
        <v>3869.23</v>
      </c>
      <c r="Y7" s="24" t="s">
        <v>102</v>
      </c>
      <c r="Z7" s="24" t="s">
        <v>102</v>
      </c>
      <c r="AA7" s="24">
        <v>101.31</v>
      </c>
      <c r="AB7" s="24">
        <v>100.12</v>
      </c>
      <c r="AC7" s="24">
        <v>100.12</v>
      </c>
      <c r="AD7" s="24" t="s">
        <v>102</v>
      </c>
      <c r="AE7" s="24" t="s">
        <v>102</v>
      </c>
      <c r="AF7" s="24">
        <v>105.78</v>
      </c>
      <c r="AG7" s="24">
        <v>106.09</v>
      </c>
      <c r="AH7" s="24">
        <v>106.44</v>
      </c>
      <c r="AI7" s="24">
        <v>104.54</v>
      </c>
      <c r="AJ7" s="24" t="s">
        <v>102</v>
      </c>
      <c r="AK7" s="24" t="s">
        <v>102</v>
      </c>
      <c r="AL7" s="24">
        <v>0</v>
      </c>
      <c r="AM7" s="24">
        <v>0</v>
      </c>
      <c r="AN7" s="24">
        <v>0</v>
      </c>
      <c r="AO7" s="24" t="s">
        <v>102</v>
      </c>
      <c r="AP7" s="24" t="s">
        <v>102</v>
      </c>
      <c r="AQ7" s="24">
        <v>63.96</v>
      </c>
      <c r="AR7" s="24">
        <v>69.42</v>
      </c>
      <c r="AS7" s="24">
        <v>72.86</v>
      </c>
      <c r="AT7" s="24">
        <v>65.930000000000007</v>
      </c>
      <c r="AU7" s="24" t="s">
        <v>102</v>
      </c>
      <c r="AV7" s="24" t="s">
        <v>102</v>
      </c>
      <c r="AW7" s="24">
        <v>25.8</v>
      </c>
      <c r="AX7" s="24">
        <v>37.18</v>
      </c>
      <c r="AY7" s="24">
        <v>46.3</v>
      </c>
      <c r="AZ7" s="24" t="s">
        <v>102</v>
      </c>
      <c r="BA7" s="24" t="s">
        <v>102</v>
      </c>
      <c r="BB7" s="24">
        <v>44.24</v>
      </c>
      <c r="BC7" s="24">
        <v>43.07</v>
      </c>
      <c r="BD7" s="24">
        <v>45.42</v>
      </c>
      <c r="BE7" s="24">
        <v>44.25</v>
      </c>
      <c r="BF7" s="24" t="s">
        <v>102</v>
      </c>
      <c r="BG7" s="24" t="s">
        <v>102</v>
      </c>
      <c r="BH7" s="24">
        <v>1491.84</v>
      </c>
      <c r="BI7" s="24">
        <v>1190.6500000000001</v>
      </c>
      <c r="BJ7" s="24">
        <v>1087.92</v>
      </c>
      <c r="BK7" s="24" t="s">
        <v>102</v>
      </c>
      <c r="BL7" s="24" t="s">
        <v>102</v>
      </c>
      <c r="BM7" s="24">
        <v>1258.43</v>
      </c>
      <c r="BN7" s="24">
        <v>1163.75</v>
      </c>
      <c r="BO7" s="24">
        <v>1195.47</v>
      </c>
      <c r="BP7" s="24">
        <v>1182.1099999999999</v>
      </c>
      <c r="BQ7" s="24" t="s">
        <v>102</v>
      </c>
      <c r="BR7" s="24" t="s">
        <v>102</v>
      </c>
      <c r="BS7" s="24">
        <v>65.040000000000006</v>
      </c>
      <c r="BT7" s="24">
        <v>76.83</v>
      </c>
      <c r="BU7" s="24">
        <v>83.1</v>
      </c>
      <c r="BV7" s="24" t="s">
        <v>102</v>
      </c>
      <c r="BW7" s="24" t="s">
        <v>102</v>
      </c>
      <c r="BX7" s="24">
        <v>73.36</v>
      </c>
      <c r="BY7" s="24">
        <v>72.599999999999994</v>
      </c>
      <c r="BZ7" s="24">
        <v>69.430000000000007</v>
      </c>
      <c r="CA7" s="24">
        <v>73.78</v>
      </c>
      <c r="CB7" s="24" t="s">
        <v>102</v>
      </c>
      <c r="CC7" s="24" t="s">
        <v>102</v>
      </c>
      <c r="CD7" s="24">
        <v>150</v>
      </c>
      <c r="CE7" s="24">
        <v>150</v>
      </c>
      <c r="CF7" s="24">
        <v>150</v>
      </c>
      <c r="CG7" s="24" t="s">
        <v>102</v>
      </c>
      <c r="CH7" s="24" t="s">
        <v>102</v>
      </c>
      <c r="CI7" s="24">
        <v>224.88</v>
      </c>
      <c r="CJ7" s="24">
        <v>228.64</v>
      </c>
      <c r="CK7" s="24">
        <v>239.46</v>
      </c>
      <c r="CL7" s="24">
        <v>220.62</v>
      </c>
      <c r="CM7" s="24" t="s">
        <v>102</v>
      </c>
      <c r="CN7" s="24" t="s">
        <v>102</v>
      </c>
      <c r="CO7" s="24" t="s">
        <v>102</v>
      </c>
      <c r="CP7" s="24" t="s">
        <v>102</v>
      </c>
      <c r="CQ7" s="24" t="s">
        <v>102</v>
      </c>
      <c r="CR7" s="24" t="s">
        <v>102</v>
      </c>
      <c r="CS7" s="24" t="s">
        <v>102</v>
      </c>
      <c r="CT7" s="24">
        <v>42.4</v>
      </c>
      <c r="CU7" s="24">
        <v>42.28</v>
      </c>
      <c r="CV7" s="24">
        <v>41.06</v>
      </c>
      <c r="CW7" s="24">
        <v>42.22</v>
      </c>
      <c r="CX7" s="24" t="s">
        <v>102</v>
      </c>
      <c r="CY7" s="24" t="s">
        <v>102</v>
      </c>
      <c r="CZ7" s="24">
        <v>89.5</v>
      </c>
      <c r="DA7" s="24">
        <v>90.19</v>
      </c>
      <c r="DB7" s="24">
        <v>91.03</v>
      </c>
      <c r="DC7" s="24" t="s">
        <v>102</v>
      </c>
      <c r="DD7" s="24" t="s">
        <v>102</v>
      </c>
      <c r="DE7" s="24">
        <v>84.19</v>
      </c>
      <c r="DF7" s="24">
        <v>84.34</v>
      </c>
      <c r="DG7" s="24">
        <v>84.34</v>
      </c>
      <c r="DH7" s="24">
        <v>85.67</v>
      </c>
      <c r="DI7" s="24" t="s">
        <v>102</v>
      </c>
      <c r="DJ7" s="24" t="s">
        <v>102</v>
      </c>
      <c r="DK7" s="24">
        <v>2.57</v>
      </c>
      <c r="DL7" s="24">
        <v>5.09</v>
      </c>
      <c r="DM7" s="24">
        <v>7.47</v>
      </c>
      <c r="DN7" s="24" t="s">
        <v>102</v>
      </c>
      <c r="DO7" s="24" t="s">
        <v>102</v>
      </c>
      <c r="DP7" s="24">
        <v>21.36</v>
      </c>
      <c r="DQ7" s="24">
        <v>22.79</v>
      </c>
      <c r="DR7" s="24">
        <v>24.8</v>
      </c>
      <c r="DS7" s="24">
        <v>28</v>
      </c>
      <c r="DT7" s="24" t="s">
        <v>102</v>
      </c>
      <c r="DU7" s="24" t="s">
        <v>102</v>
      </c>
      <c r="DV7" s="24">
        <v>0</v>
      </c>
      <c r="DW7" s="24">
        <v>0</v>
      </c>
      <c r="DX7" s="24">
        <v>0</v>
      </c>
      <c r="DY7" s="24" t="s">
        <v>102</v>
      </c>
      <c r="DZ7" s="24" t="s">
        <v>102</v>
      </c>
      <c r="EA7" s="24">
        <v>0.01</v>
      </c>
      <c r="EB7" s="24">
        <v>0.01</v>
      </c>
      <c r="EC7" s="24">
        <v>0.02</v>
      </c>
      <c r="ED7" s="24">
        <v>0.03</v>
      </c>
      <c r="EE7" s="24" t="s">
        <v>102</v>
      </c>
      <c r="EF7" s="24" t="s">
        <v>102</v>
      </c>
      <c r="EG7" s="24">
        <v>0</v>
      </c>
      <c r="EH7" s="24">
        <v>0</v>
      </c>
      <c r="EI7" s="24">
        <v>0</v>
      </c>
      <c r="EJ7" s="24" t="s">
        <v>102</v>
      </c>
      <c r="EK7" s="24" t="s">
        <v>102</v>
      </c>
      <c r="EL7" s="24">
        <v>0.39</v>
      </c>
      <c r="EM7" s="24">
        <v>0.1</v>
      </c>
      <c r="EN7" s="24">
        <v>0.08</v>
      </c>
      <c r="EO7" s="24">
        <v>0.13</v>
      </c>
    </row>
    <row r="8" spans="1:148"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5">
      <c r="B11">
        <v>4</v>
      </c>
      <c r="C11">
        <v>3</v>
      </c>
      <c r="D11">
        <v>2</v>
      </c>
      <c r="E11">
        <v>1</v>
      </c>
      <c r="F11">
        <v>0</v>
      </c>
      <c r="G11" t="s">
        <v>108</v>
      </c>
    </row>
    <row r="12" spans="1:148" x14ac:dyDescent="0.25">
      <c r="B12">
        <v>1</v>
      </c>
      <c r="C12">
        <v>1</v>
      </c>
      <c r="D12">
        <v>2</v>
      </c>
      <c r="E12">
        <v>3</v>
      </c>
      <c r="F12">
        <v>4</v>
      </c>
      <c r="G12" t="s">
        <v>109</v>
      </c>
    </row>
    <row r="13" spans="1:148" x14ac:dyDescent="0.25">
      <c r="B13" t="s">
        <v>110</v>
      </c>
      <c r="C13" t="s">
        <v>111</v>
      </c>
      <c r="D13" t="s">
        <v>112</v>
      </c>
      <c r="E13" t="s">
        <v>113</v>
      </c>
      <c r="F13" t="s">
        <v>111</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2024-02-25T23:54:50Z</cp:lastPrinted>
  <dcterms:created xsi:type="dcterms:W3CDTF">2023-12-12T00:56:31Z</dcterms:created>
  <dcterms:modified xsi:type="dcterms:W3CDTF">2024-02-25T23:55:11Z</dcterms:modified>
  <cp:category/>
</cp:coreProperties>
</file>