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A05CFB15-5B87-443F-8471-9C90C4CB4751}" xr6:coauthVersionLast="47" xr6:coauthVersionMax="47" xr10:uidLastSave="{00000000-0000-0000-0000-000000000000}"/>
  <workbookProtection workbookAlgorithmName="SHA-512" workbookHashValue="DDL/oMRLmJAPvmbxK4hXbwuwiysfW/UQFVl7gy/UQ2NG2wSAOCK+Z+k04lwzihX3WX4q/1VnfIAGe/HFh9PwVg==" workbookSaltValue="3Nzi1sN0rjaM6bXXK6IMb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E85" i="4"/>
  <c r="BB10" i="4"/>
  <c r="AT10" i="4"/>
  <c r="AL10" i="4"/>
  <c r="W10" i="4"/>
  <c r="I10" i="4"/>
  <c r="B10" i="4"/>
  <c r="BB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<sst xmlns="http://schemas.openxmlformats.org/spreadsheetml/2006/main" count="228" uniqueCount="112">
  <si>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</si>
  <si>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</si>
  <si>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</si>
  <si>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</si>
  <si>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</si>
  <si>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</si>
  <si>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</si>
  <si>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</si>
  <si>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</si>
  <si>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</si>
  <si>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</si>
  <si>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</si>
  <si>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</si>
  <si>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</si>
  <si>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</si>
  <si>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</si>
  <si>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</si>
  <si>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</si>
  <si>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</si>
  <si>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</si>
  <si>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</si>
  <si>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</si>
  <si>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</si>
  <si>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</si>
  <si>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</si>
  <si>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</si>
  <si>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</si>
  <si>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</si>
  <si>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</si>
  <si>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</si>
  <si>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</si>
  <si>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</si>
  <si>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</si>
  <si>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</si>
  <si>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</si>
  <si>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</si>
  <si>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</si>
  <si>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</si>
  <si>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</si>
  <si>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</si>
  <si>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</si>
  <si>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</si>
  <si>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</si>
  <si>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</si>
  <si>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</si>
  <si>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</si>
  <si>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</si>
  <si>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</si>
  <si>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</si>
  <si>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</si>
  <si>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</si>
  <si>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</si>
  <si>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</si>
  <si>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</si>
  <si>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</si>
  <si>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</si>
  <si>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</si>
  <si>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</si>
  <si>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</si>
  <si>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</si>
  <si>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</si>
  <si>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</si>
  <si>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</si>
  <si>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</si>
  <si>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</si>
  <si>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</si>
  <si>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</si>
  <si>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</si>
  <si>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</si>
  <si>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</si>
  <si>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</si>
  <si>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</si>
  <si>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</si>
  <si>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</si>
  <si>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</si>
  <si>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</si>
  <si>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</si>
  <si>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</si>
  <si>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</si>
  <si>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</si>
  <si>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</si>
  <si>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</si>
  <si>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</si>
  <si>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</si>
  <si>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</si>
  <si>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</si>
  <si>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</si>
  <si>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</si>
  <si>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</si>
  <si>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</si>
  <si>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</si>
  <si>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</si>
  <si>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</si>
  <si>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</si>
  <si>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</si>
  <si>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</si>
  <si>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</si>
  <si>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</si>
  <si>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</si>
  <si>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</si>
  <si>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</si>
  <si>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</si>
  <si>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</si>
  <si>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</si>
  <si>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</si>
  <si>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</si>
  <si>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</si>
  <si>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</si>
  <si>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</si>
  <si>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を維持していることから、概ね良好な経営状態といえます。しかし、前年度と比べて、3.49ポイントの減少となっています。これは水需要が減少傾向にあるなか、修繕費等の維持管理費の増加により、経常収支を圧迫していることが大きく影響しています。消費税率変更を除き平成13年度以降改定されていない水道料金について、適正な料金体系となるよう見直しを検討していかなければなりません。④企業債残高対給水収益比率が平均値を大幅に下回っていることから、給水収益に対する企業債残高が非常に少ないことがわかります。今後の更新費用の財源は、給水収益によって賄うことを基本としますが、急激な料金値上げとならないように起債の活用についても検討していく余地があります。⑤料金回収率が前年度と比較して18.24ポイント下落し100％を下回っている理由は、新型コロナに伴う経済的負担の軽減策として6か月分の基本料金を免除したためです。⑥給水原価は、維持管理費の増加に伴い前年度と比べて悪化していますが、168.82円と平均値よりも低い水準を維持できており、給水に係る費用を抑制できています。⑦施設利用率は、前年度と比べて、1.23ポイントの減少となっていますが、平均値を上回っており、引き続き高い稼働率を維持できています。⑧の有収率は平均値と比較して高い水準を維持できています。今後も老朽管の更新作業と並行して給水区域内の漏水調査及び水道施設点検業務を継続して実施することで、有収率の維持に取り組んでいきます。</t>
    <rPh sb="499" eb="501">
      <t>ゼンネン</t>
    </rPh>
    <rPh sb="501" eb="502">
      <t>ド</t>
    </rPh>
    <rPh sb="503" eb="504">
      <t>クラ</t>
    </rPh>
    <rPh sb="516" eb="518">
      <t>ゲンショウ</t>
    </rPh>
    <phoneticPr fontId="4"/>
  </si>
  <si>
    <t>②管路経年化率は41.59％であり、平均値の約2倍の水準となっています。これは、耐用年数を経過し老朽化した送水管及び配水管等を多く保有していることにほかなりません。③管路更新率は0.63％であり、平均値を上回りました。今後は、令和6年度から令和29年度までを事業期間として、本市の基幹管路である西部送水管、南山配水本管及び中央配水本管の更新及び耐震化事業、第1南山配水場及び第1、第2金平配水場の更新を実施していきます。その他の管路及び施設等についても更新及び耐震化を早急かつ着実に進めていくことが求められています。</t>
    <rPh sb="102" eb="104">
      <t>ウワマワ</t>
    </rPh>
    <rPh sb="109" eb="111">
      <t>コンゴ</t>
    </rPh>
    <rPh sb="153" eb="155">
      <t>ミナミヤマ</t>
    </rPh>
    <rPh sb="155" eb="159">
      <t>ハイスイホンカン</t>
    </rPh>
    <rPh sb="159" eb="160">
      <t>オヨ</t>
    </rPh>
    <rPh sb="161" eb="163">
      <t>チュウオウ</t>
    </rPh>
    <rPh sb="163" eb="167">
      <t>ハイスイホンカン</t>
    </rPh>
    <rPh sb="178" eb="179">
      <t>ダイ</t>
    </rPh>
    <rPh sb="180" eb="182">
      <t>ミナミヤマ</t>
    </rPh>
    <rPh sb="182" eb="185">
      <t>ハイスイジョウ</t>
    </rPh>
    <rPh sb="185" eb="186">
      <t>オヨ</t>
    </rPh>
    <rPh sb="187" eb="188">
      <t>ダイ</t>
    </rPh>
    <rPh sb="190" eb="191">
      <t>ダイ</t>
    </rPh>
    <rPh sb="192" eb="194">
      <t>カネヒラ</t>
    </rPh>
    <rPh sb="194" eb="197">
      <t>ハイスイジョウ</t>
    </rPh>
    <rPh sb="198" eb="200">
      <t>コウシン</t>
    </rPh>
    <phoneticPr fontId="4"/>
  </si>
  <si>
    <t>現在、本市水道事業の普及率は99.8％に達し、市民の生活の基盤として必要不可欠なものとなっています。しかし、昭和50年代半ば以前に整備した水道施設の更新が進まず、経年化率が年々上昇しており、老朽化が進行している状況です。水道施設の更新・耐震化が適切に実施されなければ、安全な水を安定的に供給することは困難となります。さらに、人員削減、職員の若年化が進み、技術の維持、継承が課題となっています。このような課題に取り組んでいくために現状分析及び投資試算と財源試算を均衡させた収支計画である｢経営戦略｣を平成30年度に策定しました。この経営戦略を5年ごとに見直すことによって、適正な水準と対価による継続的なサービスを実現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</si>
</sst>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0.51</c:v>
                </c:pt>
                <c:pt idx="1">
                  <c:v>0.31</c:v>
                </c:pt>
                <c:pt idx="2">
                  <c:v>0.4</c:v>
                </c:pt>
                <c:pt idx="3">
                  <c:v>0.47</c:v>
                </c:pt>
                <c:pt idx="4">
                  <c:v>0.63</c:v>
                </c:pt>
              </c:numCache>
            </c:numRef>
          </c:val>
          <c:extLst>
            <c:ext xmlns:c16="http://schemas.microsoft.com/office/drawing/2014/chart" uri="{C3380CC4-5D6E-409C-BE32-E72D297353CC}">
              <c16:uniqueId val="{00000000-1F12-4B49-BC48-42B09B05D8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F12-4B49-BC48-42B09B05D8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76.23</c:v>
                </c:pt>
                <c:pt idx="1">
                  <c:v>75.040000000000006</c:v>
                </c:pt>
                <c:pt idx="2">
                  <c:v>73.2</c:v>
                </c:pt>
                <c:pt idx="3">
                  <c:v>73.61</c:v>
                </c:pt>
                <c:pt idx="4">
                  <c:v>72.38</c:v>
                </c:pt>
              </c:numCache>
            </c:numRef>
          </c:val>
          <c:extLst>
            <c:ext xmlns:c16="http://schemas.microsoft.com/office/drawing/2014/chart" uri="{C3380CC4-5D6E-409C-BE32-E72D297353CC}">
              <c16:uniqueId val="{00000000-9586-4FE3-A6C9-4E083A7BFF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586-4FE3-A6C9-4E083A7BFF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c:v>
                </c:pt>
                <c:pt idx="1">
                  <c:v>93.35</c:v>
                </c:pt>
                <c:pt idx="2">
                  <c:v>92.92</c:v>
                </c:pt>
                <c:pt idx="3">
                  <c:v>92.91</c:v>
                </c:pt>
                <c:pt idx="4">
                  <c:v>93.1</c:v>
                </c:pt>
              </c:numCache>
            </c:numRef>
          </c:val>
          <c:extLst>
            <c:ext xmlns:c16="http://schemas.microsoft.com/office/drawing/2014/chart" uri="{C3380CC4-5D6E-409C-BE32-E72D297353CC}">
              <c16:uniqueId val="{00000000-6586-4773-A831-32C419631D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586-4773-A831-32C419631D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108.08</c:v>
                </c:pt>
                <c:pt idx="1">
                  <c:v>108.61</c:v>
                </c:pt>
                <c:pt idx="2">
                  <c:v>109.51</c:v>
                </c:pt>
                <c:pt idx="3">
                  <c:v>109.01</c:v>
                </c:pt>
                <c:pt idx="4">
                  <c:v>105.52</c:v>
                </c:pt>
              </c:numCache>
            </c:numRef>
          </c:val>
          <c:extLst>
            <c:ext xmlns:c16="http://schemas.microsoft.com/office/drawing/2014/chart" uri="{C3380CC4-5D6E-409C-BE32-E72D297353CC}">
              <c16:uniqueId val="{00000000-9CBA-4086-8C82-9370B134C2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CBA-4086-8C82-9370B134C2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44.82</c:v>
                </c:pt>
                <c:pt idx="1">
                  <c:v>45.55</c:v>
                </c:pt>
                <c:pt idx="2">
                  <c:v>46.56</c:v>
                </c:pt>
                <c:pt idx="3">
                  <c:v>47.02</c:v>
                </c:pt>
                <c:pt idx="4">
                  <c:v>47.31</c:v>
                </c:pt>
              </c:numCache>
            </c:numRef>
          </c:val>
          <c:extLst>
            <c:ext xmlns:c16="http://schemas.microsoft.com/office/drawing/2014/chart" uri="{C3380CC4-5D6E-409C-BE32-E72D297353CC}">
              <c16:uniqueId val="{00000000-3917-4A0C-8472-8213C536FD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917-4A0C-8472-8213C536FD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34.99</c:v>
                </c:pt>
                <c:pt idx="1">
                  <c:v>38.15</c:v>
                </c:pt>
                <c:pt idx="2">
                  <c:v>37.19</c:v>
                </c:pt>
                <c:pt idx="3">
                  <c:v>38.51</c:v>
                </c:pt>
                <c:pt idx="4">
                  <c:v>41.59</c:v>
                </c:pt>
              </c:numCache>
            </c:numRef>
          </c:val>
          <c:extLst>
            <c:ext xmlns:c16="http://schemas.microsoft.com/office/drawing/2014/chart" uri="{C3380CC4-5D6E-409C-BE32-E72D297353CC}">
              <c16:uniqueId val="{00000000-60CA-47A6-B1B0-940DF4612E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0CA-47A6-B1B0-940DF4612E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32-4864-BC89-0DC2E6D253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732-4864-BC89-0DC2E6D253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278.57</c:v>
                </c:pt>
                <c:pt idx="1">
                  <c:v>253.41</c:v>
                </c:pt>
                <c:pt idx="2">
                  <c:v>306.3</c:v>
                </c:pt>
                <c:pt idx="3">
                  <c:v>257.63</c:v>
                </c:pt>
                <c:pt idx="4">
                  <c:v>209.7</c:v>
                </c:pt>
              </c:numCache>
            </c:numRef>
          </c:val>
          <c:extLst>
            <c:ext xmlns:c16="http://schemas.microsoft.com/office/drawing/2014/chart" uri="{C3380CC4-5D6E-409C-BE32-E72D297353CC}">
              <c16:uniqueId val="{00000000-5E72-4534-BD7E-FD8F2BA642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E72-4534-BD7E-FD8F2BA642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17.010000000000002</c:v>
                </c:pt>
                <c:pt idx="1">
                  <c:v>14.41</c:v>
                </c:pt>
                <c:pt idx="2">
                  <c:v>17</c:v>
                </c:pt>
                <c:pt idx="3">
                  <c:v>25.3</c:v>
                </c:pt>
                <c:pt idx="4">
                  <c:v>33.44</c:v>
                </c:pt>
              </c:numCache>
            </c:numRef>
          </c:val>
          <c:extLst>
            <c:ext xmlns:c16="http://schemas.microsoft.com/office/drawing/2014/chart" uri="{C3380CC4-5D6E-409C-BE32-E72D297353CC}">
              <c16:uniqueId val="{00000000-DDF6-4E4A-AA59-A5D14D4AE6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DF6-4E4A-AA59-A5D14D4AE6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104.1</c:v>
                </c:pt>
                <c:pt idx="1">
                  <c:v>104.45</c:v>
                </c:pt>
                <c:pt idx="2">
                  <c:v>90.77</c:v>
                </c:pt>
                <c:pt idx="3">
                  <c:v>104.85</c:v>
                </c:pt>
                <c:pt idx="4">
                  <c:v>86.61</c:v>
                </c:pt>
              </c:numCache>
            </c:numRef>
          </c:val>
          <c:extLst>
            <c:ext xmlns:c16="http://schemas.microsoft.com/office/drawing/2014/chart" uri="{C3380CC4-5D6E-409C-BE32-E72D297353CC}">
              <c16:uniqueId val="{00000000-176B-419F-A982-1D8C169F2F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76B-419F-A982-1D8C169F2F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161.55000000000001</c:v>
                </c:pt>
                <c:pt idx="1">
                  <c:v>161.61000000000001</c:v>
                </c:pt>
                <c:pt idx="2">
                  <c:v>160.43</c:v>
                </c:pt>
                <c:pt idx="3">
                  <c:v>160.05000000000001</c:v>
                </c:pt>
                <c:pt idx="4">
                  <c:v>168.82</c:v>
                </c:pt>
              </c:numCache>
            </c:numRef>
          </c:val>
          <c:extLst>
            <c:ext xmlns:c16="http://schemas.microsoft.com/office/drawing/2014/chart" uri="{C3380CC4-5D6E-409C-BE32-E72D297353CC}">
              <c16:uniqueId val="{00000000-DC99-4FA6-AC45-839C60F40B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DC99-4FA6-AC45-839C60F40B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F87" sqref="BF87"/>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蒲郡市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78666</v>
      </c>
      <c r="AM8" s="45"/>
      <c r="AN8" s="45"/>
      <c r="AO8" s="45"/>
      <c r="AP8" s="45"/>
      <c r="AQ8" s="45"/>
      <c r="AR8" s="45"/>
      <c r="AS8" s="45"/>
      <c r="AT8" s="46">
        <f>データ!$S$6</f>
        <v>56.96</v>
      </c>
      <c r="AU8" s="47"/>
      <c r="AV8" s="47"/>
      <c r="AW8" s="47"/>
      <c r="AX8" s="47"/>
      <c r="AY8" s="47"/>
      <c r="AZ8" s="47"/>
      <c r="BA8" s="47"/>
      <c r="BB8" s="48">
        <f>データ!$T$6</f>
        <v>1381.07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93.66</v>
      </c>
      <c r="J10" s="47"/>
      <c r="K10" s="47"/>
      <c r="L10" s="47"/>
      <c r="M10" s="47"/>
      <c r="N10" s="47"/>
      <c r="O10" s="81"/>
      <c r="P10" s="48">
        <f>データ!$P$6</f>
        <v>99.8</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78286</v>
      </c>
      <c r="AM10" s="45"/>
      <c r="AN10" s="45"/>
      <c r="AO10" s="45"/>
      <c r="AP10" s="45"/>
      <c r="AQ10" s="45"/>
      <c r="AR10" s="45"/>
      <c r="AS10" s="45"/>
      <c r="AT10" s="46">
        <f>データ!$V$6</f>
        <v>56.96</v>
      </c>
      <c r="AU10" s="47"/>
      <c r="AV10" s="47"/>
      <c r="AW10" s="47"/>
      <c r="AX10" s="47"/>
      <c r="AY10" s="47"/>
      <c r="AZ10" s="47"/>
      <c r="BA10" s="47"/>
      <c r="BB10" s="48">
        <f>データ!$W$6</f>
        <v>1374.4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FlSTNzGtKtR8lb70CxbaOwPUJZIIkRpM6i01RY7fMj9K7qD0dA5ixSd2U9hl00VuYpQ2B1lI71TbWE9NaTdRg==" saltValue="+S+aKm3gdVGIRIUe3k6j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232149</v>
      </c>
      <c r="D6" s="20">
        <f t="shared" si="3"/>
        <v>46</v>
      </c>
      <c r="E6" s="20">
        <f t="shared" si="3"/>
        <v>1</v>
      </c>
      <c r="F6" s="20">
        <f t="shared" si="3"/>
        <v>0</v>
      </c>
      <c r="G6" s="20">
        <f t="shared" si="3"/>
        <v>1</v>
      </c>
      <c r="H6" s="20" t="str">
        <f t="shared" si="3"/>
        <v>愛知県　蒲郡市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93.66</v>
      </c>
      <c r="P6" s="21">
        <f t="shared" si="3"/>
        <v>99.8</v>
      </c>
      <c r="Q6" s="21">
        <f t="shared" si="3"/>
        <v>2640</v>
      </c>
      <c r="R6" s="21">
        <f t="shared" si="3"/>
        <v>78666</v>
      </c>
      <c r="S6" s="21">
        <f t="shared" si="3"/>
        <v>56.96</v>
      </c>
      <c r="T6" s="21">
        <f t="shared" si="3"/>
        <v>1381.07</v>
      </c>
      <c r="U6" s="21">
        <f t="shared" si="3"/>
        <v>78286</v>
      </c>
      <c r="V6" s="21">
        <f t="shared" si="3"/>
        <v>56.96</v>
      </c>
      <c r="W6" s="21">
        <f t="shared" si="3"/>
        <v>1374.4</v>
      </c>
      <c r="X6" s="22">
        <f>IF(X7="",NA(),X7)</f>
        <v>108.08</v>
      </c>
      <c r="Y6" s="22">
        <f t="shared" ref="Y6:AG6" si="4">IF(Y7="",NA(),Y7)</f>
        <v>108.61</v>
      </c>
      <c r="Z6" s="22">
        <f t="shared" si="4"/>
        <v>109.51</v>
      </c>
      <c r="AA6" s="22">
        <f t="shared" si="4"/>
        <v>109.01</v>
      </c>
      <c r="AB6" s="22">
        <f t="shared" si="4"/>
        <v>105.52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278.57</v>
      </c>
      <c r="AU6" s="22">
        <f t="shared" ref="AU6:BC6" si="6">IF(AU7="",NA(),AU7)</f>
        <v>253.41</v>
      </c>
      <c r="AV6" s="22">
        <f t="shared" si="6"/>
        <v>306.3</v>
      </c>
      <c r="AW6" s="22">
        <f t="shared" si="6"/>
        <v>257.63</v>
      </c>
      <c r="AX6" s="22">
        <f t="shared" si="6"/>
        <v>209.7</v>
      </c>
      <c r="AY6" s="22">
        <f t="shared" si="6"/>
        <v>349.83</v>
      </c>
      <c r="AZ6" s="22">
        <f t="shared" si="6"/>
        <v>360.86</v>
      </c>
      <c r="BA6" s="22">
        <f t="shared" si="6"/>
        <v>350.79</v>
      </c>
      <c r="BB6" s="22">
        <f t="shared" si="6"/>
        <v>354.57</v>
      </c>
      <c r="BC6" s="22">
        <f t="shared" si="6"/>
        <v>357.74</v>
      </c>
      <c r="BD6" s="21" t="str">
        <f>IF(BD7="","",IF(BD7="-","【-】","【"&amp;SUBSTITUTE(TEXT(BD7,"#,##0.00"),"-","△")&amp;"】"))</f>
        <v>【252.29】</v>
      </c>
      <c r="BE6" s="22">
        <f>IF(BE7="",NA(),BE7)</f>
        <v>17.010000000000002</v>
      </c>
      <c r="BF6" s="22">
        <f t="shared" ref="BF6:BN6" si="7">IF(BF7="",NA(),BF7)</f>
        <v>14.41</v>
      </c>
      <c r="BG6" s="22">
        <f t="shared" si="7"/>
        <v>17</v>
      </c>
      <c r="BH6" s="22">
        <f t="shared" si="7"/>
        <v>25.3</v>
      </c>
      <c r="BI6" s="22">
        <f t="shared" si="7"/>
        <v>33.44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104.1</v>
      </c>
      <c r="BQ6" s="22">
        <f t="shared" ref="BQ6:BY6" si="8">IF(BQ7="",NA(),BQ7)</f>
        <v>104.45</v>
      </c>
      <c r="BR6" s="22">
        <f t="shared" si="8"/>
        <v>90.77</v>
      </c>
      <c r="BS6" s="22">
        <f t="shared" si="8"/>
        <v>104.85</v>
      </c>
      <c r="BT6" s="22">
        <f t="shared" si="8"/>
        <v>86.61</v>
      </c>
      <c r="BU6" s="22">
        <f t="shared" si="8"/>
        <v>103.54</v>
      </c>
      <c r="BV6" s="22">
        <f t="shared" si="8"/>
        <v>103.32</v>
      </c>
      <c r="BW6" s="22">
        <f t="shared" si="8"/>
        <v>100.85</v>
      </c>
      <c r="BX6" s="22">
        <f t="shared" si="8"/>
        <v>103.79</v>
      </c>
      <c r="BY6" s="22">
        <f t="shared" si="8"/>
        <v>98.3</v>
      </c>
      <c r="BZ6" s="21" t="str">
        <f>IF(BZ7="","",IF(BZ7="-","【-】","【"&amp;SUBSTITUTE(TEXT(BZ7,"#,##0.00"),"-","△")&amp;"】"))</f>
        <v>【97.47】</v>
      </c>
      <c r="CA6" s="22">
        <f>IF(CA7="",NA(),CA7)</f>
        <v>161.55000000000001</v>
      </c>
      <c r="CB6" s="22">
        <f t="shared" ref="CB6:CJ6" si="9">IF(CB7="",NA(),CB7)</f>
        <v>161.61000000000001</v>
      </c>
      <c r="CC6" s="22">
        <f t="shared" si="9"/>
        <v>160.43</v>
      </c>
      <c r="CD6" s="22">
        <f t="shared" si="9"/>
        <v>160.05000000000001</v>
      </c>
      <c r="CE6" s="22">
        <f t="shared" si="9"/>
        <v>168.82</v>
      </c>
      <c r="CF6" s="22">
        <f t="shared" si="9"/>
        <v>167.46</v>
      </c>
      <c r="CG6" s="22">
        <f t="shared" si="9"/>
        <v>168.56</v>
      </c>
      <c r="CH6" s="22">
        <f t="shared" si="9"/>
        <v>167.1</v>
      </c>
      <c r="CI6" s="22">
        <f t="shared" si="9"/>
        <v>167.86</v>
      </c>
      <c r="CJ6" s="22">
        <f t="shared" si="9"/>
        <v>173.68</v>
      </c>
      <c r="CK6" s="21" t="str">
        <f>IF(CK7="","",IF(CK7="-","【-】","【"&amp;SUBSTITUTE(TEXT(CK7,"#,##0.00"),"-","△")&amp;"】"))</f>
        <v>【174.75】</v>
      </c>
      <c r="CL6" s="22">
        <f>IF(CL7="",NA(),CL7)</f>
        <v>76.23</v>
      </c>
      <c r="CM6" s="22">
        <f t="shared" ref="CM6:CU6" si="10">IF(CM7="",NA(),CM7)</f>
        <v>75.040000000000006</v>
      </c>
      <c r="CN6" s="22">
        <f t="shared" si="10"/>
        <v>73.2</v>
      </c>
      <c r="CO6" s="22">
        <f t="shared" si="10"/>
        <v>73.61</v>
      </c>
      <c r="CP6" s="22">
        <f t="shared" si="10"/>
        <v>72.38</v>
      </c>
      <c r="CQ6" s="22">
        <f t="shared" si="10"/>
        <v>59.46</v>
      </c>
      <c r="CR6" s="22">
        <f t="shared" si="10"/>
        <v>59.51</v>
      </c>
      <c r="CS6" s="22">
        <f t="shared" si="10"/>
        <v>59.91</v>
      </c>
      <c r="CT6" s="22">
        <f t="shared" si="10"/>
        <v>59.4</v>
      </c>
      <c r="CU6" s="22">
        <f t="shared" si="10"/>
        <v>59.24</v>
      </c>
      <c r="CV6" s="21" t="str">
        <f>IF(CV7="","",IF(CV7="-","【-】","【"&amp;SUBSTITUTE(TEXT(CV7,"#,##0.00"),"-","△")&amp;"】"))</f>
        <v>【59.97】</v>
      </c>
      <c r="CW6" s="22">
        <f>IF(CW7="",NA(),CW7)</f>
        <v>92.7</v>
      </c>
      <c r="CX6" s="22">
        <f t="shared" ref="CX6:DF6" si="11">IF(CX7="",NA(),CX7)</f>
        <v>93.35</v>
      </c>
      <c r="CY6" s="22">
        <f t="shared" si="11"/>
        <v>92.92</v>
      </c>
      <c r="CZ6" s="22">
        <f t="shared" si="11"/>
        <v>92.91</v>
      </c>
      <c r="DA6" s="22">
        <f t="shared" si="11"/>
        <v>93.1</v>
      </c>
      <c r="DB6" s="22">
        <f t="shared" si="11"/>
        <v>87.41</v>
      </c>
      <c r="DC6" s="22">
        <f t="shared" si="11"/>
        <v>87.08</v>
      </c>
      <c r="DD6" s="22">
        <f t="shared" si="11"/>
        <v>87.26</v>
      </c>
      <c r="DE6" s="22">
        <f t="shared" si="11"/>
        <v>87.57</v>
      </c>
      <c r="DF6" s="22">
        <f t="shared" si="11"/>
        <v>87.26</v>
      </c>
      <c r="DG6" s="21" t="str">
        <f>IF(DG7="","",IF(DG7="-","【-】","【"&amp;SUBSTITUTE(TEXT(DG7,"#,##0.00"),"-","△")&amp;"】"))</f>
        <v>【89.76】</v>
      </c>
      <c r="DH6" s="22">
        <f>IF(DH7="",NA(),DH7)</f>
        <v>44.82</v>
      </c>
      <c r="DI6" s="22">
        <f t="shared" ref="DI6:DQ6" si="12">IF(DI7="",NA(),DI7)</f>
        <v>45.55</v>
      </c>
      <c r="DJ6" s="22">
        <f t="shared" si="12"/>
        <v>46.56</v>
      </c>
      <c r="DK6" s="22">
        <f t="shared" si="12"/>
        <v>47.02</v>
      </c>
      <c r="DL6" s="22">
        <f t="shared" si="12"/>
        <v>47.31</v>
      </c>
      <c r="DM6" s="22">
        <f t="shared" si="12"/>
        <v>47.62</v>
      </c>
      <c r="DN6" s="22">
        <f t="shared" si="12"/>
        <v>48.55</v>
      </c>
      <c r="DO6" s="22">
        <f t="shared" si="12"/>
        <v>49.2</v>
      </c>
      <c r="DP6" s="22">
        <f t="shared" si="12"/>
        <v>50.01</v>
      </c>
      <c r="DQ6" s="22">
        <f t="shared" si="12"/>
        <v>50.99</v>
      </c>
      <c r="DR6" s="21" t="str">
        <f>IF(DR7="","",IF(DR7="-","【-】","【"&amp;SUBSTITUTE(TEXT(DR7,"#,##0.00"),"-","△")&amp;"】"))</f>
        <v>【51.51】</v>
      </c>
      <c r="DS6" s="22">
        <f>IF(DS7="",NA(),DS7)</f>
        <v>34.99</v>
      </c>
      <c r="DT6" s="22">
        <f t="shared" ref="DT6:EB6" si="13">IF(DT7="",NA(),DT7)</f>
        <v>38.15</v>
      </c>
      <c r="DU6" s="22">
        <f t="shared" si="13"/>
        <v>37.19</v>
      </c>
      <c r="DV6" s="22">
        <f t="shared" si="13"/>
        <v>38.51</v>
      </c>
      <c r="DW6" s="22">
        <f t="shared" si="13"/>
        <v>41.59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0.51</v>
      </c>
      <c r="EE6" s="22">
        <f t="shared" ref="EE6:EM6" si="14">IF(EE7="",NA(),EE7)</f>
        <v>0.31</v>
      </c>
      <c r="EF6" s="22">
        <f t="shared" si="14"/>
        <v>0.4</v>
      </c>
      <c r="EG6" s="22">
        <f t="shared" si="14"/>
        <v>0.47</v>
      </c>
      <c r="EH6" s="22">
        <f t="shared" si="14"/>
        <v>0.63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232149</v>
      </c>
      <c r="D7" s="24">
        <v>46</v>
      </c>
      <c r="E7" s="24">
        <v>1</v>
      </c>
      <c r="F7" s="24">
        <v>0</v>
      </c>
      <c r="G7" s="24">
        <v>1</v>
      </c>
      <c r="H7" s="24" t="s">
        <v>92</v>
      </c>
      <c r="I7" s="24" t="s">
        <v>93</v>
      </c>
      <c r="J7" s="24" t="s">
        <v>94</v>
      </c>
      <c r="K7" s="24" t="s">
        <v>95</v>
      </c>
      <c r="L7" s="24" t="s">
        <v>96</v>
      </c>
      <c r="M7" s="24" t="s">
        <v>97</v>
      </c>
      <c r="N7" s="25" t="s">
        <v>98</v>
      </c>
      <c r="O7" s="25">
        <v>93.66</v>
      </c>
      <c r="P7" s="25">
        <v>99.8</v>
      </c>
      <c r="Q7" s="25">
        <v>2640</v>
      </c>
      <c r="R7" s="25">
        <v>78666</v>
      </c>
      <c r="S7" s="25">
        <v>56.96</v>
      </c>
      <c r="T7" s="25">
        <v>1381.07</v>
      </c>
      <c r="U7" s="25">
        <v>78286</v>
      </c>
      <c r="V7" s="25">
        <v>56.96</v>
      </c>
      <c r="W7" s="25">
        <v>1374.4</v>
      </c>
      <c r="X7" s="25">
        <v>108.08</v>
      </c>
      <c r="Y7" s="25">
        <v>108.61</v>
      </c>
      <c r="Z7" s="25">
        <v>109.51</v>
      </c>
      <c r="AA7" s="25">
        <v>109.01</v>
      </c>
      <c r="AB7" s="25">
        <v>105.52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278.57</v>
      </c>
      <c r="AU7" s="25">
        <v>253.41</v>
      </c>
      <c r="AV7" s="25">
        <v>306.3</v>
      </c>
      <c r="AW7" s="25">
        <v>257.63</v>
      </c>
      <c r="AX7" s="25">
        <v>209.7</v>
      </c>
      <c r="AY7" s="25">
        <v>349.83</v>
      </c>
      <c r="AZ7" s="25">
        <v>360.86</v>
      </c>
      <c r="BA7" s="25">
        <v>350.79</v>
      </c>
      <c r="BB7" s="25">
        <v>354.57</v>
      </c>
      <c r="BC7" s="25">
        <v>357.74</v>
      </c>
      <c r="BD7" s="25">
        <v>252.29</v>
      </c>
      <c r="BE7" s="25">
        <v>17.010000000000002</v>
      </c>
      <c r="BF7" s="25">
        <v>14.41</v>
      </c>
      <c r="BG7" s="25">
        <v>17</v>
      </c>
      <c r="BH7" s="25">
        <v>25.3</v>
      </c>
      <c r="BI7" s="25">
        <v>33.44</v>
      </c>
      <c r="BJ7" s="25">
        <v>314.87</v>
      </c>
      <c r="BK7" s="25">
        <v>309.27999999999997</v>
      </c>
      <c r="BL7" s="25">
        <v>322.92</v>
      </c>
      <c r="BM7" s="25">
        <v>303.45999999999998</v>
      </c>
      <c r="BN7" s="25">
        <v>307.27999999999997</v>
      </c>
      <c r="BO7" s="25">
        <v>268.07</v>
      </c>
      <c r="BP7" s="25">
        <v>104.1</v>
      </c>
      <c r="BQ7" s="25">
        <v>104.45</v>
      </c>
      <c r="BR7" s="25">
        <v>90.77</v>
      </c>
      <c r="BS7" s="25">
        <v>104.85</v>
      </c>
      <c r="BT7" s="25">
        <v>86.61</v>
      </c>
      <c r="BU7" s="25">
        <v>103.54</v>
      </c>
      <c r="BV7" s="25">
        <v>103.32</v>
      </c>
      <c r="BW7" s="25">
        <v>100.85</v>
      </c>
      <c r="BX7" s="25">
        <v>103.79</v>
      </c>
      <c r="BY7" s="25">
        <v>98.3</v>
      </c>
      <c r="BZ7" s="25">
        <v>97.47</v>
      </c>
      <c r="CA7" s="25">
        <v>161.55000000000001</v>
      </c>
      <c r="CB7" s="25">
        <v>161.61000000000001</v>
      </c>
      <c r="CC7" s="25">
        <v>160.43</v>
      </c>
      <c r="CD7" s="25">
        <v>160.05000000000001</v>
      </c>
      <c r="CE7" s="25">
        <v>168.82</v>
      </c>
      <c r="CF7" s="25">
        <v>167.46</v>
      </c>
      <c r="CG7" s="25">
        <v>168.56</v>
      </c>
      <c r="CH7" s="25">
        <v>167.1</v>
      </c>
      <c r="CI7" s="25">
        <v>167.86</v>
      </c>
      <c r="CJ7" s="25">
        <v>173.68</v>
      </c>
      <c r="CK7" s="25">
        <v>174.75</v>
      </c>
      <c r="CL7" s="25">
        <v>76.23</v>
      </c>
      <c r="CM7" s="25">
        <v>75.040000000000006</v>
      </c>
      <c r="CN7" s="25">
        <v>73.2</v>
      </c>
      <c r="CO7" s="25">
        <v>73.61</v>
      </c>
      <c r="CP7" s="25">
        <v>72.38</v>
      </c>
      <c r="CQ7" s="25">
        <v>59.46</v>
      </c>
      <c r="CR7" s="25">
        <v>59.51</v>
      </c>
      <c r="CS7" s="25">
        <v>59.91</v>
      </c>
      <c r="CT7" s="25">
        <v>59.4</v>
      </c>
      <c r="CU7" s="25">
        <v>59.24</v>
      </c>
      <c r="CV7" s="25">
        <v>59.97</v>
      </c>
      <c r="CW7" s="25">
        <v>92.7</v>
      </c>
      <c r="CX7" s="25">
        <v>93.35</v>
      </c>
      <c r="CY7" s="25">
        <v>92.92</v>
      </c>
      <c r="CZ7" s="25">
        <v>92.91</v>
      </c>
      <c r="DA7" s="25">
        <v>93.1</v>
      </c>
      <c r="DB7" s="25">
        <v>87.41</v>
      </c>
      <c r="DC7" s="25">
        <v>87.08</v>
      </c>
      <c r="DD7" s="25">
        <v>87.26</v>
      </c>
      <c r="DE7" s="25">
        <v>87.57</v>
      </c>
      <c r="DF7" s="25">
        <v>87.26</v>
      </c>
      <c r="DG7" s="25">
        <v>89.76</v>
      </c>
      <c r="DH7" s="25">
        <v>44.82</v>
      </c>
      <c r="DI7" s="25">
        <v>45.55</v>
      </c>
      <c r="DJ7" s="25">
        <v>46.56</v>
      </c>
      <c r="DK7" s="25">
        <v>47.02</v>
      </c>
      <c r="DL7" s="25">
        <v>47.31</v>
      </c>
      <c r="DM7" s="25">
        <v>47.62</v>
      </c>
      <c r="DN7" s="25">
        <v>48.55</v>
      </c>
      <c r="DO7" s="25">
        <v>49.2</v>
      </c>
      <c r="DP7" s="25">
        <v>50.01</v>
      </c>
      <c r="DQ7" s="25">
        <v>50.99</v>
      </c>
      <c r="DR7" s="25">
        <v>51.51</v>
      </c>
      <c r="DS7" s="25">
        <v>34.99</v>
      </c>
      <c r="DT7" s="25">
        <v>38.15</v>
      </c>
      <c r="DU7" s="25">
        <v>37.19</v>
      </c>
      <c r="DV7" s="25">
        <v>38.51</v>
      </c>
      <c r="DW7" s="25">
        <v>41.59</v>
      </c>
      <c r="DX7" s="25">
        <v>16.27</v>
      </c>
      <c r="DY7" s="25">
        <v>17.11</v>
      </c>
      <c r="DZ7" s="25">
        <v>18.329999999999998</v>
      </c>
      <c r="EA7" s="25">
        <v>20.27</v>
      </c>
      <c r="EB7" s="25">
        <v>21.69</v>
      </c>
      <c r="EC7" s="25">
        <v>23.75</v>
      </c>
      <c r="ED7" s="25">
        <v>0.51</v>
      </c>
      <c r="EE7" s="25">
        <v>0.31</v>
      </c>
      <c r="EF7" s="25">
        <v>0.4</v>
      </c>
      <c r="EG7" s="25">
        <v>0.47</v>
      </c>
      <c r="EH7" s="25">
        <v>0.63</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2024-02-15T10:52:46Z</cp:lastPrinted>
  <dcterms:created xsi:type="dcterms:W3CDTF">2023-12-05T00:55:41Z</dcterms:created>
  <dcterms:modified xsi:type="dcterms:W3CDTF">2024-02-15T10:52:48Z</dcterms:modified>
  <cp:category/>
</cp:coreProperties>
</file>