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41.49\rizai\★新規運用用（山田編集中）\023  経営比較分析表　〇\R5\05 市町村から回答\15　蒲郡市\"/>
    </mc:Choice>
  </mc:AlternateContent>
  <xr:revisionPtr revIDLastSave="0" documentId="13_ncr:1_{DD6477A1-9010-4A05-A00C-68FC6BF1CDC1}" xr6:coauthVersionLast="47" xr6:coauthVersionMax="47" xr10:uidLastSave="{00000000-0000-0000-0000-000000000000}"/>
  <workbookProtection workbookAlgorithmName="SHA-512" workbookHashValue="7mloQRunBgjBgRO+8j90oBAjrLt3rZQY0xr8XrRRICAmRT7ngTiyX6r/OG+l2ceOhPNhYaRgfbcTwsFdKYM5eg==" workbookSaltValue="abfPgVD7LKKx42JWuJKWYQ==" workbookSpinCount="100000" lockStructure="1"/>
  <bookViews>
    <workbookView xWindow="-98" yWindow="-98" windowWidth="17115" windowHeight="1087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P6" i="5"/>
  <c r="P10" i="4" s="1"/>
  <c r="O6" i="5"/>
  <c r="N6" i="5"/>
  <c r="B10" i="4" s="1"/>
  <c r="M6" i="5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E85" i="4"/>
  <c r="BB10" i="4"/>
  <c r="AT10" i="4"/>
  <c r="W10" i="4"/>
  <c r="I10" i="4"/>
  <c r="AD8" i="4"/>
  <c r="W8" i="4"/>
  <c r="P8" i="4"/>
</calcChain>
</file>

<file path=xl/sharedStrings.xml><?xml version="1.0" encoding="utf-8"?>
<sst xmlns="http://schemas.openxmlformats.org/spreadsheetml/2006/main" count="257" uniqueCount="116">
  <si>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</si>
  <si>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</si>
  <si>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</si>
  <si>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</si>
  <si>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</si>
  <si>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</si>
  <si>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</si>
  <si>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</si>
  <si>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</si>
  <si>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</si>
  <si>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</si>
  <si>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</si>
  <si>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</si>
  <si>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</si>
  <si>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</si>
  <si>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</si>
  <si>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</si>
  <si>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</si>
  <si>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</si>
  <si>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</si>
  <si>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</si>
  <si>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</si>
  <si>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</si>
  <si>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</si>
  <si>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</si>
  <si>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</si>
  <si>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</si>
  <si>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</si>
  <si>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</si>
  <si>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</si>
  <si>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</si>
  <si>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</si>
  <si>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</si>
  <si>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</si>
  <si>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</si>
  <si>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</si>
  <si>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</si>
  <si>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</si>
  <si>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</si>
  <si>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</si>
  <si>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</si>
  <si>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</si>
  <si>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</si>
  <si>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</si>
  <si>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</si>
  <si>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</si>
  <si>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</si>
  <si>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</si>
  <si>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</si>
  <si>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</si>
  <si>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</si>
  <si>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</si>
  <si>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</si>
  <si>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</si>
  <si>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</si>
  <si>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</si>
  <si>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</si>
  <si>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</si>
  <si>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</si>
  <si>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</si>
  <si>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</si>
  <si>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</si>
  <si>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</si>
  <si>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</si>
  <si>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</si>
  <si>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</si>
  <si>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</si>
  <si>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</si>
  <si>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</si>
  <si>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</si>
  <si>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</si>
  <si>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</si>
  <si>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</si>
  <si>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</si>
  <si>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</si>
  <si>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</si>
  <si>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</si>
  <si>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</si>
  <si>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</si>
  <si>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</si>
  <si>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</si>
  <si>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</si>
  <si>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</si>
  <si>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</si>
  <si>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</si>
  <si>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</si>
  <si>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</si>
  <si>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</si>
  <si>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</si>
  <si>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</si>
  <si>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</si>
  <si>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</si>
  <si>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</si>
  <si>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</si>
  <si>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</si>
  <si>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</si>
  <si>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蒲郡市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</si>
  <si>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</si>
  <si>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</si>
  <si>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</si>
  <si>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</si>
  <si>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</si>
  <si>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</si>
  <si>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</si>
  <si>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</si>
  <si>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</si>
  <si>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</si>
  <si>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</si>
  <si>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</si>
  <si>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</si>
  <si>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</si>
  <si>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</si>
  <si>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</si>
  <si>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温泉街を対象としたごく狭い区域であり、大口利用者である旅館業の景気の状況により、総収益の使用料収入が変動します。
　このため、新型コロナウイルス感染症の状況や景気動向により、使用料収入も大きく影響を受けると考えられますが、少しずつコロナ禍前の水準に回復しつつあります。
　下水道事業経営戦略は、平成２８年度に策定し、令和３年度に改定を行い、令和８年度に見直しを行う予定です。</t>
    <phoneticPr fontId="4"/>
  </si>
  <si>
    <r>
      <rPr>
        <sz val="11"/>
        <rFont val="ＭＳ ゴシック"/>
        <family val="3"/>
        <charset val="128"/>
      </rPr>
      <t>①有形固定資産減価償却率は、類似団体平均を下回っていますが、法適用してから年数が浅いため、減価償却累計額が毎年増加する見込みです。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②管渠老朽化率、③管渠改善率は、平成３年１１月に事業計画を取得し、平成４年９月から汚水幹線工事が始まった比較的新しい区域でありますが、公共下水道と合わせて早期にストックマネジメント計画を策定し、適正な維持管理・更新を行う必要があります。</t>
    </r>
    <rPh sb="59" eb="61">
      <t>ミコ</t>
    </rPh>
    <rPh sb="67" eb="69">
      <t>カンキョ</t>
    </rPh>
    <rPh sb="69" eb="72">
      <t>ロウキュウカ</t>
    </rPh>
    <rPh sb="72" eb="73">
      <t>リツ</t>
    </rPh>
    <rPh sb="75" eb="77">
      <t>カンキョ</t>
    </rPh>
    <rPh sb="77" eb="80">
      <t>カイゼンリツ</t>
    </rPh>
    <rPh sb="133" eb="135">
      <t>コウキョウ</t>
    </rPh>
    <rPh sb="135" eb="138">
      <t>ゲスイドウ</t>
    </rPh>
    <rPh sb="139" eb="140">
      <t>ア</t>
    </rPh>
    <rPh sb="143" eb="145">
      <t>ソウキ</t>
    </rPh>
    <rPh sb="156" eb="158">
      <t>ケイカク</t>
    </rPh>
    <rPh sb="159" eb="161">
      <t>サクテイ</t>
    </rPh>
    <rPh sb="163" eb="165">
      <t>テキセイ</t>
    </rPh>
    <rPh sb="166" eb="170">
      <t>イジカンリ</t>
    </rPh>
    <rPh sb="171" eb="173">
      <t>コウシン</t>
    </rPh>
    <rPh sb="174" eb="175">
      <t>オコナ</t>
    </rPh>
    <rPh sb="176" eb="178">
      <t>ヒツヨウ</t>
    </rPh>
    <phoneticPr fontId="4"/>
  </si>
  <si>
    <r>
      <rPr>
        <sz val="11"/>
        <rFont val="ＭＳ ゴシック"/>
        <family val="3"/>
        <charset val="128"/>
      </rPr>
      <t>①経常収支比率のうち、経常損益は17,073千円の経常利益となり、経常収支比率は前年度から約６％減少しました。その要因は、電気料の高騰により処理場費の動力費が増加によるものです。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②累積欠損金比率は、０％であり今後も０％を維持するよう努めます。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③流動比率は、使用料収入の増加及び企業債償還金の減少により、前年度より改善しました。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④企業債残高対事業規模比率は、平成９年度以降新規借入がなく、企業債現在高は減少していきます。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⑤経費回収率、⑥汚水処理原価は、前年度と比較してもほぼ横ばいとなっています。新型コロナウイルス感染症の影響から回復基調となりましたが、下水道拡張整備に対して、想定よりも下水道への接続が少ないためと考えています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⑧水洗化率は、類似団体を下回っていますが、温泉街を対象としたごく狭い区域であり、処理区域人口は減少していますが、毎年ほぼ横ばいとなる見込みです。今後も下水道の未接続者への更なる広報活動など、水洗化率向上に向けて取り組んでいきます。</t>
    </r>
    <rPh sb="45" eb="46">
      <t>ヤク</t>
    </rPh>
    <rPh sb="138" eb="139">
      <t>オヨ</t>
    </rPh>
    <rPh sb="140" eb="143">
      <t>キギョウサイ</t>
    </rPh>
    <rPh sb="143" eb="146">
      <t>ショウカンキン</t>
    </rPh>
    <rPh sb="147" eb="149">
      <t>ゲンショウ</t>
    </rPh>
    <rPh sb="181" eb="183">
      <t>ヘイセイ</t>
    </rPh>
    <rPh sb="184" eb="186">
      <t>ネンド</t>
    </rPh>
    <rPh sb="186" eb="188">
      <t>イコウ</t>
    </rPh>
    <rPh sb="188" eb="190">
      <t>シンキ</t>
    </rPh>
    <rPh sb="190" eb="192">
      <t>カリイレ</t>
    </rPh>
    <rPh sb="196" eb="199">
      <t>キギョウサイ</t>
    </rPh>
    <rPh sb="199" eb="202">
      <t>ゲンザイダカ</t>
    </rPh>
    <rPh sb="203" eb="205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</si>
</sst>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6-4F4F-9884-02A4882C6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6-4F4F-9884-02A4882C6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F-4354-BDEB-D15198736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F-4354-BDEB-D15198736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74.319999999999993</c:v>
                </c:pt>
                <c:pt idx="2">
                  <c:v>76.900000000000006</c:v>
                </c:pt>
                <c:pt idx="3">
                  <c:v>78.150000000000006</c:v>
                </c:pt>
                <c:pt idx="4">
                  <c:v>80.84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2-435F-BB3C-390EC690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2-435F-BB3C-390EC690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123.25</c:v>
                </c:pt>
                <c:pt idx="2">
                  <c:v>103.58</c:v>
                </c:pt>
                <c:pt idx="3">
                  <c:v>156.88</c:v>
                </c:pt>
                <c:pt idx="4">
                  <c:v>150.19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6-48D6-A163-6077EBDC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6-48D6-A163-6077EBDC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3.56</c:v>
                </c:pt>
                <c:pt idx="2">
                  <c:v>7.12</c:v>
                </c:pt>
                <c:pt idx="3">
                  <c:v>10.66</c:v>
                </c:pt>
                <c:pt idx="4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4-4B01-9781-C4467108A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4-4B01-9781-C4467108A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E-4D7C-B7A7-9BA08CA0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2E-4D7C-B7A7-9BA08CA0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DCD-8211-579814C23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7-4DCD-8211-579814C23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111.88</c:v>
                </c:pt>
                <c:pt idx="2">
                  <c:v>92.07</c:v>
                </c:pt>
                <c:pt idx="3">
                  <c:v>123.3</c:v>
                </c:pt>
                <c:pt idx="4">
                  <c:v>197.75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A-40EF-A413-5BCC16C69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A-40EF-A413-5BCC16C69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113.25</c:v>
                </c:pt>
                <c:pt idx="2">
                  <c:v>133.97</c:v>
                </c:pt>
                <c:pt idx="3">
                  <c:v>150.08000000000001</c:v>
                </c:pt>
                <c:pt idx="4">
                  <c:v>78.28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D-4446-B5F5-34BFDDEF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D-4446-B5F5-34BFDDEF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149.30000000000001</c:v>
                </c:pt>
                <c:pt idx="2">
                  <c:v>113.54</c:v>
                </c:pt>
                <c:pt idx="3">
                  <c:v>129.61000000000001</c:v>
                </c:pt>
                <c:pt idx="4">
                  <c:v>127.22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8-4BDC-9DE9-FFB627453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8-4BDC-9DE9-FFB627453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134.41</c:v>
                </c:pt>
                <c:pt idx="2">
                  <c:v>168.73</c:v>
                </c:pt>
                <c:pt idx="3">
                  <c:v>149.87</c:v>
                </c:pt>
                <c:pt idx="4">
                  <c:v>154.04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1-4D01-B952-CE1530194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1-4D01-B952-CE1530194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59765625" defaultRowHeight="12.75" x14ac:dyDescent="0.25"/>
  <cols>
    <col min="1" max="1" width="2.59765625" customWidth="1"/>
    <col min="2" max="62" width="3.73046875" customWidth="1"/>
    <col min="64" max="78" width="3.1328125" customWidth="1"/>
    <col min="79" max="79" width="4.46484375" bestFit="1" customWidth="1"/>
    <col min="81" max="82" width="4.46484375" bestFit="1" customWidth="1"/>
  </cols>
  <sheetData>
    <row r="1" spans="1:78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5">
      <c r="A6" s="2"/>
      <c r="B6" s="74" t="str">
        <f>データ!H6</f>
        <v>愛知県　蒲郡市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5">
      <c r="A7" s="2"/>
      <c r="B7" s="53" t="s">
        <v>1</v>
      </c>
      <c r="C7" s="53"/>
      <c r="D7" s="53"/>
      <c r="E7" s="53"/>
      <c r="F7" s="53"/>
      <c r="G7" s="53"/>
      <c r="H7" s="53"/>
      <c r="I7" s="53" t="s">
        <v>2</v>
      </c>
      <c r="J7" s="53"/>
      <c r="K7" s="53"/>
      <c r="L7" s="53"/>
      <c r="M7" s="53"/>
      <c r="N7" s="53"/>
      <c r="O7" s="53"/>
      <c r="P7" s="53" t="s">
        <v>3</v>
      </c>
      <c r="Q7" s="53"/>
      <c r="R7" s="53"/>
      <c r="S7" s="53"/>
      <c r="T7" s="53"/>
      <c r="U7" s="53"/>
      <c r="V7" s="53"/>
      <c r="W7" s="53" t="s">
        <v>4</v>
      </c>
      <c r="X7" s="53"/>
      <c r="Y7" s="53"/>
      <c r="Z7" s="53"/>
      <c r="AA7" s="53"/>
      <c r="AB7" s="53"/>
      <c r="AC7" s="53"/>
      <c r="AD7" s="53" t="s">
        <v>5</v>
      </c>
      <c r="AE7" s="53"/>
      <c r="AF7" s="53"/>
      <c r="AG7" s="53"/>
      <c r="AH7" s="53"/>
      <c r="AI7" s="53"/>
      <c r="AJ7" s="53"/>
      <c r="AK7" s="3"/>
      <c r="AL7" s="53" t="s">
        <v>6</v>
      </c>
      <c r="AM7" s="53"/>
      <c r="AN7" s="53"/>
      <c r="AO7" s="53"/>
      <c r="AP7" s="53"/>
      <c r="AQ7" s="53"/>
      <c r="AR7" s="53"/>
      <c r="AS7" s="53"/>
      <c r="AT7" s="53" t="s">
        <v>7</v>
      </c>
      <c r="AU7" s="53"/>
      <c r="AV7" s="53"/>
      <c r="AW7" s="53"/>
      <c r="AX7" s="53"/>
      <c r="AY7" s="53"/>
      <c r="AZ7" s="53"/>
      <c r="BA7" s="53"/>
      <c r="BB7" s="53" t="s">
        <v>8</v>
      </c>
      <c r="BC7" s="53"/>
      <c r="BD7" s="53"/>
      <c r="BE7" s="53"/>
      <c r="BF7" s="53"/>
      <c r="BG7" s="53"/>
      <c r="BH7" s="53"/>
      <c r="BI7" s="53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2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52">
        <f>データ!S6</f>
        <v>78666</v>
      </c>
      <c r="AM8" s="52"/>
      <c r="AN8" s="52"/>
      <c r="AO8" s="52"/>
      <c r="AP8" s="52"/>
      <c r="AQ8" s="52"/>
      <c r="AR8" s="52"/>
      <c r="AS8" s="52"/>
      <c r="AT8" s="51">
        <f>データ!T6</f>
        <v>56.96</v>
      </c>
      <c r="AU8" s="51"/>
      <c r="AV8" s="51"/>
      <c r="AW8" s="51"/>
      <c r="AX8" s="51"/>
      <c r="AY8" s="51"/>
      <c r="AZ8" s="51"/>
      <c r="BA8" s="51"/>
      <c r="BB8" s="51">
        <f>データ!U6</f>
        <v>1381.07</v>
      </c>
      <c r="BC8" s="51"/>
      <c r="BD8" s="51"/>
      <c r="BE8" s="51"/>
      <c r="BF8" s="51"/>
      <c r="BG8" s="51"/>
      <c r="BH8" s="51"/>
      <c r="BI8" s="51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5">
      <c r="A9" s="2"/>
      <c r="B9" s="53" t="s">
        <v>12</v>
      </c>
      <c r="C9" s="53"/>
      <c r="D9" s="53"/>
      <c r="E9" s="53"/>
      <c r="F9" s="53"/>
      <c r="G9" s="53"/>
      <c r="H9" s="53"/>
      <c r="I9" s="53" t="s">
        <v>13</v>
      </c>
      <c r="J9" s="53"/>
      <c r="K9" s="53"/>
      <c r="L9" s="53"/>
      <c r="M9" s="53"/>
      <c r="N9" s="53"/>
      <c r="O9" s="53"/>
      <c r="P9" s="53" t="s">
        <v>14</v>
      </c>
      <c r="Q9" s="53"/>
      <c r="R9" s="53"/>
      <c r="S9" s="53"/>
      <c r="T9" s="53"/>
      <c r="U9" s="53"/>
      <c r="V9" s="53"/>
      <c r="W9" s="53" t="s">
        <v>15</v>
      </c>
      <c r="X9" s="53"/>
      <c r="Y9" s="53"/>
      <c r="Z9" s="53"/>
      <c r="AA9" s="53"/>
      <c r="AB9" s="53"/>
      <c r="AC9" s="53"/>
      <c r="AD9" s="53" t="s">
        <v>16</v>
      </c>
      <c r="AE9" s="53"/>
      <c r="AF9" s="53"/>
      <c r="AG9" s="53"/>
      <c r="AH9" s="53"/>
      <c r="AI9" s="53"/>
      <c r="AJ9" s="53"/>
      <c r="AK9" s="3"/>
      <c r="AL9" s="53" t="s">
        <v>17</v>
      </c>
      <c r="AM9" s="53"/>
      <c r="AN9" s="53"/>
      <c r="AO9" s="53"/>
      <c r="AP9" s="53"/>
      <c r="AQ9" s="53"/>
      <c r="AR9" s="53"/>
      <c r="AS9" s="53"/>
      <c r="AT9" s="53" t="s">
        <v>18</v>
      </c>
      <c r="AU9" s="53"/>
      <c r="AV9" s="53"/>
      <c r="AW9" s="53"/>
      <c r="AX9" s="53"/>
      <c r="AY9" s="53"/>
      <c r="AZ9" s="53"/>
      <c r="BA9" s="53"/>
      <c r="BB9" s="53" t="s">
        <v>19</v>
      </c>
      <c r="BC9" s="53"/>
      <c r="BD9" s="53"/>
      <c r="BE9" s="53"/>
      <c r="BF9" s="53"/>
      <c r="BG9" s="53"/>
      <c r="BH9" s="53"/>
      <c r="BI9" s="53"/>
      <c r="BJ9" s="3"/>
      <c r="BK9" s="3"/>
      <c r="BL9" s="54" t="s">
        <v>20</v>
      </c>
      <c r="BM9" s="55"/>
      <c r="BN9" s="56" t="s">
        <v>21</v>
      </c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7"/>
    </row>
    <row r="10" spans="1:78" ht="18.75" customHeight="1" x14ac:dyDescent="0.25">
      <c r="A10" s="2"/>
      <c r="B10" s="51" t="str">
        <f>データ!N6</f>
        <v>-</v>
      </c>
      <c r="C10" s="51"/>
      <c r="D10" s="51"/>
      <c r="E10" s="51"/>
      <c r="F10" s="51"/>
      <c r="G10" s="51"/>
      <c r="H10" s="51"/>
      <c r="I10" s="51">
        <f>データ!O6</f>
        <v>93.81</v>
      </c>
      <c r="J10" s="51"/>
      <c r="K10" s="51"/>
      <c r="L10" s="51"/>
      <c r="M10" s="51"/>
      <c r="N10" s="51"/>
      <c r="O10" s="51"/>
      <c r="P10" s="51">
        <f>データ!P6</f>
        <v>0.37</v>
      </c>
      <c r="Q10" s="51"/>
      <c r="R10" s="51"/>
      <c r="S10" s="51"/>
      <c r="T10" s="51"/>
      <c r="U10" s="51"/>
      <c r="V10" s="51"/>
      <c r="W10" s="51">
        <f>データ!Q6</f>
        <v>80.8</v>
      </c>
      <c r="X10" s="51"/>
      <c r="Y10" s="51"/>
      <c r="Z10" s="51"/>
      <c r="AA10" s="51"/>
      <c r="AB10" s="51"/>
      <c r="AC10" s="51"/>
      <c r="AD10" s="52">
        <f>データ!R6</f>
        <v>2299</v>
      </c>
      <c r="AE10" s="52"/>
      <c r="AF10" s="52"/>
      <c r="AG10" s="52"/>
      <c r="AH10" s="52"/>
      <c r="AI10" s="52"/>
      <c r="AJ10" s="52"/>
      <c r="AK10" s="2"/>
      <c r="AL10" s="52">
        <f>データ!V6</f>
        <v>287</v>
      </c>
      <c r="AM10" s="52"/>
      <c r="AN10" s="52"/>
      <c r="AO10" s="52"/>
      <c r="AP10" s="52"/>
      <c r="AQ10" s="52"/>
      <c r="AR10" s="52"/>
      <c r="AS10" s="52"/>
      <c r="AT10" s="51">
        <f>データ!W6</f>
        <v>0.3</v>
      </c>
      <c r="AU10" s="51"/>
      <c r="AV10" s="51"/>
      <c r="AW10" s="51"/>
      <c r="AX10" s="51"/>
      <c r="AY10" s="51"/>
      <c r="AZ10" s="51"/>
      <c r="BA10" s="51"/>
      <c r="BB10" s="51">
        <f>データ!X6</f>
        <v>956.67</v>
      </c>
      <c r="BC10" s="51"/>
      <c r="BD10" s="51"/>
      <c r="BE10" s="51"/>
      <c r="BF10" s="51"/>
      <c r="BG10" s="51"/>
      <c r="BH10" s="51"/>
      <c r="BI10" s="51"/>
      <c r="BJ10" s="2"/>
      <c r="BK10" s="2"/>
      <c r="BL10" s="58" t="s">
        <v>22</v>
      </c>
      <c r="BM10" s="59"/>
      <c r="BN10" s="60" t="s">
        <v>23</v>
      </c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1"/>
    </row>
    <row r="11" spans="1:78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25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4" t="s">
        <v>113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2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2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2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2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2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2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2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2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2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2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2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2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2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2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2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2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25">
      <c r="C83" s="50" t="s">
        <v>30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2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zkp5ycqL0aqHRJpGVmbb6w/EAaf70vzfjqloEJq3IJBmu2H0VxNarzAWSME6n+B59kPrzNJXMpLPP3boFCHssA==" saltValue="eOCcAzTaXNb/jKixDbq4e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2.75" x14ac:dyDescent="0.25"/>
  <cols>
    <col min="2" max="144" width="11.86328125" customWidth="1"/>
  </cols>
  <sheetData>
    <row r="1" spans="1:148" x14ac:dyDescent="0.2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5">
      <c r="A6" s="14" t="s">
        <v>95</v>
      </c>
      <c r="B6" s="19">
        <f>B7</f>
        <v>2022</v>
      </c>
      <c r="C6" s="19">
        <f t="shared" ref="C6:X6" si="3">C7</f>
        <v>232149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愛知県　蒲郡市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93.81</v>
      </c>
      <c r="P6" s="20">
        <f t="shared" si="3"/>
        <v>0.37</v>
      </c>
      <c r="Q6" s="20">
        <f t="shared" si="3"/>
        <v>80.8</v>
      </c>
      <c r="R6" s="20">
        <f t="shared" si="3"/>
        <v>2299</v>
      </c>
      <c r="S6" s="20">
        <f t="shared" si="3"/>
        <v>78666</v>
      </c>
      <c r="T6" s="20">
        <f t="shared" si="3"/>
        <v>56.96</v>
      </c>
      <c r="U6" s="20">
        <f t="shared" si="3"/>
        <v>1381.07</v>
      </c>
      <c r="V6" s="20">
        <f t="shared" si="3"/>
        <v>287</v>
      </c>
      <c r="W6" s="20">
        <f t="shared" si="3"/>
        <v>0.3</v>
      </c>
      <c r="X6" s="20">
        <f t="shared" si="3"/>
        <v>956.67</v>
      </c>
      <c r="Y6" s="21" t="str">
        <f>IF(Y7="",NA(),Y7)</f>
        <v>-</v>
      </c>
      <c r="Z6" s="21">
        <f t="shared" ref="Z6:AH6" si="4">IF(Z7="",NA(),Z7)</f>
        <v>123.25</v>
      </c>
      <c r="AA6" s="21">
        <f t="shared" si="4"/>
        <v>103.58</v>
      </c>
      <c r="AB6" s="21">
        <f t="shared" si="4"/>
        <v>156.88</v>
      </c>
      <c r="AC6" s="21">
        <f t="shared" si="4"/>
        <v>150.19</v>
      </c>
      <c r="AD6" s="21" t="str">
        <f t="shared" si="4"/>
        <v>-</v>
      </c>
      <c r="AE6" s="21">
        <f t="shared" si="4"/>
        <v>102.73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94.97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>
        <f t="shared" ref="AV6:BD6" si="6">IF(AV7="",NA(),AV7)</f>
        <v>111.88</v>
      </c>
      <c r="AW6" s="21">
        <f t="shared" si="6"/>
        <v>92.07</v>
      </c>
      <c r="AX6" s="21">
        <f t="shared" si="6"/>
        <v>123.3</v>
      </c>
      <c r="AY6" s="21">
        <f t="shared" si="6"/>
        <v>197.75</v>
      </c>
      <c r="AZ6" s="21" t="str">
        <f t="shared" si="6"/>
        <v>-</v>
      </c>
      <c r="BA6" s="21">
        <f t="shared" si="6"/>
        <v>47.72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>
        <f t="shared" ref="BG6:BO6" si="7">IF(BG7="",NA(),BG7)</f>
        <v>113.25</v>
      </c>
      <c r="BH6" s="21">
        <f t="shared" si="7"/>
        <v>133.97</v>
      </c>
      <c r="BI6" s="21">
        <f t="shared" si="7"/>
        <v>150.08000000000001</v>
      </c>
      <c r="BJ6" s="21">
        <f t="shared" si="7"/>
        <v>78.28</v>
      </c>
      <c r="BK6" s="21" t="str">
        <f t="shared" si="7"/>
        <v>-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>
        <f t="shared" ref="BR6:BZ6" si="8">IF(BR7="",NA(),BR7)</f>
        <v>149.30000000000001</v>
      </c>
      <c r="BS6" s="21">
        <f t="shared" si="8"/>
        <v>113.54</v>
      </c>
      <c r="BT6" s="21">
        <f t="shared" si="8"/>
        <v>129.61000000000001</v>
      </c>
      <c r="BU6" s="21">
        <f t="shared" si="8"/>
        <v>127.22</v>
      </c>
      <c r="BV6" s="21" t="str">
        <f t="shared" si="8"/>
        <v>-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>
        <f t="shared" ref="CC6:CK6" si="9">IF(CC7="",NA(),CC7)</f>
        <v>134.41</v>
      </c>
      <c r="CD6" s="21">
        <f t="shared" si="9"/>
        <v>168.73</v>
      </c>
      <c r="CE6" s="21">
        <f t="shared" si="9"/>
        <v>149.87</v>
      </c>
      <c r="CF6" s="21">
        <f t="shared" si="9"/>
        <v>154.04</v>
      </c>
      <c r="CG6" s="21" t="str">
        <f t="shared" si="9"/>
        <v>-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>
        <f t="shared" ref="CY6:DG6" si="11">IF(CY7="",NA(),CY7)</f>
        <v>74.319999999999993</v>
      </c>
      <c r="CZ6" s="21">
        <f t="shared" si="11"/>
        <v>76.900000000000006</v>
      </c>
      <c r="DA6" s="21">
        <f t="shared" si="11"/>
        <v>78.150000000000006</v>
      </c>
      <c r="DB6" s="21">
        <f t="shared" si="11"/>
        <v>80.84</v>
      </c>
      <c r="DC6" s="21" t="str">
        <f t="shared" si="11"/>
        <v>-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>
        <f t="shared" ref="DJ6:DR6" si="12">IF(DJ7="",NA(),DJ7)</f>
        <v>3.56</v>
      </c>
      <c r="DK6" s="21">
        <f t="shared" si="12"/>
        <v>7.12</v>
      </c>
      <c r="DL6" s="21">
        <f t="shared" si="12"/>
        <v>10.66</v>
      </c>
      <c r="DM6" s="21">
        <f t="shared" si="12"/>
        <v>14.2</v>
      </c>
      <c r="DN6" s="21" t="str">
        <f t="shared" si="12"/>
        <v>-</v>
      </c>
      <c r="DO6" s="21">
        <f t="shared" si="12"/>
        <v>24.68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8.6199999999999992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25">
      <c r="A7" s="14"/>
      <c r="B7" s="23">
        <v>2022</v>
      </c>
      <c r="C7" s="23">
        <v>232149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93.81</v>
      </c>
      <c r="P7" s="24">
        <v>0.37</v>
      </c>
      <c r="Q7" s="24">
        <v>80.8</v>
      </c>
      <c r="R7" s="24">
        <v>2299</v>
      </c>
      <c r="S7" s="24">
        <v>78666</v>
      </c>
      <c r="T7" s="24">
        <v>56.96</v>
      </c>
      <c r="U7" s="24">
        <v>1381.07</v>
      </c>
      <c r="V7" s="24">
        <v>287</v>
      </c>
      <c r="W7" s="24">
        <v>0.3</v>
      </c>
      <c r="X7" s="24">
        <v>956.67</v>
      </c>
      <c r="Y7" s="24" t="s">
        <v>102</v>
      </c>
      <c r="Z7" s="24">
        <v>123.25</v>
      </c>
      <c r="AA7" s="24">
        <v>103.58</v>
      </c>
      <c r="AB7" s="24">
        <v>156.88</v>
      </c>
      <c r="AC7" s="24">
        <v>150.19</v>
      </c>
      <c r="AD7" s="24" t="s">
        <v>102</v>
      </c>
      <c r="AE7" s="24">
        <v>102.73</v>
      </c>
      <c r="AF7" s="24">
        <v>105.78</v>
      </c>
      <c r="AG7" s="24">
        <v>106.09</v>
      </c>
      <c r="AH7" s="24">
        <v>106.44</v>
      </c>
      <c r="AI7" s="24">
        <v>104.54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94.97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 t="s">
        <v>102</v>
      </c>
      <c r="AV7" s="24">
        <v>111.88</v>
      </c>
      <c r="AW7" s="24">
        <v>92.07</v>
      </c>
      <c r="AX7" s="24">
        <v>123.3</v>
      </c>
      <c r="AY7" s="24">
        <v>197.75</v>
      </c>
      <c r="AZ7" s="24" t="s">
        <v>102</v>
      </c>
      <c r="BA7" s="24">
        <v>47.72</v>
      </c>
      <c r="BB7" s="24">
        <v>44.24</v>
      </c>
      <c r="BC7" s="24">
        <v>43.07</v>
      </c>
      <c r="BD7" s="24">
        <v>45.42</v>
      </c>
      <c r="BE7" s="24">
        <v>44.25</v>
      </c>
      <c r="BF7" s="24" t="s">
        <v>102</v>
      </c>
      <c r="BG7" s="24">
        <v>113.25</v>
      </c>
      <c r="BH7" s="24">
        <v>133.97</v>
      </c>
      <c r="BI7" s="24">
        <v>150.08000000000001</v>
      </c>
      <c r="BJ7" s="24">
        <v>78.28</v>
      </c>
      <c r="BK7" s="24" t="s">
        <v>102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 t="s">
        <v>102</v>
      </c>
      <c r="BR7" s="24">
        <v>149.30000000000001</v>
      </c>
      <c r="BS7" s="24">
        <v>113.54</v>
      </c>
      <c r="BT7" s="24">
        <v>129.61000000000001</v>
      </c>
      <c r="BU7" s="24">
        <v>127.22</v>
      </c>
      <c r="BV7" s="24" t="s">
        <v>102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 t="s">
        <v>102</v>
      </c>
      <c r="CC7" s="24">
        <v>134.41</v>
      </c>
      <c r="CD7" s="24">
        <v>168.73</v>
      </c>
      <c r="CE7" s="24">
        <v>149.87</v>
      </c>
      <c r="CF7" s="24">
        <v>154.04</v>
      </c>
      <c r="CG7" s="24" t="s">
        <v>102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 t="s">
        <v>102</v>
      </c>
      <c r="CY7" s="24">
        <v>74.319999999999993</v>
      </c>
      <c r="CZ7" s="24">
        <v>76.900000000000006</v>
      </c>
      <c r="DA7" s="24">
        <v>78.150000000000006</v>
      </c>
      <c r="DB7" s="24">
        <v>80.84</v>
      </c>
      <c r="DC7" s="24" t="s">
        <v>102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 t="s">
        <v>102</v>
      </c>
      <c r="DJ7" s="24">
        <v>3.56</v>
      </c>
      <c r="DK7" s="24">
        <v>7.12</v>
      </c>
      <c r="DL7" s="24">
        <v>10.66</v>
      </c>
      <c r="DM7" s="24">
        <v>14.2</v>
      </c>
      <c r="DN7" s="24" t="s">
        <v>102</v>
      </c>
      <c r="DO7" s="24">
        <v>24.68</v>
      </c>
      <c r="DP7" s="24">
        <v>21.36</v>
      </c>
      <c r="DQ7" s="24">
        <v>22.79</v>
      </c>
      <c r="DR7" s="24">
        <v>24.8</v>
      </c>
      <c r="DS7" s="24">
        <v>28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8.6199999999999992</v>
      </c>
      <c r="EA7" s="24">
        <v>0.01</v>
      </c>
      <c r="EB7" s="24">
        <v>0.01</v>
      </c>
      <c r="EC7" s="24">
        <v>0.02</v>
      </c>
      <c r="ED7" s="24">
        <v>0.03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2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2024-02-26T00:13:49Z</cp:lastPrinted>
  <dcterms:created xsi:type="dcterms:W3CDTF">2023-12-12T00:56:32Z</dcterms:created>
  <dcterms:modified xsi:type="dcterms:W3CDTF">2024-02-26T00:15:36Z</dcterms:modified>
  <cp:category/>
</cp:coreProperties>
</file>