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10総務部\15財政課\ファイリング\財政チーム\R5年度（2023年度）\D0財務総括\05公営企業\00-02照会回答\060107【照会、2／7（水）期限】 公営企業に係る経営比較分析表（令和４年度決算）の分析等について\４県回答\"/>
    </mc:Choice>
  </mc:AlternateContent>
  <workbookProtection workbookAlgorithmName="SHA-512" workbookHashValue="eU16yYrr2RJqym0tL8VhXqS8C5hNSCCvmQpkvAv/mL3arZCtB5LpPJ6fLOAnG+DmujBbISjy7WX7qOB3WhetJw==" workbookSaltValue="gYbYjCySz+UNqWrFCnVGfA==" workbookSpinCount="100000" lockStructure="1"/>
  <bookViews>
    <workbookView xWindow="0" yWindow="0" windowWidth="20430" windowHeight="6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<sst xmlns="http://schemas.openxmlformats.org/spreadsheetml/2006/main" count="228" uniqueCount="115">
  <si>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</si>
  <si>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</si>
  <si>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</si>
  <si>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</si>
  <si>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</si>
  <si>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</si>
  <si>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</si>
  <si>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</si>
  <si>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</si>
  <si>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</si>
  <si>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</si>
  <si>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</si>
  <si>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</si>
  <si>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</si>
  <si>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</si>
  <si>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</si>
  <si>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</si>
  <si>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</si>
  <si>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</si>
  <si>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</si>
  <si>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</si>
  <si>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</si>
  <si>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</si>
  <si>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</si>
  <si>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</si>
  <si>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</si>
  <si>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</si>
  <si>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</si>
  <si>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</si>
  <si>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</si>
  <si>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</si>
  <si>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</si>
  <si>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</si>
  <si>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</si>
  <si>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</si>
  <si>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</si>
  <si>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</si>
  <si>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</si>
  <si>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</si>
  <si>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</si>
  <si>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</si>
  <si>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</si>
  <si>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</si>
  <si>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</si>
  <si>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</si>
  <si>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</si>
  <si>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</si>
  <si>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</si>
  <si>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</si>
  <si>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</si>
  <si>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</si>
  <si>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</si>
  <si>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</si>
  <si>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</si>
  <si>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</si>
  <si>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</si>
  <si>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</si>
  <si>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</si>
  <si>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</si>
  <si>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</si>
  <si>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</si>
  <si>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</si>
  <si>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</si>
  <si>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</si>
  <si>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</si>
  <si>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</si>
  <si>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</si>
  <si>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</si>
  <si>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</si>
  <si>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</si>
  <si>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</si>
  <si>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</si>
  <si>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</si>
  <si>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</si>
  <si>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</si>
  <si>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</si>
  <si>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</si>
  <si>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</si>
  <si>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</si>
  <si>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</si>
  <si>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</si>
  <si>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</si>
  <si>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</si>
  <si>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</si>
  <si>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</si>
  <si>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</si>
  <si>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</si>
  <si>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</si>
  <si>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</si>
  <si>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</si>
  <si>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</si>
  <si>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</si>
  <si>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</si>
  <si>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</si>
  <si>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</si>
  <si>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</si>
  <si>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</si>
  <si>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</si>
  <si>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</si>
  <si>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</si>
  <si>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</si>
  <si>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</si>
  <si>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</si>
  <si>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</si>
  <si>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</si>
  <si>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</si>
  <si>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</si>
  <si>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</si>
  <si>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</si>
  <si>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</si>
  <si>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</si>
  <si>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</si>
  <si>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人口減少や節水意識の向上、節水機器の普及などにより水需要の伸びは期待できないため、これまでの整備により増大した資産をいかに維持し、持続可能な水道事業であり続けるかが重要な課題です。
　更新投資に必要な資金を確保するため、企業債借入の方法や料金の改定を検討し、令和3年10月に料金改定を行いました。今後も、適宜見直しを図りながら、取組を着実に実行していきます。
　また、将来の施設のあり方を踏まえて策定した水道施設整備基本計画とも整合を図った新水道ビジョンの内容に沿って事業を進めることで安全で安心な水の安定供給に努めます。</t>
    <rPh sb="33" eb="35">
      <t>キタイ</t>
    </rPh>
    <rPh sb="111" eb="114">
      <t>キギョウサイ</t>
    </rPh>
    <rPh sb="130" eb="132">
      <t>レイワ</t>
    </rPh>
    <rPh sb="133" eb="134">
      <t>ネン</t>
    </rPh>
    <rPh sb="136" eb="137">
      <t>ガツ</t>
    </rPh>
    <rPh sb="138" eb="140">
      <t>リョウキン</t>
    </rPh>
    <rPh sb="140" eb="142">
      <t>カイテイ</t>
    </rPh>
    <rPh sb="143" eb="144">
      <t>オコナ</t>
    </rPh>
    <rPh sb="149" eb="151">
      <t>コンゴ</t>
    </rPh>
    <rPh sb="153" eb="155">
      <t>テキギ</t>
    </rPh>
    <rPh sb="155" eb="157">
      <t>ミナオ</t>
    </rPh>
    <rPh sb="159" eb="160">
      <t>ハカ</t>
    </rPh>
    <rPh sb="165" eb="167">
      <t>トリクミ</t>
    </rPh>
    <rPh sb="168" eb="170">
      <t>チャクジツ</t>
    </rPh>
    <rPh sb="171" eb="173">
      <t>ジッコウ</t>
    </rPh>
    <phoneticPr fontId="4"/>
  </si>
  <si>
    <t>　①経常収支比率は、前年度と比べて、料金改定による給水収益の増などにより3.61ポイントの増となりました。
　③流動比率は前年度と比べて、未払金などの増により37.97ポイントの減となりましたが、全国平均・類似団体平均いずれの値より下回っています。今後も将来の更新需要に備え給水収益の増収を図り、内部留保資金を増額できるよう料金の改定等を検討し、経営を強化する必要があります。
　④企業債残高対給水収益比率は、基幹配水管の耐震化の財源とするため、企業債の借入を平成26年度から継続していることにより残高が増加しています。その増加率が給水収益の増加率を上回ったため、2.57ポイントの増となりました。今後は、起債額を抑えながら計画的に借入を行う予定です。
　⑤料金回収率は、料金改定による給水収益の増により5.82ポイントの増となりました。
　⑥給水原価は、給水人口の減に伴って年間有収水量が減少したが、昨年と比べて給水費用が減少したことにより0.56ポイントの減となりました。
　⑦施設利用率は、給水人口の減に伴って年間配水量が減少したことにより1.93ポイントの減となりました。
　⑧有収率は、前年度と比べて1.19ポイントの増となり、平均値を上回る水準を維持しています。更なる向上を目指し、計画的に老朽管の更新を進めていきます。</t>
    <rPh sb="18" eb="22">
      <t>リョウキンカイテイ</t>
    </rPh>
    <rPh sb="25" eb="27">
      <t>キュウスイ</t>
    </rPh>
    <rPh sb="27" eb="29">
      <t>シュウエキ</t>
    </rPh>
    <rPh sb="30" eb="31">
      <t>ゾウ</t>
    </rPh>
    <rPh sb="56" eb="58">
      <t>リュウドウ</t>
    </rPh>
    <rPh sb="58" eb="60">
      <t>ヒリツ</t>
    </rPh>
    <rPh sb="61" eb="64">
      <t>ゼンネンド</t>
    </rPh>
    <rPh sb="65" eb="66">
      <t>クラ</t>
    </rPh>
    <rPh sb="69" eb="71">
      <t>ミバラ</t>
    </rPh>
    <rPh sb="71" eb="72">
      <t>キン</t>
    </rPh>
    <rPh sb="75" eb="76">
      <t>ゾウ</t>
    </rPh>
    <rPh sb="89" eb="90">
      <t>ゲン</t>
    </rPh>
    <rPh sb="113" eb="114">
      <t>アタイ</t>
    </rPh>
    <rPh sb="230" eb="232">
      <t>ヘイセイ</t>
    </rPh>
    <rPh sb="249" eb="251">
      <t>ザンダカ</t>
    </rPh>
    <rPh sb="252" eb="254">
      <t>ゾウカ</t>
    </rPh>
    <rPh sb="262" eb="265">
      <t>ゾウカリツ</t>
    </rPh>
    <rPh sb="266" eb="268">
      <t>キュウスイ</t>
    </rPh>
    <rPh sb="268" eb="270">
      <t>シュウエキ</t>
    </rPh>
    <rPh sb="271" eb="274">
      <t>ゾウカリツ</t>
    </rPh>
    <rPh sb="275" eb="277">
      <t>ウワマワ</t>
    </rPh>
    <rPh sb="291" eb="292">
      <t>ゾウ</t>
    </rPh>
    <rPh sb="305" eb="306">
      <t>ガク</t>
    </rPh>
    <rPh sb="361" eb="362">
      <t>ゾウ</t>
    </rPh>
    <rPh sb="401" eb="403">
      <t>サクネン</t>
    </rPh>
    <rPh sb="404" eb="405">
      <t>クラ</t>
    </rPh>
    <rPh sb="407" eb="411">
      <t>キュウスイヒヨウ</t>
    </rPh>
    <rPh sb="412" eb="414">
      <t>ゲンショウ</t>
    </rPh>
    <rPh sb="430" eb="431">
      <t>ゲン</t>
    </rPh>
    <rPh sb="455" eb="456">
      <t>トモナ</t>
    </rPh>
    <rPh sb="482" eb="483">
      <t>ゲン</t>
    </rPh>
    <rPh sb="498" eb="501">
      <t>ゼンネンド</t>
    </rPh>
    <rPh sb="502" eb="503">
      <t>クラ</t>
    </rPh>
    <rPh sb="514" eb="515">
      <t>ゾウ</t>
    </rPh>
    <rPh sb="521" eb="522">
      <t>チ</t>
    </rPh>
    <rPh sb="526" eb="528">
      <t>スイジュン</t>
    </rPh>
    <rPh sb="529" eb="531">
      <t>イジ</t>
    </rPh>
    <phoneticPr fontId="4"/>
  </si>
  <si>
    <t>　①有形固定資産減価償却率は、全国平均・類似団体平均いずれの値より下回っていますが、徐々に増加しており、施設の老朽化が進んでいます。
　②管路経年化率は、配水管の老朽化対策を継続して実施しているものの、布設替延長を耐用年数を迎える延長が上回って、老朽化の進行に追い付いていないことにより1.67ポイントの増となりました。また、本市は、類似団体に比べて下水道事業の普及が早く、同時施工により布設替を行った管路が耐用年数を迎えていることも、ポイント増の要因です。
　③管路更新率は前年度と比べて減少しました。平均値よりやや上回っており、急激な老朽化に対応するため、このペースを維持して老朽管更新を行うことが重要課題となっていますが、工事費や工事担当職員の確保が懸案事項となっています。</t>
    <rPh sb="2" eb="8">
      <t>ユウケイコテイシサン</t>
    </rPh>
    <rPh sb="8" eb="13">
      <t>ゲンカショウキャクリツ</t>
    </rPh>
    <rPh sb="42" eb="44">
      <t>ジョジョ</t>
    </rPh>
    <rPh sb="52" eb="54">
      <t>シセツ</t>
    </rPh>
    <rPh sb="55" eb="58">
      <t>ロウキュウカ</t>
    </rPh>
    <rPh sb="59" eb="60">
      <t>スス</t>
    </rPh>
    <rPh sb="77" eb="80">
      <t>ハイスイカン</t>
    </rPh>
    <rPh sb="81" eb="84">
      <t>ロウキュウカ</t>
    </rPh>
    <rPh sb="84" eb="86">
      <t>タイサク</t>
    </rPh>
    <rPh sb="87" eb="89">
      <t>ケイゾク</t>
    </rPh>
    <rPh sb="91" eb="93">
      <t>ジッシ</t>
    </rPh>
    <rPh sb="101" eb="104">
      <t>フセツカ</t>
    </rPh>
    <rPh sb="104" eb="106">
      <t>エンチョウ</t>
    </rPh>
    <rPh sb="107" eb="111">
      <t>タイヨウネンスウ</t>
    </rPh>
    <rPh sb="112" eb="113">
      <t>ムカ</t>
    </rPh>
    <rPh sb="115" eb="117">
      <t>エンチョウ</t>
    </rPh>
    <rPh sb="118" eb="120">
      <t>ウワマワ</t>
    </rPh>
    <rPh sb="123" eb="126">
      <t>ロウキュウカ</t>
    </rPh>
    <rPh sb="127" eb="129">
      <t>シンコウ</t>
    </rPh>
    <rPh sb="130" eb="131">
      <t>オ</t>
    </rPh>
    <rPh sb="132" eb="133">
      <t>ツ</t>
    </rPh>
    <rPh sb="163" eb="165">
      <t>ホンシ</t>
    </rPh>
    <rPh sb="172" eb="173">
      <t>クラ</t>
    </rPh>
    <rPh sb="175" eb="178">
      <t>ゲスイドウ</t>
    </rPh>
    <rPh sb="178" eb="180">
      <t>ジギョウ</t>
    </rPh>
    <rPh sb="181" eb="183">
      <t>フキュウ</t>
    </rPh>
    <rPh sb="184" eb="185">
      <t>ハヤ</t>
    </rPh>
    <rPh sb="187" eb="191">
      <t>ドウジセコウ</t>
    </rPh>
    <rPh sb="194" eb="197">
      <t>フセツカ</t>
    </rPh>
    <rPh sb="198" eb="199">
      <t>オコナ</t>
    </rPh>
    <rPh sb="201" eb="203">
      <t>カンロ</t>
    </rPh>
    <rPh sb="204" eb="208">
      <t>タイヨウネンスウ</t>
    </rPh>
    <rPh sb="209" eb="210">
      <t>ムカ</t>
    </rPh>
    <rPh sb="224" eb="226">
      <t>ヨウイン</t>
    </rPh>
    <rPh sb="238" eb="241">
      <t>ゼンネンド</t>
    </rPh>
    <rPh sb="242" eb="243">
      <t>クラ</t>
    </rPh>
    <rPh sb="245" eb="247">
      <t>ゲンショウ</t>
    </rPh>
    <rPh sb="252" eb="255">
      <t>ヘイキンチ</t>
    </rPh>
    <rPh sb="259" eb="261">
      <t>ウワマワ</t>
    </rPh>
    <rPh sb="286" eb="288">
      <t>イジ</t>
    </rPh>
    <rPh sb="296" eb="297">
      <t>オコナ</t>
    </rPh>
    <rPh sb="330" eb="332">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</si>
</sst>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0.68</c:v>
                </c:pt>
                <c:pt idx="2">
                  <c:v>0.47</c:v>
                </c:pt>
                <c:pt idx="3">
                  <c:v>0.74</c:v>
                </c:pt>
                <c:pt idx="4">
                  <c:v>0.69</c:v>
                </c:pt>
              </c:numCache>
            </c:numRef>
          </c:val>
          <c:extLst>
            <c:ext xmlns:c16="http://schemas.microsoft.com/office/drawing/2014/chart" uri="{C3380CC4-5D6E-409C-BE32-E72D297353CC}">
              <c16:uniqueId val="{00000000-44A2-4D20-A66C-CD64FC7270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4A2-4D20-A66C-CD64FC7270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53.62</c:v>
                </c:pt>
                <c:pt idx="1">
                  <c:v>83.17</c:v>
                </c:pt>
                <c:pt idx="2">
                  <c:v>86.61</c:v>
                </c:pt>
                <c:pt idx="3">
                  <c:v>86.41</c:v>
                </c:pt>
                <c:pt idx="4">
                  <c:v>84.48</c:v>
                </c:pt>
              </c:numCache>
            </c:numRef>
          </c:val>
          <c:extLst>
            <c:ext xmlns:c16="http://schemas.microsoft.com/office/drawing/2014/chart" uri="{C3380CC4-5D6E-409C-BE32-E72D297353CC}">
              <c16:uniqueId val="{00000000-8925-4A9B-B602-D6710AD39B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925-4A9B-B602-D6710AD39B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94.67</c:v>
                </c:pt>
                <c:pt idx="1">
                  <c:v>94.95</c:v>
                </c:pt>
                <c:pt idx="2">
                  <c:v>93.81</c:v>
                </c:pt>
                <c:pt idx="3">
                  <c:v>93.48</c:v>
                </c:pt>
                <c:pt idx="4">
                  <c:v>94.67</c:v>
                </c:pt>
              </c:numCache>
            </c:numRef>
          </c:val>
          <c:extLst>
            <c:ext xmlns:c16="http://schemas.microsoft.com/office/drawing/2014/chart" uri="{C3380CC4-5D6E-409C-BE32-E72D297353CC}">
              <c16:uniqueId val="{00000000-F129-4FD3-9E02-96A5142F6F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129-4FD3-9E02-96A5142F6F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108.98</c:v>
                </c:pt>
                <c:pt idx="1">
                  <c:v>107.34</c:v>
                </c:pt>
                <c:pt idx="2">
                  <c:v>108.68</c:v>
                </c:pt>
                <c:pt idx="3">
                  <c:v>112.92</c:v>
                </c:pt>
                <c:pt idx="4">
                  <c:v>116.53</c:v>
                </c:pt>
              </c:numCache>
            </c:numRef>
          </c:val>
          <c:extLst>
            <c:ext xmlns:c16="http://schemas.microsoft.com/office/drawing/2014/chart" uri="{C3380CC4-5D6E-409C-BE32-E72D297353CC}">
              <c16:uniqueId val="{00000000-C980-41EF-A6D6-3FBD93E124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980-41EF-A6D6-3FBD93E124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47.85</c:v>
                </c:pt>
                <c:pt idx="1">
                  <c:v>47.88</c:v>
                </c:pt>
                <c:pt idx="2">
                  <c:v>47.7</c:v>
                </c:pt>
                <c:pt idx="3">
                  <c:v>48.12</c:v>
                </c:pt>
                <c:pt idx="4">
                  <c:v>48.12</c:v>
                </c:pt>
              </c:numCache>
            </c:numRef>
          </c:val>
          <c:extLst>
            <c:ext xmlns:c16="http://schemas.microsoft.com/office/drawing/2014/chart" uri="{C3380CC4-5D6E-409C-BE32-E72D297353CC}">
              <c16:uniqueId val="{00000000-CB7F-4F55-8039-3A2FD808DF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B7F-4F55-8039-3A2FD808DF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23.49</c:v>
                </c:pt>
                <c:pt idx="1">
                  <c:v>24.19</c:v>
                </c:pt>
                <c:pt idx="2">
                  <c:v>24.1</c:v>
                </c:pt>
                <c:pt idx="3">
                  <c:v>26.9</c:v>
                </c:pt>
                <c:pt idx="4">
                  <c:v>28.57</c:v>
                </c:pt>
              </c:numCache>
            </c:numRef>
          </c:val>
          <c:extLst>
            <c:ext xmlns:c16="http://schemas.microsoft.com/office/drawing/2014/chart" uri="{C3380CC4-5D6E-409C-BE32-E72D297353CC}">
              <c16:uniqueId val="{00000000-8D82-4E1F-9671-41FE9CCBA8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D82-4E1F-9671-41FE9CCBA8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82-4776-8AE6-6C2BAD3465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A82-4776-8AE6-6C2BAD3465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243.45</c:v>
                </c:pt>
                <c:pt idx="1">
                  <c:v>187.68</c:v>
                </c:pt>
                <c:pt idx="2">
                  <c:v>148.46</c:v>
                </c:pt>
                <c:pt idx="3">
                  <c:v>207.91</c:v>
                </c:pt>
                <c:pt idx="4">
                  <c:v>169.94</c:v>
                </c:pt>
              </c:numCache>
            </c:numRef>
          </c:val>
          <c:extLst>
            <c:ext xmlns:c16="http://schemas.microsoft.com/office/drawing/2014/chart" uri="{C3380CC4-5D6E-409C-BE32-E72D297353CC}">
              <c16:uniqueId val="{00000000-E93B-482D-973F-D892E13C18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93B-482D-973F-D892E13C18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118.87</c:v>
                </c:pt>
                <c:pt idx="1">
                  <c:v>130.72</c:v>
                </c:pt>
                <c:pt idx="2">
                  <c:v>153.11000000000001</c:v>
                </c:pt>
                <c:pt idx="3">
                  <c:v>146.47</c:v>
                </c:pt>
                <c:pt idx="4">
                  <c:v>149.04</c:v>
                </c:pt>
              </c:numCache>
            </c:numRef>
          </c:val>
          <c:extLst>
            <c:ext xmlns:c16="http://schemas.microsoft.com/office/drawing/2014/chart" uri="{C3380CC4-5D6E-409C-BE32-E72D297353CC}">
              <c16:uniqueId val="{00000000-5419-4DEB-A15E-6949F3F574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419-4DEB-A15E-6949F3F574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102.44</c:v>
                </c:pt>
                <c:pt idx="1">
                  <c:v>103.35</c:v>
                </c:pt>
                <c:pt idx="2">
                  <c:v>95.49</c:v>
                </c:pt>
                <c:pt idx="3">
                  <c:v>107.08</c:v>
                </c:pt>
                <c:pt idx="4">
                  <c:v>112.9</c:v>
                </c:pt>
              </c:numCache>
            </c:numRef>
          </c:val>
          <c:extLst>
            <c:ext xmlns:c16="http://schemas.microsoft.com/office/drawing/2014/chart" uri="{C3380CC4-5D6E-409C-BE32-E72D297353CC}">
              <c16:uniqueId val="{00000000-7B28-460F-B92E-E89D3B56C9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B28-460F-B92E-E89D3B56C9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115.99</c:v>
                </c:pt>
                <c:pt idx="1">
                  <c:v>115.03</c:v>
                </c:pt>
                <c:pt idx="2">
                  <c:v>114.15</c:v>
                </c:pt>
                <c:pt idx="3">
                  <c:v>117.25</c:v>
                </c:pt>
                <c:pt idx="4">
                  <c:v>116.69</c:v>
                </c:pt>
              </c:numCache>
            </c:numRef>
          </c:val>
          <c:extLst>
            <c:ext xmlns:c16="http://schemas.microsoft.com/office/drawing/2014/chart" uri="{C3380CC4-5D6E-409C-BE32-E72D297353CC}">
              <c16:uniqueId val="{00000000-28C5-4A23-A337-082AF74F66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8C5-4A23-A337-082AF74F66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知多市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84002</v>
      </c>
      <c r="AM8" s="45"/>
      <c r="AN8" s="45"/>
      <c r="AO8" s="45"/>
      <c r="AP8" s="45"/>
      <c r="AQ8" s="45"/>
      <c r="AR8" s="45"/>
      <c r="AS8" s="45"/>
      <c r="AT8" s="46">
        <f>データ!$S$6</f>
        <v>45.9</v>
      </c>
      <c r="AU8" s="47"/>
      <c r="AV8" s="47"/>
      <c r="AW8" s="47"/>
      <c r="AX8" s="47"/>
      <c r="AY8" s="47"/>
      <c r="AZ8" s="47"/>
      <c r="BA8" s="47"/>
      <c r="BB8" s="48">
        <f>データ!$T$6</f>
        <v>1830.11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72.98</v>
      </c>
      <c r="J10" s="47"/>
      <c r="K10" s="47"/>
      <c r="L10" s="47"/>
      <c r="M10" s="47"/>
      <c r="N10" s="47"/>
      <c r="O10" s="81"/>
      <c r="P10" s="48">
        <f>データ!$P$6</f>
        <v>99.96</v>
      </c>
      <c r="Q10" s="48"/>
      <c r="R10" s="48"/>
      <c r="S10" s="48"/>
      <c r="T10" s="48"/>
      <c r="U10" s="48"/>
      <c r="V10" s="48"/>
      <c r="W10" s="45">
        <f>データ!$Q$6</f>
        <v>2486</v>
      </c>
      <c r="X10" s="45"/>
      <c r="Y10" s="45"/>
      <c r="Z10" s="45"/>
      <c r="AA10" s="45"/>
      <c r="AB10" s="45"/>
      <c r="AC10" s="45"/>
      <c r="AD10" s="2"/>
      <c r="AE10" s="2"/>
      <c r="AF10" s="2"/>
      <c r="AG10" s="2"/>
      <c r="AH10" s="2"/>
      <c r="AI10" s="2"/>
      <c r="AJ10" s="2"/>
      <c r="AK10" s="2"/>
      <c r="AL10" s="45">
        <f>データ!$U$6</f>
        <v>83609</v>
      </c>
      <c r="AM10" s="45"/>
      <c r="AN10" s="45"/>
      <c r="AO10" s="45"/>
      <c r="AP10" s="45"/>
      <c r="AQ10" s="45"/>
      <c r="AR10" s="45"/>
      <c r="AS10" s="45"/>
      <c r="AT10" s="46">
        <f>データ!$V$6</f>
        <v>45.9</v>
      </c>
      <c r="AU10" s="47"/>
      <c r="AV10" s="47"/>
      <c r="AW10" s="47"/>
      <c r="AX10" s="47"/>
      <c r="AY10" s="47"/>
      <c r="AZ10" s="47"/>
      <c r="BA10" s="47"/>
      <c r="BB10" s="48">
        <f>データ!$W$6</f>
        <v>1821.55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BkU0qQJyUQhS+34aPc8qtEDcdkJP7f1sxzZrujKLNj6XFIzJOv3Fs+EMgrmgNJgnOjX/wCLW6Ah/U0mkMDADg==" saltValue="K9PmOZEzwyrwYtqkxZpL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232246</v>
      </c>
      <c r="D6" s="20">
        <f t="shared" si="3"/>
        <v>46</v>
      </c>
      <c r="E6" s="20">
        <f t="shared" si="3"/>
        <v>1</v>
      </c>
      <c r="F6" s="20">
        <f t="shared" si="3"/>
        <v>0</v>
      </c>
      <c r="G6" s="20">
        <f t="shared" si="3"/>
        <v>1</v>
      </c>
      <c r="H6" s="20" t="str">
        <f t="shared" si="3"/>
        <v>愛知県　知多市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72.98</v>
      </c>
      <c r="P6" s="21">
        <f t="shared" si="3"/>
        <v>99.96</v>
      </c>
      <c r="Q6" s="21">
        <f t="shared" si="3"/>
        <v>2486</v>
      </c>
      <c r="R6" s="21">
        <f t="shared" si="3"/>
        <v>84002</v>
      </c>
      <c r="S6" s="21">
        <f t="shared" si="3"/>
        <v>45.9</v>
      </c>
      <c r="T6" s="21">
        <f t="shared" si="3"/>
        <v>1830.11</v>
      </c>
      <c r="U6" s="21">
        <f t="shared" si="3"/>
        <v>83609</v>
      </c>
      <c r="V6" s="21">
        <f t="shared" si="3"/>
        <v>45.9</v>
      </c>
      <c r="W6" s="21">
        <f t="shared" si="3"/>
        <v>1821.55</v>
      </c>
      <c r="X6" s="22">
        <f>IF(X7="",NA(),X7)</f>
        <v>108.98</v>
      </c>
      <c r="Y6" s="22">
        <f t="shared" ref="Y6:AG6" si="4">IF(Y7="",NA(),Y7)</f>
        <v>107.34</v>
      </c>
      <c r="Z6" s="22">
        <f t="shared" si="4"/>
        <v>108.68</v>
      </c>
      <c r="AA6" s="22">
        <f t="shared" si="4"/>
        <v>112.92</v>
      </c>
      <c r="AB6" s="22">
        <f t="shared" si="4"/>
        <v>116.53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243.45</v>
      </c>
      <c r="AU6" s="22">
        <f t="shared" ref="AU6:BC6" si="6">IF(AU7="",NA(),AU7)</f>
        <v>187.68</v>
      </c>
      <c r="AV6" s="22">
        <f t="shared" si="6"/>
        <v>148.46</v>
      </c>
      <c r="AW6" s="22">
        <f t="shared" si="6"/>
        <v>207.91</v>
      </c>
      <c r="AX6" s="22">
        <f t="shared" si="6"/>
        <v>169.94</v>
      </c>
      <c r="AY6" s="22">
        <f t="shared" si="6"/>
        <v>349.83</v>
      </c>
      <c r="AZ6" s="22">
        <f t="shared" si="6"/>
        <v>360.86</v>
      </c>
      <c r="BA6" s="22">
        <f t="shared" si="6"/>
        <v>350.79</v>
      </c>
      <c r="BB6" s="22">
        <f t="shared" si="6"/>
        <v>354.57</v>
      </c>
      <c r="BC6" s="22">
        <f t="shared" si="6"/>
        <v>357.74</v>
      </c>
      <c r="BD6" s="21" t="str">
        <f>IF(BD7="","",IF(BD7="-","【-】","【"&amp;SUBSTITUTE(TEXT(BD7,"#,##0.00"),"-","△")&amp;"】"))</f>
        <v>【252.29】</v>
      </c>
      <c r="BE6" s="22">
        <f>IF(BE7="",NA(),BE7)</f>
        <v>118.87</v>
      </c>
      <c r="BF6" s="22">
        <f t="shared" ref="BF6:BN6" si="7">IF(BF7="",NA(),BF7)</f>
        <v>130.72</v>
      </c>
      <c r="BG6" s="22">
        <f t="shared" si="7"/>
        <v>153.11000000000001</v>
      </c>
      <c r="BH6" s="22">
        <f t="shared" si="7"/>
        <v>146.47</v>
      </c>
      <c r="BI6" s="22">
        <f t="shared" si="7"/>
        <v>149.04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102.44</v>
      </c>
      <c r="BQ6" s="22">
        <f t="shared" ref="BQ6:BY6" si="8">IF(BQ7="",NA(),BQ7)</f>
        <v>103.35</v>
      </c>
      <c r="BR6" s="22">
        <f t="shared" si="8"/>
        <v>95.49</v>
      </c>
      <c r="BS6" s="22">
        <f t="shared" si="8"/>
        <v>107.08</v>
      </c>
      <c r="BT6" s="22">
        <f t="shared" si="8"/>
        <v>112.9</v>
      </c>
      <c r="BU6" s="22">
        <f t="shared" si="8"/>
        <v>103.54</v>
      </c>
      <c r="BV6" s="22">
        <f t="shared" si="8"/>
        <v>103.32</v>
      </c>
      <c r="BW6" s="22">
        <f t="shared" si="8"/>
        <v>100.85</v>
      </c>
      <c r="BX6" s="22">
        <f t="shared" si="8"/>
        <v>103.79</v>
      </c>
      <c r="BY6" s="22">
        <f t="shared" si="8"/>
        <v>98.3</v>
      </c>
      <c r="BZ6" s="21" t="str">
        <f>IF(BZ7="","",IF(BZ7="-","【-】","【"&amp;SUBSTITUTE(TEXT(BZ7,"#,##0.00"),"-","△")&amp;"】"))</f>
        <v>【97.47】</v>
      </c>
      <c r="CA6" s="22">
        <f>IF(CA7="",NA(),CA7)</f>
        <v>115.99</v>
      </c>
      <c r="CB6" s="22">
        <f t="shared" ref="CB6:CJ6" si="9">IF(CB7="",NA(),CB7)</f>
        <v>115.03</v>
      </c>
      <c r="CC6" s="22">
        <f t="shared" si="9"/>
        <v>114.15</v>
      </c>
      <c r="CD6" s="22">
        <f t="shared" si="9"/>
        <v>117.25</v>
      </c>
      <c r="CE6" s="22">
        <f t="shared" si="9"/>
        <v>116.69</v>
      </c>
      <c r="CF6" s="22">
        <f t="shared" si="9"/>
        <v>167.46</v>
      </c>
      <c r="CG6" s="22">
        <f t="shared" si="9"/>
        <v>168.56</v>
      </c>
      <c r="CH6" s="22">
        <f t="shared" si="9"/>
        <v>167.1</v>
      </c>
      <c r="CI6" s="22">
        <f t="shared" si="9"/>
        <v>167.86</v>
      </c>
      <c r="CJ6" s="22">
        <f t="shared" si="9"/>
        <v>173.68</v>
      </c>
      <c r="CK6" s="21" t="str">
        <f>IF(CK7="","",IF(CK7="-","【-】","【"&amp;SUBSTITUTE(TEXT(CK7,"#,##0.00"),"-","△")&amp;"】"))</f>
        <v>【174.75】</v>
      </c>
      <c r="CL6" s="22">
        <f>IF(CL7="",NA(),CL7)</f>
        <v>53.62</v>
      </c>
      <c r="CM6" s="22">
        <f t="shared" ref="CM6:CU6" si="10">IF(CM7="",NA(),CM7)</f>
        <v>83.17</v>
      </c>
      <c r="CN6" s="22">
        <f t="shared" si="10"/>
        <v>86.61</v>
      </c>
      <c r="CO6" s="22">
        <f t="shared" si="10"/>
        <v>86.41</v>
      </c>
      <c r="CP6" s="22">
        <f t="shared" si="10"/>
        <v>84.48</v>
      </c>
      <c r="CQ6" s="22">
        <f t="shared" si="10"/>
        <v>59.46</v>
      </c>
      <c r="CR6" s="22">
        <f t="shared" si="10"/>
        <v>59.51</v>
      </c>
      <c r="CS6" s="22">
        <f t="shared" si="10"/>
        <v>59.91</v>
      </c>
      <c r="CT6" s="22">
        <f t="shared" si="10"/>
        <v>59.4</v>
      </c>
      <c r="CU6" s="22">
        <f t="shared" si="10"/>
        <v>59.24</v>
      </c>
      <c r="CV6" s="21" t="str">
        <f>IF(CV7="","",IF(CV7="-","【-】","【"&amp;SUBSTITUTE(TEXT(CV7,"#,##0.00"),"-","△")&amp;"】"))</f>
        <v>【59.97】</v>
      </c>
      <c r="CW6" s="22">
        <f>IF(CW7="",NA(),CW7)</f>
        <v>94.67</v>
      </c>
      <c r="CX6" s="22">
        <f t="shared" ref="CX6:DF6" si="11">IF(CX7="",NA(),CX7)</f>
        <v>94.95</v>
      </c>
      <c r="CY6" s="22">
        <f t="shared" si="11"/>
        <v>93.81</v>
      </c>
      <c r="CZ6" s="22">
        <f t="shared" si="11"/>
        <v>93.48</v>
      </c>
      <c r="DA6" s="22">
        <f t="shared" si="11"/>
        <v>94.67</v>
      </c>
      <c r="DB6" s="22">
        <f t="shared" si="11"/>
        <v>87.41</v>
      </c>
      <c r="DC6" s="22">
        <f t="shared" si="11"/>
        <v>87.08</v>
      </c>
      <c r="DD6" s="22">
        <f t="shared" si="11"/>
        <v>87.26</v>
      </c>
      <c r="DE6" s="22">
        <f t="shared" si="11"/>
        <v>87.57</v>
      </c>
      <c r="DF6" s="22">
        <f t="shared" si="11"/>
        <v>87.26</v>
      </c>
      <c r="DG6" s="21" t="str">
        <f>IF(DG7="","",IF(DG7="-","【-】","【"&amp;SUBSTITUTE(TEXT(DG7,"#,##0.00"),"-","△")&amp;"】"))</f>
        <v>【89.76】</v>
      </c>
      <c r="DH6" s="22">
        <f>IF(DH7="",NA(),DH7)</f>
        <v>47.85</v>
      </c>
      <c r="DI6" s="22">
        <f t="shared" ref="DI6:DQ6" si="12">IF(DI7="",NA(),DI7)</f>
        <v>47.88</v>
      </c>
      <c r="DJ6" s="22">
        <f t="shared" si="12"/>
        <v>47.7</v>
      </c>
      <c r="DK6" s="22">
        <f t="shared" si="12"/>
        <v>48.12</v>
      </c>
      <c r="DL6" s="22">
        <f t="shared" si="12"/>
        <v>48.12</v>
      </c>
      <c r="DM6" s="22">
        <f t="shared" si="12"/>
        <v>47.62</v>
      </c>
      <c r="DN6" s="22">
        <f t="shared" si="12"/>
        <v>48.55</v>
      </c>
      <c r="DO6" s="22">
        <f t="shared" si="12"/>
        <v>49.2</v>
      </c>
      <c r="DP6" s="22">
        <f t="shared" si="12"/>
        <v>50.01</v>
      </c>
      <c r="DQ6" s="22">
        <f t="shared" si="12"/>
        <v>50.99</v>
      </c>
      <c r="DR6" s="21" t="str">
        <f>IF(DR7="","",IF(DR7="-","【-】","【"&amp;SUBSTITUTE(TEXT(DR7,"#,##0.00"),"-","△")&amp;"】"))</f>
        <v>【51.51】</v>
      </c>
      <c r="DS6" s="22">
        <f>IF(DS7="",NA(),DS7)</f>
        <v>23.49</v>
      </c>
      <c r="DT6" s="22">
        <f t="shared" ref="DT6:EB6" si="13">IF(DT7="",NA(),DT7)</f>
        <v>24.19</v>
      </c>
      <c r="DU6" s="22">
        <f t="shared" si="13"/>
        <v>24.1</v>
      </c>
      <c r="DV6" s="22">
        <f t="shared" si="13"/>
        <v>26.9</v>
      </c>
      <c r="DW6" s="22">
        <f t="shared" si="13"/>
        <v>28.57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0.52</v>
      </c>
      <c r="EE6" s="22">
        <f t="shared" ref="EE6:EM6" si="14">IF(EE7="",NA(),EE7)</f>
        <v>0.68</v>
      </c>
      <c r="EF6" s="22">
        <f t="shared" si="14"/>
        <v>0.47</v>
      </c>
      <c r="EG6" s="22">
        <f t="shared" si="14"/>
        <v>0.74</v>
      </c>
      <c r="EH6" s="22">
        <f t="shared" si="14"/>
        <v>0.69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232246</v>
      </c>
      <c r="D7" s="24">
        <v>46</v>
      </c>
      <c r="E7" s="24">
        <v>1</v>
      </c>
      <c r="F7" s="24">
        <v>0</v>
      </c>
      <c r="G7" s="24">
        <v>1</v>
      </c>
      <c r="H7" s="24" t="s">
        <v>93</v>
      </c>
      <c r="I7" s="24" t="s">
        <v>94</v>
      </c>
      <c r="J7" s="24" t="s">
        <v>95</v>
      </c>
      <c r="K7" s="24" t="s">
        <v>96</v>
      </c>
      <c r="L7" s="24" t="s">
        <v>97</v>
      </c>
      <c r="M7" s="24" t="s">
        <v>98</v>
      </c>
      <c r="N7" s="25" t="s">
        <v>99</v>
      </c>
      <c r="O7" s="25">
        <v>72.98</v>
      </c>
      <c r="P7" s="25">
        <v>99.96</v>
      </c>
      <c r="Q7" s="25">
        <v>2486</v>
      </c>
      <c r="R7" s="25">
        <v>84002</v>
      </c>
      <c r="S7" s="25">
        <v>45.9</v>
      </c>
      <c r="T7" s="25">
        <v>1830.11</v>
      </c>
      <c r="U7" s="25">
        <v>83609</v>
      </c>
      <c r="V7" s="25">
        <v>45.9</v>
      </c>
      <c r="W7" s="25">
        <v>1821.55</v>
      </c>
      <c r="X7" s="25">
        <v>108.98</v>
      </c>
      <c r="Y7" s="25">
        <v>107.34</v>
      </c>
      <c r="Z7" s="25">
        <v>108.68</v>
      </c>
      <c r="AA7" s="25">
        <v>112.92</v>
      </c>
      <c r="AB7" s="25">
        <v>116.53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243.45</v>
      </c>
      <c r="AU7" s="25">
        <v>187.68</v>
      </c>
      <c r="AV7" s="25">
        <v>148.46</v>
      </c>
      <c r="AW7" s="25">
        <v>207.91</v>
      </c>
      <c r="AX7" s="25">
        <v>169.94</v>
      </c>
      <c r="AY7" s="25">
        <v>349.83</v>
      </c>
      <c r="AZ7" s="25">
        <v>360.86</v>
      </c>
      <c r="BA7" s="25">
        <v>350.79</v>
      </c>
      <c r="BB7" s="25">
        <v>354.57</v>
      </c>
      <c r="BC7" s="25">
        <v>357.74</v>
      </c>
      <c r="BD7" s="25">
        <v>252.29</v>
      </c>
      <c r="BE7" s="25">
        <v>118.87</v>
      </c>
      <c r="BF7" s="25">
        <v>130.72</v>
      </c>
      <c r="BG7" s="25">
        <v>153.11000000000001</v>
      </c>
      <c r="BH7" s="25">
        <v>146.47</v>
      </c>
      <c r="BI7" s="25">
        <v>149.04</v>
      </c>
      <c r="BJ7" s="25">
        <v>314.87</v>
      </c>
      <c r="BK7" s="25">
        <v>309.27999999999997</v>
      </c>
      <c r="BL7" s="25">
        <v>322.92</v>
      </c>
      <c r="BM7" s="25">
        <v>303.45999999999998</v>
      </c>
      <c r="BN7" s="25">
        <v>307.27999999999997</v>
      </c>
      <c r="BO7" s="25">
        <v>268.07</v>
      </c>
      <c r="BP7" s="25">
        <v>102.44</v>
      </c>
      <c r="BQ7" s="25">
        <v>103.35</v>
      </c>
      <c r="BR7" s="25">
        <v>95.49</v>
      </c>
      <c r="BS7" s="25">
        <v>107.08</v>
      </c>
      <c r="BT7" s="25">
        <v>112.9</v>
      </c>
      <c r="BU7" s="25">
        <v>103.54</v>
      </c>
      <c r="BV7" s="25">
        <v>103.32</v>
      </c>
      <c r="BW7" s="25">
        <v>100.85</v>
      </c>
      <c r="BX7" s="25">
        <v>103.79</v>
      </c>
      <c r="BY7" s="25">
        <v>98.3</v>
      </c>
      <c r="BZ7" s="25">
        <v>97.47</v>
      </c>
      <c r="CA7" s="25">
        <v>115.99</v>
      </c>
      <c r="CB7" s="25">
        <v>115.03</v>
      </c>
      <c r="CC7" s="25">
        <v>114.15</v>
      </c>
      <c r="CD7" s="25">
        <v>117.25</v>
      </c>
      <c r="CE7" s="25">
        <v>116.69</v>
      </c>
      <c r="CF7" s="25">
        <v>167.46</v>
      </c>
      <c r="CG7" s="25">
        <v>168.56</v>
      </c>
      <c r="CH7" s="25">
        <v>167.1</v>
      </c>
      <c r="CI7" s="25">
        <v>167.86</v>
      </c>
      <c r="CJ7" s="25">
        <v>173.68</v>
      </c>
      <c r="CK7" s="25">
        <v>174.75</v>
      </c>
      <c r="CL7" s="25">
        <v>53.62</v>
      </c>
      <c r="CM7" s="25">
        <v>83.17</v>
      </c>
      <c r="CN7" s="25">
        <v>86.61</v>
      </c>
      <c r="CO7" s="25">
        <v>86.41</v>
      </c>
      <c r="CP7" s="25">
        <v>84.48</v>
      </c>
      <c r="CQ7" s="25">
        <v>59.46</v>
      </c>
      <c r="CR7" s="25">
        <v>59.51</v>
      </c>
      <c r="CS7" s="25">
        <v>59.91</v>
      </c>
      <c r="CT7" s="25">
        <v>59.4</v>
      </c>
      <c r="CU7" s="25">
        <v>59.24</v>
      </c>
      <c r="CV7" s="25">
        <v>59.97</v>
      </c>
      <c r="CW7" s="25">
        <v>94.67</v>
      </c>
      <c r="CX7" s="25">
        <v>94.95</v>
      </c>
      <c r="CY7" s="25">
        <v>93.81</v>
      </c>
      <c r="CZ7" s="25">
        <v>93.48</v>
      </c>
      <c r="DA7" s="25">
        <v>94.67</v>
      </c>
      <c r="DB7" s="25">
        <v>87.41</v>
      </c>
      <c r="DC7" s="25">
        <v>87.08</v>
      </c>
      <c r="DD7" s="25">
        <v>87.26</v>
      </c>
      <c r="DE7" s="25">
        <v>87.57</v>
      </c>
      <c r="DF7" s="25">
        <v>87.26</v>
      </c>
      <c r="DG7" s="25">
        <v>89.76</v>
      </c>
      <c r="DH7" s="25">
        <v>47.85</v>
      </c>
      <c r="DI7" s="25">
        <v>47.88</v>
      </c>
      <c r="DJ7" s="25">
        <v>47.7</v>
      </c>
      <c r="DK7" s="25">
        <v>48.12</v>
      </c>
      <c r="DL7" s="25">
        <v>48.12</v>
      </c>
      <c r="DM7" s="25">
        <v>47.62</v>
      </c>
      <c r="DN7" s="25">
        <v>48.55</v>
      </c>
      <c r="DO7" s="25">
        <v>49.2</v>
      </c>
      <c r="DP7" s="25">
        <v>50.01</v>
      </c>
      <c r="DQ7" s="25">
        <v>50.99</v>
      </c>
      <c r="DR7" s="25">
        <v>51.51</v>
      </c>
      <c r="DS7" s="25">
        <v>23.49</v>
      </c>
      <c r="DT7" s="25">
        <v>24.19</v>
      </c>
      <c r="DU7" s="25">
        <v>24.1</v>
      </c>
      <c r="DV7" s="25">
        <v>26.9</v>
      </c>
      <c r="DW7" s="25">
        <v>28.57</v>
      </c>
      <c r="DX7" s="25">
        <v>16.27</v>
      </c>
      <c r="DY7" s="25">
        <v>17.11</v>
      </c>
      <c r="DZ7" s="25">
        <v>18.329999999999998</v>
      </c>
      <c r="EA7" s="25">
        <v>20.27</v>
      </c>
      <c r="EB7" s="25">
        <v>21.69</v>
      </c>
      <c r="EC7" s="25">
        <v>23.75</v>
      </c>
      <c r="ED7" s="25">
        <v>0.52</v>
      </c>
      <c r="EE7" s="25">
        <v>0.68</v>
      </c>
      <c r="EF7" s="25">
        <v>0.47</v>
      </c>
      <c r="EG7" s="25">
        <v>0.74</v>
      </c>
      <c r="EH7" s="25">
        <v>0.69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2024-01-22T23:43:55Z</cp:lastPrinted>
  <dcterms:created xsi:type="dcterms:W3CDTF">2023-12-05T00:55:48Z</dcterms:created>
  <dcterms:modified xsi:type="dcterms:W3CDTF">2024-02-07T07:24:07Z</dcterms:modified>
  <cp:category/>
</cp:coreProperties>
</file>