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C89C7A0E-E3B6-4F0A-A523-8517BFE6106F}" xr6:coauthVersionLast="47" xr6:coauthVersionMax="47" xr10:uidLastSave="{00000000-0000-0000-0000-000000000000}"/>
  <workbookProtection workbookAlgorithmName="SHA-512" workbookHashValue="oOiKfNd+iRguQh4hs/HpRFANxnyyVNRpgio15HsfSWWr7DKo0nVLM8MuytVLpKq0jhP3YPT1hfmKfr1Pbfieig==" workbookSaltValue="LekE5JFKfWtXHfXHbiVyb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P10" i="4" s="1"/>
  <c r="O6" i="5"/>
  <c r="I10" i="4" s="1"/>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F85" i="4"/>
  <c r="E85" i="4"/>
  <c r="BB10" i="4"/>
  <c r="AL10" i="4"/>
  <c r="BB8" i="4"/>
  <c r="AT8" i="4"/>
  <c r="AL8" i="4"/>
  <c r="AD8" i="4"/>
  <c r="W8" i="4"/>
  <c r="P8" i="4"/>
  <c r="I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<sst xmlns="http://schemas.openxmlformats.org/spreadsheetml/2006/main" count="228" uniqueCount="114">
  <si>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</si>
  <si>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</si>
  <si>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</si>
  <si>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</si>
  <si>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</si>
  <si>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</si>
  <si>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</si>
  <si>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</si>
  <si>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</si>
  <si>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</si>
  <si>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</si>
  <si>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</si>
  <si>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</si>
  <si>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</si>
  <si>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</si>
  <si>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</si>
  <si>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</si>
  <si>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</si>
  <si>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</si>
  <si>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</si>
  <si>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</si>
  <si>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</si>
  <si>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</si>
  <si>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</si>
  <si>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</si>
  <si>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</si>
  <si>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</si>
  <si>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</si>
  <si>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</si>
  <si>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</si>
  <si>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</si>
  <si>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</si>
  <si>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</si>
  <si>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</si>
  <si>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</si>
  <si>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</si>
  <si>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</si>
  <si>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</si>
  <si>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</si>
  <si>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</si>
  <si>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</si>
  <si>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</si>
  <si>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</si>
  <si>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</si>
  <si>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</si>
  <si>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</si>
  <si>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</si>
  <si>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</si>
  <si>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</si>
  <si>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</si>
  <si>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</si>
  <si>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</si>
  <si>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</si>
  <si>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</si>
  <si>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</si>
  <si>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</si>
  <si>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</si>
  <si>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</si>
  <si>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</si>
  <si>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</si>
  <si>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</si>
  <si>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</si>
  <si>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</si>
  <si>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</si>
  <si>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</si>
  <si>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</si>
  <si>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</si>
  <si>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</si>
  <si>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</si>
  <si>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</si>
  <si>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</si>
  <si>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</si>
  <si>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</si>
  <si>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</si>
  <si>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</si>
  <si>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</si>
  <si>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</si>
  <si>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</si>
  <si>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</si>
  <si>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</si>
  <si>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</si>
  <si>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</si>
  <si>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</si>
  <si>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</si>
  <si>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</si>
  <si>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</si>
  <si>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</si>
  <si>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</si>
  <si>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</si>
  <si>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</si>
  <si>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</si>
  <si>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</si>
  <si>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</si>
  <si>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</si>
  <si>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</si>
  <si>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</si>
  <si>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</si>
  <si>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</si>
  <si>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</si>
  <si>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</si>
  <si>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</si>
  <si>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</si>
  <si>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</si>
  <si>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</si>
  <si>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</si>
  <si>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</si>
  <si>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</si>
  <si>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</si>
  <si>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</si>
  <si>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</si>
  <si>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</si>
  <si>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1.経営の健全性・効率性」では、水道料金の基本料金免除に伴う経常収支比率や料金回収率の減少といった特殊な要素を除けば、類似団体と比較して、高い水準を満たしている項目が多い状況である。しかし、今後は、使用水量の減少や費用の増大等により、将来の資金不足が見込まれている。このため、令和5年度に審議会を設立し、料金体系の見直しについて議論を進めている。また、施設連携や事務事業の共同化も踏まえ、引き続き広域的な視点で検討を行い、水道事業の基盤強化に努めていく。
　「2.老朽化の状況」では、管路更新率は計画に従って事業を進めていることもあり、全国及び類似団体より高い水準を維持しているが、管路経年化率は老朽化した資産が多いことにより数値が高くなっている。料金体系の見直しや企業債の活用も含め、必要な財源等について引き続き検討を行いながら管路の更新事業を実施していく。
</t>
    <rPh sb="17" eb="19">
      <t>スイドウ</t>
    </rPh>
    <rPh sb="19" eb="21">
      <t>リョウキン</t>
    </rPh>
    <rPh sb="22" eb="24">
      <t>キホン</t>
    </rPh>
    <rPh sb="24" eb="26">
      <t>リョウキン</t>
    </rPh>
    <rPh sb="26" eb="28">
      <t>メンジョ</t>
    </rPh>
    <rPh sb="29" eb="30">
      <t>トモナ</t>
    </rPh>
    <rPh sb="31" eb="33">
      <t>ケイジョウ</t>
    </rPh>
    <rPh sb="33" eb="35">
      <t>シュウシ</t>
    </rPh>
    <rPh sb="35" eb="37">
      <t>ヒリツ</t>
    </rPh>
    <rPh sb="38" eb="40">
      <t>リョウキン</t>
    </rPh>
    <rPh sb="40" eb="42">
      <t>カイシュウ</t>
    </rPh>
    <rPh sb="42" eb="43">
      <t>リツ</t>
    </rPh>
    <rPh sb="44" eb="46">
      <t>ゲンショウ</t>
    </rPh>
    <rPh sb="50" eb="52">
      <t>トクシュ</t>
    </rPh>
    <rPh sb="53" eb="55">
      <t>ヨウソ</t>
    </rPh>
    <rPh sb="56" eb="57">
      <t>ノゾ</t>
    </rPh>
    <rPh sb="86" eb="88">
      <t>ジョウキョウ</t>
    </rPh>
    <rPh sb="96" eb="98">
      <t>コンゴ</t>
    </rPh>
    <rPh sb="100" eb="102">
      <t>シヨウ</t>
    </rPh>
    <rPh sb="102" eb="104">
      <t>スイリョウ</t>
    </rPh>
    <rPh sb="108" eb="110">
      <t>ヒヨウ</t>
    </rPh>
    <rPh sb="111" eb="113">
      <t>ゾウダイ</t>
    </rPh>
    <rPh sb="113" eb="114">
      <t>トウ</t>
    </rPh>
    <rPh sb="118" eb="120">
      <t>ショウライ</t>
    </rPh>
    <rPh sb="121" eb="123">
      <t>シキン</t>
    </rPh>
    <rPh sb="123" eb="125">
      <t>ブソク</t>
    </rPh>
    <rPh sb="126" eb="128">
      <t>ミコ</t>
    </rPh>
    <rPh sb="139" eb="141">
      <t>レイワ</t>
    </rPh>
    <rPh sb="142" eb="144">
      <t>ネンド</t>
    </rPh>
    <rPh sb="145" eb="148">
      <t>シンギカイ</t>
    </rPh>
    <rPh sb="149" eb="151">
      <t>セツリツ</t>
    </rPh>
    <rPh sb="165" eb="167">
      <t>ギロン</t>
    </rPh>
    <rPh sb="168" eb="169">
      <t>スス</t>
    </rPh>
    <rPh sb="243" eb="245">
      <t>カンロ</t>
    </rPh>
    <rPh sb="245" eb="247">
      <t>コウシン</t>
    </rPh>
    <rPh sb="247" eb="248">
      <t>リツ</t>
    </rPh>
    <rPh sb="249" eb="251">
      <t>ケイカク</t>
    </rPh>
    <rPh sb="252" eb="253">
      <t>シタガ</t>
    </rPh>
    <rPh sb="255" eb="257">
      <t>ジギョウ</t>
    </rPh>
    <rPh sb="258" eb="259">
      <t>スス</t>
    </rPh>
    <rPh sb="269" eb="271">
      <t>ゼンコク</t>
    </rPh>
    <rPh sb="271" eb="272">
      <t>オヨ</t>
    </rPh>
    <rPh sb="273" eb="275">
      <t>ルイジ</t>
    </rPh>
    <rPh sb="275" eb="277">
      <t>ダンタイ</t>
    </rPh>
    <rPh sb="279" eb="280">
      <t>タカ</t>
    </rPh>
    <rPh sb="281" eb="283">
      <t>スイジュン</t>
    </rPh>
    <rPh sb="284" eb="286">
      <t>イジ</t>
    </rPh>
    <rPh sb="299" eb="302">
      <t>ロウキュウカ</t>
    </rPh>
    <rPh sb="304" eb="306">
      <t>シサン</t>
    </rPh>
    <rPh sb="307" eb="308">
      <t>オオ</t>
    </rPh>
    <rPh sb="314" eb="316">
      <t>スウチ</t>
    </rPh>
    <rPh sb="317" eb="318">
      <t>タカ</t>
    </rPh>
    <rPh sb="325" eb="327">
      <t>リョウキン</t>
    </rPh>
    <rPh sb="327" eb="329">
      <t>タイケイ</t>
    </rPh>
    <rPh sb="330" eb="332">
      <t>ミナオ</t>
    </rPh>
    <rPh sb="334" eb="336">
      <t>キギョウ</t>
    </rPh>
    <rPh sb="336" eb="337">
      <t>サイ</t>
    </rPh>
    <rPh sb="338" eb="340">
      <t>カツヨウ</t>
    </rPh>
    <rPh sb="341" eb="342">
      <t>フク</t>
    </rPh>
    <rPh sb="344" eb="346">
      <t>ヒツヨウ</t>
    </rPh>
    <rPh sb="354" eb="355">
      <t>ヒ</t>
    </rPh>
    <rPh sb="356" eb="357">
      <t>ツヅ</t>
    </rPh>
    <rPh sb="366" eb="368">
      <t>カンロ</t>
    </rPh>
    <rPh sb="369" eb="371">
      <t>コウシン</t>
    </rPh>
    <rPh sb="371" eb="373">
      <t>ジギョウ</t>
    </rPh>
    <phoneticPr fontId="4"/>
  </si>
  <si>
    <t>①経常収支比率は、水道料金の基本料金免除を6か月間実施したことにより経常収益が減少したため、前年度より0.56％減少したが、基本料金免除に伴う減収分は、全額一般会計より営業外収益として繰入れている。
②累積欠損金比率は、例年0％であり、剰余金が確保されているため欠損金が発生することはないと考える。
③流動比率は、全国及び類似団体の平均値を上回っている。前年度より数値が上回った要因としては、未払金の減少により負債が減少したことによるものである。
④企業債残高対給水収益比率は、企業債残高が少なく給水収益が負債を上回っている。
⑤料金回収率は、水道料金の基本料金免除を6か月間実施したことにより前年度より13.45％減少した。なお、使用水量が減少傾向にあることから、料金体系の見直しや企業債を含めた財源の確保を引き続き検討していく。
⑥給水原価は、全国及び類似団体の平均値より少額ではあるが、年々増加していることから、経費の削減を図り効率的な事業を運営していく必要がある。
⑦施設利用率は、全国及び類似団体の平均値に比べ10ポイント以上高くなっており、施設の能力を効率的に活用できている。
⑧有収率は、平成30年度以降90％を下回っていたことから、令和3年度から3年間の期間で市内全域の漏水調査を委託した。これにより地中内漏水を特定し、早期に修繕を実施したことで有収率が上昇している。</t>
    <rPh sb="34" eb="36">
      <t>ケイジョウ</t>
    </rPh>
    <rPh sb="36" eb="38">
      <t>シュウエキ</t>
    </rPh>
    <rPh sb="39" eb="41">
      <t>ゲンショウ</t>
    </rPh>
    <rPh sb="46" eb="49">
      <t>ゼンネンド</t>
    </rPh>
    <rPh sb="56" eb="58">
      <t>ゲンショウ</t>
    </rPh>
    <rPh sb="62" eb="64">
      <t>キホン</t>
    </rPh>
    <rPh sb="64" eb="66">
      <t>リョウキン</t>
    </rPh>
    <rPh sb="66" eb="68">
      <t>メンジョ</t>
    </rPh>
    <rPh sb="69" eb="70">
      <t>トモナ</t>
    </rPh>
    <rPh sb="71" eb="73">
      <t>ゲンシュウ</t>
    </rPh>
    <rPh sb="73" eb="74">
      <t>ブン</t>
    </rPh>
    <rPh sb="76" eb="78">
      <t>ゼンガク</t>
    </rPh>
    <rPh sb="84" eb="87">
      <t>エイギョウガイ</t>
    </rPh>
    <rPh sb="87" eb="89">
      <t>シュウエキ</t>
    </rPh>
    <rPh sb="92" eb="94">
      <t>クリイ</t>
    </rPh>
    <rPh sb="186" eb="187">
      <t>アタイ</t>
    </rPh>
    <rPh sb="195" eb="198">
      <t>ゼンネンド</t>
    </rPh>
    <rPh sb="200" eb="202">
      <t>スウチ</t>
    </rPh>
    <rPh sb="218" eb="220">
      <t>ゲンショウ</t>
    </rPh>
    <rPh sb="223" eb="225">
      <t>フサイ</t>
    </rPh>
    <rPh sb="226" eb="228">
      <t>ゲンショウ</t>
    </rPh>
    <rPh sb="297" eb="300">
      <t>ゼンネンド</t>
    </rPh>
    <rPh sb="308" eb="310">
      <t>ゲンショウ</t>
    </rPh>
    <rPh sb="316" eb="318">
      <t>シヨウ</t>
    </rPh>
    <rPh sb="318" eb="320">
      <t>スイリョウ</t>
    </rPh>
    <rPh sb="321" eb="323">
      <t>ゲンショウ</t>
    </rPh>
    <rPh sb="355" eb="356">
      <t>ヒ</t>
    </rPh>
    <rPh sb="357" eb="358">
      <t>ツヅ</t>
    </rPh>
    <rPh sb="396" eb="398">
      <t>ネンネン</t>
    </rPh>
    <phoneticPr fontId="4"/>
  </si>
  <si>
    <t>①有形固定資産減価償却率及び②管路経年化率については、類似団体の平均値を上回っており、水道管を含む配水施設の老朽化が進んでいる。必要な更新を先送りにすることなく適切に実施していく必要があることから、事業費を拡大し、施設の更新実施していく。
③管路更新率は、事業計画に従って毎年工事を実施しており全国及び類似団体平均値を上回っているが、労務費や資材費等の単価の上昇により、工事延長が減少傾向にある。災害に強い水道施設を構築するために、財源の確保について検討を行いながら引き続き管路の更新を図っていく。</t>
    <rPh sb="99" eb="102">
      <t>ジギョウヒ</t>
    </rPh>
    <rPh sb="103" eb="105">
      <t>カクダイ</t>
    </rPh>
    <rPh sb="107" eb="109">
      <t>シセツ</t>
    </rPh>
    <rPh sb="110" eb="112">
      <t>コウシン</t>
    </rPh>
    <rPh sb="112" eb="114">
      <t>ジッシ</t>
    </rPh>
    <rPh sb="216" eb="218">
      <t>ザイゲン</t>
    </rPh>
    <rPh sb="219" eb="221">
      <t>カクホ</t>
    </rPh>
    <rPh sb="225" eb="227">
      <t>ケントウ</t>
    </rPh>
    <rPh sb="228" eb="22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</si>
</sst>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1.52</c:v>
                </c:pt>
                <c:pt idx="1">
                  <c:v>1.39</c:v>
                </c:pt>
                <c:pt idx="2">
                  <c:v>1.57</c:v>
                </c:pt>
                <c:pt idx="3">
                  <c:v>1.21</c:v>
                </c:pt>
                <c:pt idx="4">
                  <c:v>1.7</c:v>
                </c:pt>
              </c:numCache>
            </c:numRef>
          </c:val>
          <c:extLst>
            <c:ext xmlns:c16="http://schemas.microsoft.com/office/drawing/2014/chart" uri="{C3380CC4-5D6E-409C-BE32-E72D297353CC}">
              <c16:uniqueId val="{00000000-B6B1-4C20-A2D9-1C7FFAEACF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6B1-4C20-A2D9-1C7FFAEACF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73.709999999999994</c:v>
                </c:pt>
                <c:pt idx="1">
                  <c:v>73.459999999999994</c:v>
                </c:pt>
                <c:pt idx="2">
                  <c:v>78.95</c:v>
                </c:pt>
                <c:pt idx="3">
                  <c:v>77.739999999999995</c:v>
                </c:pt>
                <c:pt idx="4">
                  <c:v>73.84</c:v>
                </c:pt>
              </c:numCache>
            </c:numRef>
          </c:val>
          <c:extLst>
            <c:ext xmlns:c16="http://schemas.microsoft.com/office/drawing/2014/chart" uri="{C3380CC4-5D6E-409C-BE32-E72D297353CC}">
              <c16:uniqueId val="{00000000-ECBB-47C6-A22F-8346323A3F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CBB-47C6-A22F-8346323A3F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89.74</c:v>
                </c:pt>
                <c:pt idx="1">
                  <c:v>89.82</c:v>
                </c:pt>
                <c:pt idx="2">
                  <c:v>88.57</c:v>
                </c:pt>
                <c:pt idx="3">
                  <c:v>90.17</c:v>
                </c:pt>
                <c:pt idx="4">
                  <c:v>92.94</c:v>
                </c:pt>
              </c:numCache>
            </c:numRef>
          </c:val>
          <c:extLst>
            <c:ext xmlns:c16="http://schemas.microsoft.com/office/drawing/2014/chart" uri="{C3380CC4-5D6E-409C-BE32-E72D297353CC}">
              <c16:uniqueId val="{00000000-084B-4976-8299-A3302C4D55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084B-4976-8299-A3302C4D55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109.92</c:v>
                </c:pt>
                <c:pt idx="1">
                  <c:v>108.61</c:v>
                </c:pt>
                <c:pt idx="2">
                  <c:v>108.05</c:v>
                </c:pt>
                <c:pt idx="3">
                  <c:v>105.52</c:v>
                </c:pt>
                <c:pt idx="4">
                  <c:v>104.96</c:v>
                </c:pt>
              </c:numCache>
            </c:numRef>
          </c:val>
          <c:extLst>
            <c:ext xmlns:c16="http://schemas.microsoft.com/office/drawing/2014/chart" uri="{C3380CC4-5D6E-409C-BE32-E72D297353CC}">
              <c16:uniqueId val="{00000000-D071-4ECC-8ABB-CE438A752D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D071-4ECC-8ABB-CE438A752D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51.2</c:v>
                </c:pt>
                <c:pt idx="1">
                  <c:v>51.5</c:v>
                </c:pt>
                <c:pt idx="2">
                  <c:v>50.8</c:v>
                </c:pt>
                <c:pt idx="3">
                  <c:v>51.14</c:v>
                </c:pt>
                <c:pt idx="4">
                  <c:v>51.39</c:v>
                </c:pt>
              </c:numCache>
            </c:numRef>
          </c:val>
          <c:extLst>
            <c:ext xmlns:c16="http://schemas.microsoft.com/office/drawing/2014/chart" uri="{C3380CC4-5D6E-409C-BE32-E72D297353CC}">
              <c16:uniqueId val="{00000000-74D1-4188-9ACD-E1514228B5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74D1-4188-9ACD-E1514228B5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38.65</c:v>
                </c:pt>
                <c:pt idx="1">
                  <c:v>38.11</c:v>
                </c:pt>
                <c:pt idx="2">
                  <c:v>37.299999999999997</c:v>
                </c:pt>
                <c:pt idx="3">
                  <c:v>36.93</c:v>
                </c:pt>
                <c:pt idx="4">
                  <c:v>36.119999999999997</c:v>
                </c:pt>
              </c:numCache>
            </c:numRef>
          </c:val>
          <c:extLst>
            <c:ext xmlns:c16="http://schemas.microsoft.com/office/drawing/2014/chart" uri="{C3380CC4-5D6E-409C-BE32-E72D297353CC}">
              <c16:uniqueId val="{00000000-B51B-4554-8DBB-775C07FFA2F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B51B-4554-8DBB-775C07FFA2F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1F-4266-8A83-2F663A721C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BD1F-4266-8A83-2F663A721C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377.52</c:v>
                </c:pt>
                <c:pt idx="1">
                  <c:v>469.84</c:v>
                </c:pt>
                <c:pt idx="2">
                  <c:v>693.75</c:v>
                </c:pt>
                <c:pt idx="3">
                  <c:v>404.39</c:v>
                </c:pt>
                <c:pt idx="4">
                  <c:v>557.27</c:v>
                </c:pt>
              </c:numCache>
            </c:numRef>
          </c:val>
          <c:extLst>
            <c:ext xmlns:c16="http://schemas.microsoft.com/office/drawing/2014/chart" uri="{C3380CC4-5D6E-409C-BE32-E72D297353CC}">
              <c16:uniqueId val="{00000000-FE92-403C-BF5F-423B0E9AE5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FE92-403C-BF5F-423B0E9AE5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30.97</c:v>
                </c:pt>
                <c:pt idx="1">
                  <c:v>27.28</c:v>
                </c:pt>
                <c:pt idx="2">
                  <c:v>61.92</c:v>
                </c:pt>
                <c:pt idx="3">
                  <c:v>55.38</c:v>
                </c:pt>
                <c:pt idx="4">
                  <c:v>79.27</c:v>
                </c:pt>
              </c:numCache>
            </c:numRef>
          </c:val>
          <c:extLst>
            <c:ext xmlns:c16="http://schemas.microsoft.com/office/drawing/2014/chart" uri="{C3380CC4-5D6E-409C-BE32-E72D297353CC}">
              <c16:uniqueId val="{00000000-21BC-4ABE-A7CD-117C6AC2B8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21BC-4ABE-A7CD-117C6AC2B8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107.47</c:v>
                </c:pt>
                <c:pt idx="1">
                  <c:v>104.77</c:v>
                </c:pt>
                <c:pt idx="2">
                  <c:v>96.44</c:v>
                </c:pt>
                <c:pt idx="3">
                  <c:v>100.95</c:v>
                </c:pt>
                <c:pt idx="4">
                  <c:v>87.5</c:v>
                </c:pt>
              </c:numCache>
            </c:numRef>
          </c:val>
          <c:extLst>
            <c:ext xmlns:c16="http://schemas.microsoft.com/office/drawing/2014/chart" uri="{C3380CC4-5D6E-409C-BE32-E72D297353CC}">
              <c16:uniqueId val="{00000000-82EC-47AA-B5D0-04D2FA499C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82EC-47AA-B5D0-04D2FA499C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111.37</c:v>
                </c:pt>
                <c:pt idx="1">
                  <c:v>114.54</c:v>
                </c:pt>
                <c:pt idx="2">
                  <c:v>113.8</c:v>
                </c:pt>
                <c:pt idx="3">
                  <c:v>117.25</c:v>
                </c:pt>
                <c:pt idx="4">
                  <c:v>118.75</c:v>
                </c:pt>
              </c:numCache>
            </c:numRef>
          </c:val>
          <c:extLst>
            <c:ext xmlns:c16="http://schemas.microsoft.com/office/drawing/2014/chart" uri="{C3380CC4-5D6E-409C-BE32-E72D297353CC}">
              <c16:uniqueId val="{00000000-82CA-426C-A25B-04861BEEEA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82CA-426C-A25B-04861BEEEA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岩倉市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47821</v>
      </c>
      <c r="AM8" s="45"/>
      <c r="AN8" s="45"/>
      <c r="AO8" s="45"/>
      <c r="AP8" s="45"/>
      <c r="AQ8" s="45"/>
      <c r="AR8" s="45"/>
      <c r="AS8" s="45"/>
      <c r="AT8" s="46">
        <f>データ!$S$6</f>
        <v>10.47</v>
      </c>
      <c r="AU8" s="47"/>
      <c r="AV8" s="47"/>
      <c r="AW8" s="47"/>
      <c r="AX8" s="47"/>
      <c r="AY8" s="47"/>
      <c r="AZ8" s="47"/>
      <c r="BA8" s="47"/>
      <c r="BB8" s="48">
        <f>データ!$T$6</f>
        <v>4567.43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90.9</v>
      </c>
      <c r="J10" s="47"/>
      <c r="K10" s="47"/>
      <c r="L10" s="47"/>
      <c r="M10" s="47"/>
      <c r="N10" s="47"/>
      <c r="O10" s="81"/>
      <c r="P10" s="48">
        <f>データ!$P$6</f>
        <v>99.78</v>
      </c>
      <c r="Q10" s="48"/>
      <c r="R10" s="48"/>
      <c r="S10" s="48"/>
      <c r="T10" s="48"/>
      <c r="U10" s="48"/>
      <c r="V10" s="48"/>
      <c r="W10" s="45">
        <f>データ!$Q$6</f>
        <v>2180</v>
      </c>
      <c r="X10" s="45"/>
      <c r="Y10" s="45"/>
      <c r="Z10" s="45"/>
      <c r="AA10" s="45"/>
      <c r="AB10" s="45"/>
      <c r="AC10" s="45"/>
      <c r="AD10" s="2"/>
      <c r="AE10" s="2"/>
      <c r="AF10" s="2"/>
      <c r="AG10" s="2"/>
      <c r="AH10" s="2"/>
      <c r="AI10" s="2"/>
      <c r="AJ10" s="2"/>
      <c r="AK10" s="2"/>
      <c r="AL10" s="45">
        <f>データ!$U$6</f>
        <v>47654</v>
      </c>
      <c r="AM10" s="45"/>
      <c r="AN10" s="45"/>
      <c r="AO10" s="45"/>
      <c r="AP10" s="45"/>
      <c r="AQ10" s="45"/>
      <c r="AR10" s="45"/>
      <c r="AS10" s="45"/>
      <c r="AT10" s="46">
        <f>データ!$V$6</f>
        <v>10.47</v>
      </c>
      <c r="AU10" s="47"/>
      <c r="AV10" s="47"/>
      <c r="AW10" s="47"/>
      <c r="AX10" s="47"/>
      <c r="AY10" s="47"/>
      <c r="AZ10" s="47"/>
      <c r="BA10" s="47"/>
      <c r="BB10" s="48">
        <f>データ!$W$6</f>
        <v>4551.4799999999996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ImwTvv3uSkGH3QqQmS5t6UkHhMZFKVyLGSK6SbaI8KNZZWnvu72FmysjCrtyRb0/Ae7qrrXaM01XJty/37Ctw==" saltValue="Xzb1KiGOzzciAX7X7UnXZ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232289</v>
      </c>
      <c r="D6" s="20">
        <f t="shared" si="3"/>
        <v>46</v>
      </c>
      <c r="E6" s="20">
        <f t="shared" si="3"/>
        <v>1</v>
      </c>
      <c r="F6" s="20">
        <f t="shared" si="3"/>
        <v>0</v>
      </c>
      <c r="G6" s="20">
        <f t="shared" si="3"/>
        <v>1</v>
      </c>
      <c r="H6" s="20" t="str">
        <f t="shared" si="3"/>
        <v>愛知県　岩倉市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90.9</v>
      </c>
      <c r="P6" s="21">
        <f t="shared" si="3"/>
        <v>99.78</v>
      </c>
      <c r="Q6" s="21">
        <f t="shared" si="3"/>
        <v>2180</v>
      </c>
      <c r="R6" s="21">
        <f t="shared" si="3"/>
        <v>47821</v>
      </c>
      <c r="S6" s="21">
        <f t="shared" si="3"/>
        <v>10.47</v>
      </c>
      <c r="T6" s="21">
        <f t="shared" si="3"/>
        <v>4567.43</v>
      </c>
      <c r="U6" s="21">
        <f t="shared" si="3"/>
        <v>47654</v>
      </c>
      <c r="V6" s="21">
        <f t="shared" si="3"/>
        <v>10.47</v>
      </c>
      <c r="W6" s="21">
        <f t="shared" si="3"/>
        <v>4551.4799999999996</v>
      </c>
      <c r="X6" s="22">
        <f>IF(X7="",NA(),X7)</f>
        <v>109.92</v>
      </c>
      <c r="Y6" s="22">
        <f t="shared" ref="Y6:AG6" si="4">IF(Y7="",NA(),Y7)</f>
        <v>108.61</v>
      </c>
      <c r="Z6" s="22">
        <f t="shared" si="4"/>
        <v>108.05</v>
      </c>
      <c r="AA6" s="22">
        <f t="shared" si="4"/>
        <v>105.52</v>
      </c>
      <c r="AB6" s="22">
        <f t="shared" si="4"/>
        <v>104.96</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377.52</v>
      </c>
      <c r="AU6" s="22">
        <f t="shared" ref="AU6:BC6" si="6">IF(AU7="",NA(),AU7)</f>
        <v>469.84</v>
      </c>
      <c r="AV6" s="22">
        <f t="shared" si="6"/>
        <v>693.75</v>
      </c>
      <c r="AW6" s="22">
        <f t="shared" si="6"/>
        <v>404.39</v>
      </c>
      <c r="AX6" s="22">
        <f t="shared" si="6"/>
        <v>557.27</v>
      </c>
      <c r="AY6" s="22">
        <f t="shared" si="6"/>
        <v>366.03</v>
      </c>
      <c r="AZ6" s="22">
        <f t="shared" si="6"/>
        <v>365.18</v>
      </c>
      <c r="BA6" s="22">
        <f t="shared" si="6"/>
        <v>327.77</v>
      </c>
      <c r="BB6" s="22">
        <f t="shared" si="6"/>
        <v>338.02</v>
      </c>
      <c r="BC6" s="22">
        <f t="shared" si="6"/>
        <v>345.94</v>
      </c>
      <c r="BD6" s="21" t="str">
        <f>IF(BD7="","",IF(BD7="-","【-】","【"&amp;SUBSTITUTE(TEXT(BD7,"#,##0.00"),"-","△")&amp;"】"))</f>
        <v>【252.29】</v>
      </c>
      <c r="BE6" s="22">
        <f>IF(BE7="",NA(),BE7)</f>
        <v>30.97</v>
      </c>
      <c r="BF6" s="22">
        <f t="shared" ref="BF6:BN6" si="7">IF(BF7="",NA(),BF7)</f>
        <v>27.28</v>
      </c>
      <c r="BG6" s="22">
        <f t="shared" si="7"/>
        <v>61.92</v>
      </c>
      <c r="BH6" s="22">
        <f t="shared" si="7"/>
        <v>55.38</v>
      </c>
      <c r="BI6" s="22">
        <f t="shared" si="7"/>
        <v>79.27</v>
      </c>
      <c r="BJ6" s="22">
        <f t="shared" si="7"/>
        <v>370.12</v>
      </c>
      <c r="BK6" s="22">
        <f t="shared" si="7"/>
        <v>371.65</v>
      </c>
      <c r="BL6" s="22">
        <f t="shared" si="7"/>
        <v>397.1</v>
      </c>
      <c r="BM6" s="22">
        <f t="shared" si="7"/>
        <v>379.91</v>
      </c>
      <c r="BN6" s="22">
        <f t="shared" si="7"/>
        <v>386.61</v>
      </c>
      <c r="BO6" s="21" t="str">
        <f>IF(BO7="","",IF(BO7="-","【-】","【"&amp;SUBSTITUTE(TEXT(BO7,"#,##0.00"),"-","△")&amp;"】"))</f>
        <v>【268.07】</v>
      </c>
      <c r="BP6" s="22">
        <f>IF(BP7="",NA(),BP7)</f>
        <v>107.47</v>
      </c>
      <c r="BQ6" s="22">
        <f t="shared" ref="BQ6:BY6" si="8">IF(BQ7="",NA(),BQ7)</f>
        <v>104.77</v>
      </c>
      <c r="BR6" s="22">
        <f t="shared" si="8"/>
        <v>96.44</v>
      </c>
      <c r="BS6" s="22">
        <f t="shared" si="8"/>
        <v>100.95</v>
      </c>
      <c r="BT6" s="22">
        <f t="shared" si="8"/>
        <v>87.5</v>
      </c>
      <c r="BU6" s="22">
        <f t="shared" si="8"/>
        <v>100.42</v>
      </c>
      <c r="BV6" s="22">
        <f t="shared" si="8"/>
        <v>98.77</v>
      </c>
      <c r="BW6" s="22">
        <f t="shared" si="8"/>
        <v>95.79</v>
      </c>
      <c r="BX6" s="22">
        <f t="shared" si="8"/>
        <v>98.3</v>
      </c>
      <c r="BY6" s="22">
        <f t="shared" si="8"/>
        <v>93.82</v>
      </c>
      <c r="BZ6" s="21" t="str">
        <f>IF(BZ7="","",IF(BZ7="-","【-】","【"&amp;SUBSTITUTE(TEXT(BZ7,"#,##0.00"),"-","△")&amp;"】"))</f>
        <v>【97.47】</v>
      </c>
      <c r="CA6" s="22">
        <f>IF(CA7="",NA(),CA7)</f>
        <v>111.37</v>
      </c>
      <c r="CB6" s="22">
        <f t="shared" ref="CB6:CJ6" si="9">IF(CB7="",NA(),CB7)</f>
        <v>114.54</v>
      </c>
      <c r="CC6" s="22">
        <f t="shared" si="9"/>
        <v>113.8</v>
      </c>
      <c r="CD6" s="22">
        <f t="shared" si="9"/>
        <v>117.25</v>
      </c>
      <c r="CE6" s="22">
        <f t="shared" si="9"/>
        <v>118.75</v>
      </c>
      <c r="CF6" s="22">
        <f t="shared" si="9"/>
        <v>171.67</v>
      </c>
      <c r="CG6" s="22">
        <f t="shared" si="9"/>
        <v>173.67</v>
      </c>
      <c r="CH6" s="22">
        <f t="shared" si="9"/>
        <v>171.13</v>
      </c>
      <c r="CI6" s="22">
        <f t="shared" si="9"/>
        <v>173.7</v>
      </c>
      <c r="CJ6" s="22">
        <f t="shared" si="9"/>
        <v>178.94</v>
      </c>
      <c r="CK6" s="21" t="str">
        <f>IF(CK7="","",IF(CK7="-","【-】","【"&amp;SUBSTITUTE(TEXT(CK7,"#,##0.00"),"-","△")&amp;"】"))</f>
        <v>【174.75】</v>
      </c>
      <c r="CL6" s="22">
        <f>IF(CL7="",NA(),CL7)</f>
        <v>73.709999999999994</v>
      </c>
      <c r="CM6" s="22">
        <f t="shared" ref="CM6:CU6" si="10">IF(CM7="",NA(),CM7)</f>
        <v>73.459999999999994</v>
      </c>
      <c r="CN6" s="22">
        <f t="shared" si="10"/>
        <v>78.95</v>
      </c>
      <c r="CO6" s="22">
        <f t="shared" si="10"/>
        <v>77.739999999999995</v>
      </c>
      <c r="CP6" s="22">
        <f t="shared" si="10"/>
        <v>73.84</v>
      </c>
      <c r="CQ6" s="22">
        <f t="shared" si="10"/>
        <v>59.74</v>
      </c>
      <c r="CR6" s="22">
        <f t="shared" si="10"/>
        <v>59.67</v>
      </c>
      <c r="CS6" s="22">
        <f t="shared" si="10"/>
        <v>60.12</v>
      </c>
      <c r="CT6" s="22">
        <f t="shared" si="10"/>
        <v>60.34</v>
      </c>
      <c r="CU6" s="22">
        <f t="shared" si="10"/>
        <v>59.54</v>
      </c>
      <c r="CV6" s="21" t="str">
        <f>IF(CV7="","",IF(CV7="-","【-】","【"&amp;SUBSTITUTE(TEXT(CV7,"#,##0.00"),"-","△")&amp;"】"))</f>
        <v>【59.97】</v>
      </c>
      <c r="CW6" s="22">
        <f>IF(CW7="",NA(),CW7)</f>
        <v>89.74</v>
      </c>
      <c r="CX6" s="22">
        <f t="shared" ref="CX6:DF6" si="11">IF(CX7="",NA(),CX7)</f>
        <v>89.82</v>
      </c>
      <c r="CY6" s="22">
        <f t="shared" si="11"/>
        <v>88.57</v>
      </c>
      <c r="CZ6" s="22">
        <f t="shared" si="11"/>
        <v>90.17</v>
      </c>
      <c r="DA6" s="22">
        <f t="shared" si="11"/>
        <v>92.94</v>
      </c>
      <c r="DB6" s="22">
        <f t="shared" si="11"/>
        <v>84.8</v>
      </c>
      <c r="DC6" s="22">
        <f t="shared" si="11"/>
        <v>84.6</v>
      </c>
      <c r="DD6" s="22">
        <f t="shared" si="11"/>
        <v>84.24</v>
      </c>
      <c r="DE6" s="22">
        <f t="shared" si="11"/>
        <v>84.19</v>
      </c>
      <c r="DF6" s="22">
        <f t="shared" si="11"/>
        <v>83.93</v>
      </c>
      <c r="DG6" s="21" t="str">
        <f>IF(DG7="","",IF(DG7="-","【-】","【"&amp;SUBSTITUTE(TEXT(DG7,"#,##0.00"),"-","△")&amp;"】"))</f>
        <v>【89.76】</v>
      </c>
      <c r="DH6" s="22">
        <f>IF(DH7="",NA(),DH7)</f>
        <v>51.2</v>
      </c>
      <c r="DI6" s="22">
        <f t="shared" ref="DI6:DQ6" si="12">IF(DI7="",NA(),DI7)</f>
        <v>51.5</v>
      </c>
      <c r="DJ6" s="22">
        <f t="shared" si="12"/>
        <v>50.8</v>
      </c>
      <c r="DK6" s="22">
        <f t="shared" si="12"/>
        <v>51.14</v>
      </c>
      <c r="DL6" s="22">
        <f t="shared" si="12"/>
        <v>51.39</v>
      </c>
      <c r="DM6" s="22">
        <f t="shared" si="12"/>
        <v>47.66</v>
      </c>
      <c r="DN6" s="22">
        <f t="shared" si="12"/>
        <v>48.17</v>
      </c>
      <c r="DO6" s="22">
        <f t="shared" si="12"/>
        <v>48.83</v>
      </c>
      <c r="DP6" s="22">
        <f t="shared" si="12"/>
        <v>49.96</v>
      </c>
      <c r="DQ6" s="22">
        <f t="shared" si="12"/>
        <v>50.82</v>
      </c>
      <c r="DR6" s="21" t="str">
        <f>IF(DR7="","",IF(DR7="-","【-】","【"&amp;SUBSTITUTE(TEXT(DR7,"#,##0.00"),"-","△")&amp;"】"))</f>
        <v>【51.51】</v>
      </c>
      <c r="DS6" s="22">
        <f>IF(DS7="",NA(),DS7)</f>
        <v>38.65</v>
      </c>
      <c r="DT6" s="22">
        <f t="shared" ref="DT6:EB6" si="13">IF(DT7="",NA(),DT7)</f>
        <v>38.11</v>
      </c>
      <c r="DU6" s="22">
        <f t="shared" si="13"/>
        <v>37.299999999999997</v>
      </c>
      <c r="DV6" s="22">
        <f t="shared" si="13"/>
        <v>36.93</v>
      </c>
      <c r="DW6" s="22">
        <f t="shared" si="13"/>
        <v>36.119999999999997</v>
      </c>
      <c r="DX6" s="22">
        <f t="shared" si="13"/>
        <v>15.1</v>
      </c>
      <c r="DY6" s="22">
        <f t="shared" si="13"/>
        <v>17.12</v>
      </c>
      <c r="DZ6" s="22">
        <f t="shared" si="13"/>
        <v>18.18</v>
      </c>
      <c r="EA6" s="22">
        <f t="shared" si="13"/>
        <v>19.32</v>
      </c>
      <c r="EB6" s="22">
        <f t="shared" si="13"/>
        <v>21.16</v>
      </c>
      <c r="EC6" s="21" t="str">
        <f>IF(EC7="","",IF(EC7="-","【-】","【"&amp;SUBSTITUTE(TEXT(EC7,"#,##0.00"),"-","△")&amp;"】"))</f>
        <v>【23.75】</v>
      </c>
      <c r="ED6" s="22">
        <f>IF(ED7="",NA(),ED7)</f>
        <v>1.52</v>
      </c>
      <c r="EE6" s="22">
        <f t="shared" ref="EE6:EM6" si="14">IF(EE7="",NA(),EE7)</f>
        <v>1.39</v>
      </c>
      <c r="EF6" s="22">
        <f t="shared" si="14"/>
        <v>1.57</v>
      </c>
      <c r="EG6" s="22">
        <f t="shared" si="14"/>
        <v>1.21</v>
      </c>
      <c r="EH6" s="22">
        <f t="shared" si="14"/>
        <v>1.7</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5">
      <c r="A7" s="15"/>
      <c r="B7" s="24">
        <v>2022</v>
      </c>
      <c r="C7" s="24">
        <v>232289</v>
      </c>
      <c r="D7" s="24">
        <v>46</v>
      </c>
      <c r="E7" s="24">
        <v>1</v>
      </c>
      <c r="F7" s="24">
        <v>0</v>
      </c>
      <c r="G7" s="24">
        <v>1</v>
      </c>
      <c r="H7" s="24" t="s">
        <v>93</v>
      </c>
      <c r="I7" s="24" t="s">
        <v>94</v>
      </c>
      <c r="J7" s="24" t="s">
        <v>95</v>
      </c>
      <c r="K7" s="24" t="s">
        <v>96</v>
      </c>
      <c r="L7" s="24" t="s">
        <v>97</v>
      </c>
      <c r="M7" s="24" t="s">
        <v>98</v>
      </c>
      <c r="N7" s="25" t="s">
        <v>99</v>
      </c>
      <c r="O7" s="25">
        <v>90.9</v>
      </c>
      <c r="P7" s="25">
        <v>99.78</v>
      </c>
      <c r="Q7" s="25">
        <v>2180</v>
      </c>
      <c r="R7" s="25">
        <v>47821</v>
      </c>
      <c r="S7" s="25">
        <v>10.47</v>
      </c>
      <c r="T7" s="25">
        <v>4567.43</v>
      </c>
      <c r="U7" s="25">
        <v>47654</v>
      </c>
      <c r="V7" s="25">
        <v>10.47</v>
      </c>
      <c r="W7" s="25">
        <v>4551.4799999999996</v>
      </c>
      <c r="X7" s="25">
        <v>109.92</v>
      </c>
      <c r="Y7" s="25">
        <v>108.61</v>
      </c>
      <c r="Z7" s="25">
        <v>108.05</v>
      </c>
      <c r="AA7" s="25">
        <v>105.52</v>
      </c>
      <c r="AB7" s="25">
        <v>104.96</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377.52</v>
      </c>
      <c r="AU7" s="25">
        <v>469.84</v>
      </c>
      <c r="AV7" s="25">
        <v>693.75</v>
      </c>
      <c r="AW7" s="25">
        <v>404.39</v>
      </c>
      <c r="AX7" s="25">
        <v>557.27</v>
      </c>
      <c r="AY7" s="25">
        <v>366.03</v>
      </c>
      <c r="AZ7" s="25">
        <v>365.18</v>
      </c>
      <c r="BA7" s="25">
        <v>327.77</v>
      </c>
      <c r="BB7" s="25">
        <v>338.02</v>
      </c>
      <c r="BC7" s="25">
        <v>345.94</v>
      </c>
      <c r="BD7" s="25">
        <v>252.29</v>
      </c>
      <c r="BE7" s="25">
        <v>30.97</v>
      </c>
      <c r="BF7" s="25">
        <v>27.28</v>
      </c>
      <c r="BG7" s="25">
        <v>61.92</v>
      </c>
      <c r="BH7" s="25">
        <v>55.38</v>
      </c>
      <c r="BI7" s="25">
        <v>79.27</v>
      </c>
      <c r="BJ7" s="25">
        <v>370.12</v>
      </c>
      <c r="BK7" s="25">
        <v>371.65</v>
      </c>
      <c r="BL7" s="25">
        <v>397.1</v>
      </c>
      <c r="BM7" s="25">
        <v>379.91</v>
      </c>
      <c r="BN7" s="25">
        <v>386.61</v>
      </c>
      <c r="BO7" s="25">
        <v>268.07</v>
      </c>
      <c r="BP7" s="25">
        <v>107.47</v>
      </c>
      <c r="BQ7" s="25">
        <v>104.77</v>
      </c>
      <c r="BR7" s="25">
        <v>96.44</v>
      </c>
      <c r="BS7" s="25">
        <v>100.95</v>
      </c>
      <c r="BT7" s="25">
        <v>87.5</v>
      </c>
      <c r="BU7" s="25">
        <v>100.42</v>
      </c>
      <c r="BV7" s="25">
        <v>98.77</v>
      </c>
      <c r="BW7" s="25">
        <v>95.79</v>
      </c>
      <c r="BX7" s="25">
        <v>98.3</v>
      </c>
      <c r="BY7" s="25">
        <v>93.82</v>
      </c>
      <c r="BZ7" s="25">
        <v>97.47</v>
      </c>
      <c r="CA7" s="25">
        <v>111.37</v>
      </c>
      <c r="CB7" s="25">
        <v>114.54</v>
      </c>
      <c r="CC7" s="25">
        <v>113.8</v>
      </c>
      <c r="CD7" s="25">
        <v>117.25</v>
      </c>
      <c r="CE7" s="25">
        <v>118.75</v>
      </c>
      <c r="CF7" s="25">
        <v>171.67</v>
      </c>
      <c r="CG7" s="25">
        <v>173.67</v>
      </c>
      <c r="CH7" s="25">
        <v>171.13</v>
      </c>
      <c r="CI7" s="25">
        <v>173.7</v>
      </c>
      <c r="CJ7" s="25">
        <v>178.94</v>
      </c>
      <c r="CK7" s="25">
        <v>174.75</v>
      </c>
      <c r="CL7" s="25">
        <v>73.709999999999994</v>
      </c>
      <c r="CM7" s="25">
        <v>73.459999999999994</v>
      </c>
      <c r="CN7" s="25">
        <v>78.95</v>
      </c>
      <c r="CO7" s="25">
        <v>77.739999999999995</v>
      </c>
      <c r="CP7" s="25">
        <v>73.84</v>
      </c>
      <c r="CQ7" s="25">
        <v>59.74</v>
      </c>
      <c r="CR7" s="25">
        <v>59.67</v>
      </c>
      <c r="CS7" s="25">
        <v>60.12</v>
      </c>
      <c r="CT7" s="25">
        <v>60.34</v>
      </c>
      <c r="CU7" s="25">
        <v>59.54</v>
      </c>
      <c r="CV7" s="25">
        <v>59.97</v>
      </c>
      <c r="CW7" s="25">
        <v>89.74</v>
      </c>
      <c r="CX7" s="25">
        <v>89.82</v>
      </c>
      <c r="CY7" s="25">
        <v>88.57</v>
      </c>
      <c r="CZ7" s="25">
        <v>90.17</v>
      </c>
      <c r="DA7" s="25">
        <v>92.94</v>
      </c>
      <c r="DB7" s="25">
        <v>84.8</v>
      </c>
      <c r="DC7" s="25">
        <v>84.6</v>
      </c>
      <c r="DD7" s="25">
        <v>84.24</v>
      </c>
      <c r="DE7" s="25">
        <v>84.19</v>
      </c>
      <c r="DF7" s="25">
        <v>83.93</v>
      </c>
      <c r="DG7" s="25">
        <v>89.76</v>
      </c>
      <c r="DH7" s="25">
        <v>51.2</v>
      </c>
      <c r="DI7" s="25">
        <v>51.5</v>
      </c>
      <c r="DJ7" s="25">
        <v>50.8</v>
      </c>
      <c r="DK7" s="25">
        <v>51.14</v>
      </c>
      <c r="DL7" s="25">
        <v>51.39</v>
      </c>
      <c r="DM7" s="25">
        <v>47.66</v>
      </c>
      <c r="DN7" s="25">
        <v>48.17</v>
      </c>
      <c r="DO7" s="25">
        <v>48.83</v>
      </c>
      <c r="DP7" s="25">
        <v>49.96</v>
      </c>
      <c r="DQ7" s="25">
        <v>50.82</v>
      </c>
      <c r="DR7" s="25">
        <v>51.51</v>
      </c>
      <c r="DS7" s="25">
        <v>38.65</v>
      </c>
      <c r="DT7" s="25">
        <v>38.11</v>
      </c>
      <c r="DU7" s="25">
        <v>37.299999999999997</v>
      </c>
      <c r="DV7" s="25">
        <v>36.93</v>
      </c>
      <c r="DW7" s="25">
        <v>36.119999999999997</v>
      </c>
      <c r="DX7" s="25">
        <v>15.1</v>
      </c>
      <c r="DY7" s="25">
        <v>17.12</v>
      </c>
      <c r="DZ7" s="25">
        <v>18.18</v>
      </c>
      <c r="EA7" s="25">
        <v>19.32</v>
      </c>
      <c r="EB7" s="25">
        <v>21.16</v>
      </c>
      <c r="EC7" s="25">
        <v>23.75</v>
      </c>
      <c r="ED7" s="25">
        <v>1.52</v>
      </c>
      <c r="EE7" s="25">
        <v>1.39</v>
      </c>
      <c r="EF7" s="25">
        <v>1.57</v>
      </c>
      <c r="EG7" s="25">
        <v>1.21</v>
      </c>
      <c r="EH7" s="25">
        <v>1.7</v>
      </c>
      <c r="EI7" s="25">
        <v>0.57999999999999996</v>
      </c>
      <c r="EJ7" s="25">
        <v>0.54</v>
      </c>
      <c r="EK7" s="25">
        <v>0.56999999999999995</v>
      </c>
      <c r="EL7" s="25">
        <v>0.52</v>
      </c>
      <c r="EM7" s="25">
        <v>0.48</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2024-02-05T23:43:58Z</cp:lastPrinted>
  <dcterms:created xsi:type="dcterms:W3CDTF">2023-12-05T00:55:51Z</dcterms:created>
  <dcterms:modified xsi:type="dcterms:W3CDTF">2024-02-22T06:23:12Z</dcterms:modified>
  <cp:category/>
</cp:coreProperties>
</file>