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D52082A2-89F6-4330-8423-04761BA9ED90}" xr6:coauthVersionLast="47" xr6:coauthVersionMax="47" xr10:uidLastSave="{00000000-0000-0000-0000-000000000000}"/>
  <workbookProtection workbookAlgorithmName="SHA-512" workbookHashValue="oQYIW8nWvoKkj1mswK9jV9aCRRtQT4IBEip6PkYDe5OCE7SMht2Oor68Bljj1/toJA76nHsOMiNVUYIL11eSJA==" workbookSaltValue="AWcghH32D8mQ7VCcu9L60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G85" i="4"/>
  <c r="BB10" i="4"/>
  <c r="AT10" i="4"/>
  <c r="AL10" i="4"/>
  <c r="W10" i="4"/>
  <c r="BB8"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<sst xmlns="http://schemas.openxmlformats.org/spreadsheetml/2006/main" count="228" uniqueCount="113">
  <si>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</si>
  <si>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</si>
  <si>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</si>
  <si>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</si>
  <si>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</si>
  <si>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</si>
  <si>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</si>
  <si>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</si>
  <si>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</si>
  <si>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</si>
  <si>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</si>
  <si>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</si>
  <si>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</si>
  <si>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</si>
  <si>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</si>
  <si>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</si>
  <si>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</si>
  <si>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</si>
  <si>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</si>
  <si>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</si>
  <si>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</si>
  <si>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</si>
  <si>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</si>
  <si>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</si>
  <si>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</si>
  <si>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</si>
  <si>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</si>
  <si>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</si>
  <si>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</si>
  <si>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</si>
  <si>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</si>
  <si>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</si>
  <si>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</si>
  <si>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</si>
  <si>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</si>
  <si>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</si>
  <si>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</si>
  <si>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</si>
  <si>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</si>
  <si>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</si>
  <si>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</si>
  <si>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</si>
  <si>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</si>
  <si>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</si>
  <si>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</si>
  <si>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</si>
  <si>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</si>
  <si>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</si>
  <si>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</si>
  <si>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</si>
  <si>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</si>
  <si>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</si>
  <si>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</si>
  <si>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</si>
  <si>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</si>
  <si>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</si>
  <si>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</si>
  <si>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</si>
  <si>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</si>
  <si>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</si>
  <si>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</si>
  <si>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</si>
  <si>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</si>
  <si>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</si>
  <si>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</si>
  <si>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</si>
  <si>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</si>
  <si>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</si>
  <si>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</si>
  <si>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</si>
  <si>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</si>
  <si>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</si>
  <si>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</si>
  <si>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</si>
  <si>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</si>
  <si>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</si>
  <si>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</si>
  <si>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</si>
  <si>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</si>
  <si>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</si>
  <si>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</si>
  <si>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</si>
  <si>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</si>
  <si>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</si>
  <si>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</si>
  <si>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</si>
  <si>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</si>
  <si>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</si>
  <si>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</si>
  <si>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</si>
  <si>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</si>
  <si>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</si>
  <si>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</si>
  <si>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</si>
  <si>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</si>
  <si>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</si>
  <si>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</si>
  <si>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</si>
  <si>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</si>
  <si>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</si>
  <si>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</si>
  <si>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</si>
  <si>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</si>
  <si>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</si>
  <si>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</si>
  <si>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</si>
  <si>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</si>
  <si>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</si>
  <si>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</si>
  <si>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</si>
  <si>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令和３年度から経常収支比率は減少傾向となっております。収益は、人口及び給水収益が減少傾向の中、給水工事収益も減少しました。このような状況の中、主に動力費の増加の影響が大きく、県水受水量の減少による受水費の減少や修繕費の削減では総費用を抑えることができませんでした。しかしながら、経常収支比率が１００％を超えており、類似団体・全国平均を上回っているため、健全な経営状態にあるといえます。②累積欠損金はなく、⑤料金回収率も類似団体・全国平均を上回り１００％を超えていることから、料金水準は適切といえます。しかしながら、水道施設の更新等による費用の増加が見込まれるため、注視が必要です。③流動比率は、企業債の償還が終わっていることもあり、類似団体・全国平均を大きく上回っています。しかしながら、令和２年度のコロナウイルス感染症対策による基本料金の減免の影響により、令和３年度に引き続き、流動資産が減少しております。流動負債は、新たな企業債の借入れもないため、短期的な債務に対する支払い能力は担保されているといえます。④企業債残高対給水収益比率は、新たな起債もなく償還も終わっていることから、類似団体・全国平均より低い数値で推移しています。しかしながら、老朽化資産の更新、管路の耐震化等、多額の投資が必要となるため、将来負担を考慮し適切な起債を行ってまいります。⑤料金回収率は１００％を超え、⑥給水原価も平均より低い水準で維持していることから、給水費用が給水収益で賄われていることを示しております。⑦配水管漏水修繕により無収水量は減少しましたが、総配水量の減少が大きく、施設利用率は減少しました。⑧有収率は微増であり、類似団体・全国平均を超える数値で維持していますが、人口減少社会に入り、今後も水道施設利用率は低下し、料金収入の減少が予想されるため、施設のダウンサイジングや広域化などの検討を進め、健全で安定した事業運営が持続できるように経営基盤の安定化を図っていく必要があります。
</t>
    <phoneticPr fontId="4"/>
  </si>
  <si>
    <t xml:space="preserve">①有形固定資産減価償却率は、類似団体・平均値とほぼ同等であり、②管路経年化率は、類似団体・全国平均より高い水準にあることから、施設の老朽化が進んでいるといえます。
③管路更新率は、類似団体・全国平均より高い水準で推移しており、計画的に管路の更新が進められているといえますが、依然として経年化している管路が多く存在している状況です。限られた財源・人員の中、計画的に管路の更新を行っていくため、老朽化施設の更新とあわせて資産規模の適正化に努め、現状に即した投資を合理的に進めていく必要があります。
</t>
    <phoneticPr fontId="4"/>
  </si>
  <si>
    <t>現時点では、経営の健全性、効率性はおおむね確保されています。しかしながら、今後は老朽化施設・設備の更新及び管路の整備計画に多額の投資が必要となる一方、給水人口の減少、節水機器の普及、節水意識の向上などにより給水収益の減少が見込まれるため、厳しい経営状態になっていくことが予想されます。その中で、令和元年度に策定した水道ビジョン、経営戦略を町の総合計画や社会情勢を踏まえて、適宜、評価・改善・検証等を行い、安全な水道の維持、強靭な水道の構築、持続可能な水道を目指してまいります。また、近隣自治体と広域連携の検討を進めて、現状の把握や課題を共有し、水道事業の基盤強化に努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</si>
</sst>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1.34</c:v>
                </c:pt>
                <c:pt idx="1">
                  <c:v>1.26</c:v>
                </c:pt>
                <c:pt idx="2">
                  <c:v>0.72</c:v>
                </c:pt>
                <c:pt idx="3">
                  <c:v>1.73</c:v>
                </c:pt>
                <c:pt idx="4">
                  <c:v>1.66</c:v>
                </c:pt>
              </c:numCache>
            </c:numRef>
          </c:val>
          <c:extLst>
            <c:ext xmlns:c16="http://schemas.microsoft.com/office/drawing/2014/chart" uri="{C3380CC4-5D6E-409C-BE32-E72D297353CC}">
              <c16:uniqueId val="{00000000-BACC-4AAD-BB4A-834A179A8E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ACC-4AAD-BB4A-834A179A8E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63.39</c:v>
                </c:pt>
                <c:pt idx="1">
                  <c:v>66.7</c:v>
                </c:pt>
                <c:pt idx="2">
                  <c:v>69.66</c:v>
                </c:pt>
                <c:pt idx="3">
                  <c:v>67.680000000000007</c:v>
                </c:pt>
                <c:pt idx="4">
                  <c:v>66.19</c:v>
                </c:pt>
              </c:numCache>
            </c:numRef>
          </c:val>
          <c:extLst>
            <c:ext xmlns:c16="http://schemas.microsoft.com/office/drawing/2014/chart" uri="{C3380CC4-5D6E-409C-BE32-E72D297353CC}">
              <c16:uniqueId val="{00000000-D1F1-4AA8-8DC3-463E2415A3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1F1-4AA8-8DC3-463E2415A3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92.57</c:v>
                </c:pt>
                <c:pt idx="1">
                  <c:v>87.84</c:v>
                </c:pt>
                <c:pt idx="2">
                  <c:v>85.6</c:v>
                </c:pt>
                <c:pt idx="3">
                  <c:v>86.16</c:v>
                </c:pt>
                <c:pt idx="4">
                  <c:v>86.47</c:v>
                </c:pt>
              </c:numCache>
            </c:numRef>
          </c:val>
          <c:extLst>
            <c:ext xmlns:c16="http://schemas.microsoft.com/office/drawing/2014/chart" uri="{C3380CC4-5D6E-409C-BE32-E72D297353CC}">
              <c16:uniqueId val="{00000000-3CD3-4113-A94D-E8868C6FB0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3CD3-4113-A94D-E8868C6FB0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108.55</c:v>
                </c:pt>
                <c:pt idx="1">
                  <c:v>108.91</c:v>
                </c:pt>
                <c:pt idx="2">
                  <c:v>96.99</c:v>
                </c:pt>
                <c:pt idx="3">
                  <c:v>113.08</c:v>
                </c:pt>
                <c:pt idx="4">
                  <c:v>110.33</c:v>
                </c:pt>
              </c:numCache>
            </c:numRef>
          </c:val>
          <c:extLst>
            <c:ext xmlns:c16="http://schemas.microsoft.com/office/drawing/2014/chart" uri="{C3380CC4-5D6E-409C-BE32-E72D297353CC}">
              <c16:uniqueId val="{00000000-F2A4-4C5A-B6AE-C642D7DD25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F2A4-4C5A-B6AE-C642D7DD25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56.17</c:v>
                </c:pt>
                <c:pt idx="1">
                  <c:v>53.94</c:v>
                </c:pt>
                <c:pt idx="2">
                  <c:v>53.32</c:v>
                </c:pt>
                <c:pt idx="3">
                  <c:v>52.3</c:v>
                </c:pt>
                <c:pt idx="4">
                  <c:v>51.37</c:v>
                </c:pt>
              </c:numCache>
            </c:numRef>
          </c:val>
          <c:extLst>
            <c:ext xmlns:c16="http://schemas.microsoft.com/office/drawing/2014/chart" uri="{C3380CC4-5D6E-409C-BE32-E72D297353CC}">
              <c16:uniqueId val="{00000000-A875-4FB0-A79A-BCAAC91644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875-4FB0-A79A-BCAAC91644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43.89</c:v>
                </c:pt>
                <c:pt idx="1">
                  <c:v>43.78</c:v>
                </c:pt>
                <c:pt idx="2">
                  <c:v>44.29</c:v>
                </c:pt>
                <c:pt idx="3">
                  <c:v>42.17</c:v>
                </c:pt>
                <c:pt idx="4">
                  <c:v>42.03</c:v>
                </c:pt>
              </c:numCache>
            </c:numRef>
          </c:val>
          <c:extLst>
            <c:ext xmlns:c16="http://schemas.microsoft.com/office/drawing/2014/chart" uri="{C3380CC4-5D6E-409C-BE32-E72D297353CC}">
              <c16:uniqueId val="{00000000-2682-4FE5-AF28-DD2B3AA7E6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682-4FE5-AF28-DD2B3AA7E6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A-4A23-9E61-A9E082908D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A8A-4A23-9E61-A9E082908D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2358.56</c:v>
                </c:pt>
                <c:pt idx="1">
                  <c:v>3173.93</c:v>
                </c:pt>
                <c:pt idx="2">
                  <c:v>2583.79</c:v>
                </c:pt>
                <c:pt idx="3">
                  <c:v>2265.17</c:v>
                </c:pt>
                <c:pt idx="4">
                  <c:v>1905.02</c:v>
                </c:pt>
              </c:numCache>
            </c:numRef>
          </c:val>
          <c:extLst>
            <c:ext xmlns:c16="http://schemas.microsoft.com/office/drawing/2014/chart" uri="{C3380CC4-5D6E-409C-BE32-E72D297353CC}">
              <c16:uniqueId val="{00000000-BEAE-4BBE-A291-06B9E3228E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EAE-4BBE-A291-06B9E3228E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2.82</c:v>
                </c:pt>
                <c:pt idx="1">
                  <c:v>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86-4148-AC87-04251CAD5CC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086-4148-AC87-04251CAD5CC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107.02</c:v>
                </c:pt>
                <c:pt idx="1">
                  <c:v>107.73</c:v>
                </c:pt>
                <c:pt idx="2">
                  <c:v>92.94</c:v>
                </c:pt>
                <c:pt idx="3">
                  <c:v>110.9</c:v>
                </c:pt>
                <c:pt idx="4">
                  <c:v>108.69</c:v>
                </c:pt>
              </c:numCache>
            </c:numRef>
          </c:val>
          <c:extLst>
            <c:ext xmlns:c16="http://schemas.microsoft.com/office/drawing/2014/chart" uri="{C3380CC4-5D6E-409C-BE32-E72D297353CC}">
              <c16:uniqueId val="{00000000-31CC-46FB-BD2A-504C3353308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1CC-46FB-BD2A-504C3353308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151.69</c:v>
                </c:pt>
                <c:pt idx="1">
                  <c:v>150.85</c:v>
                </c:pt>
                <c:pt idx="2">
                  <c:v>141.16</c:v>
                </c:pt>
                <c:pt idx="3">
                  <c:v>145.28</c:v>
                </c:pt>
                <c:pt idx="4">
                  <c:v>148.49</c:v>
                </c:pt>
              </c:numCache>
            </c:numRef>
          </c:val>
          <c:extLst>
            <c:ext xmlns:c16="http://schemas.microsoft.com/office/drawing/2014/chart" uri="{C3380CC4-5D6E-409C-BE32-E72D297353CC}">
              <c16:uniqueId val="{00000000-171D-468C-AB0D-D533FCE4D87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71D-468C-AB0D-D533FCE4D87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愛知県　蟹江町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37144</v>
      </c>
      <c r="AM8" s="69"/>
      <c r="AN8" s="69"/>
      <c r="AO8" s="69"/>
      <c r="AP8" s="69"/>
      <c r="AQ8" s="69"/>
      <c r="AR8" s="69"/>
      <c r="AS8" s="69"/>
      <c r="AT8" s="37">
        <f>データ!$S$6</f>
        <v>11.09</v>
      </c>
      <c r="AU8" s="38"/>
      <c r="AV8" s="38"/>
      <c r="AW8" s="38"/>
      <c r="AX8" s="38"/>
      <c r="AY8" s="38"/>
      <c r="AZ8" s="38"/>
      <c r="BA8" s="38"/>
      <c r="BB8" s="58">
        <f>データ!$T$6</f>
        <v>3349.32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5">
      <c r="A10" s="2"/>
      <c r="B10" s="37" t="str">
        <f>データ!$N$6</f>
        <v>-</v>
      </c>
      <c r="C10" s="38"/>
      <c r="D10" s="38"/>
      <c r="E10" s="38"/>
      <c r="F10" s="38"/>
      <c r="G10" s="38"/>
      <c r="H10" s="38"/>
      <c r="I10" s="37">
        <f>データ!$O$6</f>
        <v>99.44</v>
      </c>
      <c r="J10" s="38"/>
      <c r="K10" s="38"/>
      <c r="L10" s="38"/>
      <c r="M10" s="38"/>
      <c r="N10" s="38"/>
      <c r="O10" s="68"/>
      <c r="P10" s="58">
        <f>データ!$P$6</f>
        <v>96.43</v>
      </c>
      <c r="Q10" s="58"/>
      <c r="R10" s="58"/>
      <c r="S10" s="58"/>
      <c r="T10" s="58"/>
      <c r="U10" s="58"/>
      <c r="V10" s="58"/>
      <c r="W10" s="69">
        <f>データ!$Q$6</f>
        <v>3025</v>
      </c>
      <c r="X10" s="69"/>
      <c r="Y10" s="69"/>
      <c r="Z10" s="69"/>
      <c r="AA10" s="69"/>
      <c r="AB10" s="69"/>
      <c r="AC10" s="69"/>
      <c r="AD10" s="2"/>
      <c r="AE10" s="2"/>
      <c r="AF10" s="2"/>
      <c r="AG10" s="2"/>
      <c r="AH10" s="2"/>
      <c r="AI10" s="2"/>
      <c r="AJ10" s="2"/>
      <c r="AK10" s="2"/>
      <c r="AL10" s="69">
        <f>データ!$U$6</f>
        <v>35743</v>
      </c>
      <c r="AM10" s="69"/>
      <c r="AN10" s="69"/>
      <c r="AO10" s="69"/>
      <c r="AP10" s="69"/>
      <c r="AQ10" s="69"/>
      <c r="AR10" s="69"/>
      <c r="AS10" s="69"/>
      <c r="AT10" s="37">
        <f>データ!$V$6</f>
        <v>10.6</v>
      </c>
      <c r="AU10" s="38"/>
      <c r="AV10" s="38"/>
      <c r="AW10" s="38"/>
      <c r="AX10" s="38"/>
      <c r="AY10" s="38"/>
      <c r="AZ10" s="38"/>
      <c r="BA10" s="38"/>
      <c r="BB10" s="58">
        <f>データ!$W$6</f>
        <v>3371.98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f0bisuJuHsZJHhL/m2f8LNSFsjgz7lflOxvjEp9Nk5Z7crEREKR3TKIoO/veB0TPzud4GowasySCy6uLe3VyA==" saltValue="xBG8CbCTtecO4087Rd0K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2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5">
      <c r="A6" s="15" t="s">
        <v>91</v>
      </c>
      <c r="B6" s="20">
        <f>B7</f>
        <v>2022</v>
      </c>
      <c r="C6" s="20">
        <f t="shared" ref="C6:W6" si="3">C7</f>
        <v>234257</v>
      </c>
      <c r="D6" s="20">
        <f t="shared" si="3"/>
        <v>46</v>
      </c>
      <c r="E6" s="20">
        <f t="shared" si="3"/>
        <v>1</v>
      </c>
      <c r="F6" s="20">
        <f t="shared" si="3"/>
        <v>0</v>
      </c>
      <c r="G6" s="20">
        <f t="shared" si="3"/>
        <v>1</v>
      </c>
      <c r="H6" s="20" t="str">
        <f t="shared" si="3"/>
        <v>愛知県　蟹江町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99.44</v>
      </c>
      <c r="P6" s="21">
        <f t="shared" si="3"/>
        <v>96.43</v>
      </c>
      <c r="Q6" s="21">
        <f t="shared" si="3"/>
        <v>3025</v>
      </c>
      <c r="R6" s="21">
        <f t="shared" si="3"/>
        <v>37144</v>
      </c>
      <c r="S6" s="21">
        <f t="shared" si="3"/>
        <v>11.09</v>
      </c>
      <c r="T6" s="21">
        <f t="shared" si="3"/>
        <v>3349.32</v>
      </c>
      <c r="U6" s="21">
        <f t="shared" si="3"/>
        <v>35743</v>
      </c>
      <c r="V6" s="21">
        <f t="shared" si="3"/>
        <v>10.6</v>
      </c>
      <c r="W6" s="21">
        <f t="shared" si="3"/>
        <v>3371.98</v>
      </c>
      <c r="X6" s="22">
        <f>IF(X7="",NA(),X7)</f>
        <v>108.55</v>
      </c>
      <c r="Y6" s="22">
        <f t="shared" ref="Y6:AG6" si="4">IF(Y7="",NA(),Y7)</f>
        <v>108.91</v>
      </c>
      <c r="Z6" s="22">
        <f t="shared" si="4"/>
        <v>96.99</v>
      </c>
      <c r="AA6" s="22">
        <f t="shared" si="4"/>
        <v>113.08</v>
      </c>
      <c r="AB6" s="22">
        <f t="shared" si="4"/>
        <v>110.33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2358.56</v>
      </c>
      <c r="AU6" s="22">
        <f t="shared" ref="AU6:BC6" si="6">IF(AU7="",NA(),AU7)</f>
        <v>3173.93</v>
      </c>
      <c r="AV6" s="22">
        <f t="shared" si="6"/>
        <v>2583.79</v>
      </c>
      <c r="AW6" s="22">
        <f t="shared" si="6"/>
        <v>2265.17</v>
      </c>
      <c r="AX6" s="22">
        <f t="shared" si="6"/>
        <v>1905.02</v>
      </c>
      <c r="AY6" s="22">
        <f t="shared" si="6"/>
        <v>366.03</v>
      </c>
      <c r="AZ6" s="22">
        <f t="shared" si="6"/>
        <v>365.18</v>
      </c>
      <c r="BA6" s="22">
        <f t="shared" si="6"/>
        <v>327.77</v>
      </c>
      <c r="BB6" s="22">
        <f t="shared" si="6"/>
        <v>338.02</v>
      </c>
      <c r="BC6" s="22">
        <f t="shared" si="6"/>
        <v>345.94</v>
      </c>
      <c r="BD6" s="21" t="str">
        <f>IF(BD7="","",IF(BD7="-","【-】","【"&amp;SUBSTITUTE(TEXT(BD7,"#,##0.00"),"-","△")&amp;"】"))</f>
        <v>【252.29】</v>
      </c>
      <c r="BE6" s="22">
        <f>IF(BE7="",NA(),BE7)</f>
        <v>2.82</v>
      </c>
      <c r="BF6" s="22">
        <f t="shared" ref="BF6:BN6" si="7">IF(BF7="",NA(),BF7)</f>
        <v>0.7</v>
      </c>
      <c r="BG6" s="21">
        <f t="shared" si="7"/>
        <v>0</v>
      </c>
      <c r="BH6" s="21">
        <f t="shared" si="7"/>
        <v>0</v>
      </c>
      <c r="BI6" s="21">
        <f t="shared" si="7"/>
        <v>0</v>
      </c>
      <c r="BJ6" s="22">
        <f t="shared" si="7"/>
        <v>370.12</v>
      </c>
      <c r="BK6" s="22">
        <f t="shared" si="7"/>
        <v>371.65</v>
      </c>
      <c r="BL6" s="22">
        <f t="shared" si="7"/>
        <v>397.1</v>
      </c>
      <c r="BM6" s="22">
        <f t="shared" si="7"/>
        <v>379.91</v>
      </c>
      <c r="BN6" s="22">
        <f t="shared" si="7"/>
        <v>386.61</v>
      </c>
      <c r="BO6" s="21" t="str">
        <f>IF(BO7="","",IF(BO7="-","【-】","【"&amp;SUBSTITUTE(TEXT(BO7,"#,##0.00"),"-","△")&amp;"】"))</f>
        <v>【268.07】</v>
      </c>
      <c r="BP6" s="22">
        <f>IF(BP7="",NA(),BP7)</f>
        <v>107.02</v>
      </c>
      <c r="BQ6" s="22">
        <f t="shared" ref="BQ6:BY6" si="8">IF(BQ7="",NA(),BQ7)</f>
        <v>107.73</v>
      </c>
      <c r="BR6" s="22">
        <f t="shared" si="8"/>
        <v>92.94</v>
      </c>
      <c r="BS6" s="22">
        <f t="shared" si="8"/>
        <v>110.9</v>
      </c>
      <c r="BT6" s="22">
        <f t="shared" si="8"/>
        <v>108.69</v>
      </c>
      <c r="BU6" s="22">
        <f t="shared" si="8"/>
        <v>100.42</v>
      </c>
      <c r="BV6" s="22">
        <f t="shared" si="8"/>
        <v>98.77</v>
      </c>
      <c r="BW6" s="22">
        <f t="shared" si="8"/>
        <v>95.79</v>
      </c>
      <c r="BX6" s="22">
        <f t="shared" si="8"/>
        <v>98.3</v>
      </c>
      <c r="BY6" s="22">
        <f t="shared" si="8"/>
        <v>93.82</v>
      </c>
      <c r="BZ6" s="21" t="str">
        <f>IF(BZ7="","",IF(BZ7="-","【-】","【"&amp;SUBSTITUTE(TEXT(BZ7,"#,##0.00"),"-","△")&amp;"】"))</f>
        <v>【97.47】</v>
      </c>
      <c r="CA6" s="22">
        <f>IF(CA7="",NA(),CA7)</f>
        <v>151.69</v>
      </c>
      <c r="CB6" s="22">
        <f t="shared" ref="CB6:CJ6" si="9">IF(CB7="",NA(),CB7)</f>
        <v>150.85</v>
      </c>
      <c r="CC6" s="22">
        <f t="shared" si="9"/>
        <v>141.16</v>
      </c>
      <c r="CD6" s="22">
        <f t="shared" si="9"/>
        <v>145.28</v>
      </c>
      <c r="CE6" s="22">
        <f t="shared" si="9"/>
        <v>148.49</v>
      </c>
      <c r="CF6" s="22">
        <f t="shared" si="9"/>
        <v>171.67</v>
      </c>
      <c r="CG6" s="22">
        <f t="shared" si="9"/>
        <v>173.67</v>
      </c>
      <c r="CH6" s="22">
        <f t="shared" si="9"/>
        <v>171.13</v>
      </c>
      <c r="CI6" s="22">
        <f t="shared" si="9"/>
        <v>173.7</v>
      </c>
      <c r="CJ6" s="22">
        <f t="shared" si="9"/>
        <v>178.94</v>
      </c>
      <c r="CK6" s="21" t="str">
        <f>IF(CK7="","",IF(CK7="-","【-】","【"&amp;SUBSTITUTE(TEXT(CK7,"#,##0.00"),"-","△")&amp;"】"))</f>
        <v>【174.75】</v>
      </c>
      <c r="CL6" s="22">
        <f>IF(CL7="",NA(),CL7)</f>
        <v>63.39</v>
      </c>
      <c r="CM6" s="22">
        <f t="shared" ref="CM6:CU6" si="10">IF(CM7="",NA(),CM7)</f>
        <v>66.7</v>
      </c>
      <c r="CN6" s="22">
        <f t="shared" si="10"/>
        <v>69.66</v>
      </c>
      <c r="CO6" s="22">
        <f t="shared" si="10"/>
        <v>67.680000000000007</v>
      </c>
      <c r="CP6" s="22">
        <f t="shared" si="10"/>
        <v>66.19</v>
      </c>
      <c r="CQ6" s="22">
        <f t="shared" si="10"/>
        <v>59.74</v>
      </c>
      <c r="CR6" s="22">
        <f t="shared" si="10"/>
        <v>59.67</v>
      </c>
      <c r="CS6" s="22">
        <f t="shared" si="10"/>
        <v>60.12</v>
      </c>
      <c r="CT6" s="22">
        <f t="shared" si="10"/>
        <v>60.34</v>
      </c>
      <c r="CU6" s="22">
        <f t="shared" si="10"/>
        <v>59.54</v>
      </c>
      <c r="CV6" s="21" t="str">
        <f>IF(CV7="","",IF(CV7="-","【-】","【"&amp;SUBSTITUTE(TEXT(CV7,"#,##0.00"),"-","△")&amp;"】"))</f>
        <v>【59.97】</v>
      </c>
      <c r="CW6" s="22">
        <f>IF(CW7="",NA(),CW7)</f>
        <v>92.57</v>
      </c>
      <c r="CX6" s="22">
        <f t="shared" ref="CX6:DF6" si="11">IF(CX7="",NA(),CX7)</f>
        <v>87.84</v>
      </c>
      <c r="CY6" s="22">
        <f t="shared" si="11"/>
        <v>85.6</v>
      </c>
      <c r="CZ6" s="22">
        <f t="shared" si="11"/>
        <v>86.16</v>
      </c>
      <c r="DA6" s="22">
        <f t="shared" si="11"/>
        <v>86.47</v>
      </c>
      <c r="DB6" s="22">
        <f t="shared" si="11"/>
        <v>84.8</v>
      </c>
      <c r="DC6" s="22">
        <f t="shared" si="11"/>
        <v>84.6</v>
      </c>
      <c r="DD6" s="22">
        <f t="shared" si="11"/>
        <v>84.24</v>
      </c>
      <c r="DE6" s="22">
        <f t="shared" si="11"/>
        <v>84.19</v>
      </c>
      <c r="DF6" s="22">
        <f t="shared" si="11"/>
        <v>83.93</v>
      </c>
      <c r="DG6" s="21" t="str">
        <f>IF(DG7="","",IF(DG7="-","【-】","【"&amp;SUBSTITUTE(TEXT(DG7,"#,##0.00"),"-","△")&amp;"】"))</f>
        <v>【89.76】</v>
      </c>
      <c r="DH6" s="22">
        <f>IF(DH7="",NA(),DH7)</f>
        <v>56.17</v>
      </c>
      <c r="DI6" s="22">
        <f t="shared" ref="DI6:DQ6" si="12">IF(DI7="",NA(),DI7)</f>
        <v>53.94</v>
      </c>
      <c r="DJ6" s="22">
        <f t="shared" si="12"/>
        <v>53.32</v>
      </c>
      <c r="DK6" s="22">
        <f t="shared" si="12"/>
        <v>52.3</v>
      </c>
      <c r="DL6" s="22">
        <f t="shared" si="12"/>
        <v>51.37</v>
      </c>
      <c r="DM6" s="22">
        <f t="shared" si="12"/>
        <v>47.66</v>
      </c>
      <c r="DN6" s="22">
        <f t="shared" si="12"/>
        <v>48.17</v>
      </c>
      <c r="DO6" s="22">
        <f t="shared" si="12"/>
        <v>48.83</v>
      </c>
      <c r="DP6" s="22">
        <f t="shared" si="12"/>
        <v>49.96</v>
      </c>
      <c r="DQ6" s="22">
        <f t="shared" si="12"/>
        <v>50.82</v>
      </c>
      <c r="DR6" s="21" t="str">
        <f>IF(DR7="","",IF(DR7="-","【-】","【"&amp;SUBSTITUTE(TEXT(DR7,"#,##0.00"),"-","△")&amp;"】"))</f>
        <v>【51.51】</v>
      </c>
      <c r="DS6" s="22">
        <f>IF(DS7="",NA(),DS7)</f>
        <v>43.89</v>
      </c>
      <c r="DT6" s="22">
        <f t="shared" ref="DT6:EB6" si="13">IF(DT7="",NA(),DT7)</f>
        <v>43.78</v>
      </c>
      <c r="DU6" s="22">
        <f t="shared" si="13"/>
        <v>44.29</v>
      </c>
      <c r="DV6" s="22">
        <f t="shared" si="13"/>
        <v>42.17</v>
      </c>
      <c r="DW6" s="22">
        <f t="shared" si="13"/>
        <v>42.03</v>
      </c>
      <c r="DX6" s="22">
        <f t="shared" si="13"/>
        <v>15.1</v>
      </c>
      <c r="DY6" s="22">
        <f t="shared" si="13"/>
        <v>17.12</v>
      </c>
      <c r="DZ6" s="22">
        <f t="shared" si="13"/>
        <v>18.18</v>
      </c>
      <c r="EA6" s="22">
        <f t="shared" si="13"/>
        <v>19.32</v>
      </c>
      <c r="EB6" s="22">
        <f t="shared" si="13"/>
        <v>21.16</v>
      </c>
      <c r="EC6" s="21" t="str">
        <f>IF(EC7="","",IF(EC7="-","【-】","【"&amp;SUBSTITUTE(TEXT(EC7,"#,##0.00"),"-","△")&amp;"】"))</f>
        <v>【23.75】</v>
      </c>
      <c r="ED6" s="22">
        <f>IF(ED7="",NA(),ED7)</f>
        <v>1.34</v>
      </c>
      <c r="EE6" s="22">
        <f t="shared" ref="EE6:EM6" si="14">IF(EE7="",NA(),EE7)</f>
        <v>1.26</v>
      </c>
      <c r="EF6" s="22">
        <f t="shared" si="14"/>
        <v>0.72</v>
      </c>
      <c r="EG6" s="22">
        <f t="shared" si="14"/>
        <v>1.73</v>
      </c>
      <c r="EH6" s="22">
        <f t="shared" si="14"/>
        <v>1.66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5">
      <c r="A7" s="15"/>
      <c r="B7" s="24">
        <v>2022</v>
      </c>
      <c r="C7" s="24">
        <v>234257</v>
      </c>
      <c r="D7" s="24">
        <v>46</v>
      </c>
      <c r="E7" s="24">
        <v>1</v>
      </c>
      <c r="F7" s="24">
        <v>0</v>
      </c>
      <c r="G7" s="24">
        <v>1</v>
      </c>
      <c r="H7" s="24" t="s">
        <v>92</v>
      </c>
      <c r="I7" s="24" t="s">
        <v>93</v>
      </c>
      <c r="J7" s="24" t="s">
        <v>94</v>
      </c>
      <c r="K7" s="24" t="s">
        <v>95</v>
      </c>
      <c r="L7" s="24" t="s">
        <v>96</v>
      </c>
      <c r="M7" s="24" t="s">
        <v>97</v>
      </c>
      <c r="N7" s="25" t="s">
        <v>98</v>
      </c>
      <c r="O7" s="25">
        <v>99.44</v>
      </c>
      <c r="P7" s="25">
        <v>96.43</v>
      </c>
      <c r="Q7" s="25">
        <v>3025</v>
      </c>
      <c r="R7" s="25">
        <v>37144</v>
      </c>
      <c r="S7" s="25">
        <v>11.09</v>
      </c>
      <c r="T7" s="25">
        <v>3349.32</v>
      </c>
      <c r="U7" s="25">
        <v>35743</v>
      </c>
      <c r="V7" s="25">
        <v>10.6</v>
      </c>
      <c r="W7" s="25">
        <v>3371.98</v>
      </c>
      <c r="X7" s="25">
        <v>108.55</v>
      </c>
      <c r="Y7" s="25">
        <v>108.91</v>
      </c>
      <c r="Z7" s="25">
        <v>96.99</v>
      </c>
      <c r="AA7" s="25">
        <v>113.08</v>
      </c>
      <c r="AB7" s="25">
        <v>110.33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2358.56</v>
      </c>
      <c r="AU7" s="25">
        <v>3173.93</v>
      </c>
      <c r="AV7" s="25">
        <v>2583.79</v>
      </c>
      <c r="AW7" s="25">
        <v>2265.17</v>
      </c>
      <c r="AX7" s="25">
        <v>1905.02</v>
      </c>
      <c r="AY7" s="25">
        <v>366.03</v>
      </c>
      <c r="AZ7" s="25">
        <v>365.18</v>
      </c>
      <c r="BA7" s="25">
        <v>327.77</v>
      </c>
      <c r="BB7" s="25">
        <v>338.02</v>
      </c>
      <c r="BC7" s="25">
        <v>345.94</v>
      </c>
      <c r="BD7" s="25">
        <v>252.29</v>
      </c>
      <c r="BE7" s="25">
        <v>2.82</v>
      </c>
      <c r="BF7" s="25">
        <v>0.7</v>
      </c>
      <c r="BG7" s="25">
        <v>0</v>
      </c>
      <c r="BH7" s="25">
        <v>0</v>
      </c>
      <c r="BI7" s="25">
        <v>0</v>
      </c>
      <c r="BJ7" s="25">
        <v>370.12</v>
      </c>
      <c r="BK7" s="25">
        <v>371.65</v>
      </c>
      <c r="BL7" s="25">
        <v>397.1</v>
      </c>
      <c r="BM7" s="25">
        <v>379.91</v>
      </c>
      <c r="BN7" s="25">
        <v>386.61</v>
      </c>
      <c r="BO7" s="25">
        <v>268.07</v>
      </c>
      <c r="BP7" s="25">
        <v>107.02</v>
      </c>
      <c r="BQ7" s="25">
        <v>107.73</v>
      </c>
      <c r="BR7" s="25">
        <v>92.94</v>
      </c>
      <c r="BS7" s="25">
        <v>110.9</v>
      </c>
      <c r="BT7" s="25">
        <v>108.69</v>
      </c>
      <c r="BU7" s="25">
        <v>100.42</v>
      </c>
      <c r="BV7" s="25">
        <v>98.77</v>
      </c>
      <c r="BW7" s="25">
        <v>95.79</v>
      </c>
      <c r="BX7" s="25">
        <v>98.3</v>
      </c>
      <c r="BY7" s="25">
        <v>93.82</v>
      </c>
      <c r="BZ7" s="25">
        <v>97.47</v>
      </c>
      <c r="CA7" s="25">
        <v>151.69</v>
      </c>
      <c r="CB7" s="25">
        <v>150.85</v>
      </c>
      <c r="CC7" s="25">
        <v>141.16</v>
      </c>
      <c r="CD7" s="25">
        <v>145.28</v>
      </c>
      <c r="CE7" s="25">
        <v>148.49</v>
      </c>
      <c r="CF7" s="25">
        <v>171.67</v>
      </c>
      <c r="CG7" s="25">
        <v>173.67</v>
      </c>
      <c r="CH7" s="25">
        <v>171.13</v>
      </c>
      <c r="CI7" s="25">
        <v>173.7</v>
      </c>
      <c r="CJ7" s="25">
        <v>178.94</v>
      </c>
      <c r="CK7" s="25">
        <v>174.75</v>
      </c>
      <c r="CL7" s="25">
        <v>63.39</v>
      </c>
      <c r="CM7" s="25">
        <v>66.7</v>
      </c>
      <c r="CN7" s="25">
        <v>69.66</v>
      </c>
      <c r="CO7" s="25">
        <v>67.680000000000007</v>
      </c>
      <c r="CP7" s="25">
        <v>66.19</v>
      </c>
      <c r="CQ7" s="25">
        <v>59.74</v>
      </c>
      <c r="CR7" s="25">
        <v>59.67</v>
      </c>
      <c r="CS7" s="25">
        <v>60.12</v>
      </c>
      <c r="CT7" s="25">
        <v>60.34</v>
      </c>
      <c r="CU7" s="25">
        <v>59.54</v>
      </c>
      <c r="CV7" s="25">
        <v>59.97</v>
      </c>
      <c r="CW7" s="25">
        <v>92.57</v>
      </c>
      <c r="CX7" s="25">
        <v>87.84</v>
      </c>
      <c r="CY7" s="25">
        <v>85.6</v>
      </c>
      <c r="CZ7" s="25">
        <v>86.16</v>
      </c>
      <c r="DA7" s="25">
        <v>86.47</v>
      </c>
      <c r="DB7" s="25">
        <v>84.8</v>
      </c>
      <c r="DC7" s="25">
        <v>84.6</v>
      </c>
      <c r="DD7" s="25">
        <v>84.24</v>
      </c>
      <c r="DE7" s="25">
        <v>84.19</v>
      </c>
      <c r="DF7" s="25">
        <v>83.93</v>
      </c>
      <c r="DG7" s="25">
        <v>89.76</v>
      </c>
      <c r="DH7" s="25">
        <v>56.17</v>
      </c>
      <c r="DI7" s="25">
        <v>53.94</v>
      </c>
      <c r="DJ7" s="25">
        <v>53.32</v>
      </c>
      <c r="DK7" s="25">
        <v>52.3</v>
      </c>
      <c r="DL7" s="25">
        <v>51.37</v>
      </c>
      <c r="DM7" s="25">
        <v>47.66</v>
      </c>
      <c r="DN7" s="25">
        <v>48.17</v>
      </c>
      <c r="DO7" s="25">
        <v>48.83</v>
      </c>
      <c r="DP7" s="25">
        <v>49.96</v>
      </c>
      <c r="DQ7" s="25">
        <v>50.82</v>
      </c>
      <c r="DR7" s="25">
        <v>51.51</v>
      </c>
      <c r="DS7" s="25">
        <v>43.89</v>
      </c>
      <c r="DT7" s="25">
        <v>43.78</v>
      </c>
      <c r="DU7" s="25">
        <v>44.29</v>
      </c>
      <c r="DV7" s="25">
        <v>42.17</v>
      </c>
      <c r="DW7" s="25">
        <v>42.03</v>
      </c>
      <c r="DX7" s="25">
        <v>15.1</v>
      </c>
      <c r="DY7" s="25">
        <v>17.12</v>
      </c>
      <c r="DZ7" s="25">
        <v>18.18</v>
      </c>
      <c r="EA7" s="25">
        <v>19.32</v>
      </c>
      <c r="EB7" s="25">
        <v>21.16</v>
      </c>
      <c r="EC7" s="25">
        <v>23.75</v>
      </c>
      <c r="ED7" s="25">
        <v>1.34</v>
      </c>
      <c r="EE7" s="25">
        <v>1.26</v>
      </c>
      <c r="EF7" s="25">
        <v>0.72</v>
      </c>
      <c r="EG7" s="25">
        <v>1.73</v>
      </c>
      <c r="EH7" s="25">
        <v>1.66</v>
      </c>
      <c r="EI7" s="25">
        <v>0.57999999999999996</v>
      </c>
      <c r="EJ7" s="25">
        <v>0.54</v>
      </c>
      <c r="EK7" s="25">
        <v>0.56999999999999995</v>
      </c>
      <c r="EL7" s="25">
        <v>0.52</v>
      </c>
      <c r="EM7" s="25">
        <v>0.48</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104</v>
      </c>
    </row>
    <row r="12" spans="1:144" x14ac:dyDescent="0.25">
      <c r="B12">
        <v>1</v>
      </c>
      <c r="C12">
        <v>1</v>
      </c>
      <c r="D12">
        <v>2</v>
      </c>
      <c r="E12">
        <v>3</v>
      </c>
      <c r="F12">
        <v>4</v>
      </c>
      <c r="G12" t="s">
        <v>105</v>
      </c>
    </row>
    <row r="13" spans="1:144" x14ac:dyDescent="0.2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2024-02-15T11:00:25Z</cp:lastPrinted>
  <dcterms:created xsi:type="dcterms:W3CDTF">2023-12-05T00:55:55Z</dcterms:created>
  <dcterms:modified xsi:type="dcterms:W3CDTF">2024-02-22T06:24:09Z</dcterms:modified>
  <cp:category/>
</cp:coreProperties>
</file>