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9　美浜町\"/>
    </mc:Choice>
  </mc:AlternateContent>
  <xr:revisionPtr revIDLastSave="0" documentId="13_ncr:1_{0CCEDDB2-F478-429A-A2D8-B30DD0F6CA3D}" xr6:coauthVersionLast="47" xr6:coauthVersionMax="47" xr10:uidLastSave="{00000000-0000-0000-0000-000000000000}"/>
  <workbookProtection workbookAlgorithmName="SHA-512" workbookHashValue="XHhebHlnVg4ktgdwU8DppOANuxgl8CJn6LZZymh91xwwhhv+V711XdInWV37R7fpu9q5bIux8LZ6f84rG8xe4A==" workbookSaltValue="G3uywuLliIYtEPtLc0hfEQ=="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AD10" i="4"/>
  <c r="I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<sst xmlns="http://schemas.openxmlformats.org/spreadsheetml/2006/main" count="236" uniqueCount="120">
  <si>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</si>
  <si>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</si>
  <si>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</si>
  <si>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</si>
  <si>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</si>
  <si>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</si>
  <si>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</si>
  <si>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</si>
  <si>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</si>
  <si>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</si>
  <si>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</si>
  <si>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</si>
  <si>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</si>
  <si>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</si>
  <si>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</si>
  <si>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</si>
  <si>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</si>
  <si>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</si>
  <si>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</si>
  <si>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</si>
  <si>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</si>
  <si>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</si>
  <si>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</si>
  <si>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</si>
  <si>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</si>
  <si>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</si>
  <si>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</si>
  <si>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</si>
  <si>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</si>
  <si>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</si>
  <si>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</si>
  <si>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</si>
  <si>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</si>
  <si>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</si>
  <si>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</si>
  <si>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</si>
  <si>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</si>
  <si>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</si>
  <si>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</si>
  <si>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</si>
  <si>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</si>
  <si>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</si>
  <si>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</si>
  <si>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</si>
  <si>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</si>
  <si>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</si>
  <si>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</si>
  <si>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</si>
  <si>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</si>
  <si>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</si>
  <si>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</si>
  <si>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</si>
  <si>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</si>
  <si>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</si>
  <si>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</si>
  <si>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</si>
  <si>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</si>
  <si>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</si>
  <si>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</si>
  <si>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</si>
  <si>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</si>
  <si>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</si>
  <si>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</si>
  <si>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</si>
  <si>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</si>
  <si>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</si>
  <si>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</si>
  <si>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</si>
  <si>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</si>
  <si>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</si>
  <si>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</si>
  <si>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</si>
  <si>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</si>
  <si>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</si>
  <si>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</si>
  <si>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</si>
  <si>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</si>
  <si>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</si>
  <si>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</si>
  <si>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</si>
  <si>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</si>
  <si>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</si>
  <si>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</si>
  <si>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</si>
  <si>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</si>
  <si>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</si>
  <si>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</si>
  <si>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</si>
  <si>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</si>
  <si>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</si>
  <si>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</si>
  <si>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</si>
  <si>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</si>
  <si>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</si>
  <si>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</si>
  <si>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</si>
  <si>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</si>
  <si>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</si>
  <si>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</si>
  <si>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</si>
  <si>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</si>
  <si>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</si>
  <si>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</si>
  <si>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</si>
  <si>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</si>
  <si>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</si>
  <si>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</si>
  <si>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</si>
  <si>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</si>
  <si>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</si>
  <si>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</si>
  <si>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</si>
  <si>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</si>
  <si>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</si>
  <si>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</si>
  <si>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</si>
  <si>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</si>
  <si>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③管渠改善率は0％となっているが、これは標準耐用年数を経過した管渠がなく更新する必要がないためである。しかしながら約24年後には耐用年数を迎えることになる。</t>
  </si>
  <si>
    <t>①収益的収支比率は100％前後ではあるが、これは他会計繰入金に依存しているためである。また④企業債残高対事業規模比率は0％であるが、これも企業債を一般会計から繰り入れて負担しているためである。
　⑤経費回収率では類似団体平均値が約53％であるのに対し16.2％となっていることから、料金収入が少ないことが伺える。昨年度の約17.4％から下降したが、人口減少要因である。
　⑥汚水処理原価は約732円であるが、使用料及び修繕費の増加が要因で、昨年よりも高い数字となっている。類似団体の平均値が約300円に対し近年は700円前後で推移しており、比較すると高い処理費となっている。これはここ数年間、機器の修繕を行っていることもあるが、計画処理水量の50％以下の処理水量となっており、夏季の海水浴客等の流入人口を含めた計画処理量であるためである。
　⑦施設利用率は類似団体平均値の52.35％に対し、約2分の1の24.06％となっている。本地区の特徴として夏季における海水浴客を見込んだ計画としているが、年最大処理水量としても50％強の利用率しかない。近年の海水浴離れの影響を受けていると思われる。また処理区域人口も減少してきており、適切な処理施設の規模となっていないことが伺える。
　⑧水洗化率は約90％であり、類似団体平均値を上回っているが、人口減少により僅かに90％割り込んでいる。</t>
    <rPh sb="168" eb="170">
      <t>カコウ</t>
    </rPh>
    <rPh sb="174" eb="176">
      <t>ジンコウ</t>
    </rPh>
    <rPh sb="176" eb="178">
      <t>ゲンショウ</t>
    </rPh>
    <rPh sb="213" eb="215">
      <t>ゾウカ</t>
    </rPh>
    <rPh sb="225" eb="226">
      <t>タカ</t>
    </rPh>
    <rPh sb="398" eb="399">
      <t>ブン</t>
    </rPh>
    <rPh sb="569" eb="573">
      <t>ジンコウゲンショウ</t>
    </rPh>
    <rPh sb="576" eb="577">
      <t>ワズ</t>
    </rPh>
    <rPh sb="582" eb="583">
      <t>ワ</t>
    </rPh>
    <rPh sb="584" eb="585">
      <t>コ</t>
    </rPh>
    <phoneticPr fontId="4"/>
  </si>
  <si>
    <t>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将来において継続して処理施設の修繕工事を実施していく費用が必要となるが、処理施設の適切な規模を再検討する必要がある。
　また管渠については現時点で中継ポンプ施設以外の更新費用は必要ないが、本地区は平成8年度に供用開始されており、約24年後には標準耐用年数を迎えることになるため、適切な更新計画に基づく投資が必要である。
　令和２年度に経営戦略を策定したが、更なるコスト策減を目指す必要がある。令和7年度更新予定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</si>
</sst>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F9-4FFF-A95C-27E2B042C3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8F9-4FFF-A95C-27E2B042C3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23.44</c:v>
                </c:pt>
                <c:pt idx="1">
                  <c:v>21.56</c:v>
                </c:pt>
                <c:pt idx="2">
                  <c:v>20.63</c:v>
                </c:pt>
                <c:pt idx="3">
                  <c:v>23.75</c:v>
                </c:pt>
                <c:pt idx="4">
                  <c:v>24.06</c:v>
                </c:pt>
              </c:numCache>
            </c:numRef>
          </c:val>
          <c:extLst>
            <c:ext xmlns:c16="http://schemas.microsoft.com/office/drawing/2014/chart" uri="{C3380CC4-5D6E-409C-BE32-E72D297353CC}">
              <c16:uniqueId val="{00000000-9055-45C5-AF44-C37A303282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055-45C5-AF44-C37A303282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c:v>
                </c:pt>
                <c:pt idx="1">
                  <c:v>89.95</c:v>
                </c:pt>
                <c:pt idx="2">
                  <c:v>89.9</c:v>
                </c:pt>
                <c:pt idx="3">
                  <c:v>89.53</c:v>
                </c:pt>
                <c:pt idx="4">
                  <c:v>89.73</c:v>
                </c:pt>
              </c:numCache>
            </c:numRef>
          </c:val>
          <c:extLst>
            <c:ext xmlns:c16="http://schemas.microsoft.com/office/drawing/2014/chart" uri="{C3380CC4-5D6E-409C-BE32-E72D297353CC}">
              <c16:uniqueId val="{00000000-BA6C-427F-B5E0-FE6DBFB455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A6C-427F-B5E0-FE6DBFB455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99.27</c:v>
                </c:pt>
                <c:pt idx="1">
                  <c:v>101.87</c:v>
                </c:pt>
                <c:pt idx="2">
                  <c:v>107.74</c:v>
                </c:pt>
                <c:pt idx="3">
                  <c:v>100</c:v>
                </c:pt>
                <c:pt idx="4">
                  <c:v>104.18</c:v>
                </c:pt>
              </c:numCache>
            </c:numRef>
          </c:val>
          <c:extLst>
            <c:ext xmlns:c16="http://schemas.microsoft.com/office/drawing/2014/chart" uri="{C3380CC4-5D6E-409C-BE32-E72D297353CC}">
              <c16:uniqueId val="{00000000-DF45-42D9-AE07-474029E696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5-42D9-AE07-474029E696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59-4C50-AB56-AC1CC24D5C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9-4C50-AB56-AC1CC24D5C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E-454F-BCF8-8117B84D78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E-454F-BCF8-8117B84D78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3-4166-9484-416412D345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3-4166-9484-416412D345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B-4428-86B9-3A734C6C8A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B-4428-86B9-3A734C6C8A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1C-4D08-81C2-07AF3EE070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81C-4D08-81C2-07AF3EE070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13.75</c:v>
                </c:pt>
                <c:pt idx="1">
                  <c:v>16.399999999999999</c:v>
                </c:pt>
                <c:pt idx="2">
                  <c:v>17.89</c:v>
                </c:pt>
                <c:pt idx="3">
                  <c:v>17.39</c:v>
                </c:pt>
                <c:pt idx="4">
                  <c:v>16.2</c:v>
                </c:pt>
              </c:numCache>
            </c:numRef>
          </c:val>
          <c:extLst>
            <c:ext xmlns:c16="http://schemas.microsoft.com/office/drawing/2014/chart" uri="{C3380CC4-5D6E-409C-BE32-E72D297353CC}">
              <c16:uniqueId val="{00000000-6019-4A77-9FA9-BAFECE6569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019-4A77-9FA9-BAFECE6569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842.83</c:v>
                </c:pt>
                <c:pt idx="1">
                  <c:v>690.87</c:v>
                </c:pt>
                <c:pt idx="2">
                  <c:v>637.08000000000004</c:v>
                </c:pt>
                <c:pt idx="3">
                  <c:v>660.84</c:v>
                </c:pt>
                <c:pt idx="4">
                  <c:v>732.47</c:v>
                </c:pt>
              </c:numCache>
            </c:numRef>
          </c:val>
          <c:extLst>
            <c:ext xmlns:c16="http://schemas.microsoft.com/office/drawing/2014/chart" uri="{C3380CC4-5D6E-409C-BE32-E72D297353CC}">
              <c16:uniqueId val="{00000000-E1B0-4E30-A1F4-CB846222A5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1B0-4E30-A1F4-CB846222A5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美浜町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21131</v>
      </c>
      <c r="AM8" s="46"/>
      <c r="AN8" s="46"/>
      <c r="AO8" s="46"/>
      <c r="AP8" s="46"/>
      <c r="AQ8" s="46"/>
      <c r="AR8" s="46"/>
      <c r="AS8" s="46"/>
      <c r="AT8" s="45">
        <f>データ!T6</f>
        <v>46.2</v>
      </c>
      <c r="AU8" s="45"/>
      <c r="AV8" s="45"/>
      <c r="AW8" s="45"/>
      <c r="AX8" s="45"/>
      <c r="AY8" s="45"/>
      <c r="AZ8" s="45"/>
      <c r="BA8" s="45"/>
      <c r="BB8" s="45">
        <f>データ!U6</f>
        <v>457.38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0.88</v>
      </c>
      <c r="Q10" s="45"/>
      <c r="R10" s="45"/>
      <c r="S10" s="45"/>
      <c r="T10" s="45"/>
      <c r="U10" s="45"/>
      <c r="V10" s="45"/>
      <c r="W10" s="45">
        <f>データ!Q6</f>
        <v>77.48</v>
      </c>
      <c r="X10" s="45"/>
      <c r="Y10" s="45"/>
      <c r="Z10" s="45"/>
      <c r="AA10" s="45"/>
      <c r="AB10" s="45"/>
      <c r="AC10" s="45"/>
      <c r="AD10" s="46">
        <f>データ!R6</f>
        <v>2120</v>
      </c>
      <c r="AE10" s="46"/>
      <c r="AF10" s="46"/>
      <c r="AG10" s="46"/>
      <c r="AH10" s="46"/>
      <c r="AI10" s="46"/>
      <c r="AJ10" s="46"/>
      <c r="AK10" s="2"/>
      <c r="AL10" s="46">
        <f>データ!V6</f>
        <v>185</v>
      </c>
      <c r="AM10" s="46"/>
      <c r="AN10" s="46"/>
      <c r="AO10" s="46"/>
      <c r="AP10" s="46"/>
      <c r="AQ10" s="46"/>
      <c r="AR10" s="46"/>
      <c r="AS10" s="46"/>
      <c r="AT10" s="45">
        <f>データ!W6</f>
        <v>0.15</v>
      </c>
      <c r="AU10" s="45"/>
      <c r="AV10" s="45"/>
      <c r="AW10" s="45"/>
      <c r="AX10" s="45"/>
      <c r="AY10" s="45"/>
      <c r="AZ10" s="45"/>
      <c r="BA10" s="45"/>
      <c r="BB10" s="45">
        <f>データ!X6</f>
        <v>1233.33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VVMamZ+fdQlx5EXfVZBLLhXOHYF1ERppqPmm+05e7RYExz//WnfnupUqdIKNB8p5pvPsEiJhPLVZi4fzDda10Q==" saltValue="jVZ83bW3VkNuNtZeySMv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7968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234460</v>
      </c>
      <c r="D6" s="19">
        <f t="shared" si="3"/>
        <v>47</v>
      </c>
      <c r="E6" s="19">
        <f t="shared" si="3"/>
        <v>17</v>
      </c>
      <c r="F6" s="19">
        <f t="shared" si="3"/>
        <v>5</v>
      </c>
      <c r="G6" s="19">
        <f t="shared" si="3"/>
        <v>0</v>
      </c>
      <c r="H6" s="19" t="str">
        <f t="shared" si="3"/>
        <v>愛知県　美浜町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0.88</v>
      </c>
      <c r="Q6" s="20">
        <f t="shared" si="3"/>
        <v>77.48</v>
      </c>
      <c r="R6" s="20">
        <f t="shared" si="3"/>
        <v>2120</v>
      </c>
      <c r="S6" s="20">
        <f t="shared" si="3"/>
        <v>21131</v>
      </c>
      <c r="T6" s="20">
        <f t="shared" si="3"/>
        <v>46.2</v>
      </c>
      <c r="U6" s="20">
        <f t="shared" si="3"/>
        <v>457.38</v>
      </c>
      <c r="V6" s="20">
        <f t="shared" si="3"/>
        <v>185</v>
      </c>
      <c r="W6" s="20">
        <f t="shared" si="3"/>
        <v>0.15</v>
      </c>
      <c r="X6" s="20">
        <f t="shared" si="3"/>
        <v>1233.33</v>
      </c>
      <c r="Y6" s="21">
        <f>IF(Y7="",NA(),Y7)</f>
        <v>99.27</v>
      </c>
      <c r="Z6" s="21">
        <f t="shared" ref="Z6:AH6" si="4">IF(Z7="",NA(),Z7)</f>
        <v>101.87</v>
      </c>
      <c r="AA6" s="21">
        <f t="shared" si="4"/>
        <v>107.74</v>
      </c>
      <c r="AB6" s="21">
        <f t="shared" si="4"/>
        <v>100</v>
      </c>
      <c r="AC6" s="21">
        <f t="shared" si="4"/>
        <v>104.18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13.75</v>
      </c>
      <c r="BR6" s="21">
        <f t="shared" ref="BR6:BZ6" si="8">IF(BR7="",NA(),BR7)</f>
        <v>16.399999999999999</v>
      </c>
      <c r="BS6" s="21">
        <f t="shared" si="8"/>
        <v>17.89</v>
      </c>
      <c r="BT6" s="21">
        <f t="shared" si="8"/>
        <v>17.39</v>
      </c>
      <c r="BU6" s="21">
        <f t="shared" si="8"/>
        <v>16.2</v>
      </c>
      <c r="BV6" s="21">
        <f t="shared" si="8"/>
        <v>57.77</v>
      </c>
      <c r="BW6" s="21">
        <f t="shared" si="8"/>
        <v>57.31</v>
      </c>
      <c r="BX6" s="21">
        <f t="shared" si="8"/>
        <v>57.08</v>
      </c>
      <c r="BY6" s="21">
        <f t="shared" si="8"/>
        <v>56.26</v>
      </c>
      <c r="BZ6" s="21">
        <f t="shared" si="8"/>
        <v>52.94</v>
      </c>
      <c r="CA6" s="20" t="str">
        <f>IF(CA7="","",IF(CA7="-","【-】","【"&amp;SUBSTITUTE(TEXT(CA7,"#,##0.00"),"-","△")&amp;"】"))</f>
        <v>【57.02】</v>
      </c>
      <c r="CB6" s="21">
        <f>IF(CB7="",NA(),CB7)</f>
        <v>842.83</v>
      </c>
      <c r="CC6" s="21">
        <f t="shared" ref="CC6:CK6" si="9">IF(CC7="",NA(),CC7)</f>
        <v>690.87</v>
      </c>
      <c r="CD6" s="21">
        <f t="shared" si="9"/>
        <v>637.08000000000004</v>
      </c>
      <c r="CE6" s="21">
        <f t="shared" si="9"/>
        <v>660.84</v>
      </c>
      <c r="CF6" s="21">
        <f t="shared" si="9"/>
        <v>732.47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23.44</v>
      </c>
      <c r="CN6" s="21">
        <f t="shared" ref="CN6:CV6" si="10">IF(CN7="",NA(),CN7)</f>
        <v>21.56</v>
      </c>
      <c r="CO6" s="21">
        <f t="shared" si="10"/>
        <v>20.63</v>
      </c>
      <c r="CP6" s="21">
        <f t="shared" si="10"/>
        <v>23.75</v>
      </c>
      <c r="CQ6" s="21">
        <f t="shared" si="10"/>
        <v>24.06</v>
      </c>
      <c r="CR6" s="21">
        <f t="shared" si="10"/>
        <v>50.68</v>
      </c>
      <c r="CS6" s="21">
        <f t="shared" si="10"/>
        <v>50.14</v>
      </c>
      <c r="CT6" s="21">
        <f t="shared" si="10"/>
        <v>54.83</v>
      </c>
      <c r="CU6" s="21">
        <f t="shared" si="10"/>
        <v>66.53</v>
      </c>
      <c r="CV6" s="21">
        <f t="shared" si="10"/>
        <v>52.35</v>
      </c>
      <c r="CW6" s="20" t="str">
        <f>IF(CW7="","",IF(CW7="-","【-】","【"&amp;SUBSTITUTE(TEXT(CW7,"#,##0.00"),"-","△")&amp;"】"))</f>
        <v>【52.55】</v>
      </c>
      <c r="CX6" s="21">
        <f>IF(CX7="",NA(),CX7)</f>
        <v>90</v>
      </c>
      <c r="CY6" s="21">
        <f t="shared" ref="CY6:DG6" si="11">IF(CY7="",NA(),CY7)</f>
        <v>89.95</v>
      </c>
      <c r="CZ6" s="21">
        <f t="shared" si="11"/>
        <v>89.9</v>
      </c>
      <c r="DA6" s="21">
        <f t="shared" si="11"/>
        <v>89.53</v>
      </c>
      <c r="DB6" s="21">
        <f t="shared" si="11"/>
        <v>89.73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5">
      <c r="A7" s="14"/>
      <c r="B7" s="23">
        <v>2022</v>
      </c>
      <c r="C7" s="23">
        <v>234460</v>
      </c>
      <c r="D7" s="23">
        <v>47</v>
      </c>
      <c r="E7" s="23">
        <v>17</v>
      </c>
      <c r="F7" s="23">
        <v>5</v>
      </c>
      <c r="G7" s="23">
        <v>0</v>
      </c>
      <c r="H7" s="23" t="s">
        <v>98</v>
      </c>
      <c r="I7" s="23" t="s">
        <v>99</v>
      </c>
      <c r="J7" s="23" t="s">
        <v>100</v>
      </c>
      <c r="K7" s="23" t="s">
        <v>101</v>
      </c>
      <c r="L7" s="23" t="s">
        <v>102</v>
      </c>
      <c r="M7" s="23" t="s">
        <v>103</v>
      </c>
      <c r="N7" s="24" t="s">
        <v>104</v>
      </c>
      <c r="O7" s="24" t="s">
        <v>105</v>
      </c>
      <c r="P7" s="24">
        <v>0.88</v>
      </c>
      <c r="Q7" s="24">
        <v>77.48</v>
      </c>
      <c r="R7" s="24">
        <v>2120</v>
      </c>
      <c r="S7" s="24">
        <v>21131</v>
      </c>
      <c r="T7" s="24">
        <v>46.2</v>
      </c>
      <c r="U7" s="24">
        <v>457.38</v>
      </c>
      <c r="V7" s="24">
        <v>185</v>
      </c>
      <c r="W7" s="24">
        <v>0.15</v>
      </c>
      <c r="X7" s="24">
        <v>1233.33</v>
      </c>
      <c r="Y7" s="24">
        <v>99.27</v>
      </c>
      <c r="Z7" s="24">
        <v>101.87</v>
      </c>
      <c r="AA7" s="24">
        <v>107.74</v>
      </c>
      <c r="AB7" s="24">
        <v>100</v>
      </c>
      <c r="AC7" s="24">
        <v>104.18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13.75</v>
      </c>
      <c r="BR7" s="24">
        <v>16.399999999999999</v>
      </c>
      <c r="BS7" s="24">
        <v>17.89</v>
      </c>
      <c r="BT7" s="24">
        <v>17.39</v>
      </c>
      <c r="BU7" s="24">
        <v>16.2</v>
      </c>
      <c r="BV7" s="24">
        <v>57.77</v>
      </c>
      <c r="BW7" s="24">
        <v>57.31</v>
      </c>
      <c r="BX7" s="24">
        <v>57.08</v>
      </c>
      <c r="BY7" s="24">
        <v>56.26</v>
      </c>
      <c r="BZ7" s="24">
        <v>52.94</v>
      </c>
      <c r="CA7" s="24">
        <v>57.02</v>
      </c>
      <c r="CB7" s="24">
        <v>842.83</v>
      </c>
      <c r="CC7" s="24">
        <v>690.87</v>
      </c>
      <c r="CD7" s="24">
        <v>637.08000000000004</v>
      </c>
      <c r="CE7" s="24">
        <v>660.84</v>
      </c>
      <c r="CF7" s="24">
        <v>732.47</v>
      </c>
      <c r="CG7" s="24">
        <v>274.35000000000002</v>
      </c>
      <c r="CH7" s="24">
        <v>273.52</v>
      </c>
      <c r="CI7" s="24">
        <v>274.99</v>
      </c>
      <c r="CJ7" s="24">
        <v>282.08999999999997</v>
      </c>
      <c r="CK7" s="24">
        <v>303.27999999999997</v>
      </c>
      <c r="CL7" s="24">
        <v>273.68</v>
      </c>
      <c r="CM7" s="24">
        <v>23.44</v>
      </c>
      <c r="CN7" s="24">
        <v>21.56</v>
      </c>
      <c r="CO7" s="24">
        <v>20.63</v>
      </c>
      <c r="CP7" s="24">
        <v>23.75</v>
      </c>
      <c r="CQ7" s="24">
        <v>24.06</v>
      </c>
      <c r="CR7" s="24">
        <v>50.68</v>
      </c>
      <c r="CS7" s="24">
        <v>50.14</v>
      </c>
      <c r="CT7" s="24">
        <v>54.83</v>
      </c>
      <c r="CU7" s="24">
        <v>66.53</v>
      </c>
      <c r="CV7" s="24">
        <v>52.35</v>
      </c>
      <c r="CW7" s="24">
        <v>52.55</v>
      </c>
      <c r="CX7" s="24">
        <v>90</v>
      </c>
      <c r="CY7" s="24">
        <v>89.95</v>
      </c>
      <c r="CZ7" s="24">
        <v>89.9</v>
      </c>
      <c r="DA7" s="24">
        <v>89.53</v>
      </c>
      <c r="DB7" s="24">
        <v>89.73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2024-02-22T06:15:40Z</cp:lastPrinted>
  <dcterms:created xsi:type="dcterms:W3CDTF">2023-12-12T02:54:36Z</dcterms:created>
  <dcterms:modified xsi:type="dcterms:W3CDTF">2024-02-22T06:18:53Z</dcterms:modified>
  <cp:category/>
</cp:coreProperties>
</file>