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49\rizai\★新規運用用（山田編集中）\023  経営比較分析表　〇\R5\05 市町村から回答\49　美浜町\"/>
    </mc:Choice>
  </mc:AlternateContent>
  <xr:revisionPtr revIDLastSave="0" documentId="13_ncr:1_{0CCEDDB2-F478-429A-A2D8-B30DD0F6CA3D}" xr6:coauthVersionLast="47" xr6:coauthVersionMax="47" xr10:uidLastSave="{00000000-0000-0000-0000-000000000000}"/>
  <workbookProtection workbookAlgorithmName="SHA-512" workbookHashValue="XHhebHlnVg4ktgdwU8DppOANuxgl8CJn6LZZymh91xwwhhv+V711XdInWV37R7fpu9q5bIux8LZ6f84rG8xe4A==" workbookSaltValue="G3uywuLliIYtEPtLc0hfEQ==" workbookSpinCount="100000" lockStructure="1"/>
  <bookViews>
    <workbookView xWindow="-98" yWindow="-98" windowWidth="17115" windowHeight="10876"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AL8" i="4" s="1"/>
  <c r="R6" i="5"/>
  <c r="Q6" i="5"/>
  <c r="W10" i="4" s="1"/>
  <c r="P6" i="5"/>
  <c r="P10" i="4" s="1"/>
  <c r="O6" i="5"/>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H86" i="4"/>
  <c r="E86" i="4"/>
  <c r="AL10" i="4"/>
  <c r="AD10" i="4"/>
  <c r="I10" i="4"/>
  <c r="B10" i="4"/>
  <c r="I8" i="4"/>
</calcChain>
</file>

<file path=xl/sharedStrings.xml><?xml version="1.0" encoding="utf-8"?>
<sst xmlns="http://schemas.openxmlformats.org/spreadsheetml/2006/main" count="236" uniqueCount="120">
  <si>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</si>
  <si>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</si>
  <si>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</si>
  <si>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</si>
  <si>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</si>
  <si>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</si>
  <si>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</si>
  <si>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</si>
  <si>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</si>
  <si>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</si>
  <si>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</si>
  <si>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</si>
  <si>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</si>
  <si>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</si>
  <si>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</si>
  <si>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</si>
  <si>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</si>
  <si>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</si>
  <si>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</si>
  <si>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</si>
  <si>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</si>
  <si>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</si>
  <si>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</si>
  <si>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</si>
  <si>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</si>
  <si>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</si>
  <si>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</si>
  <si>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</si>
  <si>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</si>
  <si>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</si>
  <si>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</si>
  <si>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</si>
  <si>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</si>
  <si>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</si>
  <si>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</si>
  <si>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</si>
  <si>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</si>
  <si>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</si>
  <si>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</si>
  <si>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</si>
  <si>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</si>
  <si>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</si>
  <si>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</si>
  <si>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</si>
  <si>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</si>
  <si>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</si>
  <si>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</si>
  <si>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</si>
  <si>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</si>
  <si>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</si>
  <si>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</si>
  <si>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</si>
  <si>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</si>
  <si>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</si>
  <si>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</si>
  <si>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</si>
  <si>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</si>
  <si>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</si>
  <si>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</si>
  <si>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</si>
  <si>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</si>
  <si>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</si>
  <si>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</si>
  <si>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</si>
  <si>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</si>
  <si>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</si>
  <si>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</si>
  <si>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</si>
  <si>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</si>
  <si>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</si>
  <si>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</si>
  <si>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</si>
  <si>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</si>
  <si>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</si>
  <si>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</si>
  <si>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</si>
  <si>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</si>
  <si>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</si>
  <si>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</si>
  <si>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</si>
  <si>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</si>
  <si>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</si>
  <si>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</si>
  <si>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</si>
  <si>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</si>
  <si>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</si>
  <si>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</si>
  <si>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</si>
  <si>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</si>
  <si>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</si>
  <si>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</si>
  <si>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</si>
  <si>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</si>
  <si>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</si>
  <si>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</si>
  <si>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</si>
  <si>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</si>
  <si>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</si>
  <si>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美浜町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</si>
  <si>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</si>
  <si>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</si>
  <si>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</si>
  <si>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</si>
  <si>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</si>
  <si>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</si>
  <si>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</si>
  <si>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</si>
  <si>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</si>
  <si>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</si>
  <si>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</si>
  <si>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</si>
  <si>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</si>
  <si>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</si>
  <si>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</si>
  <si>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</si>
  <si>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</si>
  <si>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</si>
  <si>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③管渠改善率は0％となっているが、これは標準耐用年数を経過した管渠がなく更新する必要がないためである。しかしながら約24年後には耐用年数を迎えることになる。</t>
  </si>
  <si>
    <t>①収益的収支比率は100％前後ではあるが、これは他会計繰入金に依存しているためである。また④企業債残高対事業規模比率は0％であるが、これも企業債を一般会計から繰り入れて負担しているためである。
　⑤経費回収率では類似団体平均値が約53％であるのに対し16.2％となっていることから、料金収入が少ないことが伺える。昨年度の約17.4％から下降したが、人口減少要因である。
　⑥汚水処理原価は約732円であるが、使用料及び修繕費の増加が要因で、昨年よりも高い数字となっている。類似団体の平均値が約300円に対し近年は700円前後で推移しており、比較すると高い処理費となっている。これはここ数年間、機器の修繕を行っていることもあるが、計画処理水量の50％以下の処理水量となっており、夏季の海水浴客等の流入人口を含めた計画処理量であるためである。
　⑦施設利用率は類似団体平均値の52.35％に対し、約2分の1の24.06％となっている。本地区の特徴として夏季における海水浴客を見込んだ計画としているが、年最大処理水量としても50％強の利用率しかない。近年の海水浴離れの影響を受けていると思われる。また処理区域人口も減少してきており、適切な処理施設の規模となっていないことが伺える。
　⑧水洗化率は約90％であり、類似団体平均値を上回っているが、人口減少により僅かに90％割り込んでいる。</t>
    <rPh sb="168" eb="170">
      <t>カコウ</t>
    </rPh>
    <rPh sb="174" eb="176">
      <t>ジンコウ</t>
    </rPh>
    <rPh sb="176" eb="178">
      <t>ゲンショウ</t>
    </rPh>
    <rPh sb="213" eb="215">
      <t>ゾウカ</t>
    </rPh>
    <rPh sb="225" eb="226">
      <t>タカ</t>
    </rPh>
    <rPh sb="398" eb="399">
      <t>ブン</t>
    </rPh>
    <rPh sb="569" eb="573">
      <t>ジンコウゲンショウ</t>
    </rPh>
    <rPh sb="576" eb="577">
      <t>ワズ</t>
    </rPh>
    <rPh sb="582" eb="583">
      <t>ワ</t>
    </rPh>
    <rPh sb="584" eb="585">
      <t>コ</t>
    </rPh>
    <phoneticPr fontId="4"/>
  </si>
  <si>
    <t>下水道の経営は料金収入が少ないため他会計繰入金に依存している状況である。
　この先、定住人口や海水浴客等の流入人口も減少傾向にあるため、料金収入の増加は見込めないことから、他会計繰入金に依存しない健全な経営になるような取組が必要である。
　将来において継続して処理施設の修繕工事を実施していく費用が必要となるが、処理施設の適切な規模を再検討する必要がある。
　また管渠については現時点で中継ポンプ施設以外の更新費用は必要ないが、本地区は平成8年度に供用開始されており、約24年後には標準耐用年数を迎えることになるため、適切な更新計画に基づく投資が必要である。
　令和２年度に経営戦略を策定したが、更なるコスト策減を目指す必要がある。令和7年度更新予定</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</si>
</sst>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8F9-4FFF-A95C-27E2B042C3E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C8F9-4FFF-A95C-27E2B042C3E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23.44</c:v>
                </c:pt>
                <c:pt idx="1">
                  <c:v>21.56</c:v>
                </c:pt>
                <c:pt idx="2">
                  <c:v>20.63</c:v>
                </c:pt>
                <c:pt idx="3">
                  <c:v>23.75</c:v>
                </c:pt>
                <c:pt idx="4">
                  <c:v>24.06</c:v>
                </c:pt>
              </c:numCache>
            </c:numRef>
          </c:val>
          <c:extLst>
            <c:ext xmlns:c16="http://schemas.microsoft.com/office/drawing/2014/chart" uri="{C3380CC4-5D6E-409C-BE32-E72D297353CC}">
              <c16:uniqueId val="{00000000-9055-45C5-AF44-C37A3032828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9055-45C5-AF44-C37A3032828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90</c:v>
                </c:pt>
                <c:pt idx="1">
                  <c:v>89.95</c:v>
                </c:pt>
                <c:pt idx="2">
                  <c:v>89.9</c:v>
                </c:pt>
                <c:pt idx="3">
                  <c:v>89.53</c:v>
                </c:pt>
                <c:pt idx="4">
                  <c:v>89.73</c:v>
                </c:pt>
              </c:numCache>
            </c:numRef>
          </c:val>
          <c:extLst>
            <c:ext xmlns:c16="http://schemas.microsoft.com/office/drawing/2014/chart" uri="{C3380CC4-5D6E-409C-BE32-E72D297353CC}">
              <c16:uniqueId val="{00000000-BA6C-427F-B5E0-FE6DBFB455B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BA6C-427F-B5E0-FE6DBFB455B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99.27</c:v>
                </c:pt>
                <c:pt idx="1">
                  <c:v>101.87</c:v>
                </c:pt>
                <c:pt idx="2">
                  <c:v>107.74</c:v>
                </c:pt>
                <c:pt idx="3">
                  <c:v>100</c:v>
                </c:pt>
                <c:pt idx="4">
                  <c:v>104.18</c:v>
                </c:pt>
              </c:numCache>
            </c:numRef>
          </c:val>
          <c:extLst>
            <c:ext xmlns:c16="http://schemas.microsoft.com/office/drawing/2014/chart" uri="{C3380CC4-5D6E-409C-BE32-E72D297353CC}">
              <c16:uniqueId val="{00000000-DF45-42D9-AE07-474029E6969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F45-42D9-AE07-474029E6969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159-4C50-AB56-AC1CC24D5C3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159-4C50-AB56-AC1CC24D5C3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E4E-454F-BCF8-8117B84D782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E4E-454F-BCF8-8117B84D782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873-4166-9484-416412D345C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873-4166-9484-416412D345C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D3B-4428-86B9-3A734C6C8A7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D3B-4428-86B9-3A734C6C8A7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81C-4D08-81C2-07AF3EE070E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481C-4D08-81C2-07AF3EE070E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13.75</c:v>
                </c:pt>
                <c:pt idx="1">
                  <c:v>16.399999999999999</c:v>
                </c:pt>
                <c:pt idx="2">
                  <c:v>17.89</c:v>
                </c:pt>
                <c:pt idx="3">
                  <c:v>17.39</c:v>
                </c:pt>
                <c:pt idx="4">
                  <c:v>16.2</c:v>
                </c:pt>
              </c:numCache>
            </c:numRef>
          </c:val>
          <c:extLst>
            <c:ext xmlns:c16="http://schemas.microsoft.com/office/drawing/2014/chart" uri="{C3380CC4-5D6E-409C-BE32-E72D297353CC}">
              <c16:uniqueId val="{00000000-6019-4A77-9FA9-BAFECE65695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6019-4A77-9FA9-BAFECE65695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842.83</c:v>
                </c:pt>
                <c:pt idx="1">
                  <c:v>690.87</c:v>
                </c:pt>
                <c:pt idx="2">
                  <c:v>637.08000000000004</c:v>
                </c:pt>
                <c:pt idx="3">
                  <c:v>660.84</c:v>
                </c:pt>
                <c:pt idx="4">
                  <c:v>732.47</c:v>
                </c:pt>
              </c:numCache>
            </c:numRef>
          </c:val>
          <c:extLst>
            <c:ext xmlns:c16="http://schemas.microsoft.com/office/drawing/2014/chart" uri="{C3380CC4-5D6E-409C-BE32-E72D297353CC}">
              <c16:uniqueId val="{00000000-E1B0-4E30-A1F4-CB846222A5B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E1B0-4E30-A1F4-CB846222A5B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heetViews>
  <sheetFormatPr defaultColWidth="2.59765625" defaultRowHeight="12.75" x14ac:dyDescent="0.25"/>
  <cols>
    <col min="1" max="1" width="2.59765625" customWidth="1"/>
    <col min="2" max="62" width="3.73046875" customWidth="1"/>
    <col min="64" max="78" width="3.1328125" customWidth="1"/>
    <col min="79" max="79" width="4.46484375" bestFit="1" customWidth="1"/>
    <col min="81" max="82" width="4.46484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68" t="str">
        <f>データ!H6</f>
        <v>愛知県　美浜町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25">
      <c r="A8" s="2"/>
      <c r="B8" s="65" t="str">
        <f>データ!I6</f>
        <v>法非適用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6">
        <f>データ!S6</f>
        <v>21131</v>
      </c>
      <c r="AM8" s="46"/>
      <c r="AN8" s="46"/>
      <c r="AO8" s="46"/>
      <c r="AP8" s="46"/>
      <c r="AQ8" s="46"/>
      <c r="AR8" s="46"/>
      <c r="AS8" s="46"/>
      <c r="AT8" s="45">
        <f>データ!T6</f>
        <v>46.2</v>
      </c>
      <c r="AU8" s="45"/>
      <c r="AV8" s="45"/>
      <c r="AW8" s="45"/>
      <c r="AX8" s="45"/>
      <c r="AY8" s="45"/>
      <c r="AZ8" s="45"/>
      <c r="BA8" s="45"/>
      <c r="BB8" s="45">
        <f>データ!U6</f>
        <v>457.38</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2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25">
      <c r="A10" s="2"/>
      <c r="B10" s="45" t="str">
        <f>データ!N6</f>
        <v>-</v>
      </c>
      <c r="C10" s="45"/>
      <c r="D10" s="45"/>
      <c r="E10" s="45"/>
      <c r="F10" s="45"/>
      <c r="G10" s="45"/>
      <c r="H10" s="45"/>
      <c r="I10" s="45" t="str">
        <f>データ!O6</f>
        <v>該当数値なし</v>
      </c>
      <c r="J10" s="45"/>
      <c r="K10" s="45"/>
      <c r="L10" s="45"/>
      <c r="M10" s="45"/>
      <c r="N10" s="45"/>
      <c r="O10" s="45"/>
      <c r="P10" s="45">
        <f>データ!P6</f>
        <v>0.88</v>
      </c>
      <c r="Q10" s="45"/>
      <c r="R10" s="45"/>
      <c r="S10" s="45"/>
      <c r="T10" s="45"/>
      <c r="U10" s="45"/>
      <c r="V10" s="45"/>
      <c r="W10" s="45">
        <f>データ!Q6</f>
        <v>77.48</v>
      </c>
      <c r="X10" s="45"/>
      <c r="Y10" s="45"/>
      <c r="Z10" s="45"/>
      <c r="AA10" s="45"/>
      <c r="AB10" s="45"/>
      <c r="AC10" s="45"/>
      <c r="AD10" s="46">
        <f>データ!R6</f>
        <v>2120</v>
      </c>
      <c r="AE10" s="46"/>
      <c r="AF10" s="46"/>
      <c r="AG10" s="46"/>
      <c r="AH10" s="46"/>
      <c r="AI10" s="46"/>
      <c r="AJ10" s="46"/>
      <c r="AK10" s="2"/>
      <c r="AL10" s="46">
        <f>データ!V6</f>
        <v>185</v>
      </c>
      <c r="AM10" s="46"/>
      <c r="AN10" s="46"/>
      <c r="AO10" s="46"/>
      <c r="AP10" s="46"/>
      <c r="AQ10" s="46"/>
      <c r="AR10" s="46"/>
      <c r="AS10" s="46"/>
      <c r="AT10" s="45">
        <f>データ!W6</f>
        <v>0.15</v>
      </c>
      <c r="AU10" s="45"/>
      <c r="AV10" s="45"/>
      <c r="AW10" s="45"/>
      <c r="AX10" s="45"/>
      <c r="AY10" s="45"/>
      <c r="AZ10" s="45"/>
      <c r="BA10" s="45"/>
      <c r="BB10" s="45">
        <f>データ!X6</f>
        <v>1233.33</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118</v>
      </c>
      <c r="BM16" s="30"/>
      <c r="BN16" s="30"/>
      <c r="BO16" s="30"/>
      <c r="BP16" s="30"/>
      <c r="BQ16" s="30"/>
      <c r="BR16" s="30"/>
      <c r="BS16" s="30"/>
      <c r="BT16" s="30"/>
      <c r="BU16" s="30"/>
      <c r="BV16" s="30"/>
      <c r="BW16" s="30"/>
      <c r="BX16" s="30"/>
      <c r="BY16" s="30"/>
      <c r="BZ16" s="31"/>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119</v>
      </c>
      <c r="BM66" s="30"/>
      <c r="BN66" s="30"/>
      <c r="BO66" s="30"/>
      <c r="BP66" s="30"/>
      <c r="BQ66" s="30"/>
      <c r="BR66" s="30"/>
      <c r="BS66" s="30"/>
      <c r="BT66" s="30"/>
      <c r="BU66" s="30"/>
      <c r="BV66" s="30"/>
      <c r="BW66" s="30"/>
      <c r="BX66" s="30"/>
      <c r="BY66" s="30"/>
      <c r="BZ66" s="31"/>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25">
      <c r="C84" s="2"/>
    </row>
    <row r="85" spans="1:78" hidden="1" x14ac:dyDescent="0.2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5">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43</v>
      </c>
      <c r="N86" s="12" t="s">
        <v>44</v>
      </c>
      <c r="O86" s="12" t="str">
        <f>データ!EO6</f>
        <v>【0.02】</v>
      </c>
    </row>
  </sheetData>
  <sheetProtection algorithmName="SHA-512" hashValue="VVMamZ+fdQlx5EXfVZBLLhXOHYF1ERppqPmm+05e7RYExz//WnfnupUqdIKNB8p5pvPsEiJhPLVZi4fzDda10Q==" saltValue="jVZ83bW3VkNuNtZeySMvw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2.75" x14ac:dyDescent="0.25"/>
  <cols>
    <col min="2" max="144" width="11.796875" customWidth="1"/>
  </cols>
  <sheetData>
    <row r="1" spans="1:145" x14ac:dyDescent="0.2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2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5">
      <c r="A6" s="14" t="s">
        <v>97</v>
      </c>
      <c r="B6" s="19">
        <f>B7</f>
        <v>2022</v>
      </c>
      <c r="C6" s="19">
        <f t="shared" ref="C6:X6" si="3">C7</f>
        <v>234460</v>
      </c>
      <c r="D6" s="19">
        <f t="shared" si="3"/>
        <v>47</v>
      </c>
      <c r="E6" s="19">
        <f t="shared" si="3"/>
        <v>17</v>
      </c>
      <c r="F6" s="19">
        <f t="shared" si="3"/>
        <v>5</v>
      </c>
      <c r="G6" s="19">
        <f t="shared" si="3"/>
        <v>0</v>
      </c>
      <c r="H6" s="19" t="str">
        <f t="shared" si="3"/>
        <v>愛知県　美浜町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0.88</v>
      </c>
      <c r="Q6" s="20">
        <f t="shared" si="3"/>
        <v>77.48</v>
      </c>
      <c r="R6" s="20">
        <f t="shared" si="3"/>
        <v>2120</v>
      </c>
      <c r="S6" s="20">
        <f t="shared" si="3"/>
        <v>21131</v>
      </c>
      <c r="T6" s="20">
        <f t="shared" si="3"/>
        <v>46.2</v>
      </c>
      <c r="U6" s="20">
        <f t="shared" si="3"/>
        <v>457.38</v>
      </c>
      <c r="V6" s="20">
        <f t="shared" si="3"/>
        <v>185</v>
      </c>
      <c r="W6" s="20">
        <f t="shared" si="3"/>
        <v>0.15</v>
      </c>
      <c r="X6" s="20">
        <f t="shared" si="3"/>
        <v>1233.33</v>
      </c>
      <c r="Y6" s="21">
        <f>IF(Y7="",NA(),Y7)</f>
        <v>99.27</v>
      </c>
      <c r="Z6" s="21">
        <f t="shared" ref="Z6:AH6" si="4">IF(Z7="",NA(),Z7)</f>
        <v>101.87</v>
      </c>
      <c r="AA6" s="21">
        <f t="shared" si="4"/>
        <v>107.74</v>
      </c>
      <c r="AB6" s="21">
        <f t="shared" si="4"/>
        <v>100</v>
      </c>
      <c r="AC6" s="21">
        <f t="shared" si="4"/>
        <v>104.18</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789.46</v>
      </c>
      <c r="BL6" s="21">
        <f t="shared" si="7"/>
        <v>826.83</v>
      </c>
      <c r="BM6" s="21">
        <f t="shared" si="7"/>
        <v>867.83</v>
      </c>
      <c r="BN6" s="21">
        <f t="shared" si="7"/>
        <v>791.76</v>
      </c>
      <c r="BO6" s="21">
        <f t="shared" si="7"/>
        <v>900.82</v>
      </c>
      <c r="BP6" s="20" t="str">
        <f>IF(BP7="","",IF(BP7="-","【-】","【"&amp;SUBSTITUTE(TEXT(BP7,"#,##0.00"),"-","△")&amp;"】"))</f>
        <v>【809.19】</v>
      </c>
      <c r="BQ6" s="21">
        <f>IF(BQ7="",NA(),BQ7)</f>
        <v>13.75</v>
      </c>
      <c r="BR6" s="21">
        <f t="shared" ref="BR6:BZ6" si="8">IF(BR7="",NA(),BR7)</f>
        <v>16.399999999999999</v>
      </c>
      <c r="BS6" s="21">
        <f t="shared" si="8"/>
        <v>17.89</v>
      </c>
      <c r="BT6" s="21">
        <f t="shared" si="8"/>
        <v>17.39</v>
      </c>
      <c r="BU6" s="21">
        <f t="shared" si="8"/>
        <v>16.2</v>
      </c>
      <c r="BV6" s="21">
        <f t="shared" si="8"/>
        <v>57.77</v>
      </c>
      <c r="BW6" s="21">
        <f t="shared" si="8"/>
        <v>57.31</v>
      </c>
      <c r="BX6" s="21">
        <f t="shared" si="8"/>
        <v>57.08</v>
      </c>
      <c r="BY6" s="21">
        <f t="shared" si="8"/>
        <v>56.26</v>
      </c>
      <c r="BZ6" s="21">
        <f t="shared" si="8"/>
        <v>52.94</v>
      </c>
      <c r="CA6" s="20" t="str">
        <f>IF(CA7="","",IF(CA7="-","【-】","【"&amp;SUBSTITUTE(TEXT(CA7,"#,##0.00"),"-","△")&amp;"】"))</f>
        <v>【57.02】</v>
      </c>
      <c r="CB6" s="21">
        <f>IF(CB7="",NA(),CB7)</f>
        <v>842.83</v>
      </c>
      <c r="CC6" s="21">
        <f t="shared" ref="CC6:CK6" si="9">IF(CC7="",NA(),CC7)</f>
        <v>690.87</v>
      </c>
      <c r="CD6" s="21">
        <f t="shared" si="9"/>
        <v>637.08000000000004</v>
      </c>
      <c r="CE6" s="21">
        <f t="shared" si="9"/>
        <v>660.84</v>
      </c>
      <c r="CF6" s="21">
        <f t="shared" si="9"/>
        <v>732.47</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23.44</v>
      </c>
      <c r="CN6" s="21">
        <f t="shared" ref="CN6:CV6" si="10">IF(CN7="",NA(),CN7)</f>
        <v>21.56</v>
      </c>
      <c r="CO6" s="21">
        <f t="shared" si="10"/>
        <v>20.63</v>
      </c>
      <c r="CP6" s="21">
        <f t="shared" si="10"/>
        <v>23.75</v>
      </c>
      <c r="CQ6" s="21">
        <f t="shared" si="10"/>
        <v>24.06</v>
      </c>
      <c r="CR6" s="21">
        <f t="shared" si="10"/>
        <v>50.68</v>
      </c>
      <c r="CS6" s="21">
        <f t="shared" si="10"/>
        <v>50.14</v>
      </c>
      <c r="CT6" s="21">
        <f t="shared" si="10"/>
        <v>54.83</v>
      </c>
      <c r="CU6" s="21">
        <f t="shared" si="10"/>
        <v>66.53</v>
      </c>
      <c r="CV6" s="21">
        <f t="shared" si="10"/>
        <v>52.35</v>
      </c>
      <c r="CW6" s="20" t="str">
        <f>IF(CW7="","",IF(CW7="-","【-】","【"&amp;SUBSTITUTE(TEXT(CW7,"#,##0.00"),"-","△")&amp;"】"))</f>
        <v>【52.55】</v>
      </c>
      <c r="CX6" s="21">
        <f>IF(CX7="",NA(),CX7)</f>
        <v>90</v>
      </c>
      <c r="CY6" s="21">
        <f t="shared" ref="CY6:DG6" si="11">IF(CY7="",NA(),CY7)</f>
        <v>89.95</v>
      </c>
      <c r="CZ6" s="21">
        <f t="shared" si="11"/>
        <v>89.9</v>
      </c>
      <c r="DA6" s="21">
        <f t="shared" si="11"/>
        <v>89.53</v>
      </c>
      <c r="DB6" s="21">
        <f t="shared" si="11"/>
        <v>89.73</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25">
      <c r="A7" s="14"/>
      <c r="B7" s="23">
        <v>2022</v>
      </c>
      <c r="C7" s="23">
        <v>234460</v>
      </c>
      <c r="D7" s="23">
        <v>47</v>
      </c>
      <c r="E7" s="23">
        <v>17</v>
      </c>
      <c r="F7" s="23">
        <v>5</v>
      </c>
      <c r="G7" s="23">
        <v>0</v>
      </c>
      <c r="H7" s="23" t="s">
        <v>98</v>
      </c>
      <c r="I7" s="23" t="s">
        <v>99</v>
      </c>
      <c r="J7" s="23" t="s">
        <v>100</v>
      </c>
      <c r="K7" s="23" t="s">
        <v>101</v>
      </c>
      <c r="L7" s="23" t="s">
        <v>102</v>
      </c>
      <c r="M7" s="23" t="s">
        <v>103</v>
      </c>
      <c r="N7" s="24" t="s">
        <v>104</v>
      </c>
      <c r="O7" s="24" t="s">
        <v>105</v>
      </c>
      <c r="P7" s="24">
        <v>0.88</v>
      </c>
      <c r="Q7" s="24">
        <v>77.48</v>
      </c>
      <c r="R7" s="24">
        <v>2120</v>
      </c>
      <c r="S7" s="24">
        <v>21131</v>
      </c>
      <c r="T7" s="24">
        <v>46.2</v>
      </c>
      <c r="U7" s="24">
        <v>457.38</v>
      </c>
      <c r="V7" s="24">
        <v>185</v>
      </c>
      <c r="W7" s="24">
        <v>0.15</v>
      </c>
      <c r="X7" s="24">
        <v>1233.33</v>
      </c>
      <c r="Y7" s="24">
        <v>99.27</v>
      </c>
      <c r="Z7" s="24">
        <v>101.87</v>
      </c>
      <c r="AA7" s="24">
        <v>107.74</v>
      </c>
      <c r="AB7" s="24">
        <v>100</v>
      </c>
      <c r="AC7" s="24">
        <v>104.18</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789.46</v>
      </c>
      <c r="BL7" s="24">
        <v>826.83</v>
      </c>
      <c r="BM7" s="24">
        <v>867.83</v>
      </c>
      <c r="BN7" s="24">
        <v>791.76</v>
      </c>
      <c r="BO7" s="24">
        <v>900.82</v>
      </c>
      <c r="BP7" s="24">
        <v>809.19</v>
      </c>
      <c r="BQ7" s="24">
        <v>13.75</v>
      </c>
      <c r="BR7" s="24">
        <v>16.399999999999999</v>
      </c>
      <c r="BS7" s="24">
        <v>17.89</v>
      </c>
      <c r="BT7" s="24">
        <v>17.39</v>
      </c>
      <c r="BU7" s="24">
        <v>16.2</v>
      </c>
      <c r="BV7" s="24">
        <v>57.77</v>
      </c>
      <c r="BW7" s="24">
        <v>57.31</v>
      </c>
      <c r="BX7" s="24">
        <v>57.08</v>
      </c>
      <c r="BY7" s="24">
        <v>56.26</v>
      </c>
      <c r="BZ7" s="24">
        <v>52.94</v>
      </c>
      <c r="CA7" s="24">
        <v>57.02</v>
      </c>
      <c r="CB7" s="24">
        <v>842.83</v>
      </c>
      <c r="CC7" s="24">
        <v>690.87</v>
      </c>
      <c r="CD7" s="24">
        <v>637.08000000000004</v>
      </c>
      <c r="CE7" s="24">
        <v>660.84</v>
      </c>
      <c r="CF7" s="24">
        <v>732.47</v>
      </c>
      <c r="CG7" s="24">
        <v>274.35000000000002</v>
      </c>
      <c r="CH7" s="24">
        <v>273.52</v>
      </c>
      <c r="CI7" s="24">
        <v>274.99</v>
      </c>
      <c r="CJ7" s="24">
        <v>282.08999999999997</v>
      </c>
      <c r="CK7" s="24">
        <v>303.27999999999997</v>
      </c>
      <c r="CL7" s="24">
        <v>273.68</v>
      </c>
      <c r="CM7" s="24">
        <v>23.44</v>
      </c>
      <c r="CN7" s="24">
        <v>21.56</v>
      </c>
      <c r="CO7" s="24">
        <v>20.63</v>
      </c>
      <c r="CP7" s="24">
        <v>23.75</v>
      </c>
      <c r="CQ7" s="24">
        <v>24.06</v>
      </c>
      <c r="CR7" s="24">
        <v>50.68</v>
      </c>
      <c r="CS7" s="24">
        <v>50.14</v>
      </c>
      <c r="CT7" s="24">
        <v>54.83</v>
      </c>
      <c r="CU7" s="24">
        <v>66.53</v>
      </c>
      <c r="CV7" s="24">
        <v>52.35</v>
      </c>
      <c r="CW7" s="24">
        <v>52.55</v>
      </c>
      <c r="CX7" s="24">
        <v>90</v>
      </c>
      <c r="CY7" s="24">
        <v>89.95</v>
      </c>
      <c r="CZ7" s="24">
        <v>89.9</v>
      </c>
      <c r="DA7" s="24">
        <v>89.53</v>
      </c>
      <c r="DB7" s="24">
        <v>89.73</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5">
      <c r="B11">
        <v>4</v>
      </c>
      <c r="C11">
        <v>3</v>
      </c>
      <c r="D11">
        <v>2</v>
      </c>
      <c r="E11">
        <v>1</v>
      </c>
      <c r="F11">
        <v>0</v>
      </c>
      <c r="G11" t="s">
        <v>111</v>
      </c>
    </row>
    <row r="12" spans="1:145" x14ac:dyDescent="0.25">
      <c r="B12">
        <v>1</v>
      </c>
      <c r="C12">
        <v>1</v>
      </c>
      <c r="D12">
        <v>2</v>
      </c>
      <c r="E12">
        <v>3</v>
      </c>
      <c r="F12">
        <v>4</v>
      </c>
      <c r="G12" t="s">
        <v>112</v>
      </c>
    </row>
    <row r="13" spans="1:145" x14ac:dyDescent="0.25">
      <c r="B13" t="s">
        <v>113</v>
      </c>
      <c r="C13" t="s">
        <v>114</v>
      </c>
      <c r="D13" t="s">
        <v>114</v>
      </c>
      <c r="E13" t="s">
        <v>115</v>
      </c>
      <c r="F13" t="s">
        <v>114</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2024-02-22T06:15:40Z</cp:lastPrinted>
  <dcterms:created xsi:type="dcterms:W3CDTF">2023-12-12T02:54:36Z</dcterms:created>
  <dcterms:modified xsi:type="dcterms:W3CDTF">2024-02-22T06:18:53Z</dcterms:modified>
  <cp:category/>
</cp:coreProperties>
</file>