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1 水道\"/>
    </mc:Choice>
  </mc:AlternateContent>
  <xr:revisionPtr revIDLastSave="0" documentId="13_ncr:1_{EAECB6EA-18BE-4B62-A92D-267A268C06D1}" xr6:coauthVersionLast="47" xr6:coauthVersionMax="47" xr10:uidLastSave="{00000000-0000-0000-0000-000000000000}"/>
  <workbookProtection workbookAlgorithmName="SHA-512" workbookHashValue="gxeHj567s/srs4/GQLboE5bfYFdLSYU2H/EHWxYxR2EOadEDHp8RLfrAvKFuVE0CU+xHS+FF659bNQkFxxBxOA==" workbookSaltValue="XHjUuKYmkvIpM40sBRgk6w=="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BB8" i="4" s="1"/>
  <c r="S6" i="5"/>
  <c r="AT8" i="4" s="1"/>
  <c r="R6" i="5"/>
  <c r="AL8" i="4" s="1"/>
  <c r="Q6" i="5"/>
  <c r="P6" i="5"/>
  <c r="O6" i="5"/>
  <c r="I10" i="4" s="1"/>
  <c r="N6" i="5"/>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G85" i="4"/>
  <c r="W10" i="4"/>
  <c r="P10" i="4"/>
  <c r="B10" i="4"/>
  <c r="AD8" i="4"/>
  <c r="W8" i="4"/>
  <c r="P8" i="4"/>
</calcChain>
</file>

<file path=xl/sharedStrings.xml><?xml version="1.0" encoding="utf-8"?>
<sst xmlns="http://schemas.openxmlformats.org/spreadsheetml/2006/main" count="231" uniqueCount="113">
  <si>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</si>
  <si>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</si>
  <si>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</si>
  <si>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</si>
  <si>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</si>
  <si>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</si>
  <si>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</si>
  <si>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</si>
  <si>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</si>
  <si>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</si>
  <si>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</si>
  <si>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</si>
  <si>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</si>
  <si>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</si>
  <si>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</si>
  <si>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</si>
  <si>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</si>
  <si>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</si>
  <si>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</si>
  <si>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</si>
  <si>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</si>
  <si>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</si>
  <si>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</si>
  <si>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</si>
  <si>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</si>
  <si>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</si>
  <si>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</si>
  <si>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</si>
  <si>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</si>
  <si>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</si>
  <si>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</si>
  <si>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</si>
  <si>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</si>
  <si>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</si>
  <si>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</si>
  <si>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</si>
  <si>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</si>
  <si>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</si>
  <si>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</si>
  <si>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</si>
  <si>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</si>
  <si>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</si>
  <si>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</si>
  <si>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</si>
  <si>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</si>
  <si>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</si>
  <si>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</si>
  <si>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</si>
  <si>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</si>
  <si>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</si>
  <si>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</si>
  <si>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</si>
  <si>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</si>
  <si>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</si>
  <si>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</si>
  <si>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</si>
  <si>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</si>
  <si>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</si>
  <si>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</si>
  <si>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</si>
  <si>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</si>
  <si>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</si>
  <si>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</si>
  <si>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</si>
  <si>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</si>
  <si>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</si>
  <si>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</si>
  <si>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</si>
  <si>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</si>
  <si>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</si>
  <si>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</si>
  <si>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</si>
  <si>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</si>
  <si>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</si>
  <si>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</si>
  <si>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</si>
  <si>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</si>
  <si>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</si>
  <si>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</si>
  <si>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</si>
  <si>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</si>
  <si>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</si>
  <si>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</si>
  <si>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</si>
  <si>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</si>
  <si>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</si>
  <si>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</si>
  <si>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</si>
  <si>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</si>
  <si>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</si>
  <si>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</si>
  <si>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</si>
  <si>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</si>
  <si>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丹羽広域事務組合（事業会計分）</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</si>
  <si>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</si>
  <si>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</si>
  <si>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</si>
  <si>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</si>
  <si>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</si>
  <si>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</si>
  <si>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</si>
  <si>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</si>
  <si>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</si>
  <si>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</si>
  <si>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</si>
  <si>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</si>
  <si>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</si>
  <si>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</si>
  <si>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</si>
  <si>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</si>
  <si>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前年度と比べほぼ同じ比率となった。老朽化していく施設や管路の状況に応じて、適正な更新を進めていかなければならない。
②管路経年化率
　類似団体平均値と比べると、耐用年数を経過した管路を多く保有している。企業団設立前の昭和46年以前に布設された管路も存在し、管路全体のうちの3割以上が法定耐用年数の40年を超えている。加えて、高度経済経済成長期に布設された管路が次々と法定耐用年数を迎えることから、今後も増加していくことが想定される。
③管路更新率
　前年度と比べほぼ同じ比率となった。耐用年数を経過した管路を多く保有しているため、中長期的な更新需要と財政収支見通しに沿って、計画的な投資を行っていかなければならない。</t>
    <phoneticPr fontId="4"/>
  </si>
  <si>
    <t>　経営の健全性や効率性については、令和4年度に水道料金の改定を行ったことにより、前年度に比べ健全な経営に近づいたが、エネルギー単価の高騰による費用の増加、施設更新に伴う減価償却費の増加により、依然として良い状態とは言えない状況である。今後も必要な施設更新や設備投資をしていくために財源の確保が必要となる。管路経年化率については、第4次水道整備実施計画により施設の投資計画を効率的に実施しているが、経年化に更新が追いついておらず、今後も耐震化を含め積極的な更新を進めていく必要がある。
　令和5年度に改訂した経営戦略を基に、安心・安全・安定な給水を持続していくための施設投資と財源確保を維持し、今後、実績を反映した経営戦略の見直しを行う予定である。
（令和5年度経営戦略改訂、以後5年以内に見直し）</t>
    <rPh sb="17" eb="19">
      <t>レイワ</t>
    </rPh>
    <rPh sb="20" eb="22">
      <t>ネンド</t>
    </rPh>
    <rPh sb="23" eb="27">
      <t>スイドウリョウキン</t>
    </rPh>
    <rPh sb="28" eb="30">
      <t>カイテイ</t>
    </rPh>
    <rPh sb="31" eb="32">
      <t>オコナ</t>
    </rPh>
    <rPh sb="40" eb="43">
      <t>ゼンネンド</t>
    </rPh>
    <rPh sb="44" eb="45">
      <t>クラ</t>
    </rPh>
    <rPh sb="49" eb="51">
      <t>ケイエイ</t>
    </rPh>
    <rPh sb="52" eb="53">
      <t>チカ</t>
    </rPh>
    <rPh sb="63" eb="65">
      <t>タンカ</t>
    </rPh>
    <rPh sb="66" eb="68">
      <t>コウトウ</t>
    </rPh>
    <rPh sb="71" eb="73">
      <t>ヒヨウ</t>
    </rPh>
    <rPh sb="74" eb="76">
      <t>ゾウカ</t>
    </rPh>
    <rPh sb="77" eb="81">
      <t>シセツコウシン</t>
    </rPh>
    <rPh sb="82" eb="83">
      <t>トモナ</t>
    </rPh>
    <rPh sb="84" eb="89">
      <t>ゲンカショウキャクヒ</t>
    </rPh>
    <rPh sb="90" eb="92">
      <t>ゾウカ</t>
    </rPh>
    <rPh sb="96" eb="98">
      <t>イゼン</t>
    </rPh>
    <rPh sb="101" eb="102">
      <t>ヨ</t>
    </rPh>
    <rPh sb="103" eb="105">
      <t>ジョウタイ</t>
    </rPh>
    <rPh sb="107" eb="108">
      <t>イ</t>
    </rPh>
    <rPh sb="111" eb="113">
      <t>ジョウキョウ</t>
    </rPh>
    <rPh sb="243" eb="245">
      <t>レイワ</t>
    </rPh>
    <rPh sb="249" eb="251">
      <t>カイテイ</t>
    </rPh>
    <rPh sb="325" eb="327">
      <t>レイワ</t>
    </rPh>
    <rPh sb="334" eb="336">
      <t>カイテイ</t>
    </rPh>
    <rPh sb="337" eb="339">
      <t>イゴ</t>
    </rPh>
    <rPh sb="340" eb="341">
      <t>ネン</t>
    </rPh>
    <rPh sb="341" eb="343">
      <t>イナイ</t>
    </rPh>
    <rPh sb="344" eb="346">
      <t>ミナオ</t>
    </rPh>
    <phoneticPr fontId="4"/>
  </si>
  <si>
    <t>①経常収支比率
　前年度に比べ、エネルギー単価の高騰により電気料金が増額となったが、水道料金の改定により収益が増加し、比率が上昇した。経常収支比率の増減を注視する必要があるが、引き続き経費節減に取組み必要な財源を確保していく必要がある。
②累積欠損金比率
　累積欠損金なし
③流動比率
　類似団体平均値と比較しても上回っており、1年以内に支払うべき債務に対する支払能力に問題はない。
④企業債残高対給水収益比率
　類似団体平均値に比べ低い比率であるが、今後さらに企業債を借り入れる計画があるため、将来的に比率の増加が予想される。引き続き注視する必要がある。
⑤料金回収率
　令和4年度においては水道基本料金の免除により100％を下回ったが、水道基本料金の免除分を合わせた実質的な比率は100％を上回っている。将来にわたり健全な経営を続けるために財源の確保が必要である。
⑥給水原価
　類似団体平均値に比べ低い水準にあるが、エネルギー単価の高騰や施設更新に伴う減価償却費の増額により、前年度に比べ上昇している。引き続き、業務の見直しや効率化を進めるが、今後更に更新費用や支払利息等が増加する見込みであるため、適切な経営が求められる。
⑦施設利用率
　前年度に比べ、施設の廃止により比率が減少したが、類似団体平均値に比べ高い水準にあり、施設の統廃合により効率的に施設運転がされている。
⑧有収率
　前年度は多くの漏水の影響により低下していたため、前年度に比べ上昇している。今後も漏水調査や漏水多発路線の更新等、効果的な漏水対策に積極的に取組む必要がある。</t>
    <rPh sb="21" eb="23">
      <t>タンカ</t>
    </rPh>
    <rPh sb="24" eb="26">
      <t>コウトウ</t>
    </rPh>
    <rPh sb="29" eb="33">
      <t>デンキリョウキン</t>
    </rPh>
    <rPh sb="34" eb="36">
      <t>ゾウガク</t>
    </rPh>
    <rPh sb="47" eb="49">
      <t>カイテイ</t>
    </rPh>
    <rPh sb="52" eb="54">
      <t>シュウエキ</t>
    </rPh>
    <rPh sb="55" eb="57">
      <t>ゾウカ</t>
    </rPh>
    <rPh sb="59" eb="61">
      <t>ヒリツ</t>
    </rPh>
    <rPh sb="62" eb="64">
      <t>ジョウショウ</t>
    </rPh>
    <rPh sb="339" eb="341">
      <t>ヒリツ</t>
    </rPh>
    <rPh sb="347" eb="349">
      <t>ウワマワ</t>
    </rPh>
    <rPh sb="422" eb="426">
      <t>シセツコウシン</t>
    </rPh>
    <rPh sb="427" eb="428">
      <t>トモナ</t>
    </rPh>
    <rPh sb="429" eb="434">
      <t>ゲンカショウキャクヒ</t>
    </rPh>
    <rPh sb="435" eb="437">
      <t>ゾウガク</t>
    </rPh>
    <rPh sb="454" eb="455">
      <t>ヒ</t>
    </rPh>
    <rPh sb="456" eb="457">
      <t>ツヅ</t>
    </rPh>
    <rPh sb="470" eb="471">
      <t>スス</t>
    </rPh>
    <rPh sb="524" eb="527">
      <t>ゼンネンド</t>
    </rPh>
    <rPh sb="528" eb="529">
      <t>クラ</t>
    </rPh>
    <rPh sb="531" eb="533">
      <t>シセツ</t>
    </rPh>
    <rPh sb="534" eb="536">
      <t>ハイシ</t>
    </rPh>
    <rPh sb="539" eb="541">
      <t>ヒリツ</t>
    </rPh>
    <rPh sb="542" eb="544">
      <t>ゲンショウ</t>
    </rPh>
    <rPh sb="597" eb="600">
      <t>ゼンネンド</t>
    </rPh>
    <rPh sb="601" eb="602">
      <t>オオ</t>
    </rPh>
    <rPh sb="604" eb="606">
      <t>ロウスイ</t>
    </rPh>
    <rPh sb="607" eb="609">
      <t>エイキョウ</t>
    </rPh>
    <rPh sb="612" eb="614">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</si>
</sst>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0.99</c:v>
                </c:pt>
                <c:pt idx="1">
                  <c:v>0.69</c:v>
                </c:pt>
                <c:pt idx="2">
                  <c:v>0.41</c:v>
                </c:pt>
                <c:pt idx="3">
                  <c:v>1.44</c:v>
                </c:pt>
                <c:pt idx="4">
                  <c:v>1.41</c:v>
                </c:pt>
              </c:numCache>
            </c:numRef>
          </c:val>
          <c:extLst>
            <c:ext xmlns:c16="http://schemas.microsoft.com/office/drawing/2014/chart" uri="{C3380CC4-5D6E-409C-BE32-E72D297353CC}">
              <c16:uniqueId val="{00000000-1630-480D-A63F-63F63743068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1630-480D-A63F-63F63743068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70.86</c:v>
                </c:pt>
                <c:pt idx="1">
                  <c:v>79.260000000000005</c:v>
                </c:pt>
                <c:pt idx="2">
                  <c:v>78.989999999999995</c:v>
                </c:pt>
                <c:pt idx="3">
                  <c:v>91.94</c:v>
                </c:pt>
                <c:pt idx="4">
                  <c:v>85.09</c:v>
                </c:pt>
              </c:numCache>
            </c:numRef>
          </c:val>
          <c:extLst>
            <c:ext xmlns:c16="http://schemas.microsoft.com/office/drawing/2014/chart" uri="{C3380CC4-5D6E-409C-BE32-E72D297353CC}">
              <c16:uniqueId val="{00000000-B141-4547-A539-6EA486016D2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B141-4547-A539-6EA486016D2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91.02</c:v>
                </c:pt>
                <c:pt idx="1">
                  <c:v>89.87</c:v>
                </c:pt>
                <c:pt idx="2">
                  <c:v>90.1</c:v>
                </c:pt>
                <c:pt idx="3">
                  <c:v>88.64</c:v>
                </c:pt>
                <c:pt idx="4">
                  <c:v>90.49</c:v>
                </c:pt>
              </c:numCache>
            </c:numRef>
          </c:val>
          <c:extLst>
            <c:ext xmlns:c16="http://schemas.microsoft.com/office/drawing/2014/chart" uri="{C3380CC4-5D6E-409C-BE32-E72D297353CC}">
              <c16:uniqueId val="{00000000-977C-4E4F-B23D-0DAAE80746D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977C-4E4F-B23D-0DAAE80746D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105.62</c:v>
                </c:pt>
                <c:pt idx="1">
                  <c:v>107.4</c:v>
                </c:pt>
                <c:pt idx="2">
                  <c:v>109.75</c:v>
                </c:pt>
                <c:pt idx="3">
                  <c:v>105.9</c:v>
                </c:pt>
                <c:pt idx="4">
                  <c:v>108.6</c:v>
                </c:pt>
              </c:numCache>
            </c:numRef>
          </c:val>
          <c:extLst>
            <c:ext xmlns:c16="http://schemas.microsoft.com/office/drawing/2014/chart" uri="{C3380CC4-5D6E-409C-BE32-E72D297353CC}">
              <c16:uniqueId val="{00000000-7E99-4486-B9D2-B14B089D7EB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7E99-4486-B9D2-B14B089D7EB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48.19</c:v>
                </c:pt>
                <c:pt idx="1">
                  <c:v>48.79</c:v>
                </c:pt>
                <c:pt idx="2">
                  <c:v>47.86</c:v>
                </c:pt>
                <c:pt idx="3">
                  <c:v>47.91</c:v>
                </c:pt>
                <c:pt idx="4">
                  <c:v>47.22</c:v>
                </c:pt>
              </c:numCache>
            </c:numRef>
          </c:val>
          <c:extLst>
            <c:ext xmlns:c16="http://schemas.microsoft.com/office/drawing/2014/chart" uri="{C3380CC4-5D6E-409C-BE32-E72D297353CC}">
              <c16:uniqueId val="{00000000-3A10-48E8-93AE-F98117E94AA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3A10-48E8-93AE-F98117E94AA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32.36</c:v>
                </c:pt>
                <c:pt idx="1">
                  <c:v>33.979999999999997</c:v>
                </c:pt>
                <c:pt idx="2">
                  <c:v>36.31</c:v>
                </c:pt>
                <c:pt idx="3">
                  <c:v>37.49</c:v>
                </c:pt>
                <c:pt idx="4">
                  <c:v>37.700000000000003</c:v>
                </c:pt>
              </c:numCache>
            </c:numRef>
          </c:val>
          <c:extLst>
            <c:ext xmlns:c16="http://schemas.microsoft.com/office/drawing/2014/chart" uri="{C3380CC4-5D6E-409C-BE32-E72D297353CC}">
              <c16:uniqueId val="{00000000-DFA5-4701-B995-130D0C80478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DFA5-4701-B995-130D0C80478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05-4048-BC6B-F4E422297A1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3A05-4048-BC6B-F4E422297A1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916.75</c:v>
                </c:pt>
                <c:pt idx="1">
                  <c:v>1006.79</c:v>
                </c:pt>
                <c:pt idx="2">
                  <c:v>590.92999999999995</c:v>
                </c:pt>
                <c:pt idx="3">
                  <c:v>702.09</c:v>
                </c:pt>
                <c:pt idx="4">
                  <c:v>716.22</c:v>
                </c:pt>
              </c:numCache>
            </c:numRef>
          </c:val>
          <c:extLst>
            <c:ext xmlns:c16="http://schemas.microsoft.com/office/drawing/2014/chart" uri="{C3380CC4-5D6E-409C-BE32-E72D297353CC}">
              <c16:uniqueId val="{00000000-A695-4796-BE4B-5C9ED154D1F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A695-4796-BE4B-5C9ED154D1F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65.27</c:v>
                </c:pt>
                <c:pt idx="1">
                  <c:v>85.73</c:v>
                </c:pt>
                <c:pt idx="2">
                  <c:v>99.94</c:v>
                </c:pt>
                <c:pt idx="3">
                  <c:v>114.81</c:v>
                </c:pt>
                <c:pt idx="4">
                  <c:v>138.28</c:v>
                </c:pt>
              </c:numCache>
            </c:numRef>
          </c:val>
          <c:extLst>
            <c:ext xmlns:c16="http://schemas.microsoft.com/office/drawing/2014/chart" uri="{C3380CC4-5D6E-409C-BE32-E72D297353CC}">
              <c16:uniqueId val="{00000000-4CDA-4B48-82C2-2F9F98654D5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4CDA-4B48-82C2-2F9F98654D5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102.08</c:v>
                </c:pt>
                <c:pt idx="1">
                  <c:v>103.2</c:v>
                </c:pt>
                <c:pt idx="2">
                  <c:v>94.21</c:v>
                </c:pt>
                <c:pt idx="3">
                  <c:v>98.75</c:v>
                </c:pt>
                <c:pt idx="4">
                  <c:v>94.16</c:v>
                </c:pt>
              </c:numCache>
            </c:numRef>
          </c:val>
          <c:extLst>
            <c:ext xmlns:c16="http://schemas.microsoft.com/office/drawing/2014/chart" uri="{C3380CC4-5D6E-409C-BE32-E72D297353CC}">
              <c16:uniqueId val="{00000000-789D-4EF4-85C8-3144764ADE1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789D-4EF4-85C8-3144764ADE1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128.24</c:v>
                </c:pt>
                <c:pt idx="1">
                  <c:v>126.43</c:v>
                </c:pt>
                <c:pt idx="2">
                  <c:v>125.14</c:v>
                </c:pt>
                <c:pt idx="3">
                  <c:v>130.66</c:v>
                </c:pt>
                <c:pt idx="4">
                  <c:v>139.79</c:v>
                </c:pt>
              </c:numCache>
            </c:numRef>
          </c:val>
          <c:extLst>
            <c:ext xmlns:c16="http://schemas.microsoft.com/office/drawing/2014/chart" uri="{C3380CC4-5D6E-409C-BE32-E72D297353CC}">
              <c16:uniqueId val="{00000000-4CC7-4237-928D-F4D28578521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4CC7-4237-928D-F4D28578521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2" t="str">
        <f>データ!H6</f>
        <v>愛知県　丹羽広域事務組合（事業会計分）</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自治体職員</v>
      </c>
      <c r="AE8" s="44"/>
      <c r="AF8" s="44"/>
      <c r="AG8" s="44"/>
      <c r="AH8" s="44"/>
      <c r="AI8" s="44"/>
      <c r="AJ8" s="44"/>
      <c r="AK8" s="2"/>
      <c r="AL8" s="45" t="str">
        <f>データ!$R$6</f>
        <v>-</v>
      </c>
      <c r="AM8" s="45"/>
      <c r="AN8" s="45"/>
      <c r="AO8" s="45"/>
      <c r="AP8" s="45"/>
      <c r="AQ8" s="45"/>
      <c r="AR8" s="45"/>
      <c r="AS8" s="45"/>
      <c r="AT8" s="46" t="str">
        <f>データ!$S$6</f>
        <v>-</v>
      </c>
      <c r="AU8" s="47"/>
      <c r="AV8" s="47"/>
      <c r="AW8" s="47"/>
      <c r="AX8" s="47"/>
      <c r="AY8" s="47"/>
      <c r="AZ8" s="47"/>
      <c r="BA8" s="47"/>
      <c r="BB8" s="48" t="str">
        <f>データ!$T$6</f>
        <v>-</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5">
      <c r="A10" s="2"/>
      <c r="B10" s="46" t="str">
        <f>データ!$N$6</f>
        <v>-</v>
      </c>
      <c r="C10" s="47"/>
      <c r="D10" s="47"/>
      <c r="E10" s="47"/>
      <c r="F10" s="47"/>
      <c r="G10" s="47"/>
      <c r="H10" s="47"/>
      <c r="I10" s="46">
        <f>データ!$O$6</f>
        <v>84.55</v>
      </c>
      <c r="J10" s="47"/>
      <c r="K10" s="47"/>
      <c r="L10" s="47"/>
      <c r="M10" s="47"/>
      <c r="N10" s="47"/>
      <c r="O10" s="81"/>
      <c r="P10" s="48">
        <f>データ!$P$6</f>
        <v>99.92</v>
      </c>
      <c r="Q10" s="48"/>
      <c r="R10" s="48"/>
      <c r="S10" s="48"/>
      <c r="T10" s="48"/>
      <c r="U10" s="48"/>
      <c r="V10" s="48"/>
      <c r="W10" s="45">
        <f>データ!$Q$6</f>
        <v>2420</v>
      </c>
      <c r="X10" s="45"/>
      <c r="Y10" s="45"/>
      <c r="Z10" s="45"/>
      <c r="AA10" s="45"/>
      <c r="AB10" s="45"/>
      <c r="AC10" s="45"/>
      <c r="AD10" s="2"/>
      <c r="AE10" s="2"/>
      <c r="AF10" s="2"/>
      <c r="AG10" s="2"/>
      <c r="AH10" s="2"/>
      <c r="AI10" s="2"/>
      <c r="AJ10" s="2"/>
      <c r="AK10" s="2"/>
      <c r="AL10" s="45">
        <f>データ!$U$6</f>
        <v>59140</v>
      </c>
      <c r="AM10" s="45"/>
      <c r="AN10" s="45"/>
      <c r="AO10" s="45"/>
      <c r="AP10" s="45"/>
      <c r="AQ10" s="45"/>
      <c r="AR10" s="45"/>
      <c r="AS10" s="45"/>
      <c r="AT10" s="46">
        <f>データ!$V$6</f>
        <v>24.8</v>
      </c>
      <c r="AU10" s="47"/>
      <c r="AV10" s="47"/>
      <c r="AW10" s="47"/>
      <c r="AX10" s="47"/>
      <c r="AY10" s="47"/>
      <c r="AZ10" s="47"/>
      <c r="BA10" s="47"/>
      <c r="BB10" s="48">
        <f>データ!$W$6</f>
        <v>2384.6799999999998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112</v>
      </c>
      <c r="BM16" s="83"/>
      <c r="BN16" s="83"/>
      <c r="BO16" s="83"/>
      <c r="BP16" s="83"/>
      <c r="BQ16" s="83"/>
      <c r="BR16" s="83"/>
      <c r="BS16" s="83"/>
      <c r="BT16" s="83"/>
      <c r="BU16" s="83"/>
      <c r="BV16" s="83"/>
      <c r="BW16" s="83"/>
      <c r="BX16" s="83"/>
      <c r="BY16" s="83"/>
      <c r="BZ16" s="84"/>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110</v>
      </c>
      <c r="BM47" s="83"/>
      <c r="BN47" s="83"/>
      <c r="BO47" s="83"/>
      <c r="BP47" s="83"/>
      <c r="BQ47" s="83"/>
      <c r="BR47" s="83"/>
      <c r="BS47" s="83"/>
      <c r="BT47" s="83"/>
      <c r="BU47" s="83"/>
      <c r="BV47" s="83"/>
      <c r="BW47" s="83"/>
      <c r="BX47" s="83"/>
      <c r="BY47" s="83"/>
      <c r="BZ47" s="84"/>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2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2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tlYnfJXh8ma53Nxr7MGUiq/Lovyi66HHtLdfss55xHgD7KhFBE4SyxLIi3tli8kUuhmU0bVEgkAJaMl5oYNAPw==" saltValue="66BykbuVSPN8IatQveICz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3" x14ac:dyDescent="0.25"/>
  <cols>
    <col min="2" max="144" width="11.8437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5">
      <c r="A6" s="15" t="s">
        <v>92</v>
      </c>
      <c r="B6" s="20">
        <f>B7</f>
        <v>2022</v>
      </c>
      <c r="C6" s="20">
        <f t="shared" ref="C6:W6" si="3">C7</f>
        <v>238732</v>
      </c>
      <c r="D6" s="20">
        <f t="shared" si="3"/>
        <v>46</v>
      </c>
      <c r="E6" s="20">
        <f t="shared" si="3"/>
        <v>1</v>
      </c>
      <c r="F6" s="20">
        <f t="shared" si="3"/>
        <v>0</v>
      </c>
      <c r="G6" s="20">
        <f t="shared" si="3"/>
        <v>1</v>
      </c>
      <c r="H6" s="20" t="str">
        <f t="shared" si="3"/>
        <v>愛知県　丹羽広域事務組合（事業会計分）</v>
      </c>
      <c r="I6" s="20" t="str">
        <f t="shared" si="3"/>
        <v>法適用</v>
      </c>
      <c r="J6" s="20" t="str">
        <f t="shared" si="3"/>
        <v>水道事業</v>
      </c>
      <c r="K6" s="20" t="str">
        <f t="shared" si="3"/>
        <v>末端給水事業</v>
      </c>
      <c r="L6" s="20" t="str">
        <f t="shared" si="3"/>
        <v>A4</v>
      </c>
      <c r="M6" s="20" t="str">
        <f t="shared" si="3"/>
        <v>自治体職員</v>
      </c>
      <c r="N6" s="21" t="str">
        <f t="shared" si="3"/>
        <v>-</v>
      </c>
      <c r="O6" s="21">
        <f t="shared" si="3"/>
        <v>84.55</v>
      </c>
      <c r="P6" s="21">
        <f t="shared" si="3"/>
        <v>99.92</v>
      </c>
      <c r="Q6" s="21">
        <f t="shared" si="3"/>
        <v>2420</v>
      </c>
      <c r="R6" s="21" t="str">
        <f t="shared" si="3"/>
        <v>-</v>
      </c>
      <c r="S6" s="21" t="str">
        <f t="shared" si="3"/>
        <v>-</v>
      </c>
      <c r="T6" s="21" t="str">
        <f t="shared" si="3"/>
        <v>-</v>
      </c>
      <c r="U6" s="21">
        <f t="shared" si="3"/>
        <v>59140</v>
      </c>
      <c r="V6" s="21">
        <f t="shared" si="3"/>
        <v>24.8</v>
      </c>
      <c r="W6" s="21">
        <f t="shared" si="3"/>
        <v>2384.6799999999998</v>
      </c>
      <c r="X6" s="22">
        <f>IF(X7="",NA(),X7)</f>
        <v>105.62</v>
      </c>
      <c r="Y6" s="22">
        <f t="shared" ref="Y6:AG6" si="4">IF(Y7="",NA(),Y7)</f>
        <v>107.4</v>
      </c>
      <c r="Z6" s="22">
        <f t="shared" si="4"/>
        <v>109.75</v>
      </c>
      <c r="AA6" s="22">
        <f t="shared" si="4"/>
        <v>105.9</v>
      </c>
      <c r="AB6" s="22">
        <f t="shared" si="4"/>
        <v>108.6</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916.75</v>
      </c>
      <c r="AU6" s="22">
        <f t="shared" ref="AU6:BC6" si="6">IF(AU7="",NA(),AU7)</f>
        <v>1006.79</v>
      </c>
      <c r="AV6" s="22">
        <f t="shared" si="6"/>
        <v>590.92999999999995</v>
      </c>
      <c r="AW6" s="22">
        <f t="shared" si="6"/>
        <v>702.09</v>
      </c>
      <c r="AX6" s="22">
        <f t="shared" si="6"/>
        <v>716.22</v>
      </c>
      <c r="AY6" s="22">
        <f t="shared" si="6"/>
        <v>349.83</v>
      </c>
      <c r="AZ6" s="22">
        <f t="shared" si="6"/>
        <v>360.86</v>
      </c>
      <c r="BA6" s="22">
        <f t="shared" si="6"/>
        <v>350.79</v>
      </c>
      <c r="BB6" s="22">
        <f t="shared" si="6"/>
        <v>354.57</v>
      </c>
      <c r="BC6" s="22">
        <f t="shared" si="6"/>
        <v>357.74</v>
      </c>
      <c r="BD6" s="21" t="str">
        <f>IF(BD7="","",IF(BD7="-","【-】","【"&amp;SUBSTITUTE(TEXT(BD7,"#,##0.00"),"-","△")&amp;"】"))</f>
        <v>【252.29】</v>
      </c>
      <c r="BE6" s="22">
        <f>IF(BE7="",NA(),BE7)</f>
        <v>65.27</v>
      </c>
      <c r="BF6" s="22">
        <f t="shared" ref="BF6:BN6" si="7">IF(BF7="",NA(),BF7)</f>
        <v>85.73</v>
      </c>
      <c r="BG6" s="22">
        <f t="shared" si="7"/>
        <v>99.94</v>
      </c>
      <c r="BH6" s="22">
        <f t="shared" si="7"/>
        <v>114.81</v>
      </c>
      <c r="BI6" s="22">
        <f t="shared" si="7"/>
        <v>138.28</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102.08</v>
      </c>
      <c r="BQ6" s="22">
        <f t="shared" ref="BQ6:BY6" si="8">IF(BQ7="",NA(),BQ7)</f>
        <v>103.2</v>
      </c>
      <c r="BR6" s="22">
        <f t="shared" si="8"/>
        <v>94.21</v>
      </c>
      <c r="BS6" s="22">
        <f t="shared" si="8"/>
        <v>98.75</v>
      </c>
      <c r="BT6" s="22">
        <f t="shared" si="8"/>
        <v>94.16</v>
      </c>
      <c r="BU6" s="22">
        <f t="shared" si="8"/>
        <v>103.54</v>
      </c>
      <c r="BV6" s="22">
        <f t="shared" si="8"/>
        <v>103.32</v>
      </c>
      <c r="BW6" s="22">
        <f t="shared" si="8"/>
        <v>100.85</v>
      </c>
      <c r="BX6" s="22">
        <f t="shared" si="8"/>
        <v>103.79</v>
      </c>
      <c r="BY6" s="22">
        <f t="shared" si="8"/>
        <v>98.3</v>
      </c>
      <c r="BZ6" s="21" t="str">
        <f>IF(BZ7="","",IF(BZ7="-","【-】","【"&amp;SUBSTITUTE(TEXT(BZ7,"#,##0.00"),"-","△")&amp;"】"))</f>
        <v>【97.47】</v>
      </c>
      <c r="CA6" s="22">
        <f>IF(CA7="",NA(),CA7)</f>
        <v>128.24</v>
      </c>
      <c r="CB6" s="22">
        <f t="shared" ref="CB6:CJ6" si="9">IF(CB7="",NA(),CB7)</f>
        <v>126.43</v>
      </c>
      <c r="CC6" s="22">
        <f t="shared" si="9"/>
        <v>125.14</v>
      </c>
      <c r="CD6" s="22">
        <f t="shared" si="9"/>
        <v>130.66</v>
      </c>
      <c r="CE6" s="22">
        <f t="shared" si="9"/>
        <v>139.79</v>
      </c>
      <c r="CF6" s="22">
        <f t="shared" si="9"/>
        <v>167.46</v>
      </c>
      <c r="CG6" s="22">
        <f t="shared" si="9"/>
        <v>168.56</v>
      </c>
      <c r="CH6" s="22">
        <f t="shared" si="9"/>
        <v>167.1</v>
      </c>
      <c r="CI6" s="22">
        <f t="shared" si="9"/>
        <v>167.86</v>
      </c>
      <c r="CJ6" s="22">
        <f t="shared" si="9"/>
        <v>173.68</v>
      </c>
      <c r="CK6" s="21" t="str">
        <f>IF(CK7="","",IF(CK7="-","【-】","【"&amp;SUBSTITUTE(TEXT(CK7,"#,##0.00"),"-","△")&amp;"】"))</f>
        <v>【174.75】</v>
      </c>
      <c r="CL6" s="22">
        <f>IF(CL7="",NA(),CL7)</f>
        <v>70.86</v>
      </c>
      <c r="CM6" s="22">
        <f t="shared" ref="CM6:CU6" si="10">IF(CM7="",NA(),CM7)</f>
        <v>79.260000000000005</v>
      </c>
      <c r="CN6" s="22">
        <f t="shared" si="10"/>
        <v>78.989999999999995</v>
      </c>
      <c r="CO6" s="22">
        <f t="shared" si="10"/>
        <v>91.94</v>
      </c>
      <c r="CP6" s="22">
        <f t="shared" si="10"/>
        <v>85.09</v>
      </c>
      <c r="CQ6" s="22">
        <f t="shared" si="10"/>
        <v>59.46</v>
      </c>
      <c r="CR6" s="22">
        <f t="shared" si="10"/>
        <v>59.51</v>
      </c>
      <c r="CS6" s="22">
        <f t="shared" si="10"/>
        <v>59.91</v>
      </c>
      <c r="CT6" s="22">
        <f t="shared" si="10"/>
        <v>59.4</v>
      </c>
      <c r="CU6" s="22">
        <f t="shared" si="10"/>
        <v>59.24</v>
      </c>
      <c r="CV6" s="21" t="str">
        <f>IF(CV7="","",IF(CV7="-","【-】","【"&amp;SUBSTITUTE(TEXT(CV7,"#,##0.00"),"-","△")&amp;"】"))</f>
        <v>【59.97】</v>
      </c>
      <c r="CW6" s="22">
        <f>IF(CW7="",NA(),CW7)</f>
        <v>91.02</v>
      </c>
      <c r="CX6" s="22">
        <f t="shared" ref="CX6:DF6" si="11">IF(CX7="",NA(),CX7)</f>
        <v>89.87</v>
      </c>
      <c r="CY6" s="22">
        <f t="shared" si="11"/>
        <v>90.1</v>
      </c>
      <c r="CZ6" s="22">
        <f t="shared" si="11"/>
        <v>88.64</v>
      </c>
      <c r="DA6" s="22">
        <f t="shared" si="11"/>
        <v>90.49</v>
      </c>
      <c r="DB6" s="22">
        <f t="shared" si="11"/>
        <v>87.41</v>
      </c>
      <c r="DC6" s="22">
        <f t="shared" si="11"/>
        <v>87.08</v>
      </c>
      <c r="DD6" s="22">
        <f t="shared" si="11"/>
        <v>87.26</v>
      </c>
      <c r="DE6" s="22">
        <f t="shared" si="11"/>
        <v>87.57</v>
      </c>
      <c r="DF6" s="22">
        <f t="shared" si="11"/>
        <v>87.26</v>
      </c>
      <c r="DG6" s="21" t="str">
        <f>IF(DG7="","",IF(DG7="-","【-】","【"&amp;SUBSTITUTE(TEXT(DG7,"#,##0.00"),"-","△")&amp;"】"))</f>
        <v>【89.76】</v>
      </c>
      <c r="DH6" s="22">
        <f>IF(DH7="",NA(),DH7)</f>
        <v>48.19</v>
      </c>
      <c r="DI6" s="22">
        <f t="shared" ref="DI6:DQ6" si="12">IF(DI7="",NA(),DI7)</f>
        <v>48.79</v>
      </c>
      <c r="DJ6" s="22">
        <f t="shared" si="12"/>
        <v>47.86</v>
      </c>
      <c r="DK6" s="22">
        <f t="shared" si="12"/>
        <v>47.91</v>
      </c>
      <c r="DL6" s="22">
        <f t="shared" si="12"/>
        <v>47.22</v>
      </c>
      <c r="DM6" s="22">
        <f t="shared" si="12"/>
        <v>47.62</v>
      </c>
      <c r="DN6" s="22">
        <f t="shared" si="12"/>
        <v>48.55</v>
      </c>
      <c r="DO6" s="22">
        <f t="shared" si="12"/>
        <v>49.2</v>
      </c>
      <c r="DP6" s="22">
        <f t="shared" si="12"/>
        <v>50.01</v>
      </c>
      <c r="DQ6" s="22">
        <f t="shared" si="12"/>
        <v>50.99</v>
      </c>
      <c r="DR6" s="21" t="str">
        <f>IF(DR7="","",IF(DR7="-","【-】","【"&amp;SUBSTITUTE(TEXT(DR7,"#,##0.00"),"-","△")&amp;"】"))</f>
        <v>【51.51】</v>
      </c>
      <c r="DS6" s="22">
        <f>IF(DS7="",NA(),DS7)</f>
        <v>32.36</v>
      </c>
      <c r="DT6" s="22">
        <f t="shared" ref="DT6:EB6" si="13">IF(DT7="",NA(),DT7)</f>
        <v>33.979999999999997</v>
      </c>
      <c r="DU6" s="22">
        <f t="shared" si="13"/>
        <v>36.31</v>
      </c>
      <c r="DV6" s="22">
        <f t="shared" si="13"/>
        <v>37.49</v>
      </c>
      <c r="DW6" s="22">
        <f t="shared" si="13"/>
        <v>37.700000000000003</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0.99</v>
      </c>
      <c r="EE6" s="22">
        <f t="shared" ref="EE6:EM6" si="14">IF(EE7="",NA(),EE7)</f>
        <v>0.69</v>
      </c>
      <c r="EF6" s="22">
        <f t="shared" si="14"/>
        <v>0.41</v>
      </c>
      <c r="EG6" s="22">
        <f t="shared" si="14"/>
        <v>1.44</v>
      </c>
      <c r="EH6" s="22">
        <f t="shared" si="14"/>
        <v>1.41</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25">
      <c r="A7" s="15"/>
      <c r="B7" s="24">
        <v>2022</v>
      </c>
      <c r="C7" s="24">
        <v>238732</v>
      </c>
      <c r="D7" s="24">
        <v>46</v>
      </c>
      <c r="E7" s="24">
        <v>1</v>
      </c>
      <c r="F7" s="24">
        <v>0</v>
      </c>
      <c r="G7" s="24">
        <v>1</v>
      </c>
      <c r="H7" s="24" t="s">
        <v>93</v>
      </c>
      <c r="I7" s="24" t="s">
        <v>94</v>
      </c>
      <c r="J7" s="24" t="s">
        <v>95</v>
      </c>
      <c r="K7" s="24" t="s">
        <v>96</v>
      </c>
      <c r="L7" s="24" t="s">
        <v>97</v>
      </c>
      <c r="M7" s="24" t="s">
        <v>98</v>
      </c>
      <c r="N7" s="25" t="s">
        <v>99</v>
      </c>
      <c r="O7" s="25">
        <v>84.55</v>
      </c>
      <c r="P7" s="25">
        <v>99.92</v>
      </c>
      <c r="Q7" s="25">
        <v>2420</v>
      </c>
      <c r="R7" s="25" t="s">
        <v>99</v>
      </c>
      <c r="S7" s="25" t="s">
        <v>99</v>
      </c>
      <c r="T7" s="25" t="s">
        <v>99</v>
      </c>
      <c r="U7" s="25">
        <v>59140</v>
      </c>
      <c r="V7" s="25">
        <v>24.8</v>
      </c>
      <c r="W7" s="25">
        <v>2384.6799999999998</v>
      </c>
      <c r="X7" s="25">
        <v>105.62</v>
      </c>
      <c r="Y7" s="25">
        <v>107.4</v>
      </c>
      <c r="Z7" s="25">
        <v>109.75</v>
      </c>
      <c r="AA7" s="25">
        <v>105.9</v>
      </c>
      <c r="AB7" s="25">
        <v>108.6</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916.75</v>
      </c>
      <c r="AU7" s="25">
        <v>1006.79</v>
      </c>
      <c r="AV7" s="25">
        <v>590.92999999999995</v>
      </c>
      <c r="AW7" s="25">
        <v>702.09</v>
      </c>
      <c r="AX7" s="25">
        <v>716.22</v>
      </c>
      <c r="AY7" s="25">
        <v>349.83</v>
      </c>
      <c r="AZ7" s="25">
        <v>360.86</v>
      </c>
      <c r="BA7" s="25">
        <v>350.79</v>
      </c>
      <c r="BB7" s="25">
        <v>354.57</v>
      </c>
      <c r="BC7" s="25">
        <v>357.74</v>
      </c>
      <c r="BD7" s="25">
        <v>252.29</v>
      </c>
      <c r="BE7" s="25">
        <v>65.27</v>
      </c>
      <c r="BF7" s="25">
        <v>85.73</v>
      </c>
      <c r="BG7" s="25">
        <v>99.94</v>
      </c>
      <c r="BH7" s="25">
        <v>114.81</v>
      </c>
      <c r="BI7" s="25">
        <v>138.28</v>
      </c>
      <c r="BJ7" s="25">
        <v>314.87</v>
      </c>
      <c r="BK7" s="25">
        <v>309.27999999999997</v>
      </c>
      <c r="BL7" s="25">
        <v>322.92</v>
      </c>
      <c r="BM7" s="25">
        <v>303.45999999999998</v>
      </c>
      <c r="BN7" s="25">
        <v>307.27999999999997</v>
      </c>
      <c r="BO7" s="25">
        <v>268.07</v>
      </c>
      <c r="BP7" s="25">
        <v>102.08</v>
      </c>
      <c r="BQ7" s="25">
        <v>103.2</v>
      </c>
      <c r="BR7" s="25">
        <v>94.21</v>
      </c>
      <c r="BS7" s="25">
        <v>98.75</v>
      </c>
      <c r="BT7" s="25">
        <v>94.16</v>
      </c>
      <c r="BU7" s="25">
        <v>103.54</v>
      </c>
      <c r="BV7" s="25">
        <v>103.32</v>
      </c>
      <c r="BW7" s="25">
        <v>100.85</v>
      </c>
      <c r="BX7" s="25">
        <v>103.79</v>
      </c>
      <c r="BY7" s="25">
        <v>98.3</v>
      </c>
      <c r="BZ7" s="25">
        <v>97.47</v>
      </c>
      <c r="CA7" s="25">
        <v>128.24</v>
      </c>
      <c r="CB7" s="25">
        <v>126.43</v>
      </c>
      <c r="CC7" s="25">
        <v>125.14</v>
      </c>
      <c r="CD7" s="25">
        <v>130.66</v>
      </c>
      <c r="CE7" s="25">
        <v>139.79</v>
      </c>
      <c r="CF7" s="25">
        <v>167.46</v>
      </c>
      <c r="CG7" s="25">
        <v>168.56</v>
      </c>
      <c r="CH7" s="25">
        <v>167.1</v>
      </c>
      <c r="CI7" s="25">
        <v>167.86</v>
      </c>
      <c r="CJ7" s="25">
        <v>173.68</v>
      </c>
      <c r="CK7" s="25">
        <v>174.75</v>
      </c>
      <c r="CL7" s="25">
        <v>70.86</v>
      </c>
      <c r="CM7" s="25">
        <v>79.260000000000005</v>
      </c>
      <c r="CN7" s="25">
        <v>78.989999999999995</v>
      </c>
      <c r="CO7" s="25">
        <v>91.94</v>
      </c>
      <c r="CP7" s="25">
        <v>85.09</v>
      </c>
      <c r="CQ7" s="25">
        <v>59.46</v>
      </c>
      <c r="CR7" s="25">
        <v>59.51</v>
      </c>
      <c r="CS7" s="25">
        <v>59.91</v>
      </c>
      <c r="CT7" s="25">
        <v>59.4</v>
      </c>
      <c r="CU7" s="25">
        <v>59.24</v>
      </c>
      <c r="CV7" s="25">
        <v>59.97</v>
      </c>
      <c r="CW7" s="25">
        <v>91.02</v>
      </c>
      <c r="CX7" s="25">
        <v>89.87</v>
      </c>
      <c r="CY7" s="25">
        <v>90.1</v>
      </c>
      <c r="CZ7" s="25">
        <v>88.64</v>
      </c>
      <c r="DA7" s="25">
        <v>90.49</v>
      </c>
      <c r="DB7" s="25">
        <v>87.41</v>
      </c>
      <c r="DC7" s="25">
        <v>87.08</v>
      </c>
      <c r="DD7" s="25">
        <v>87.26</v>
      </c>
      <c r="DE7" s="25">
        <v>87.57</v>
      </c>
      <c r="DF7" s="25">
        <v>87.26</v>
      </c>
      <c r="DG7" s="25">
        <v>89.76</v>
      </c>
      <c r="DH7" s="25">
        <v>48.19</v>
      </c>
      <c r="DI7" s="25">
        <v>48.79</v>
      </c>
      <c r="DJ7" s="25">
        <v>47.86</v>
      </c>
      <c r="DK7" s="25">
        <v>47.91</v>
      </c>
      <c r="DL7" s="25">
        <v>47.22</v>
      </c>
      <c r="DM7" s="25">
        <v>47.62</v>
      </c>
      <c r="DN7" s="25">
        <v>48.55</v>
      </c>
      <c r="DO7" s="25">
        <v>49.2</v>
      </c>
      <c r="DP7" s="25">
        <v>50.01</v>
      </c>
      <c r="DQ7" s="25">
        <v>50.99</v>
      </c>
      <c r="DR7" s="25">
        <v>51.51</v>
      </c>
      <c r="DS7" s="25">
        <v>32.36</v>
      </c>
      <c r="DT7" s="25">
        <v>33.979999999999997</v>
      </c>
      <c r="DU7" s="25">
        <v>36.31</v>
      </c>
      <c r="DV7" s="25">
        <v>37.49</v>
      </c>
      <c r="DW7" s="25">
        <v>37.700000000000003</v>
      </c>
      <c r="DX7" s="25">
        <v>16.27</v>
      </c>
      <c r="DY7" s="25">
        <v>17.11</v>
      </c>
      <c r="DZ7" s="25">
        <v>18.329999999999998</v>
      </c>
      <c r="EA7" s="25">
        <v>20.27</v>
      </c>
      <c r="EB7" s="25">
        <v>21.69</v>
      </c>
      <c r="EC7" s="25">
        <v>23.75</v>
      </c>
      <c r="ED7" s="25">
        <v>0.99</v>
      </c>
      <c r="EE7" s="25">
        <v>0.69</v>
      </c>
      <c r="EF7" s="25">
        <v>0.41</v>
      </c>
      <c r="EG7" s="25">
        <v>1.44</v>
      </c>
      <c r="EH7" s="25">
        <v>1.41</v>
      </c>
      <c r="EI7" s="25">
        <v>0.63</v>
      </c>
      <c r="EJ7" s="25">
        <v>0.63</v>
      </c>
      <c r="EK7" s="25">
        <v>0.6</v>
      </c>
      <c r="EL7" s="25">
        <v>0.56000000000000005</v>
      </c>
      <c r="EM7" s="25">
        <v>0.6</v>
      </c>
      <c r="EN7" s="25">
        <v>0.67</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5">
      <c r="B11">
        <v>4</v>
      </c>
      <c r="C11">
        <v>3</v>
      </c>
      <c r="D11">
        <v>2</v>
      </c>
      <c r="E11">
        <v>1</v>
      </c>
      <c r="F11">
        <v>0</v>
      </c>
      <c r="G11" t="s">
        <v>105</v>
      </c>
    </row>
    <row r="12" spans="1:144" x14ac:dyDescent="0.25">
      <c r="B12">
        <v>1</v>
      </c>
      <c r="C12">
        <v>1</v>
      </c>
      <c r="D12">
        <v>2</v>
      </c>
      <c r="E12">
        <v>3</v>
      </c>
      <c r="F12">
        <v>4</v>
      </c>
      <c r="G12" t="s">
        <v>106</v>
      </c>
    </row>
    <row r="13" spans="1:144" x14ac:dyDescent="0.2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2024-02-16T02:32:21Z</cp:lastPrinted>
  <dcterms:created xsi:type="dcterms:W3CDTF">2023-12-05T00:56:02Z</dcterms:created>
  <dcterms:modified xsi:type="dcterms:W3CDTF">2024-02-22T06:26:17Z</dcterms:modified>
  <cp:category/>
</cp:coreProperties>
</file>