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1451C890-F76D-4782-BAF9-4B72BB0573AE}" xr6:coauthVersionLast="47" xr6:coauthVersionMax="47" xr10:uidLastSave="{00000000-0000-0000-0000-000000000000}"/>
  <bookViews>
    <workbookView xWindow="-120" yWindow="-120" windowWidth="29040" windowHeight="15840" xr2:uid="{00000000-000D-0000-FFFF-FFFF00000000}"/>
  </bookViews>
  <sheets>
    <sheet name="総括表" sheetId="12" r:id="rId1"/>
    <sheet name="様式１-２１" sheetId="10" r:id="rId2"/>
    <sheet name="総括表（記載例）" sheetId="13" r:id="rId3"/>
    <sheet name="事業区分" sheetId="14" state="hidden" r:id="rId4"/>
    <sheet name="Sheet1" sheetId="8" state="hidden" r:id="rId5"/>
  </sheets>
  <externalReferences>
    <externalReference r:id="rId6"/>
  </externalReferences>
  <definedNames>
    <definedName name="_１__ア">事業区分!$C$9:$E$9</definedName>
    <definedName name="_１__イ">事業区分!$C$10:$E$10</definedName>
    <definedName name="_１０__ア">事業区分!$C$28:$D$28</definedName>
    <definedName name="_１０__イ">事業区分!$C$29:$D$29</definedName>
    <definedName name="_１１">事業区分!$C$30:$D$30</definedName>
    <definedName name="_１２__ア">事業区分!$C$31:$D$31</definedName>
    <definedName name="_１２__イ">事業区分!$C$32:$D$32</definedName>
    <definedName name="_１３__ア">事業区分!$C$33:$D$33</definedName>
    <definedName name="_１３__イ">事業区分!$C$34:$D$34</definedName>
    <definedName name="_１４__ア">事業区分!$C$35:$D$35</definedName>
    <definedName name="_１４__イ">事業区分!$C$36:$D$36</definedName>
    <definedName name="_１５__ア">事業区分!$C$37:$D$37</definedName>
    <definedName name="_１５__イ">事業区分!$C$38:$D$38</definedName>
    <definedName name="_１６__ア">事業区分!$C$39:$D$39</definedName>
    <definedName name="_１６__イ">事業区分!$C$40:$D$40</definedName>
    <definedName name="_１７__ア">事業区分!$C$41:$D$41</definedName>
    <definedName name="_１８__ア">事業区分!$C$43:$D$43</definedName>
    <definedName name="_１８__イ">事業区分!$C$44:$D$44</definedName>
    <definedName name="_１９__ア">事業区分!$C$45:$D$45</definedName>
    <definedName name="_１９__イ">事業区分!$C$46:$D$46</definedName>
    <definedName name="_２__ア">事業区分!$C$11:$G$11</definedName>
    <definedName name="_２__イ">事業区分!$C$12:$G$12</definedName>
    <definedName name="_２__ウ">事業区分!$C$13:$G$13</definedName>
    <definedName name="_２__エ">事業区分!$C$14:$G$14</definedName>
    <definedName name="_２０__ア">事業区分!$C$47:$D$47</definedName>
    <definedName name="_２０__イ">事業区分!$C$48:$D$48</definedName>
    <definedName name="_３__ア">事業区分!$C$15:$G$15</definedName>
    <definedName name="_３__イ">事業区分!$C$16:$G$16</definedName>
    <definedName name="_３__ウ">事業区分!$C$17:$G$17</definedName>
    <definedName name="_３__エ">事業区分!$C$18:$G$18</definedName>
    <definedName name="_４">事業区分!$C$19:$E$19</definedName>
    <definedName name="_５__ア">事業区分!$C$20:$D$20</definedName>
    <definedName name="_５__イ">事業区分!$C$21:$D$21</definedName>
    <definedName name="_６">事業区分!$C$22:$D$22</definedName>
    <definedName name="_７">事業区分!$C$23:$D$23</definedName>
    <definedName name="_８__ア">事業区分!$C$24:$E$24</definedName>
    <definedName name="_８__イ">事業区分!$C$25:$E$25</definedName>
    <definedName name="_９__ア">事業区分!$C$26:$E$26</definedName>
    <definedName name="_９__イ">事業区分!$C$27:$E$27</definedName>
    <definedName name="_xlnm._FilterDatabase" localSheetId="0" hidden="1">総括表!$B$5:$AB$23</definedName>
    <definedName name="_xlnm._FilterDatabase" localSheetId="2" hidden="1">'総括表（記載例）'!$B$5:$AC$19</definedName>
    <definedName name="ICTを活用した産科医師少数地域に対する妊産婦モニタリング支援設備整備事業">事業区分!$D$40</definedName>
    <definedName name="_xlnm.Print_Area" localSheetId="1">'様式１-２１'!$A$1:$R$45</definedName>
    <definedName name="へき地・離島診療支援システム設備">事業区分!$D$32</definedName>
    <definedName name="へき地医療拠点病院設備">事業区分!$D$27:$E$27</definedName>
    <definedName name="へき地患者輸送車_艇_">事業区分!$D$14:$G$14</definedName>
    <definedName name="へき地巡回診療車_船_">事業区分!$D$18:$G$18</definedName>
    <definedName name="へき地診療所">事業区分!$D$10:$E$10</definedName>
    <definedName name="へき地保健指導所設備">事業区分!$D$25:$E$25</definedName>
    <definedName name="奄美群島医療施設設備">事業区分!$D$23</definedName>
    <definedName name="遠隔ICU体制整備促進事業">事業区分!$D$48</definedName>
    <definedName name="遠隔医療設備">事業区分!$D$29</definedName>
    <definedName name="沖施縄設医設療備">事業区分!$D$22</definedName>
    <definedName name="過疎地域等特定診療所設備">事業区分!$D$21</definedName>
    <definedName name="在宅人工呼吸器使用者非常用電源整備事業">事業区分!$D$46</definedName>
    <definedName name="産科医療機関設備">事業区分!$D$36</definedName>
    <definedName name="死亡時画像診断システム等設備">事業区分!$D$42</definedName>
    <definedName name="実践的手術手技向上研修実施機関設備">事業区分!$D$44</definedName>
    <definedName name="分娩設備取扱施設">事業区分!$D$38</definedName>
    <definedName name="離島歯科巡回診療設備">事業区分!$D$19:$E$19</definedName>
    <definedName name="離島等患者宿泊施設設備">事業区分!$D$34</definedName>
    <definedName name="臨床研修病院支援システム設備">事業区分!$D$30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 i="14" l="1"/>
  <c r="T25" i="13"/>
  <c r="Q25" i="13"/>
  <c r="I25" i="13"/>
  <c r="L25" i="13" s="1"/>
  <c r="T24" i="13"/>
  <c r="Q24" i="13"/>
  <c r="I24" i="13"/>
  <c r="L24" i="13" s="1"/>
  <c r="T23" i="13"/>
  <c r="Q23" i="13"/>
  <c r="I23" i="13"/>
  <c r="L23" i="13" s="1"/>
  <c r="T22" i="13"/>
  <c r="Q22" i="13"/>
  <c r="I22" i="13"/>
  <c r="L22" i="13" s="1"/>
  <c r="T21" i="13"/>
  <c r="Q21" i="13"/>
  <c r="I21" i="13"/>
  <c r="L21" i="13" s="1"/>
  <c r="T20" i="13"/>
  <c r="Q20" i="13"/>
  <c r="I20" i="13"/>
  <c r="L20" i="13" s="1"/>
  <c r="T19" i="13"/>
  <c r="Q19" i="13"/>
  <c r="I19" i="13"/>
  <c r="L19" i="13" s="1"/>
  <c r="T18" i="13"/>
  <c r="Q18" i="13"/>
  <c r="I18" i="13"/>
  <c r="L18" i="13" s="1"/>
  <c r="T17" i="13"/>
  <c r="Q17" i="13"/>
  <c r="I17" i="13"/>
  <c r="L17" i="13" s="1"/>
  <c r="T16" i="13"/>
  <c r="Q16" i="13"/>
  <c r="I16" i="13"/>
  <c r="L16" i="13" s="1"/>
  <c r="T15" i="13"/>
  <c r="Q15" i="13"/>
  <c r="I15" i="13"/>
  <c r="L15" i="13" s="1"/>
  <c r="T14" i="13"/>
  <c r="Q14" i="13"/>
  <c r="I14" i="13"/>
  <c r="L14" i="13" s="1"/>
  <c r="T13" i="13"/>
  <c r="Q13" i="13"/>
  <c r="I13" i="13"/>
  <c r="L13" i="13" s="1"/>
  <c r="T12" i="13"/>
  <c r="Q12" i="13"/>
  <c r="I12" i="13"/>
  <c r="L12" i="13" s="1"/>
  <c r="T11" i="13"/>
  <c r="Q11" i="13"/>
  <c r="I11" i="13"/>
  <c r="L11" i="13" s="1"/>
  <c r="T10" i="13"/>
  <c r="Q10" i="13"/>
  <c r="I10" i="13"/>
  <c r="L10" i="13" s="1"/>
  <c r="T9" i="13"/>
  <c r="Q9" i="13"/>
  <c r="I9" i="13"/>
  <c r="L9" i="13" s="1"/>
  <c r="T8" i="13"/>
  <c r="Q8" i="13"/>
  <c r="I8" i="13"/>
  <c r="L8" i="13" s="1"/>
  <c r="T7" i="13"/>
  <c r="Q7" i="13"/>
  <c r="I7" i="13"/>
  <c r="L7" i="13" s="1"/>
  <c r="T6" i="13"/>
  <c r="Q6" i="13"/>
  <c r="I6" i="13"/>
  <c r="L6" i="13" s="1"/>
  <c r="Y29" i="12"/>
  <c r="Z29" i="12" s="1"/>
  <c r="V29" i="12"/>
  <c r="U29" i="12"/>
  <c r="S29" i="12"/>
  <c r="P29" i="12"/>
  <c r="I29" i="12"/>
  <c r="Y28" i="12"/>
  <c r="Z28" i="12" s="1"/>
  <c r="V28" i="12"/>
  <c r="U28" i="12"/>
  <c r="S28" i="12"/>
  <c r="P28" i="12"/>
  <c r="I28" i="12"/>
  <c r="Z27" i="12"/>
  <c r="Y27" i="12"/>
  <c r="V27" i="12"/>
  <c r="U27" i="12"/>
  <c r="S27" i="12"/>
  <c r="P27" i="12"/>
  <c r="I27" i="12"/>
  <c r="Y26" i="12"/>
  <c r="Z26" i="12" s="1"/>
  <c r="V26" i="12"/>
  <c r="U26" i="12"/>
  <c r="S26" i="12"/>
  <c r="P26" i="12"/>
  <c r="I26" i="12"/>
  <c r="Y25" i="12"/>
  <c r="Z25" i="12" s="1"/>
  <c r="V25" i="12"/>
  <c r="U25" i="12"/>
  <c r="S25" i="12"/>
  <c r="P25" i="12"/>
  <c r="I25" i="12"/>
  <c r="Z24" i="12"/>
  <c r="Y24" i="12"/>
  <c r="V24" i="12"/>
  <c r="U24" i="12"/>
  <c r="S24" i="12"/>
  <c r="P24" i="12"/>
  <c r="I24" i="12"/>
  <c r="Z23" i="12"/>
  <c r="Y23" i="12"/>
  <c r="V23" i="12"/>
  <c r="U23" i="12"/>
  <c r="S23" i="12"/>
  <c r="P23" i="12"/>
  <c r="I23" i="12"/>
  <c r="Y22" i="12"/>
  <c r="Z22" i="12" s="1"/>
  <c r="V22" i="12"/>
  <c r="U22" i="12"/>
  <c r="S22" i="12"/>
  <c r="P22" i="12"/>
  <c r="I22" i="12"/>
  <c r="Z21" i="12"/>
  <c r="Y21" i="12"/>
  <c r="V21" i="12"/>
  <c r="U21" i="12"/>
  <c r="S21" i="12"/>
  <c r="P21" i="12"/>
  <c r="I21" i="12"/>
  <c r="Z20" i="12"/>
  <c r="Y20" i="12"/>
  <c r="V20" i="12"/>
  <c r="U20" i="12"/>
  <c r="S20" i="12"/>
  <c r="P20" i="12"/>
  <c r="I20" i="12"/>
  <c r="Y19" i="12"/>
  <c r="Z19" i="12" s="1"/>
  <c r="V19" i="12"/>
  <c r="U19" i="12"/>
  <c r="S19" i="12"/>
  <c r="P19" i="12"/>
  <c r="I19" i="12"/>
  <c r="Y18" i="12"/>
  <c r="Z18" i="12" s="1"/>
  <c r="V18" i="12"/>
  <c r="U18" i="12"/>
  <c r="S18" i="12"/>
  <c r="P18" i="12"/>
  <c r="I18" i="12"/>
  <c r="Z17" i="12"/>
  <c r="Y17" i="12"/>
  <c r="V17" i="12"/>
  <c r="U17" i="12"/>
  <c r="S17" i="12"/>
  <c r="P17" i="12"/>
  <c r="I17" i="12"/>
  <c r="Y16" i="12"/>
  <c r="Z16" i="12" s="1"/>
  <c r="V16" i="12"/>
  <c r="U16" i="12"/>
  <c r="S16" i="12"/>
  <c r="P16" i="12"/>
  <c r="I16" i="12"/>
  <c r="Y15" i="12"/>
  <c r="Z15" i="12" s="1"/>
  <c r="V15" i="12"/>
  <c r="U15" i="12"/>
  <c r="S15" i="12"/>
  <c r="P15" i="12"/>
  <c r="I15" i="12"/>
  <c r="Y14" i="12"/>
  <c r="Z14" i="12" s="1"/>
  <c r="V14" i="12"/>
  <c r="U14" i="12"/>
  <c r="S14" i="12"/>
  <c r="P14" i="12"/>
  <c r="I14" i="12"/>
  <c r="Y13" i="12"/>
  <c r="Z13" i="12" s="1"/>
  <c r="V13" i="12"/>
  <c r="U13" i="12"/>
  <c r="S13" i="12"/>
  <c r="P13" i="12"/>
  <c r="I13" i="12"/>
  <c r="Y12" i="12"/>
  <c r="Z12" i="12" s="1"/>
  <c r="V12" i="12"/>
  <c r="U12" i="12"/>
  <c r="S12" i="12"/>
  <c r="P12" i="12"/>
  <c r="I12" i="12"/>
  <c r="Z11" i="12"/>
  <c r="Y11" i="12"/>
  <c r="V11" i="12"/>
  <c r="U11" i="12"/>
  <c r="S11" i="12"/>
  <c r="P11" i="12"/>
  <c r="I11" i="12"/>
  <c r="Y10" i="12"/>
  <c r="Z10" i="12" s="1"/>
  <c r="V10" i="12"/>
  <c r="U10" i="12"/>
  <c r="S10" i="12"/>
  <c r="P10" i="12"/>
  <c r="I10" i="12"/>
  <c r="Y9" i="12"/>
  <c r="Z9" i="12" s="1"/>
  <c r="V9" i="12"/>
  <c r="U9" i="12"/>
  <c r="S9" i="12"/>
  <c r="P9" i="12"/>
  <c r="I9" i="12"/>
  <c r="Y8" i="12"/>
  <c r="Z8" i="12" s="1"/>
  <c r="V8" i="12"/>
  <c r="U8" i="12"/>
  <c r="S8" i="12"/>
  <c r="P8" i="12"/>
  <c r="I8" i="12"/>
  <c r="Y7" i="12"/>
  <c r="Z7" i="12" s="1"/>
  <c r="V7" i="12"/>
  <c r="U7" i="12"/>
  <c r="S7" i="12"/>
  <c r="P7" i="12"/>
  <c r="I7" i="12"/>
  <c r="Y6" i="12"/>
  <c r="Z6" i="12" s="1"/>
  <c r="V6" i="12"/>
  <c r="U6" i="12"/>
  <c r="S6" i="12"/>
  <c r="P6" i="12"/>
  <c r="I6" i="12"/>
  <c r="K6" i="13" l="1"/>
  <c r="K10" i="13"/>
  <c r="K14" i="13"/>
  <c r="K18" i="13"/>
  <c r="K22" i="13"/>
  <c r="K9" i="13"/>
  <c r="K13" i="13"/>
  <c r="K17" i="13"/>
  <c r="K21" i="13"/>
  <c r="K25" i="13"/>
  <c r="K8" i="13"/>
  <c r="K12" i="13"/>
  <c r="K16" i="13"/>
  <c r="K20" i="13"/>
  <c r="K24" i="13"/>
  <c r="K7" i="13"/>
  <c r="K11" i="13"/>
  <c r="K15" i="13"/>
  <c r="K19" i="13"/>
  <c r="K23" i="13"/>
  <c r="V12" i="13" l="1"/>
  <c r="W12" i="13"/>
  <c r="Z12" i="13"/>
  <c r="AA12" i="13" s="1"/>
  <c r="V20" i="13"/>
  <c r="Z20" i="13"/>
  <c r="AA20" i="13" s="1"/>
  <c r="W20" i="13"/>
  <c r="V8" i="13"/>
  <c r="W8" i="13"/>
  <c r="Z8" i="13"/>
  <c r="AA8" i="13" s="1"/>
  <c r="Z25" i="13"/>
  <c r="AA25" i="13" s="1"/>
  <c r="W25" i="13"/>
  <c r="V25" i="13"/>
  <c r="W24" i="13"/>
  <c r="V24" i="13"/>
  <c r="Z24" i="13"/>
  <c r="AA24" i="13" s="1"/>
  <c r="V16" i="13"/>
  <c r="Z16" i="13"/>
  <c r="AA16" i="13" s="1"/>
  <c r="W16" i="13"/>
  <c r="Z21" i="13"/>
  <c r="AA21" i="13" s="1"/>
  <c r="W21" i="13"/>
  <c r="V21" i="13"/>
  <c r="Z23" i="13"/>
  <c r="AA23" i="13" s="1"/>
  <c r="W23" i="13"/>
  <c r="V23" i="13"/>
  <c r="Z17" i="13"/>
  <c r="AA17" i="13" s="1"/>
  <c r="W17" i="13"/>
  <c r="V17" i="13"/>
  <c r="Z19" i="13"/>
  <c r="AA19" i="13" s="1"/>
  <c r="W19" i="13"/>
  <c r="V19" i="13"/>
  <c r="Z13" i="13"/>
  <c r="AA13" i="13" s="1"/>
  <c r="W13" i="13"/>
  <c r="V13" i="13"/>
  <c r="Z9" i="13"/>
  <c r="AA9" i="13" s="1"/>
  <c r="W9" i="13"/>
  <c r="V9" i="13"/>
  <c r="Z11" i="13"/>
  <c r="AA11" i="13" s="1"/>
  <c r="W11" i="13"/>
  <c r="V11" i="13"/>
  <c r="W22" i="13"/>
  <c r="Z22" i="13"/>
  <c r="AA22" i="13" s="1"/>
  <c r="V22" i="13"/>
  <c r="Z15" i="13"/>
  <c r="AA15" i="13" s="1"/>
  <c r="W15" i="13"/>
  <c r="V15" i="13"/>
  <c r="Z7" i="13"/>
  <c r="AA7" i="13" s="1"/>
  <c r="W7" i="13"/>
  <c r="V7" i="13"/>
  <c r="Z18" i="13"/>
  <c r="AA18" i="13" s="1"/>
  <c r="V18" i="13"/>
  <c r="W18" i="13"/>
  <c r="Z14" i="13"/>
  <c r="AA14" i="13" s="1"/>
  <c r="W14" i="13"/>
  <c r="V14" i="13"/>
  <c r="Z10" i="13"/>
  <c r="AA10" i="13" s="1"/>
  <c r="W10" i="13"/>
  <c r="V10" i="13"/>
  <c r="Z6" i="13"/>
  <c r="AA6" i="13" s="1"/>
  <c r="W6" i="13"/>
  <c r="V6" i="13"/>
  <c r="M23" i="10" l="1"/>
  <c r="M31" i="10" l="1"/>
  <c r="M30" i="10"/>
  <c r="M29" i="10"/>
  <c r="M28" i="10"/>
  <c r="M27" i="10"/>
  <c r="M26" i="10"/>
  <c r="M25" i="10"/>
  <c r="M24" i="10"/>
  <c r="M22" i="10"/>
  <c r="M32"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3" authorId="0" shapeId="0" xr:uid="{B4C48166-FC25-47CE-9FF2-35D8A2A0C5E5}">
      <text>
        <r>
          <rPr>
            <sz val="10"/>
            <color indexed="81"/>
            <rFont val="ＭＳ ゴシック"/>
            <family val="3"/>
            <charset val="128"/>
          </rPr>
          <t>交付要綱３（交付の対象）の該当する番号を選択</t>
        </r>
      </text>
    </comment>
    <comment ref="AD3" authorId="0" shapeId="0" xr:uid="{08DD8C3A-C12A-46DD-AE5E-980AEA0DCE73}">
      <text>
        <r>
          <rPr>
            <sz val="9"/>
            <color indexed="81"/>
            <rFont val="ＭＳ ゴシック"/>
            <family val="3"/>
            <charset val="128"/>
          </rPr>
          <t>品名が複数ある場合は品名を全て列挙すること</t>
        </r>
      </text>
    </comment>
    <comment ref="AD6" authorId="0" shapeId="0" xr:uid="{E1616927-48EB-4C4E-93A7-E18CE6E0D2D2}">
      <text>
        <r>
          <rPr>
            <sz val="9"/>
            <color indexed="81"/>
            <rFont val="ＭＳ ゴシック"/>
            <family val="3"/>
            <charset val="128"/>
          </rPr>
          <t>品名が複数ある場合は品名を全て列挙すること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 authorId="0" shapeId="0" xr:uid="{FD83A887-3DCE-4D0E-A98B-9A4DDFF05B94}">
      <text>
        <r>
          <rPr>
            <b/>
            <sz val="9"/>
            <color indexed="81"/>
            <rFont val="ＭＳ Ｐゴシック"/>
            <family val="3"/>
            <charset val="128"/>
          </rPr>
          <t>プルダウンから選択</t>
        </r>
      </text>
    </comment>
    <comment ref="C5" authorId="0" shapeId="0" xr:uid="{8BB16FC7-AD17-4530-A6B0-1BE407249B05}">
      <text>
        <r>
          <rPr>
            <b/>
            <u/>
            <sz val="9"/>
            <color indexed="81"/>
            <rFont val="MS P ゴシック"/>
            <family val="3"/>
            <charset val="128"/>
          </rPr>
          <t>該当する項目に〇を選択</t>
        </r>
        <r>
          <rPr>
            <sz val="9"/>
            <color indexed="81"/>
            <rFont val="MS P ゴシック"/>
            <family val="3"/>
            <charset val="128"/>
          </rPr>
          <t xml:space="preserve">
（※複数選択可能）</t>
        </r>
      </text>
    </comment>
    <comment ref="Q5" authorId="0" shapeId="0" xr:uid="{7B3A2658-EF19-4BD4-B8E8-B7C5725D198A}">
      <text>
        <r>
          <rPr>
            <b/>
            <sz val="9"/>
            <color indexed="81"/>
            <rFont val="ＭＳ Ｐゴシック"/>
            <family val="3"/>
            <charset val="128"/>
          </rPr>
          <t>プルダウンから選択</t>
        </r>
      </text>
    </comment>
    <comment ref="Q22" authorId="0" shapeId="0" xr:uid="{BEF1475E-E3DE-481F-BB15-A9245F3B4961}">
      <text>
        <r>
          <rPr>
            <b/>
            <sz val="9"/>
            <color indexed="81"/>
            <rFont val="ＭＳ Ｐゴシック"/>
            <family val="3"/>
            <charset val="128"/>
          </rPr>
          <t>プルダウンから選択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1" authorId="0" shapeId="0" xr:uid="{EAE0FBCA-8F38-4D13-9951-B12B921BB8D9}">
      <text>
        <r>
          <rPr>
            <sz val="10"/>
            <color indexed="81"/>
            <rFont val="ＭＳ ゴシック"/>
            <family val="3"/>
            <charset val="128"/>
          </rPr>
          <t>プルダウンから選択</t>
        </r>
      </text>
    </comment>
    <comment ref="H3" authorId="0" shapeId="0" xr:uid="{8C905DF0-990E-4C46-AB02-DE029AAD1BF7}">
      <text>
        <r>
          <rPr>
            <sz val="10"/>
            <color indexed="81"/>
            <rFont val="ＭＳ ゴシック"/>
            <family val="3"/>
            <charset val="128"/>
          </rPr>
          <t>交付要綱３（交付の対象）の該当する番号を選択</t>
        </r>
      </text>
    </comment>
    <comment ref="AE3" authorId="0" shapeId="0" xr:uid="{9CF76889-BDF7-49BC-A52E-2A569D5EDC7F}">
      <text>
        <r>
          <rPr>
            <sz val="9"/>
            <color indexed="81"/>
            <rFont val="ＭＳ ゴシック"/>
            <family val="3"/>
            <charset val="128"/>
          </rPr>
          <t>品名が複数ある場合は品名を全て列挙すること</t>
        </r>
      </text>
    </comment>
    <comment ref="H6" authorId="0" shapeId="0" xr:uid="{81A4BE44-D8F0-4AC1-A8C9-55B5E7340A64}">
      <text>
        <r>
          <rPr>
            <sz val="10"/>
            <color indexed="81"/>
            <rFont val="ＭＳ ゴシック"/>
            <family val="3"/>
            <charset val="128"/>
          </rPr>
          <t>交付要綱３（交付の対象）の該当する番号を選択</t>
        </r>
      </text>
    </comment>
    <comment ref="AE6" authorId="0" shapeId="0" xr:uid="{9DD15C96-474C-4ED0-8540-A0A23F28B723}">
      <text>
        <r>
          <rPr>
            <sz val="9"/>
            <color indexed="81"/>
            <rFont val="ＭＳ ゴシック"/>
            <family val="3"/>
            <charset val="128"/>
          </rPr>
          <t>品名が複数ある場合は品名を全て列挙すること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 authorId="0" shapeId="0" xr:uid="{25D53836-8414-4E63-B679-DB288624AFED}">
      <text>
        <r>
          <rPr>
            <b/>
            <sz val="9"/>
            <color indexed="81"/>
            <rFont val="ＭＳ Ｐゴシック"/>
            <family val="3"/>
            <charset val="128"/>
          </rPr>
          <t>（　）は名前の管理で無効となるため「_」に置き換える。
例：「（船）」→「_船_」</t>
        </r>
      </text>
    </comment>
  </commentList>
</comments>
</file>

<file path=xl/sharedStrings.xml><?xml version="1.0" encoding="utf-8"?>
<sst xmlns="http://schemas.openxmlformats.org/spreadsheetml/2006/main" count="276" uniqueCount="189">
  <si>
    <t>事業区分</t>
    <rPh sb="0" eb="2">
      <t>ジギョウ</t>
    </rPh>
    <rPh sb="2" eb="4">
      <t>クブン</t>
    </rPh>
    <phoneticPr fontId="1"/>
  </si>
  <si>
    <t>団体名（開設者）</t>
    <rPh sb="0" eb="2">
      <t>ダンタイ</t>
    </rPh>
    <rPh sb="2" eb="3">
      <t>メイ</t>
    </rPh>
    <rPh sb="4" eb="7">
      <t>カイセツシャ</t>
    </rPh>
    <phoneticPr fontId="1"/>
  </si>
  <si>
    <t>年度</t>
    <rPh sb="0" eb="2">
      <t>ネンド</t>
    </rPh>
    <phoneticPr fontId="1"/>
  </si>
  <si>
    <t>品目</t>
    <rPh sb="0" eb="2">
      <t>ヒンモク</t>
    </rPh>
    <phoneticPr fontId="1"/>
  </si>
  <si>
    <t>規格</t>
    <rPh sb="0" eb="2">
      <t>キカク</t>
    </rPh>
    <phoneticPr fontId="1"/>
  </si>
  <si>
    <t>数量</t>
    <rPh sb="0" eb="2">
      <t>スウリョウ</t>
    </rPh>
    <phoneticPr fontId="1"/>
  </si>
  <si>
    <t>設置場所</t>
    <rPh sb="0" eb="2">
      <t>セッチ</t>
    </rPh>
    <rPh sb="2" eb="4">
      <t>バショ</t>
    </rPh>
    <phoneticPr fontId="1"/>
  </si>
  <si>
    <t>整備の様態</t>
    <rPh sb="0" eb="2">
      <t>セイビ</t>
    </rPh>
    <rPh sb="3" eb="5">
      <t>ヨウタイ</t>
    </rPh>
    <phoneticPr fontId="1"/>
  </si>
  <si>
    <t>施設名</t>
    <rPh sb="0" eb="2">
      <t>シセツ</t>
    </rPh>
    <rPh sb="2" eb="3">
      <t>メイ</t>
    </rPh>
    <phoneticPr fontId="1"/>
  </si>
  <si>
    <t>円</t>
    <rPh sb="0" eb="1">
      <t>エン</t>
    </rPh>
    <phoneticPr fontId="1"/>
  </si>
  <si>
    <t>種目</t>
    <rPh sb="0" eb="2">
      <t>シュモク</t>
    </rPh>
    <phoneticPr fontId="1"/>
  </si>
  <si>
    <t>所在地</t>
    <phoneticPr fontId="1"/>
  </si>
  <si>
    <t>メーカー</t>
    <phoneticPr fontId="1"/>
  </si>
  <si>
    <t>（記入上の注意）</t>
    <rPh sb="1" eb="3">
      <t>キニュウ</t>
    </rPh>
    <rPh sb="3" eb="4">
      <t>ジョウ</t>
    </rPh>
    <rPh sb="5" eb="7">
      <t>チュウイ</t>
    </rPh>
    <phoneticPr fontId="1"/>
  </si>
  <si>
    <t>合計</t>
    <rPh sb="0" eb="2">
      <t>ゴウケイ</t>
    </rPh>
    <phoneticPr fontId="1"/>
  </si>
  <si>
    <t>単価
（税込）</t>
    <rPh sb="0" eb="2">
      <t>タンカ</t>
    </rPh>
    <rPh sb="4" eb="6">
      <t>ゼイコミ</t>
    </rPh>
    <phoneticPr fontId="1"/>
  </si>
  <si>
    <t>金額
（税込）</t>
    <rPh sb="0" eb="2">
      <t>キンガク</t>
    </rPh>
    <rPh sb="4" eb="6">
      <t>ゼイコミ</t>
    </rPh>
    <phoneticPr fontId="1"/>
  </si>
  <si>
    <t>　（１）寄付金その他の収入が発生する（した）場合は、金額の根拠となる資料を添付すること。</t>
    <rPh sb="4" eb="7">
      <t>キフキン</t>
    </rPh>
    <rPh sb="9" eb="10">
      <t>タ</t>
    </rPh>
    <rPh sb="11" eb="13">
      <t>シュウニュウ</t>
    </rPh>
    <rPh sb="14" eb="16">
      <t>ハッセイ</t>
    </rPh>
    <rPh sb="22" eb="24">
      <t>バアイ</t>
    </rPh>
    <rPh sb="26" eb="28">
      <t>キンガク</t>
    </rPh>
    <phoneticPr fontId="1"/>
  </si>
  <si>
    <t>設備整備事業概要</t>
    <rPh sb="0" eb="2">
      <t>セツビ</t>
    </rPh>
    <rPh sb="2" eb="4">
      <t>セイビ</t>
    </rPh>
    <rPh sb="4" eb="6">
      <t>ジギョウ</t>
    </rPh>
    <rPh sb="6" eb="8">
      <t>ガイヨウ</t>
    </rPh>
    <phoneticPr fontId="1"/>
  </si>
  <si>
    <t>　　　すること。</t>
    <phoneticPr fontId="1"/>
  </si>
  <si>
    <t>　（１）「単価」欄は、事業計画時には見積書等の対象経費の実支出額を記入し、実績報告時には対象経費の実支出額を記入</t>
    <rPh sb="11" eb="13">
      <t>ジギョウ</t>
    </rPh>
    <rPh sb="13" eb="15">
      <t>ケイカク</t>
    </rPh>
    <rPh sb="15" eb="16">
      <t>ジ</t>
    </rPh>
    <rPh sb="18" eb="21">
      <t>ミツモリショ</t>
    </rPh>
    <rPh sb="21" eb="22">
      <t>トウ</t>
    </rPh>
    <rPh sb="23" eb="25">
      <t>タイショウ</t>
    </rPh>
    <rPh sb="25" eb="27">
      <t>ケイヒ</t>
    </rPh>
    <rPh sb="28" eb="29">
      <t>ジツ</t>
    </rPh>
    <rPh sb="29" eb="31">
      <t>シシュツ</t>
    </rPh>
    <rPh sb="31" eb="32">
      <t>ガク</t>
    </rPh>
    <rPh sb="33" eb="35">
      <t>キニュウ</t>
    </rPh>
    <rPh sb="37" eb="39">
      <t>ジッセキ</t>
    </rPh>
    <rPh sb="39" eb="41">
      <t>ホウコク</t>
    </rPh>
    <rPh sb="41" eb="42">
      <t>ジ</t>
    </rPh>
    <rPh sb="44" eb="46">
      <t>タイショウ</t>
    </rPh>
    <rPh sb="46" eb="48">
      <t>ケイヒ</t>
    </rPh>
    <rPh sb="49" eb="50">
      <t>ジツ</t>
    </rPh>
    <rPh sb="50" eb="52">
      <t>シシュツ</t>
    </rPh>
    <rPh sb="52" eb="53">
      <t>ガク</t>
    </rPh>
    <rPh sb="54" eb="56">
      <t>キニュウ</t>
    </rPh>
    <phoneticPr fontId="1"/>
  </si>
  <si>
    <t>１．設備整備内訳</t>
    <phoneticPr fontId="1"/>
  </si>
  <si>
    <t>２．その他</t>
    <phoneticPr fontId="1"/>
  </si>
  <si>
    <t>設備整備を必要とする理由</t>
    <phoneticPr fontId="1"/>
  </si>
  <si>
    <t>都道府県：</t>
    <rPh sb="0" eb="4">
      <t>トドウフケン</t>
    </rPh>
    <phoneticPr fontId="1"/>
  </si>
  <si>
    <t>計画・実績</t>
    <rPh sb="0" eb="2">
      <t>ケイカク</t>
    </rPh>
    <rPh sb="3" eb="5">
      <t>ジッセキ</t>
    </rPh>
    <phoneticPr fontId="1"/>
  </si>
  <si>
    <t>01北海道</t>
  </si>
  <si>
    <t>02青森県</t>
  </si>
  <si>
    <t>03岩手県</t>
  </si>
  <si>
    <t>04宮城県</t>
  </si>
  <si>
    <t>05秋田県</t>
  </si>
  <si>
    <t>06山形県</t>
  </si>
  <si>
    <t>07福島県</t>
  </si>
  <si>
    <t>08茨城県</t>
  </si>
  <si>
    <t>09栃木県</t>
  </si>
  <si>
    <t>10群馬県</t>
  </si>
  <si>
    <t>11埼玉県</t>
  </si>
  <si>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</si>
  <si>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</si>
  <si>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</si>
  <si>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</si>
  <si>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</si>
  <si>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</si>
  <si>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</si>
  <si>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</si>
  <si>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</si>
  <si>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</si>
  <si>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</si>
  <si>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</si>
  <si>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</si>
  <si>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</si>
  <si>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</si>
  <si>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</si>
  <si>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</si>
  <si>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</si>
  <si>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</si>
  <si>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</si>
  <si>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</si>
  <si>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</si>
  <si>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</si>
  <si>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</si>
  <si>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</si>
  <si>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</si>
  <si>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</si>
  <si>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</si>
  <si>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</si>
  <si>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</si>
  <si>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</si>
  <si>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</si>
  <si>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</si>
  <si>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</si>
  <si>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</si>
  <si>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</si>
  <si>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新興感染症対応力強化事業（協定締結医療機関設備整備事業）</t>
    <rPh sb="0" eb="2">
      <t>シンコウ</t>
    </rPh>
    <rPh sb="2" eb="5">
      <t>カンセンショウ</t>
    </rPh>
    <rPh sb="5" eb="8">
      <t>タイオウリョク</t>
    </rPh>
    <rPh sb="8" eb="10">
      <t>キョウカ</t>
    </rPh>
    <rPh sb="10" eb="12">
      <t>ジギョウ</t>
    </rPh>
    <rPh sb="13" eb="15">
      <t>キョウテイ</t>
    </rPh>
    <rPh sb="15" eb="17">
      <t>テイケツ</t>
    </rPh>
    <rPh sb="17" eb="19">
      <t>イリョウ</t>
    </rPh>
    <rPh sb="19" eb="21">
      <t>キカン</t>
    </rPh>
    <rPh sb="21" eb="23">
      <t>セツビ</t>
    </rPh>
    <rPh sb="23" eb="25">
      <t>セイビ</t>
    </rPh>
    <rPh sb="25" eb="27">
      <t>ジギョウ</t>
    </rPh>
    <phoneticPr fontId="1"/>
  </si>
  <si>
    <t xml:space="preserve">様式１-21 </t>
    <phoneticPr fontId="1"/>
  </si>
  <si>
    <t>協定締結済み</t>
    <rPh sb="0" eb="2">
      <t>キョウテイ</t>
    </rPh>
    <rPh sb="2" eb="4">
      <t>テイケツ</t>
    </rPh>
    <rPh sb="4" eb="5">
      <t>ズ</t>
    </rPh>
    <phoneticPr fontId="1"/>
  </si>
  <si>
    <t>協定締結予定</t>
    <rPh sb="0" eb="2">
      <t>キョウテイ</t>
    </rPh>
    <rPh sb="2" eb="4">
      <t>テイケツ</t>
    </rPh>
    <rPh sb="4" eb="6">
      <t>ヨテイ</t>
    </rPh>
    <phoneticPr fontId="1"/>
  </si>
  <si>
    <t>１．感染症法に基づく医療措置協定の締結状況（該当する項目に○を選択）</t>
    <rPh sb="2" eb="6">
      <t>カンセンショウホウ</t>
    </rPh>
    <rPh sb="7" eb="8">
      <t>モト</t>
    </rPh>
    <rPh sb="10" eb="12">
      <t>イリョウ</t>
    </rPh>
    <rPh sb="12" eb="14">
      <t>ソチ</t>
    </rPh>
    <rPh sb="14" eb="16">
      <t>キョウテイ</t>
    </rPh>
    <rPh sb="17" eb="19">
      <t>テイケツ</t>
    </rPh>
    <rPh sb="19" eb="21">
      <t>ジョウキョウ</t>
    </rPh>
    <rPh sb="22" eb="24">
      <t>ガイトウ</t>
    </rPh>
    <rPh sb="26" eb="28">
      <t>コウモク</t>
    </rPh>
    <rPh sb="31" eb="33">
      <t>センタク</t>
    </rPh>
    <phoneticPr fontId="1"/>
  </si>
  <si>
    <t>病床確保（法第36条の２第１項第１号）</t>
    <rPh sb="0" eb="2">
      <t>ビョウショウ</t>
    </rPh>
    <rPh sb="2" eb="4">
      <t>カクホ</t>
    </rPh>
    <rPh sb="5" eb="6">
      <t>ホウ</t>
    </rPh>
    <rPh sb="6" eb="7">
      <t>ダイ</t>
    </rPh>
    <rPh sb="9" eb="10">
      <t>ジョウ</t>
    </rPh>
    <rPh sb="12" eb="13">
      <t>ダイ</t>
    </rPh>
    <rPh sb="14" eb="15">
      <t>コウ</t>
    </rPh>
    <rPh sb="15" eb="16">
      <t>ダイ</t>
    </rPh>
    <rPh sb="17" eb="18">
      <t>ゴウ</t>
    </rPh>
    <phoneticPr fontId="1"/>
  </si>
  <si>
    <t>発熱外来（法第36条の２第１項第２号）</t>
    <rPh sb="0" eb="2">
      <t>ハツネツ</t>
    </rPh>
    <rPh sb="2" eb="4">
      <t>ガイライ</t>
    </rPh>
    <phoneticPr fontId="1"/>
  </si>
  <si>
    <t>２．設備整備内訳</t>
    <rPh sb="2" eb="4">
      <t>セツビ</t>
    </rPh>
    <rPh sb="4" eb="6">
      <t>セイビ</t>
    </rPh>
    <rPh sb="6" eb="8">
      <t>ウチワケ</t>
    </rPh>
    <phoneticPr fontId="1"/>
  </si>
  <si>
    <t>３. 整備事業の必要性（具体的に記入すること）</t>
    <rPh sb="3" eb="5">
      <t>セイビ</t>
    </rPh>
    <rPh sb="5" eb="7">
      <t>ジギョウ</t>
    </rPh>
    <rPh sb="8" eb="11">
      <t>ヒツヨウセイ</t>
    </rPh>
    <rPh sb="12" eb="15">
      <t>グタイテキ</t>
    </rPh>
    <rPh sb="16" eb="18">
      <t>キニュウ</t>
    </rPh>
    <phoneticPr fontId="1"/>
  </si>
  <si>
    <t>簡易陰圧装置</t>
  </si>
  <si>
    <t>簡易ベッド</t>
  </si>
  <si>
    <t>検査機器（PCR検査装置）</t>
  </si>
  <si>
    <t>HEPAフィルター付き空気清浄機</t>
    <phoneticPr fontId="1"/>
  </si>
  <si>
    <t>都道府県</t>
  </si>
  <si>
    <t>交付申請年月日･番号</t>
  </si>
  <si>
    <t>補助事業者名</t>
  </si>
  <si>
    <t>区分</t>
  </si>
  <si>
    <t>施設名</t>
  </si>
  <si>
    <t>開設者</t>
  </si>
  <si>
    <t>総事業費</t>
  </si>
  <si>
    <t>寄付金その他の収入額</t>
  </si>
  <si>
    <t>差引事業費</t>
  </si>
  <si>
    <t>基準額</t>
  </si>
  <si>
    <t>選定額</t>
  </si>
  <si>
    <t>国庫補助交付決定額</t>
  </si>
  <si>
    <t>国庫補助受入済額</t>
  </si>
  <si>
    <t>国庫補助交付確定額</t>
  </si>
  <si>
    <t>差引過△不足額</t>
  </si>
  <si>
    <t>交付決定年月日・番号</t>
  </si>
  <si>
    <t>所在地</t>
  </si>
  <si>
    <t>（２１）</t>
  </si>
  <si>
    <t>1.事業計画書</t>
  </si>
  <si>
    <t>2024年度</t>
    <rPh sb="4" eb="6">
      <t>ネンド</t>
    </rPh>
    <phoneticPr fontId="1"/>
  </si>
  <si>
    <t>○</t>
  </si>
  <si>
    <t>令和６年度（令和５年度からの繰越分）医療施設等　設備　整備費補助金</t>
    <rPh sb="0" eb="2">
      <t>レイワ</t>
    </rPh>
    <rPh sb="3" eb="5">
      <t>ネンド</t>
    </rPh>
    <rPh sb="6" eb="8">
      <t>レイワ</t>
    </rPh>
    <rPh sb="9" eb="11">
      <t>ネンド</t>
    </rPh>
    <rPh sb="14" eb="16">
      <t>クリコシ</t>
    </rPh>
    <rPh sb="16" eb="17">
      <t>ブン</t>
    </rPh>
    <rPh sb="18" eb="20">
      <t>イリョウ</t>
    </rPh>
    <phoneticPr fontId="14"/>
  </si>
  <si>
    <t>Ａ</t>
  </si>
  <si>
    <t>Ｂ</t>
  </si>
  <si>
    <t>Ａ－Ｂ＝Ｃ</t>
  </si>
  <si>
    <t>Ｄ</t>
  </si>
  <si>
    <t>Ｅ</t>
  </si>
  <si>
    <t>Ｆ</t>
  </si>
  <si>
    <t>Ｇ</t>
  </si>
  <si>
    <t>Ｈ</t>
  </si>
  <si>
    <t>Ｉ</t>
  </si>
  <si>
    <t>Ｊ</t>
  </si>
  <si>
    <t>Ｋ</t>
  </si>
  <si>
    <t>Ｌ</t>
  </si>
  <si>
    <t>Ｋ－Ｌ＝Ｍ</t>
  </si>
  <si>
    <t>優先
順位</t>
    <rPh sb="0" eb="2">
      <t>ユウセン</t>
    </rPh>
    <rPh sb="3" eb="5">
      <t>ジュンイ</t>
    </rPh>
    <phoneticPr fontId="14"/>
  </si>
  <si>
    <t>提出年月日・番号</t>
    <rPh sb="0" eb="2">
      <t>テイシュツ</t>
    </rPh>
    <phoneticPr fontId="14"/>
  </si>
  <si>
    <t>交付の対象</t>
    <rPh sb="0" eb="2">
      <t>コウフ</t>
    </rPh>
    <rPh sb="3" eb="5">
      <t>タイショウ</t>
    </rPh>
    <phoneticPr fontId="14"/>
  </si>
  <si>
    <t>種目</t>
    <rPh sb="0" eb="1">
      <t>タネ</t>
    </rPh>
    <rPh sb="1" eb="2">
      <t>メ</t>
    </rPh>
    <phoneticPr fontId="14"/>
  </si>
  <si>
    <t>補助率</t>
    <rPh sb="0" eb="3">
      <t>ホジョリツ</t>
    </rPh>
    <phoneticPr fontId="14"/>
  </si>
  <si>
    <t>対象経費の
支出予定額</t>
    <phoneticPr fontId="14"/>
  </si>
  <si>
    <t>都道府県
補助額</t>
    <phoneticPr fontId="14"/>
  </si>
  <si>
    <t>国庫補助
基本額</t>
    <phoneticPr fontId="14"/>
  </si>
  <si>
    <t>国庫補助
所要額</t>
    <phoneticPr fontId="14"/>
  </si>
  <si>
    <t>品名</t>
    <rPh sb="0" eb="1">
      <t>シナ</t>
    </rPh>
    <rPh sb="1" eb="2">
      <t>メイ</t>
    </rPh>
    <phoneticPr fontId="14"/>
  </si>
  <si>
    <t>市町村名</t>
  </si>
  <si>
    <t>円</t>
  </si>
  <si>
    <t>（注）作成にあたっては優先順位の高いものから順に入力すること。</t>
    <phoneticPr fontId="14"/>
  </si>
  <si>
    <t>　　　この総括表（Excelファイル）は、事業計画書、交付申請書、実績報告書提出時に担当者宛メールでお送り下さい。</t>
    <rPh sb="5" eb="8">
      <t>ソウカツヒョウ</t>
    </rPh>
    <rPh sb="21" eb="23">
      <t>ジギョウ</t>
    </rPh>
    <rPh sb="23" eb="25">
      <t>ケイカク</t>
    </rPh>
    <rPh sb="25" eb="26">
      <t>ショ</t>
    </rPh>
    <rPh sb="27" eb="29">
      <t>コウフ</t>
    </rPh>
    <rPh sb="29" eb="32">
      <t>シンセイショ</t>
    </rPh>
    <rPh sb="33" eb="35">
      <t>ジッセキ</t>
    </rPh>
    <rPh sb="35" eb="38">
      <t>ホウコクショ</t>
    </rPh>
    <rPh sb="38" eb="40">
      <t>テイシュツ</t>
    </rPh>
    <rPh sb="40" eb="41">
      <t>ジ</t>
    </rPh>
    <rPh sb="42" eb="45">
      <t>タントウシャ</t>
    </rPh>
    <rPh sb="45" eb="46">
      <t>アテ</t>
    </rPh>
    <rPh sb="51" eb="52">
      <t>オク</t>
    </rPh>
    <rPh sb="53" eb="54">
      <t>クダ</t>
    </rPh>
    <phoneticPr fontId="14"/>
  </si>
  <si>
    <r>
      <rPr>
        <sz val="20"/>
        <color rgb="FFFF0000"/>
        <rFont val="ＭＳ ゴシック"/>
        <family val="3"/>
        <charset val="128"/>
      </rPr>
      <t>令和○○</t>
    </r>
    <r>
      <rPr>
        <sz val="20"/>
        <rFont val="ＭＳ ゴシック"/>
        <family val="3"/>
        <charset val="128"/>
      </rPr>
      <t>年度　医療施設等　設備　整備費補助金</t>
    </r>
    <rPh sb="0" eb="2">
      <t>レイワ</t>
    </rPh>
    <phoneticPr fontId="14"/>
  </si>
  <si>
    <t>事業計画総括表</t>
  </si>
  <si>
    <t>国庫補助基本額算出方法</t>
    <rPh sb="0" eb="2">
      <t>コッコ</t>
    </rPh>
    <rPh sb="2" eb="4">
      <t>ホジョ</t>
    </rPh>
    <rPh sb="4" eb="7">
      <t>キホンガク</t>
    </rPh>
    <rPh sb="7" eb="9">
      <t>サンシュツ</t>
    </rPh>
    <rPh sb="9" eb="11">
      <t>ホウホウ</t>
    </rPh>
    <phoneticPr fontId="14"/>
  </si>
  <si>
    <t>○○県</t>
    <rPh sb="2" eb="3">
      <t>ケン</t>
    </rPh>
    <phoneticPr fontId="14"/>
  </si>
  <si>
    <t>（１）_ア</t>
  </si>
  <si>
    <t>医療機器整備費</t>
  </si>
  <si>
    <t>○○○診療所</t>
    <rPh sb="3" eb="6">
      <t>シンリョウジョ</t>
    </rPh>
    <phoneticPr fontId="14"/>
  </si>
  <si>
    <t>-</t>
    <phoneticPr fontId="14"/>
  </si>
  <si>
    <t>○○市</t>
    <rPh sb="2" eb="3">
      <t>シ</t>
    </rPh>
    <phoneticPr fontId="14"/>
  </si>
  <si>
    <t>・全身用ＣＴ
・超音波診断装置
・全自動血球計数装置</t>
    <rPh sb="1" eb="3">
      <t>ゼンシン</t>
    </rPh>
    <rPh sb="3" eb="4">
      <t>ヨウ</t>
    </rPh>
    <phoneticPr fontId="14"/>
  </si>
  <si>
    <t>××県</t>
    <rPh sb="2" eb="3">
      <t>ケン</t>
    </rPh>
    <phoneticPr fontId="14"/>
  </si>
  <si>
    <t>（１）_イ</t>
  </si>
  <si>
    <t>医療機器整備費（沖縄県）</t>
    <rPh sb="8" eb="11">
      <t>オキナワケン</t>
    </rPh>
    <phoneticPr fontId="14"/>
  </si>
  <si>
    <t>×××診療所</t>
    <phoneticPr fontId="14"/>
  </si>
  <si>
    <t>××市</t>
    <phoneticPr fontId="14"/>
  </si>
  <si>
    <t>××市</t>
    <rPh sb="2" eb="3">
      <t>シ</t>
    </rPh>
    <phoneticPr fontId="14"/>
  </si>
  <si>
    <t>・生化学自動分析装置</t>
    <rPh sb="1" eb="4">
      <t>セイカガク</t>
    </rPh>
    <rPh sb="4" eb="6">
      <t>ジドウ</t>
    </rPh>
    <rPh sb="6" eb="8">
      <t>ブンセキ</t>
    </rPh>
    <rPh sb="8" eb="10">
      <t>ソウチ</t>
    </rPh>
    <phoneticPr fontId="14"/>
  </si>
  <si>
    <t>△△県</t>
    <rPh sb="2" eb="3">
      <t>ケン</t>
    </rPh>
    <phoneticPr fontId="14"/>
  </si>
  <si>
    <t>（１７）_イ</t>
  </si>
  <si>
    <t>情報通信機器</t>
  </si>
  <si>
    <t>△△△病院</t>
    <rPh sb="3" eb="5">
      <t>ビョウイン</t>
    </rPh>
    <phoneticPr fontId="14"/>
  </si>
  <si>
    <t>△△法人</t>
    <rPh sb="2" eb="4">
      <t>ホウジン</t>
    </rPh>
    <phoneticPr fontId="14"/>
  </si>
  <si>
    <t>△△市</t>
    <rPh sb="2" eb="3">
      <t>シ</t>
    </rPh>
    <phoneticPr fontId="14"/>
  </si>
  <si>
    <t>・薬剤自動分割分包機
・一般Ｘ線撮影装置</t>
    <rPh sb="1" eb="3">
      <t>ヤクザイ</t>
    </rPh>
    <rPh sb="3" eb="5">
      <t>ジドウ</t>
    </rPh>
    <rPh sb="5" eb="7">
      <t>ブンカツ</t>
    </rPh>
    <rPh sb="7" eb="10">
      <t>ブンポウキ</t>
    </rPh>
    <phoneticPr fontId="14"/>
  </si>
  <si>
    <t>□□県</t>
    <rPh sb="2" eb="3">
      <t>ケン</t>
    </rPh>
    <phoneticPr fontId="14"/>
  </si>
  <si>
    <t>（１８）_イ</t>
  </si>
  <si>
    <t>医療機器等整備費</t>
    <rPh sb="0" eb="2">
      <t>イリョウ</t>
    </rPh>
    <rPh sb="2" eb="4">
      <t>キキ</t>
    </rPh>
    <rPh sb="4" eb="5">
      <t>トウ</t>
    </rPh>
    <rPh sb="5" eb="8">
      <t>セイビヒ</t>
    </rPh>
    <phoneticPr fontId="14"/>
  </si>
  <si>
    <t>□□□病院</t>
    <rPh sb="3" eb="5">
      <t>ビョウイン</t>
    </rPh>
    <phoneticPr fontId="14"/>
  </si>
  <si>
    <t>□□会</t>
    <rPh sb="2" eb="3">
      <t>カイ</t>
    </rPh>
    <phoneticPr fontId="14"/>
  </si>
  <si>
    <t>□□市</t>
    <phoneticPr fontId="14"/>
  </si>
  <si>
    <t>・透析用監視装置
・医用内視鏡システム装置</t>
    <rPh sb="1" eb="4">
      <t>トウセキヨウ</t>
    </rPh>
    <rPh sb="4" eb="6">
      <t>カンシ</t>
    </rPh>
    <rPh sb="6" eb="8">
      <t>ソウチ</t>
    </rPh>
    <phoneticPr fontId="14"/>
  </si>
  <si>
    <t>（５）_イ</t>
  </si>
  <si>
    <t>（１３）_イ</t>
  </si>
  <si>
    <t>初度設備費</t>
  </si>
  <si>
    <t>×××診療所</t>
  </si>
  <si>
    <t>××市</t>
  </si>
  <si>
    <t>３　交付の対象</t>
    <rPh sb="2" eb="4">
      <t>コウフ</t>
    </rPh>
    <rPh sb="5" eb="7">
      <t>タイショウ</t>
    </rPh>
    <phoneticPr fontId="14"/>
  </si>
  <si>
    <t>４（交付額の算定方法）（１）に掲げる事業：1</t>
    <phoneticPr fontId="14"/>
  </si>
  <si>
    <t>１　区分</t>
    <phoneticPr fontId="14"/>
  </si>
  <si>
    <t>２　種目</t>
    <rPh sb="2" eb="4">
      <t>シュモク</t>
    </rPh>
    <phoneticPr fontId="14"/>
  </si>
  <si>
    <t>４（交付額の算定方法）（２）に掲げる事業：2</t>
    <phoneticPr fontId="14"/>
  </si>
  <si>
    <t>４（交付額の算定方法）（３）に掲げる事業：3</t>
    <phoneticPr fontId="14"/>
  </si>
  <si>
    <t>４（交付額の算定方法）（４）に掲げる事業：4</t>
    <phoneticPr fontId="14"/>
  </si>
  <si>
    <t>４（交付額の算定方法）（５）に掲げる事業：5</t>
    <phoneticPr fontId="14"/>
  </si>
  <si>
    <t>４（交付額の算定方法）（６）に掲げる事業：6</t>
    <phoneticPr fontId="14"/>
  </si>
  <si>
    <t>４（交付額の算定方法）（７）に掲げる事業：7</t>
    <phoneticPr fontId="14"/>
  </si>
  <si>
    <t>（２１）</t>
    <phoneticPr fontId="14"/>
  </si>
  <si>
    <t>新興感染症対応力強化（協定締結医療機関設備整備）</t>
    <phoneticPr fontId="14"/>
  </si>
  <si>
    <t>簡易陰圧装置</t>
    <rPh sb="0" eb="2">
      <t>カンイ</t>
    </rPh>
    <rPh sb="2" eb="4">
      <t>インアツ</t>
    </rPh>
    <rPh sb="4" eb="6">
      <t>ソウチ</t>
    </rPh>
    <phoneticPr fontId="14"/>
  </si>
  <si>
    <t>検査機器（PCR検査装置）</t>
    <rPh sb="0" eb="2">
      <t>ケンサ</t>
    </rPh>
    <rPh sb="2" eb="4">
      <t>キキ</t>
    </rPh>
    <rPh sb="8" eb="10">
      <t>ケンサ</t>
    </rPh>
    <rPh sb="10" eb="12">
      <t>ソウチ</t>
    </rPh>
    <phoneticPr fontId="14"/>
  </si>
  <si>
    <t>簡易ベッド</t>
    <rPh sb="0" eb="2">
      <t>カンイ</t>
    </rPh>
    <phoneticPr fontId="14"/>
  </si>
  <si>
    <t>HEPAフィルター付き空気清浄機</t>
    <rPh sb="9" eb="10">
      <t>ツ</t>
    </rPh>
    <rPh sb="11" eb="13">
      <t>クウキ</t>
    </rPh>
    <rPh sb="13" eb="16">
      <t>セイジョウキ</t>
    </rPh>
    <phoneticPr fontId="14"/>
  </si>
  <si>
    <t>保険医療機関コード</t>
    <rPh sb="0" eb="6">
      <t>ホケンイリョウキカン</t>
    </rPh>
    <phoneticPr fontId="14"/>
  </si>
  <si>
    <t>愛知県</t>
    <rPh sb="0" eb="3">
      <t>アイチケン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</si>
</sst>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0;&quot;△ &quot;#,##0"/>
    <numFmt numFmtId="178" formatCode="#,##0_ "/>
  </numFmts>
  <fonts count="23">
    <font>
      <sz val="11"/>
      <color theme="1"/>
      <name val="ＭＳ Ｐゴシック"/>
      <family val="2"/>
      <scheme val="minor"/>
    </font>
    <font>
      <sz val="6"/>
      <name val="ＭＳ Ｐゴシック"/>
      <family val="3"/>
      <charset val="128"/>
      <scheme val="minor"/>
    </font>
    <font>
      <sz val="10"/>
      <color theme="1"/>
      <name val="ＭＳ ゴシック"/>
      <family val="3"/>
      <charset val="128"/>
    </font>
    <font>
      <sz val="11"/>
      <color theme="1"/>
      <name val="ＭＳ Ｐゴシック"/>
      <family val="2"/>
      <scheme val="minor"/>
    </font>
    <font>
      <sz val="20"/>
      <color theme="1"/>
      <name val="ＭＳ ゴシック"/>
      <family val="3"/>
      <charset val="128"/>
    </font>
    <font>
      <b/>
      <sz val="9"/>
      <color indexed="81"/>
      <name val="ＭＳ Ｐゴシック"/>
      <family val="3"/>
      <charset val="128"/>
    </font>
    <font>
      <sz val="10"/>
      <color rgb="FFFF0000"/>
      <name val="ＭＳ ゴシック"/>
      <family val="3"/>
      <charset val="128"/>
    </font>
    <font>
      <sz val="14"/>
      <name val="ＭＳ ゴシック"/>
      <family val="3"/>
      <charset val="128"/>
    </font>
    <font>
      <sz val="10"/>
      <name val="ＭＳ ゴシック"/>
      <family val="3"/>
      <charset val="128"/>
    </font>
    <font>
      <sz val="9"/>
      <color indexed="81"/>
      <name val="MS P ゴシック"/>
      <family val="3"/>
      <charset val="128"/>
    </font>
    <font>
      <b/>
      <u/>
      <sz val="9"/>
      <color indexed="81"/>
      <name val="MS P ゴシック"/>
      <family val="3"/>
      <charset val="128"/>
    </font>
    <font>
      <sz val="11"/>
      <name val="ＭＳ Ｐゴシック"/>
      <family val="3"/>
      <charset val="128"/>
    </font>
    <font>
      <sz val="18"/>
      <name val="ＭＳ ゴシック"/>
      <family val="3"/>
      <charset val="128"/>
    </font>
    <font>
      <sz val="20"/>
      <name val="ＭＳ ゴシック"/>
      <family val="3"/>
      <charset val="128"/>
    </font>
    <font>
      <sz val="6"/>
      <name val="ＭＳ Ｐゴシック"/>
      <family val="3"/>
      <charset val="128"/>
    </font>
    <font>
      <b/>
      <sz val="10"/>
      <name val="ＭＳ ゴシック"/>
      <family val="3"/>
      <charset val="128"/>
    </font>
    <font>
      <sz val="10"/>
      <color indexed="81"/>
      <name val="ＭＳ ゴシック"/>
      <family val="3"/>
      <charset val="128"/>
    </font>
    <font>
      <sz val="9"/>
      <color indexed="81"/>
      <name val="ＭＳ ゴシック"/>
      <family val="3"/>
      <charset val="128"/>
    </font>
    <font>
      <sz val="20"/>
      <color rgb="FFFF0000"/>
      <name val="ＭＳ ゴシック"/>
      <family val="3"/>
      <charset val="128"/>
    </font>
    <font>
      <sz val="18"/>
      <color rgb="FFFF0000"/>
      <name val="ＭＳ ゴシック"/>
      <family val="3"/>
      <charset val="128"/>
    </font>
    <font>
      <sz val="10"/>
      <color rgb="FF000000"/>
      <name val="ＭＳ ゴシック"/>
      <family val="3"/>
      <charset val="128"/>
    </font>
    <font>
      <u/>
      <sz val="10"/>
      <name val="ＭＳ 明朝"/>
      <family val="1"/>
      <charset val="128"/>
    </font>
    <font>
      <sz val="10"/>
      <name val="ＭＳ 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38" fontId="3" fillId="0" borderId="0" applyFont="0" applyFill="0" applyBorder="0" applyAlignment="0" applyProtection="0">
      <alignment vertical="center"/>
    </xf>
    <xf numFmtId="38" fontId="11" fillId="0" borderId="0" applyFont="0" applyFill="0" applyBorder="0" applyAlignment="0" applyProtection="0"/>
    <xf numFmtId="0" fontId="11" fillId="0" borderId="0"/>
  </cellStyleXfs>
  <cellXfs count="217">
    <xf numFmtId="0" fontId="0" fillId="0" borderId="0" xfId="0"/>
    <xf numFmtId="49" fontId="2" fillId="0" borderId="0" xfId="0" applyNumberFormat="1" applyFont="1" applyAlignment="1">
      <alignment vertical="center"/>
    </xf>
    <xf numFmtId="49" fontId="2" fillId="0" borderId="5" xfId="0" applyNumberFormat="1" applyFont="1" applyBorder="1" applyAlignment="1">
      <alignment horizontal="right" vertical="center"/>
    </xf>
    <xf numFmtId="49" fontId="2" fillId="0" borderId="6" xfId="0" applyNumberFormat="1" applyFont="1" applyBorder="1" applyAlignment="1">
      <alignment horizontal="right" vertical="center"/>
    </xf>
    <xf numFmtId="49" fontId="2" fillId="0" borderId="7" xfId="0" applyNumberFormat="1" applyFont="1" applyBorder="1" applyAlignment="1">
      <alignment horizontal="right" vertical="center"/>
    </xf>
    <xf numFmtId="49" fontId="2" fillId="0" borderId="0" xfId="0" applyNumberFormat="1" applyFont="1" applyAlignment="1">
      <alignment horizontal="right" vertical="center"/>
    </xf>
    <xf numFmtId="49" fontId="2" fillId="0" borderId="0" xfId="0" applyNumberFormat="1" applyFont="1" applyFill="1" applyBorder="1" applyAlignment="1">
      <alignment vertical="center"/>
    </xf>
    <xf numFmtId="49" fontId="2" fillId="0" borderId="0" xfId="0" applyNumberFormat="1" applyFont="1" applyFill="1" applyAlignment="1">
      <alignment vertical="center"/>
    </xf>
    <xf numFmtId="49" fontId="2" fillId="2" borderId="5"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7" xfId="0" applyNumberFormat="1" applyFont="1" applyFill="1" applyBorder="1" applyAlignment="1">
      <alignment vertical="center"/>
    </xf>
    <xf numFmtId="49" fontId="6" fillId="0" borderId="0" xfId="0" applyNumberFormat="1" applyFont="1" applyAlignment="1">
      <alignment vertical="center"/>
    </xf>
    <xf numFmtId="38" fontId="6" fillId="0" borderId="0" xfId="1" applyFont="1" applyFill="1" applyBorder="1" applyAlignment="1">
      <alignment vertical="center"/>
    </xf>
    <xf numFmtId="38" fontId="6" fillId="0" borderId="0" xfId="1" applyFont="1" applyFill="1" applyBorder="1" applyAlignment="1">
      <alignment horizontal="right" vertical="center"/>
    </xf>
    <xf numFmtId="49" fontId="7" fillId="0" borderId="0" xfId="0" applyNumberFormat="1" applyFont="1" applyAlignment="1">
      <alignment vertical="center"/>
    </xf>
    <xf numFmtId="49" fontId="8" fillId="0" borderId="0" xfId="0" applyNumberFormat="1" applyFont="1" applyAlignment="1">
      <alignment vertical="center"/>
    </xf>
    <xf numFmtId="49" fontId="8" fillId="0" borderId="0" xfId="0" applyNumberFormat="1" applyFont="1" applyAlignment="1">
      <alignment vertical="center" shrinkToFit="1"/>
    </xf>
    <xf numFmtId="38" fontId="8" fillId="0" borderId="0" xfId="1" applyFont="1" applyFill="1" applyBorder="1" applyAlignment="1">
      <alignment vertical="center"/>
    </xf>
    <xf numFmtId="49" fontId="8" fillId="2" borderId="13"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2" borderId="1" xfId="0" applyNumberFormat="1" applyFont="1" applyFill="1" applyBorder="1" applyAlignment="1">
      <alignment vertical="center"/>
    </xf>
    <xf numFmtId="49" fontId="2" fillId="0" borderId="2"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2" borderId="2" xfId="0" applyNumberFormat="1" applyFont="1" applyFill="1" applyBorder="1" applyAlignment="1">
      <alignment vertical="center"/>
    </xf>
    <xf numFmtId="49" fontId="2" fillId="2" borderId="3" xfId="0" applyNumberFormat="1" applyFont="1" applyFill="1" applyBorder="1" applyAlignment="1">
      <alignment vertical="center"/>
    </xf>
    <xf numFmtId="49" fontId="2" fillId="0" borderId="1"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2" borderId="11" xfId="0" applyNumberFormat="1" applyFont="1" applyFill="1" applyBorder="1" applyAlignment="1">
      <alignment vertical="center"/>
    </xf>
    <xf numFmtId="49" fontId="4" fillId="0" borderId="0" xfId="0" applyNumberFormat="1" applyFont="1" applyAlignment="1">
      <alignment horizontal="center" vertical="center"/>
    </xf>
    <xf numFmtId="49" fontId="2" fillId="0" borderId="1" xfId="0" applyNumberFormat="1" applyFont="1" applyBorder="1" applyAlignment="1">
      <alignment horizontal="center" vertical="center" shrinkToFit="1"/>
    </xf>
    <xf numFmtId="49" fontId="2" fillId="2" borderId="2" xfId="0" applyNumberFormat="1" applyFont="1" applyFill="1" applyBorder="1" applyAlignment="1">
      <alignment horizontal="right" vertical="center"/>
    </xf>
    <xf numFmtId="49" fontId="2" fillId="2" borderId="3" xfId="0" applyNumberFormat="1" applyFont="1" applyFill="1" applyBorder="1" applyAlignment="1">
      <alignment horizontal="right" vertical="center"/>
    </xf>
    <xf numFmtId="49" fontId="2" fillId="0" borderId="5"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2" xfId="0" applyNumberFormat="1" applyFont="1" applyFill="1" applyBorder="1" applyAlignment="1">
      <alignment horizontal="left" vertical="center"/>
    </xf>
    <xf numFmtId="49" fontId="2" fillId="0" borderId="4" xfId="0" applyNumberFormat="1" applyFont="1" applyFill="1" applyBorder="1" applyAlignment="1">
      <alignment horizontal="left" vertical="center"/>
    </xf>
    <xf numFmtId="49" fontId="2" fillId="0" borderId="3" xfId="0" applyNumberFormat="1" applyFont="1" applyFill="1" applyBorder="1" applyAlignment="1">
      <alignment horizontal="left" vertical="center"/>
    </xf>
    <xf numFmtId="49" fontId="2" fillId="2" borderId="5" xfId="0" applyNumberFormat="1" applyFont="1" applyFill="1" applyBorder="1" applyAlignment="1">
      <alignment vertical="top" wrapText="1"/>
    </xf>
    <xf numFmtId="49" fontId="2" fillId="2" borderId="6" xfId="0" applyNumberFormat="1" applyFont="1" applyFill="1" applyBorder="1" applyAlignment="1">
      <alignment vertical="top" wrapText="1"/>
    </xf>
    <xf numFmtId="49" fontId="2" fillId="2" borderId="7" xfId="0" applyNumberFormat="1" applyFont="1" applyFill="1" applyBorder="1" applyAlignment="1">
      <alignment vertical="top" wrapText="1"/>
    </xf>
    <xf numFmtId="49" fontId="2" fillId="2" borderId="8" xfId="0" applyNumberFormat="1" applyFont="1" applyFill="1" applyBorder="1" applyAlignment="1">
      <alignment vertical="top" wrapText="1"/>
    </xf>
    <xf numFmtId="49" fontId="2" fillId="2" borderId="0" xfId="0" applyNumberFormat="1" applyFont="1" applyFill="1" applyBorder="1" applyAlignment="1">
      <alignment vertical="top" wrapText="1"/>
    </xf>
    <xf numFmtId="49" fontId="2" fillId="2" borderId="9" xfId="0" applyNumberFormat="1" applyFont="1" applyFill="1" applyBorder="1" applyAlignment="1">
      <alignment vertical="top" wrapText="1"/>
    </xf>
    <xf numFmtId="49" fontId="2" fillId="2" borderId="10" xfId="0" applyNumberFormat="1" applyFont="1" applyFill="1" applyBorder="1" applyAlignment="1">
      <alignment vertical="top" wrapText="1"/>
    </xf>
    <xf numFmtId="49" fontId="2" fillId="2" borderId="11" xfId="0" applyNumberFormat="1" applyFont="1" applyFill="1" applyBorder="1" applyAlignment="1">
      <alignment vertical="top" wrapText="1"/>
    </xf>
    <xf numFmtId="49" fontId="2" fillId="2" borderId="12" xfId="0" applyNumberFormat="1" applyFont="1" applyFill="1" applyBorder="1" applyAlignment="1">
      <alignment vertical="top"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38" fontId="2" fillId="2" borderId="8" xfId="1" applyFont="1" applyFill="1" applyBorder="1" applyAlignment="1">
      <alignment vertical="center"/>
    </xf>
    <xf numFmtId="38" fontId="2" fillId="2" borderId="0" xfId="1" applyFont="1" applyFill="1" applyBorder="1" applyAlignment="1">
      <alignment vertical="center"/>
    </xf>
    <xf numFmtId="38" fontId="2" fillId="2" borderId="9" xfId="1" applyFont="1" applyFill="1" applyBorder="1" applyAlignment="1">
      <alignment vertical="center"/>
    </xf>
    <xf numFmtId="38" fontId="2" fillId="0" borderId="8" xfId="1" applyFont="1" applyFill="1" applyBorder="1" applyAlignment="1">
      <alignment vertical="center"/>
    </xf>
    <xf numFmtId="38" fontId="2" fillId="0" borderId="9" xfId="1" applyFont="1" applyFill="1" applyBorder="1" applyAlignment="1">
      <alignment vertical="center"/>
    </xf>
    <xf numFmtId="38" fontId="2" fillId="2" borderId="10" xfId="1" applyFont="1" applyFill="1" applyBorder="1" applyAlignment="1">
      <alignment vertical="center"/>
    </xf>
    <xf numFmtId="38" fontId="2" fillId="2" borderId="12" xfId="1" applyFont="1" applyFill="1" applyBorder="1" applyAlignment="1">
      <alignment vertical="center"/>
    </xf>
    <xf numFmtId="38" fontId="2" fillId="0" borderId="10" xfId="1" applyFont="1" applyFill="1" applyBorder="1" applyAlignment="1">
      <alignment horizontal="right" vertical="center"/>
    </xf>
    <xf numFmtId="38" fontId="2" fillId="0" borderId="11" xfId="1" applyFont="1" applyFill="1" applyBorder="1" applyAlignment="1">
      <alignment horizontal="right" vertical="center"/>
    </xf>
    <xf numFmtId="38" fontId="2" fillId="0" borderId="12" xfId="1" applyFont="1" applyFill="1" applyBorder="1" applyAlignment="1">
      <alignment horizontal="right" vertical="center"/>
    </xf>
    <xf numFmtId="38" fontId="2" fillId="2" borderId="11" xfId="1" applyFont="1" applyFill="1" applyBorder="1" applyAlignment="1">
      <alignment vertical="center"/>
    </xf>
    <xf numFmtId="38" fontId="2" fillId="0" borderId="10" xfId="1" applyFont="1" applyFill="1" applyBorder="1" applyAlignment="1">
      <alignment vertical="center"/>
    </xf>
    <xf numFmtId="38" fontId="2" fillId="0" borderId="12" xfId="1" applyFont="1" applyFill="1" applyBorder="1" applyAlignment="1">
      <alignment vertical="center"/>
    </xf>
    <xf numFmtId="38" fontId="12" fillId="0" borderId="0" xfId="2" applyFont="1" applyFill="1" applyAlignment="1">
      <alignment vertical="center"/>
    </xf>
    <xf numFmtId="57" fontId="13" fillId="2" borderId="11" xfId="2" applyNumberFormat="1" applyFont="1" applyFill="1" applyBorder="1" applyAlignment="1">
      <alignment vertical="center"/>
    </xf>
    <xf numFmtId="38" fontId="12" fillId="2" borderId="11" xfId="2" applyFont="1" applyFill="1" applyBorder="1" applyAlignment="1">
      <alignment vertical="center"/>
    </xf>
    <xf numFmtId="38" fontId="13" fillId="0" borderId="11" xfId="2" applyFont="1" applyBorder="1" applyAlignment="1">
      <alignment vertical="center"/>
    </xf>
    <xf numFmtId="38" fontId="13" fillId="0" borderId="0" xfId="2" applyFont="1" applyBorder="1" applyAlignment="1">
      <alignment vertical="center"/>
    </xf>
    <xf numFmtId="57" fontId="13" fillId="0" borderId="0" xfId="2" applyNumberFormat="1" applyFont="1" applyBorder="1" applyAlignment="1">
      <alignment vertical="center"/>
    </xf>
    <xf numFmtId="38" fontId="13" fillId="0" borderId="0" xfId="2" applyFont="1" applyAlignment="1">
      <alignment vertical="center"/>
    </xf>
    <xf numFmtId="38" fontId="8" fillId="3" borderId="14" xfId="2" applyFont="1" applyFill="1" applyBorder="1" applyAlignment="1">
      <alignment vertical="center"/>
    </xf>
    <xf numFmtId="57" fontId="8" fillId="3" borderId="14" xfId="2" applyNumberFormat="1" applyFont="1" applyFill="1" applyBorder="1" applyAlignment="1">
      <alignment horizontal="center" vertical="center"/>
    </xf>
    <xf numFmtId="57" fontId="8" fillId="3" borderId="5" xfId="2" applyNumberFormat="1" applyFont="1" applyFill="1" applyBorder="1" applyAlignment="1">
      <alignment horizontal="center" vertical="center"/>
    </xf>
    <xf numFmtId="57" fontId="8" fillId="3" borderId="6" xfId="2" applyNumberFormat="1" applyFont="1" applyFill="1" applyBorder="1" applyAlignment="1">
      <alignment horizontal="center" vertical="center"/>
    </xf>
    <xf numFmtId="38" fontId="8" fillId="3" borderId="14" xfId="2" applyFont="1" applyFill="1" applyBorder="1" applyAlignment="1">
      <alignment horizontal="center" vertical="center"/>
    </xf>
    <xf numFmtId="38" fontId="8" fillId="3" borderId="5" xfId="2" applyFont="1" applyFill="1" applyBorder="1" applyAlignment="1">
      <alignment horizontal="center" vertical="center"/>
    </xf>
    <xf numFmtId="176" fontId="8" fillId="3" borderId="5" xfId="3" applyNumberFormat="1" applyFont="1" applyFill="1" applyBorder="1" applyAlignment="1">
      <alignment horizontal="right" vertical="center"/>
    </xf>
    <xf numFmtId="176" fontId="8" fillId="3" borderId="14" xfId="3" applyNumberFormat="1" applyFont="1" applyFill="1" applyBorder="1" applyAlignment="1">
      <alignment horizontal="right" vertical="center"/>
    </xf>
    <xf numFmtId="57" fontId="8" fillId="3" borderId="5" xfId="2" applyNumberFormat="1" applyFont="1" applyFill="1" applyBorder="1" applyAlignment="1">
      <alignment vertical="center"/>
    </xf>
    <xf numFmtId="38" fontId="8" fillId="3" borderId="7" xfId="2" applyFont="1" applyFill="1" applyBorder="1" applyAlignment="1">
      <alignment vertical="center"/>
    </xf>
    <xf numFmtId="38" fontId="8" fillId="0" borderId="0" xfId="2" applyFont="1" applyAlignment="1">
      <alignment vertical="center"/>
    </xf>
    <xf numFmtId="38" fontId="8" fillId="3" borderId="15" xfId="2" applyFont="1" applyFill="1" applyBorder="1" applyAlignment="1">
      <alignment horizontal="center" vertical="center" wrapText="1"/>
    </xf>
    <xf numFmtId="57" fontId="8" fillId="3" borderId="8" xfId="2" applyNumberFormat="1" applyFont="1" applyFill="1" applyBorder="1" applyAlignment="1">
      <alignment horizontal="center" vertical="center"/>
    </xf>
    <xf numFmtId="57" fontId="8" fillId="3" borderId="8" xfId="2" applyNumberFormat="1" applyFont="1" applyFill="1" applyBorder="1" applyAlignment="1">
      <alignment horizontal="centerContinuous" vertical="center" wrapText="1"/>
    </xf>
    <xf numFmtId="57" fontId="8" fillId="3" borderId="0" xfId="2" applyNumberFormat="1" applyFont="1" applyFill="1" applyBorder="1" applyAlignment="1">
      <alignment horizontal="centerContinuous" vertical="center" wrapText="1"/>
    </xf>
    <xf numFmtId="57" fontId="8" fillId="3" borderId="15" xfId="2" applyNumberFormat="1" applyFont="1" applyFill="1" applyBorder="1" applyAlignment="1">
      <alignment horizontal="center" vertical="center"/>
    </xf>
    <xf numFmtId="38" fontId="8" fillId="3" borderId="15" xfId="2" applyFont="1" applyFill="1" applyBorder="1" applyAlignment="1">
      <alignment horizontal="center" vertical="center"/>
    </xf>
    <xf numFmtId="38" fontId="8" fillId="3" borderId="8" xfId="2" applyFont="1" applyFill="1" applyBorder="1" applyAlignment="1">
      <alignment horizontal="center" vertical="center"/>
    </xf>
    <xf numFmtId="38" fontId="8" fillId="3" borderId="8" xfId="2" applyFont="1" applyFill="1" applyBorder="1" applyAlignment="1">
      <alignment horizontal="center" vertical="center" wrapText="1"/>
    </xf>
    <xf numFmtId="40" fontId="8" fillId="3" borderId="8" xfId="2" applyNumberFormat="1" applyFont="1" applyFill="1" applyBorder="1" applyAlignment="1">
      <alignment horizontal="center" vertical="center" wrapText="1"/>
    </xf>
    <xf numFmtId="40" fontId="8" fillId="3" borderId="8" xfId="2" applyNumberFormat="1" applyFont="1" applyFill="1" applyBorder="1" applyAlignment="1">
      <alignment horizontal="centerContinuous" vertical="center"/>
    </xf>
    <xf numFmtId="57" fontId="8" fillId="3" borderId="8" xfId="2" applyNumberFormat="1" applyFont="1" applyFill="1" applyBorder="1" applyAlignment="1">
      <alignment horizontal="centerContinuous" vertical="center"/>
    </xf>
    <xf numFmtId="38" fontId="8" fillId="3" borderId="9" xfId="2" applyFont="1" applyFill="1" applyBorder="1" applyAlignment="1">
      <alignment horizontal="centerContinuous" vertical="center"/>
    </xf>
    <xf numFmtId="38" fontId="8" fillId="3" borderId="16" xfId="2" applyFont="1" applyFill="1" applyBorder="1" applyAlignment="1">
      <alignment vertical="center"/>
    </xf>
    <xf numFmtId="57" fontId="8" fillId="3" borderId="16" xfId="2" applyNumberFormat="1" applyFont="1" applyFill="1" applyBorder="1" applyAlignment="1">
      <alignment horizontal="center" vertical="center"/>
    </xf>
    <xf numFmtId="57" fontId="8" fillId="3" borderId="10" xfId="2" applyNumberFormat="1" applyFont="1" applyFill="1" applyBorder="1" applyAlignment="1">
      <alignment horizontal="center" vertical="center"/>
    </xf>
    <xf numFmtId="57" fontId="8" fillId="3" borderId="11" xfId="2" applyNumberFormat="1" applyFont="1" applyFill="1" applyBorder="1" applyAlignment="1">
      <alignment horizontal="center" vertical="center"/>
    </xf>
    <xf numFmtId="38" fontId="8" fillId="3" borderId="10" xfId="2" applyFont="1" applyFill="1" applyBorder="1" applyAlignment="1">
      <alignment vertical="center"/>
    </xf>
    <xf numFmtId="38" fontId="8" fillId="3" borderId="10" xfId="2" applyFont="1" applyFill="1" applyBorder="1" applyAlignment="1">
      <alignment horizontal="center" vertical="center"/>
    </xf>
    <xf numFmtId="40" fontId="8" fillId="3" borderId="10" xfId="2" applyNumberFormat="1" applyFont="1" applyFill="1" applyBorder="1" applyAlignment="1">
      <alignment horizontal="center" vertical="center"/>
    </xf>
    <xf numFmtId="38" fontId="8" fillId="3" borderId="16" xfId="2" applyFont="1" applyFill="1" applyBorder="1" applyAlignment="1">
      <alignment horizontal="center" vertical="center"/>
    </xf>
    <xf numFmtId="0" fontId="8" fillId="3" borderId="10" xfId="3" applyFont="1" applyFill="1" applyBorder="1" applyAlignment="1">
      <alignment horizontal="right" vertical="center"/>
    </xf>
    <xf numFmtId="0" fontId="8" fillId="3" borderId="12" xfId="3" applyFont="1" applyFill="1" applyBorder="1" applyAlignment="1">
      <alignment vertical="center"/>
    </xf>
    <xf numFmtId="0" fontId="15" fillId="3" borderId="16" xfId="3" applyFont="1" applyFill="1" applyBorder="1" applyAlignment="1">
      <alignment horizontal="center" vertical="center"/>
    </xf>
    <xf numFmtId="38" fontId="8" fillId="0" borderId="0" xfId="2" applyFont="1" applyFill="1" applyAlignment="1">
      <alignment vertical="center"/>
    </xf>
    <xf numFmtId="38" fontId="8" fillId="0" borderId="14" xfId="2" applyFont="1" applyFill="1" applyBorder="1" applyAlignment="1">
      <alignment vertical="top" wrapText="1"/>
    </xf>
    <xf numFmtId="0" fontId="8" fillId="0" borderId="8" xfId="3" applyFont="1" applyBorder="1" applyAlignment="1">
      <alignment horizontal="left" vertical="top" wrapText="1"/>
    </xf>
    <xf numFmtId="57" fontId="8" fillId="0" borderId="8" xfId="2" applyNumberFormat="1" applyFont="1" applyFill="1" applyBorder="1" applyAlignment="1">
      <alignment horizontal="center" vertical="top" wrapText="1"/>
    </xf>
    <xf numFmtId="38" fontId="8" fillId="0" borderId="15" xfId="2" applyFont="1" applyFill="1" applyBorder="1" applyAlignment="1">
      <alignment horizontal="center" vertical="top" wrapText="1"/>
    </xf>
    <xf numFmtId="38" fontId="8" fillId="0" borderId="15" xfId="2" applyFont="1" applyFill="1" applyBorder="1" applyAlignment="1">
      <alignment vertical="top" wrapText="1"/>
    </xf>
    <xf numFmtId="38" fontId="8" fillId="0" borderId="8" xfId="2" applyFont="1" applyFill="1" applyBorder="1" applyAlignment="1">
      <alignment horizontal="center" vertical="top" wrapText="1"/>
    </xf>
    <xf numFmtId="38" fontId="8" fillId="0" borderId="8" xfId="2" applyFont="1" applyFill="1" applyBorder="1" applyAlignment="1">
      <alignment horizontal="right" vertical="top" wrapText="1"/>
    </xf>
    <xf numFmtId="38" fontId="8" fillId="0" borderId="15" xfId="2" applyFont="1" applyFill="1" applyBorder="1" applyAlignment="1">
      <alignment horizontal="right" vertical="top" wrapText="1"/>
    </xf>
    <xf numFmtId="57" fontId="8" fillId="0" borderId="15" xfId="2" applyNumberFormat="1" applyFont="1" applyFill="1" applyBorder="1" applyAlignment="1">
      <alignment vertical="top" wrapText="1"/>
    </xf>
    <xf numFmtId="38" fontId="8" fillId="0" borderId="9" xfId="2" applyFont="1" applyFill="1" applyBorder="1" applyAlignment="1">
      <alignment vertical="top" wrapText="1"/>
    </xf>
    <xf numFmtId="38" fontId="8" fillId="0" borderId="0" xfId="2" applyFont="1" applyFill="1" applyBorder="1" applyAlignment="1">
      <alignment vertical="top" wrapText="1"/>
    </xf>
    <xf numFmtId="38" fontId="8" fillId="0" borderId="1" xfId="2" applyFont="1" applyFill="1" applyBorder="1" applyAlignment="1">
      <alignment horizontal="center" vertical="center" wrapText="1"/>
    </xf>
    <xf numFmtId="0" fontId="8" fillId="2" borderId="2" xfId="3" applyFont="1" applyFill="1" applyBorder="1" applyAlignment="1">
      <alignment horizontal="left" vertical="center" wrapText="1"/>
    </xf>
    <xf numFmtId="0" fontId="8" fillId="2" borderId="2" xfId="3" applyFont="1" applyFill="1" applyBorder="1" applyAlignment="1">
      <alignment horizontal="right" vertical="center" wrapText="1"/>
    </xf>
    <xf numFmtId="57" fontId="8" fillId="2" borderId="2" xfId="3" applyNumberFormat="1" applyFont="1" applyFill="1" applyBorder="1" applyAlignment="1">
      <alignment horizontal="right" vertical="center" wrapText="1"/>
    </xf>
    <xf numFmtId="0" fontId="8" fillId="0" borderId="1" xfId="2" applyNumberFormat="1" applyFont="1" applyFill="1" applyBorder="1" applyAlignment="1">
      <alignment horizontal="left" vertical="center" wrapText="1"/>
    </xf>
    <xf numFmtId="38" fontId="8" fillId="2" borderId="1" xfId="2" applyFont="1" applyFill="1" applyBorder="1" applyAlignment="1">
      <alignment horizontal="left" vertical="center" wrapText="1"/>
    </xf>
    <xf numFmtId="12" fontId="8" fillId="0" borderId="1" xfId="2" applyNumberFormat="1" applyFont="1" applyFill="1" applyBorder="1" applyAlignment="1">
      <alignment horizontal="center" vertical="center" wrapText="1"/>
    </xf>
    <xf numFmtId="177" fontId="8" fillId="2" borderId="2" xfId="2" applyNumberFormat="1" applyFont="1" applyFill="1" applyBorder="1" applyAlignment="1">
      <alignment vertical="center" wrapText="1"/>
    </xf>
    <xf numFmtId="177" fontId="8" fillId="0" borderId="2" xfId="2" applyNumberFormat="1" applyFont="1" applyFill="1" applyBorder="1" applyAlignment="1">
      <alignment vertical="center" wrapText="1"/>
    </xf>
    <xf numFmtId="177" fontId="8" fillId="0" borderId="1" xfId="2" applyNumberFormat="1" applyFont="1" applyFill="1" applyBorder="1" applyAlignment="1">
      <alignment vertical="center" wrapText="1"/>
    </xf>
    <xf numFmtId="178" fontId="8" fillId="0" borderId="2" xfId="2" applyNumberFormat="1" applyFont="1" applyFill="1" applyBorder="1" applyAlignment="1">
      <alignment vertical="center" wrapText="1"/>
    </xf>
    <xf numFmtId="177" fontId="8" fillId="2" borderId="1" xfId="2" applyNumberFormat="1" applyFont="1" applyFill="1" applyBorder="1" applyAlignment="1">
      <alignment vertical="center" wrapText="1"/>
    </xf>
    <xf numFmtId="57" fontId="8" fillId="2" borderId="1" xfId="2" applyNumberFormat="1" applyFont="1" applyFill="1" applyBorder="1" applyAlignment="1">
      <alignment horizontal="left" vertical="center" wrapText="1"/>
    </xf>
    <xf numFmtId="57" fontId="8" fillId="2" borderId="3" xfId="2" applyNumberFormat="1" applyFont="1" applyFill="1" applyBorder="1" applyAlignment="1">
      <alignment horizontal="left" vertical="center" wrapText="1"/>
    </xf>
    <xf numFmtId="38" fontId="8" fillId="0" borderId="0" xfId="2" applyFont="1" applyFill="1" applyBorder="1" applyAlignment="1">
      <alignment horizontal="left" vertical="center" wrapText="1"/>
    </xf>
    <xf numFmtId="0" fontId="8" fillId="2" borderId="10" xfId="3" applyFont="1" applyFill="1" applyBorder="1" applyAlignment="1">
      <alignment horizontal="left" vertical="center" wrapText="1"/>
    </xf>
    <xf numFmtId="57" fontId="8" fillId="2" borderId="10" xfId="3" applyNumberFormat="1" applyFont="1" applyFill="1" applyBorder="1" applyAlignment="1">
      <alignment horizontal="right" vertical="center" wrapText="1"/>
    </xf>
    <xf numFmtId="57" fontId="8" fillId="2" borderId="10" xfId="3" applyNumberFormat="1" applyFont="1" applyFill="1" applyBorder="1" applyAlignment="1">
      <alignment horizontal="left" vertical="center" wrapText="1"/>
    </xf>
    <xf numFmtId="38" fontId="8" fillId="2" borderId="16" xfId="2" applyFont="1" applyFill="1" applyBorder="1" applyAlignment="1">
      <alignment horizontal="left" vertical="center" wrapText="1"/>
    </xf>
    <xf numFmtId="38" fontId="8" fillId="2" borderId="11" xfId="2" applyFont="1" applyFill="1" applyBorder="1" applyAlignment="1">
      <alignment horizontal="left" vertical="center" wrapText="1"/>
    </xf>
    <xf numFmtId="177" fontId="8" fillId="2" borderId="10" xfId="2" applyNumberFormat="1" applyFont="1" applyFill="1" applyBorder="1" applyAlignment="1">
      <alignment vertical="center" wrapText="1"/>
    </xf>
    <xf numFmtId="177" fontId="8" fillId="2" borderId="16" xfId="2" applyNumberFormat="1" applyFont="1" applyFill="1" applyBorder="1" applyAlignment="1">
      <alignment vertical="center" wrapText="1"/>
    </xf>
    <xf numFmtId="57" fontId="8" fillId="2" borderId="16" xfId="2" applyNumberFormat="1" applyFont="1" applyFill="1" applyBorder="1" applyAlignment="1">
      <alignment horizontal="left" vertical="center" wrapText="1"/>
    </xf>
    <xf numFmtId="57" fontId="8" fillId="2" borderId="12" xfId="2" applyNumberFormat="1" applyFont="1" applyFill="1" applyBorder="1" applyAlignment="1">
      <alignment horizontal="left" vertical="center" wrapText="1"/>
    </xf>
    <xf numFmtId="0" fontId="8" fillId="2" borderId="10" xfId="3" applyFont="1" applyFill="1" applyBorder="1" applyAlignment="1">
      <alignment horizontal="right" vertical="center" wrapText="1"/>
    </xf>
    <xf numFmtId="57" fontId="8" fillId="2" borderId="10" xfId="2" applyNumberFormat="1" applyFont="1" applyFill="1" applyBorder="1" applyAlignment="1">
      <alignment horizontal="right" vertical="center" wrapText="1"/>
    </xf>
    <xf numFmtId="57" fontId="8" fillId="2" borderId="10" xfId="2" applyNumberFormat="1" applyFont="1" applyFill="1" applyBorder="1" applyAlignment="1">
      <alignment horizontal="left" vertical="center" wrapText="1"/>
    </xf>
    <xf numFmtId="0" fontId="12" fillId="0" borderId="0" xfId="3" applyFont="1"/>
    <xf numFmtId="0" fontId="8" fillId="0" borderId="0" xfId="3" applyFont="1"/>
    <xf numFmtId="0" fontId="8" fillId="0" borderId="0" xfId="3" applyFont="1" applyAlignment="1">
      <alignment horizontal="right"/>
    </xf>
    <xf numFmtId="38" fontId="19" fillId="2" borderId="11" xfId="2" applyFont="1" applyFill="1" applyBorder="1" applyAlignment="1">
      <alignment vertical="center"/>
    </xf>
    <xf numFmtId="38" fontId="8" fillId="3" borderId="15" xfId="2" applyFont="1" applyFill="1" applyBorder="1" applyAlignment="1">
      <alignment vertical="center" wrapText="1"/>
    </xf>
    <xf numFmtId="0" fontId="6" fillId="2" borderId="2" xfId="3" applyFont="1" applyFill="1" applyBorder="1" applyAlignment="1">
      <alignment horizontal="left" vertical="center" wrapText="1"/>
    </xf>
    <xf numFmtId="0" fontId="6" fillId="2" borderId="2" xfId="3" applyFont="1" applyFill="1" applyBorder="1" applyAlignment="1">
      <alignment horizontal="right" vertical="center" wrapText="1"/>
    </xf>
    <xf numFmtId="57" fontId="6" fillId="2" borderId="2" xfId="3" applyNumberFormat="1" applyFont="1" applyFill="1" applyBorder="1" applyAlignment="1">
      <alignment horizontal="right" vertical="center" wrapText="1"/>
    </xf>
    <xf numFmtId="38" fontId="6" fillId="2" borderId="1" xfId="2" applyFont="1" applyFill="1" applyBorder="1" applyAlignment="1">
      <alignment horizontal="left" vertical="center" wrapText="1"/>
    </xf>
    <xf numFmtId="0" fontId="8" fillId="0" borderId="1" xfId="2" applyNumberFormat="1" applyFont="1" applyFill="1" applyBorder="1" applyAlignment="1">
      <alignment horizontal="center" vertical="center" wrapText="1"/>
    </xf>
    <xf numFmtId="177" fontId="6" fillId="2" borderId="2" xfId="2" applyNumberFormat="1" applyFont="1" applyFill="1" applyBorder="1" applyAlignment="1">
      <alignment vertical="center" wrapText="1"/>
    </xf>
    <xf numFmtId="57" fontId="6" fillId="2" borderId="1" xfId="2" applyNumberFormat="1" applyFont="1" applyFill="1" applyBorder="1" applyAlignment="1">
      <alignment horizontal="left" vertical="center" wrapText="1"/>
    </xf>
    <xf numFmtId="0" fontId="6" fillId="2" borderId="10" xfId="3" applyFont="1" applyFill="1" applyBorder="1" applyAlignment="1">
      <alignment horizontal="left" vertical="center" wrapText="1"/>
    </xf>
    <xf numFmtId="57" fontId="6" fillId="2" borderId="10" xfId="3" applyNumberFormat="1" applyFont="1" applyFill="1" applyBorder="1" applyAlignment="1">
      <alignment horizontal="right" vertical="center" wrapText="1"/>
    </xf>
    <xf numFmtId="57" fontId="6" fillId="2" borderId="10" xfId="3" applyNumberFormat="1" applyFont="1" applyFill="1" applyBorder="1" applyAlignment="1">
      <alignment horizontal="left" vertical="center" wrapText="1"/>
    </xf>
    <xf numFmtId="38" fontId="6" fillId="2" borderId="16" xfId="2" applyFont="1" applyFill="1" applyBorder="1" applyAlignment="1">
      <alignment horizontal="left" vertical="center" wrapText="1"/>
    </xf>
    <xf numFmtId="38" fontId="6" fillId="2" borderId="11" xfId="2" applyFont="1" applyFill="1" applyBorder="1" applyAlignment="1">
      <alignment horizontal="left" vertical="center" wrapText="1"/>
    </xf>
    <xf numFmtId="177" fontId="6" fillId="2" borderId="10" xfId="2" applyNumberFormat="1" applyFont="1" applyFill="1" applyBorder="1" applyAlignment="1">
      <alignment vertical="center" wrapText="1"/>
    </xf>
    <xf numFmtId="57" fontId="6" fillId="2" borderId="16" xfId="2" applyNumberFormat="1" applyFont="1" applyFill="1" applyBorder="1" applyAlignment="1">
      <alignment horizontal="left" vertical="center" wrapText="1"/>
    </xf>
    <xf numFmtId="0" fontId="6" fillId="2" borderId="10" xfId="3" applyFont="1" applyFill="1" applyBorder="1" applyAlignment="1">
      <alignment horizontal="right" vertical="center" wrapText="1"/>
    </xf>
    <xf numFmtId="57" fontId="6" fillId="2" borderId="10" xfId="2" applyNumberFormat="1" applyFont="1" applyFill="1" applyBorder="1" applyAlignment="1">
      <alignment horizontal="right" vertical="center" wrapText="1"/>
    </xf>
    <xf numFmtId="57" fontId="6" fillId="2" borderId="10" xfId="2" applyNumberFormat="1" applyFont="1" applyFill="1" applyBorder="1" applyAlignment="1">
      <alignment horizontal="left" vertical="center" wrapText="1"/>
    </xf>
    <xf numFmtId="0" fontId="8" fillId="0" borderId="0" xfId="3" applyFont="1" applyAlignment="1">
      <alignment vertical="center"/>
    </xf>
    <xf numFmtId="49" fontId="8" fillId="0" borderId="14" xfId="3" applyNumberFormat="1" applyFont="1" applyBorder="1" applyAlignment="1">
      <alignment horizontal="centerContinuous" vertical="center"/>
    </xf>
    <xf numFmtId="0" fontId="8" fillId="0" borderId="2" xfId="3" applyFont="1" applyBorder="1" applyAlignment="1">
      <alignment horizontal="centerContinuous" vertical="center"/>
    </xf>
    <xf numFmtId="0" fontId="8" fillId="0" borderId="4" xfId="3" applyFont="1" applyBorder="1" applyAlignment="1">
      <alignment horizontal="centerContinuous" vertical="center"/>
    </xf>
    <xf numFmtId="0" fontId="8" fillId="0" borderId="3" xfId="3" applyFont="1" applyBorder="1" applyAlignment="1">
      <alignment horizontal="centerContinuous" vertical="center"/>
    </xf>
    <xf numFmtId="0" fontId="8" fillId="0" borderId="3" xfId="3" applyFont="1" applyBorder="1" applyAlignment="1">
      <alignment vertical="center"/>
    </xf>
    <xf numFmtId="49" fontId="8" fillId="0" borderId="15" xfId="3" applyNumberFormat="1" applyFont="1" applyBorder="1" applyAlignment="1">
      <alignment vertical="center"/>
    </xf>
    <xf numFmtId="0" fontId="8" fillId="0" borderId="14" xfId="3" applyFont="1" applyBorder="1" applyAlignment="1">
      <alignment horizontal="center" vertical="center"/>
    </xf>
    <xf numFmtId="0" fontId="8" fillId="0" borderId="5" xfId="3" applyFont="1" applyBorder="1" applyAlignment="1">
      <alignment horizontal="center" vertical="center"/>
    </xf>
    <xf numFmtId="0" fontId="8" fillId="0" borderId="6" xfId="3" applyFont="1" applyBorder="1" applyAlignment="1">
      <alignment horizontal="center" vertical="center"/>
    </xf>
    <xf numFmtId="0" fontId="8" fillId="0" borderId="7" xfId="3" applyFont="1" applyBorder="1" applyAlignment="1">
      <alignment horizontal="center" vertical="center"/>
    </xf>
    <xf numFmtId="0" fontId="8" fillId="0" borderId="14" xfId="3" applyFont="1" applyBorder="1" applyAlignment="1">
      <alignment vertical="center"/>
    </xf>
    <xf numFmtId="0" fontId="8" fillId="0" borderId="15" xfId="3" applyFont="1" applyBorder="1" applyAlignment="1">
      <alignment horizontal="center" vertical="center"/>
    </xf>
    <xf numFmtId="0" fontId="8" fillId="0" borderId="8" xfId="3" applyFont="1" applyBorder="1" applyAlignment="1">
      <alignment horizontal="center" vertical="center"/>
    </xf>
    <xf numFmtId="0" fontId="8" fillId="0" borderId="0" xfId="3" applyFont="1" applyAlignment="1">
      <alignment horizontal="center" vertical="center"/>
    </xf>
    <xf numFmtId="0" fontId="8" fillId="0" borderId="9" xfId="3" applyFont="1" applyBorder="1" applyAlignment="1">
      <alignment horizontal="center" vertical="center"/>
    </xf>
    <xf numFmtId="49" fontId="8" fillId="0" borderId="16" xfId="3" applyNumberFormat="1" applyFont="1" applyBorder="1" applyAlignment="1">
      <alignment vertical="center"/>
    </xf>
    <xf numFmtId="0" fontId="8" fillId="0" borderId="16" xfId="3" applyFont="1" applyBorder="1" applyAlignment="1">
      <alignment horizontal="center" vertical="center"/>
    </xf>
    <xf numFmtId="0" fontId="8" fillId="0" borderId="10" xfId="3" applyFont="1" applyBorder="1" applyAlignment="1">
      <alignment horizontal="center" vertical="center"/>
    </xf>
    <xf numFmtId="0" fontId="8" fillId="0" borderId="11" xfId="3" applyFont="1" applyBorder="1" applyAlignment="1">
      <alignment horizontal="center" vertical="center"/>
    </xf>
    <xf numFmtId="0" fontId="8" fillId="0" borderId="12" xfId="3" applyFont="1" applyBorder="1" applyAlignment="1">
      <alignment horizontal="center" vertical="center"/>
    </xf>
    <xf numFmtId="0" fontId="8" fillId="0" borderId="16" xfId="3" applyFont="1" applyBorder="1" applyAlignment="1">
      <alignment horizontal="center" vertical="center"/>
    </xf>
    <xf numFmtId="0" fontId="8" fillId="0" borderId="10" xfId="3" applyFont="1" applyBorder="1" applyAlignment="1">
      <alignment horizontal="center" vertical="center"/>
    </xf>
    <xf numFmtId="0" fontId="8" fillId="0" borderId="11" xfId="3" applyFont="1" applyBorder="1" applyAlignment="1">
      <alignment horizontal="center" vertical="center"/>
    </xf>
    <xf numFmtId="0" fontId="8" fillId="0" borderId="0" xfId="3" applyFont="1" applyAlignment="1">
      <alignment horizontal="center" vertical="center"/>
    </xf>
    <xf numFmtId="0" fontId="8" fillId="0" borderId="9" xfId="3" applyFont="1" applyBorder="1" applyAlignment="1">
      <alignment horizontal="center" vertical="center"/>
    </xf>
    <xf numFmtId="49" fontId="8" fillId="0" borderId="1" xfId="3" applyNumberFormat="1" applyFont="1" applyBorder="1" applyAlignment="1">
      <alignment vertical="center"/>
    </xf>
    <xf numFmtId="0" fontId="8" fillId="0" borderId="1" xfId="3" applyFont="1" applyBorder="1" applyAlignment="1">
      <alignment vertical="center"/>
    </xf>
    <xf numFmtId="0" fontId="20" fillId="0" borderId="16" xfId="3" applyFont="1" applyBorder="1" applyAlignment="1">
      <alignment vertical="center" wrapText="1"/>
    </xf>
    <xf numFmtId="0" fontId="8" fillId="0" borderId="16" xfId="3" applyFont="1" applyBorder="1" applyAlignment="1">
      <alignment vertical="center" wrapText="1"/>
    </xf>
    <xf numFmtId="0" fontId="8" fillId="0" borderId="9" xfId="3" applyFont="1" applyBorder="1" applyAlignment="1">
      <alignment vertical="center"/>
    </xf>
    <xf numFmtId="0" fontId="8" fillId="0" borderId="1" xfId="3" applyFont="1" applyBorder="1" applyAlignment="1">
      <alignment horizontal="center" vertical="center"/>
    </xf>
    <xf numFmtId="49" fontId="8" fillId="4" borderId="1" xfId="3" applyNumberFormat="1" applyFont="1" applyFill="1" applyBorder="1" applyAlignment="1">
      <alignment vertical="center"/>
    </xf>
    <xf numFmtId="0" fontId="8" fillId="4" borderId="1" xfId="3" applyFont="1" applyFill="1" applyBorder="1" applyAlignment="1">
      <alignment vertical="center"/>
    </xf>
    <xf numFmtId="0" fontId="20" fillId="4" borderId="1" xfId="3" applyFont="1" applyFill="1" applyBorder="1" applyAlignment="1">
      <alignment vertical="center" wrapText="1"/>
    </xf>
    <xf numFmtId="0" fontId="8" fillId="4" borderId="1" xfId="3" applyFont="1" applyFill="1" applyBorder="1" applyAlignment="1">
      <alignment vertical="center" wrapText="1"/>
    </xf>
    <xf numFmtId="0" fontId="20" fillId="0" borderId="1" xfId="3" applyFont="1" applyBorder="1" applyAlignment="1">
      <alignment vertical="center" wrapText="1"/>
    </xf>
    <xf numFmtId="0" fontId="8" fillId="0" borderId="1" xfId="3" applyFont="1" applyBorder="1" applyAlignment="1">
      <alignment vertical="center" wrapText="1"/>
    </xf>
    <xf numFmtId="0" fontId="21" fillId="0" borderId="0" xfId="3" applyFont="1"/>
    <xf numFmtId="0" fontId="21" fillId="4" borderId="0" xfId="3" applyFont="1" applyFill="1"/>
    <xf numFmtId="0" fontId="20" fillId="4" borderId="14" xfId="3" applyFont="1" applyFill="1" applyBorder="1" applyAlignment="1">
      <alignment vertical="center" wrapText="1"/>
    </xf>
    <xf numFmtId="0" fontId="8" fillId="0" borderId="8" xfId="3" applyFont="1" applyBorder="1" applyAlignment="1">
      <alignment vertical="center"/>
    </xf>
    <xf numFmtId="0" fontId="8" fillId="0" borderId="11" xfId="3" applyFont="1" applyBorder="1" applyAlignment="1">
      <alignment vertical="center"/>
    </xf>
    <xf numFmtId="0" fontId="8" fillId="0" borderId="12" xfId="3" applyFont="1" applyBorder="1" applyAlignment="1">
      <alignment vertical="center"/>
    </xf>
    <xf numFmtId="0" fontId="22" fillId="0" borderId="1" xfId="3" applyFont="1" applyBorder="1" applyAlignment="1">
      <alignment horizontal="justify" vertical="center"/>
    </xf>
    <xf numFmtId="0" fontId="22" fillId="4" borderId="1" xfId="3" applyFont="1" applyFill="1" applyBorder="1" applyAlignment="1">
      <alignment horizontal="justify" vertical="center"/>
    </xf>
    <xf numFmtId="49" fontId="8" fillId="0" borderId="0" xfId="3" applyNumberFormat="1" applyFont="1" applyAlignment="1">
      <alignment vertical="center"/>
    </xf>
  </cellXfs>
  <cellStyles count="4">
    <cellStyle name="桁区切り" xfId="1" builtinId="6"/>
    <cellStyle name="桁区切り 2" xfId="2" xr:uid="{C92A6641-5BB1-4EC9-A05D-162830177499}"/>
    <cellStyle name="標準" xfId="0" builtinId="0"/>
    <cellStyle name="標準 2" xfId="3" xr:uid="{4F8FC6BC-928E-4BF9-9531-410886C5116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52916</xdr:colOff>
      <xdr:row>5</xdr:row>
      <xdr:rowOff>63501</xdr:rowOff>
    </xdr:from>
    <xdr:to>
      <xdr:col>8</xdr:col>
      <xdr:colOff>2328333</xdr:colOff>
      <xdr:row>25</xdr:row>
      <xdr:rowOff>10584</xdr:rowOff>
    </xdr:to>
    <xdr:sp macro="" textlink="">
      <xdr:nvSpPr>
        <xdr:cNvPr id="2" name="角丸四角形 1">
          <a:extLst>
            <a:ext uri="{FF2B5EF4-FFF2-40B4-BE49-F238E27FC236}">
              <a16:creationId xmlns:a16="http://schemas.microsoft.com/office/drawing/2014/main" id="{445A7F75-FAC6-4C81-82CE-37524897706B}"/>
            </a:ext>
          </a:extLst>
        </xdr:cNvPr>
        <xdr:cNvSpPr/>
      </xdr:nvSpPr>
      <xdr:spPr>
        <a:xfrm>
          <a:off x="3091391" y="1282701"/>
          <a:ext cx="2275417" cy="4214283"/>
        </a:xfrm>
        <a:prstGeom prst="roundRect">
          <a:avLst>
            <a:gd name="adj" fmla="val 911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交付の対象（</a:t>
          </a:r>
          <a:r>
            <a:rPr kumimoji="1" lang="en-US" altLang="ja-JP" sz="1100">
              <a:solidFill>
                <a:srgbClr val="FF0000"/>
              </a:solidFill>
            </a:rPr>
            <a:t>H</a:t>
          </a:r>
          <a:r>
            <a:rPr kumimoji="1" lang="ja-JP" altLang="en-US" sz="1100">
              <a:solidFill>
                <a:srgbClr val="FF0000"/>
              </a:solidFill>
            </a:rPr>
            <a:t>欄）の選択を元に「事業区分」のシートから対応する区分を表示</a:t>
          </a:r>
        </a:p>
      </xdr:txBody>
    </xdr:sp>
    <xdr:clientData/>
  </xdr:twoCellAnchor>
  <xdr:twoCellAnchor>
    <xdr:from>
      <xdr:col>9</xdr:col>
      <xdr:colOff>32808</xdr:colOff>
      <xdr:row>5</xdr:row>
      <xdr:rowOff>63500</xdr:rowOff>
    </xdr:from>
    <xdr:to>
      <xdr:col>9</xdr:col>
      <xdr:colOff>1641475</xdr:colOff>
      <xdr:row>25</xdr:row>
      <xdr:rowOff>10583</xdr:rowOff>
    </xdr:to>
    <xdr:sp macro="" textlink="">
      <xdr:nvSpPr>
        <xdr:cNvPr id="3" name="角丸四角形 2">
          <a:extLst>
            <a:ext uri="{FF2B5EF4-FFF2-40B4-BE49-F238E27FC236}">
              <a16:creationId xmlns:a16="http://schemas.microsoft.com/office/drawing/2014/main" id="{4DCC1D52-FC7E-4C74-8C38-F282575CDE0B}"/>
            </a:ext>
          </a:extLst>
        </xdr:cNvPr>
        <xdr:cNvSpPr/>
      </xdr:nvSpPr>
      <xdr:spPr>
        <a:xfrm>
          <a:off x="5452533" y="1282700"/>
          <a:ext cx="1608667" cy="4214283"/>
        </a:xfrm>
        <a:prstGeom prst="roundRect">
          <a:avLst>
            <a:gd name="adj" fmla="val 911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区分（</a:t>
          </a:r>
          <a:r>
            <a:rPr kumimoji="1" lang="en-US" altLang="ja-JP" sz="1100">
              <a:solidFill>
                <a:srgbClr val="FF0000"/>
              </a:solidFill>
            </a:rPr>
            <a:t>I</a:t>
          </a:r>
          <a:r>
            <a:rPr kumimoji="1" lang="ja-JP" altLang="en-US" sz="1100">
              <a:solidFill>
                <a:srgbClr val="FF0000"/>
              </a:solidFill>
            </a:rPr>
            <a:t>欄）のデータを元に「事業区分」のシートから対応する種目を表示</a:t>
          </a:r>
        </a:p>
      </xdr:txBody>
    </xdr:sp>
    <xdr:clientData/>
  </xdr:twoCellAnchor>
  <xdr:twoCellAnchor>
    <xdr:from>
      <xdr:col>10</xdr:col>
      <xdr:colOff>63500</xdr:colOff>
      <xdr:row>5</xdr:row>
      <xdr:rowOff>63500</xdr:rowOff>
    </xdr:from>
    <xdr:to>
      <xdr:col>10</xdr:col>
      <xdr:colOff>687917</xdr:colOff>
      <xdr:row>25</xdr:row>
      <xdr:rowOff>10583</xdr:rowOff>
    </xdr:to>
    <xdr:sp macro="" textlink="">
      <xdr:nvSpPr>
        <xdr:cNvPr id="4" name="角丸四角形 3">
          <a:extLst>
            <a:ext uri="{FF2B5EF4-FFF2-40B4-BE49-F238E27FC236}">
              <a16:creationId xmlns:a16="http://schemas.microsoft.com/office/drawing/2014/main" id="{6E38DA0B-3736-4C79-8476-9362DB8DFA69}"/>
            </a:ext>
          </a:extLst>
        </xdr:cNvPr>
        <xdr:cNvSpPr/>
      </xdr:nvSpPr>
      <xdr:spPr>
        <a:xfrm>
          <a:off x="7143750" y="1282700"/>
          <a:ext cx="0" cy="4214283"/>
        </a:xfrm>
        <a:prstGeom prst="roundRect">
          <a:avLst>
            <a:gd name="adj" fmla="val 911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rPr>
            <a:t>区分（</a:t>
          </a:r>
          <a:r>
            <a:rPr kumimoji="1" lang="en-US" altLang="ja-JP" sz="1050">
              <a:solidFill>
                <a:srgbClr val="FF0000"/>
              </a:solidFill>
            </a:rPr>
            <a:t>I</a:t>
          </a:r>
          <a:r>
            <a:rPr kumimoji="1" lang="ja-JP" altLang="en-US" sz="1050">
              <a:solidFill>
                <a:srgbClr val="FF0000"/>
              </a:solidFill>
            </a:rPr>
            <a:t>欄）のデータを元に「事業区分」のシートから対応する算出方法を表示</a:t>
          </a:r>
        </a:p>
      </xdr:txBody>
    </xdr:sp>
    <xdr:clientData/>
  </xdr:twoCellAnchor>
  <xdr:twoCellAnchor>
    <xdr:from>
      <xdr:col>11</xdr:col>
      <xdr:colOff>63500</xdr:colOff>
      <xdr:row>5</xdr:row>
      <xdr:rowOff>52918</xdr:rowOff>
    </xdr:from>
    <xdr:to>
      <xdr:col>11</xdr:col>
      <xdr:colOff>677333</xdr:colOff>
      <xdr:row>25</xdr:row>
      <xdr:rowOff>1</xdr:rowOff>
    </xdr:to>
    <xdr:sp macro="" textlink="">
      <xdr:nvSpPr>
        <xdr:cNvPr id="5" name="角丸四角形 4">
          <a:extLst>
            <a:ext uri="{FF2B5EF4-FFF2-40B4-BE49-F238E27FC236}">
              <a16:creationId xmlns:a16="http://schemas.microsoft.com/office/drawing/2014/main" id="{934CE1CA-F44E-4AAA-B80D-AD620F537F34}"/>
            </a:ext>
          </a:extLst>
        </xdr:cNvPr>
        <xdr:cNvSpPr/>
      </xdr:nvSpPr>
      <xdr:spPr>
        <a:xfrm>
          <a:off x="7143750" y="1272118"/>
          <a:ext cx="0" cy="4214283"/>
        </a:xfrm>
        <a:prstGeom prst="roundRect">
          <a:avLst>
            <a:gd name="adj" fmla="val 911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rPr>
            <a:t>区分（</a:t>
          </a:r>
          <a:r>
            <a:rPr kumimoji="1" lang="en-US" altLang="ja-JP" sz="1050">
              <a:solidFill>
                <a:srgbClr val="FF0000"/>
              </a:solidFill>
            </a:rPr>
            <a:t>I</a:t>
          </a:r>
          <a:r>
            <a:rPr kumimoji="1" lang="ja-JP" altLang="en-US" sz="1050">
              <a:solidFill>
                <a:srgbClr val="FF0000"/>
              </a:solidFill>
            </a:rPr>
            <a:t>欄）と種目（</a:t>
          </a:r>
          <a:r>
            <a:rPr kumimoji="1" lang="en-US" altLang="ja-JP" sz="1050">
              <a:solidFill>
                <a:srgbClr val="FF0000"/>
              </a:solidFill>
            </a:rPr>
            <a:t>J</a:t>
          </a:r>
          <a:r>
            <a:rPr kumimoji="1" lang="ja-JP" altLang="en-US" sz="1050">
              <a:solidFill>
                <a:srgbClr val="FF0000"/>
              </a:solidFill>
            </a:rPr>
            <a:t>欄）のデータを元に「補助率」のシートから対応する補助率を表示</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78318</xdr:colOff>
      <xdr:row>27</xdr:row>
      <xdr:rowOff>95249</xdr:rowOff>
    </xdr:from>
    <xdr:to>
      <xdr:col>6</xdr:col>
      <xdr:colOff>1475317</xdr:colOff>
      <xdr:row>41</xdr:row>
      <xdr:rowOff>48684</xdr:rowOff>
    </xdr:to>
    <xdr:sp macro="" textlink="">
      <xdr:nvSpPr>
        <xdr:cNvPr id="2" name="角丸四角形 3">
          <a:extLst>
            <a:ext uri="{FF2B5EF4-FFF2-40B4-BE49-F238E27FC236}">
              <a16:creationId xmlns:a16="http://schemas.microsoft.com/office/drawing/2014/main" id="{C5627279-C0C9-4B37-AA5B-9FE39ED40494}"/>
            </a:ext>
          </a:extLst>
        </xdr:cNvPr>
        <xdr:cNvSpPr/>
      </xdr:nvSpPr>
      <xdr:spPr>
        <a:xfrm>
          <a:off x="12165543" y="4229099"/>
          <a:ext cx="4444999" cy="2087035"/>
        </a:xfrm>
        <a:prstGeom prst="roundRect">
          <a:avLst>
            <a:gd name="adj" fmla="val 911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設備シートの種目（</a:t>
          </a:r>
          <a:r>
            <a:rPr kumimoji="1" lang="en-US" altLang="ja-JP" sz="1100">
              <a:solidFill>
                <a:srgbClr val="FF0000"/>
              </a:solidFill>
            </a:rPr>
            <a:t>J</a:t>
          </a:r>
          <a:r>
            <a:rPr kumimoji="1" lang="ja-JP" altLang="en-US" sz="1100">
              <a:solidFill>
                <a:srgbClr val="FF0000"/>
              </a:solidFill>
            </a:rPr>
            <a:t>欄）に「１区分」に対応するための種目を決めるため、リストに名前を設定する。</a:t>
          </a:r>
          <a:endParaRPr kumimoji="1" lang="en-US" altLang="ja-JP" sz="1100">
            <a:solidFill>
              <a:srgbClr val="FF0000"/>
            </a:solidFill>
          </a:endParaRPr>
        </a:p>
        <a:p>
          <a:pPr algn="l"/>
          <a:endParaRPr kumimoji="1" lang="en-US" altLang="ja-JP" sz="1100">
            <a:solidFill>
              <a:srgbClr val="FF0000"/>
            </a:solidFill>
          </a:endParaRPr>
        </a:p>
        <a:p>
          <a:pPr algn="l"/>
          <a:r>
            <a:rPr kumimoji="1" lang="ja-JP" altLang="en-US" sz="1100">
              <a:solidFill>
                <a:srgbClr val="FF0000"/>
              </a:solidFill>
            </a:rPr>
            <a:t>例）へき地診療所の場合、</a:t>
          </a:r>
          <a:r>
            <a:rPr kumimoji="1" lang="en-US" altLang="ja-JP" sz="1100">
              <a:solidFill>
                <a:srgbClr val="FF0000"/>
              </a:solidFill>
            </a:rPr>
            <a:t>B7</a:t>
          </a:r>
          <a:r>
            <a:rPr kumimoji="1" lang="ja-JP" altLang="en-US" sz="1100">
              <a:solidFill>
                <a:srgbClr val="FF0000"/>
              </a:solidFill>
            </a:rPr>
            <a:t>：</a:t>
          </a:r>
          <a:r>
            <a:rPr kumimoji="1" lang="en-US" altLang="ja-JP" sz="1100">
              <a:solidFill>
                <a:srgbClr val="FF0000"/>
              </a:solidFill>
            </a:rPr>
            <a:t>D7</a:t>
          </a:r>
          <a:r>
            <a:rPr kumimoji="1" lang="ja-JP" altLang="en-US" sz="1100">
              <a:solidFill>
                <a:srgbClr val="FF0000"/>
              </a:solidFill>
            </a:rPr>
            <a:t>を選択して、コマンドの数式の名前から「選択範囲から作成」→「左端列」にチェック</a:t>
          </a:r>
          <a:endParaRPr kumimoji="1" lang="en-US" altLang="ja-JP" sz="1100">
            <a:solidFill>
              <a:srgbClr val="FF0000"/>
            </a:solidFill>
          </a:endParaRPr>
        </a:p>
        <a:p>
          <a:pPr algn="l"/>
          <a:endParaRPr kumimoji="1" lang="en-US" altLang="ja-JP" sz="1100">
            <a:solidFill>
              <a:srgbClr val="FF0000"/>
            </a:solidFill>
          </a:endParaRPr>
        </a:p>
        <a:p>
          <a:pPr algn="l"/>
          <a:r>
            <a:rPr kumimoji="1" lang="ja-JP" altLang="en-US" sz="1100">
              <a:solidFill>
                <a:srgbClr val="FF0000"/>
              </a:solidFill>
            </a:rPr>
            <a:t>設備シートの種目（</a:t>
          </a:r>
          <a:r>
            <a:rPr kumimoji="1" lang="en-US" altLang="ja-JP" sz="1100">
              <a:solidFill>
                <a:srgbClr val="FF0000"/>
              </a:solidFill>
            </a:rPr>
            <a:t>J</a:t>
          </a:r>
          <a:r>
            <a:rPr kumimoji="1" lang="ja-JP" altLang="en-US" sz="1100">
              <a:solidFill>
                <a:srgbClr val="FF0000"/>
              </a:solidFill>
            </a:rPr>
            <a:t>欄）にデータ入力規則を設定</a:t>
          </a:r>
          <a:endParaRPr kumimoji="1" lang="en-US" altLang="ja-JP" sz="1100">
            <a:solidFill>
              <a:srgbClr val="FF0000"/>
            </a:solidFill>
          </a:endParaRPr>
        </a:p>
        <a:p>
          <a:pPr algn="l"/>
          <a:r>
            <a:rPr kumimoji="1" lang="ja-JP" altLang="en-US" sz="1100">
              <a:solidFill>
                <a:srgbClr val="FF0000"/>
              </a:solidFill>
            </a:rPr>
            <a:t>「リスト」→元の値に「</a:t>
          </a:r>
          <a:r>
            <a:rPr kumimoji="1" lang="en-US" altLang="ja-JP" sz="1100">
              <a:solidFill>
                <a:srgbClr val="FF0000"/>
              </a:solidFill>
            </a:rPr>
            <a:t>=INDIRECT(I6)</a:t>
          </a:r>
          <a:r>
            <a:rPr kumimoji="1" lang="ja-JP" altLang="en-US" sz="1100">
              <a:solidFill>
                <a:srgbClr val="FF0000"/>
              </a:solidFill>
            </a:rPr>
            <a:t>」</a:t>
          </a:r>
          <a:endParaRPr kumimoji="1" lang="en-US" altLang="ja-JP" sz="1100">
            <a:solidFill>
              <a:srgbClr val="FF0000"/>
            </a:solidFill>
          </a:endParaRPr>
        </a:p>
        <a:p>
          <a:pPr algn="l"/>
          <a:endParaRPr kumimoji="1" lang="en-US" altLang="ja-JP" sz="1100">
            <a:solidFill>
              <a:srgbClr val="FF0000"/>
            </a:solidFill>
          </a:endParaRPr>
        </a:p>
        <a:p>
          <a:pPr algn="l"/>
          <a:endParaRPr kumimoji="1" lang="ja-JP" altLang="en-US" sz="11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10.2.21.165\&#20849;&#26377;&#12501;&#12457;&#12523;&#12480;\&#24863;&#26579;&#30151;G\02_&#24863;&#26579;&#30151;&#38306;&#20418;&#65288;&#20107;&#21209;&#65289;\3_&#21307;&#30274;&#25514;&#32622;&#21332;&#23450;\12.&#26032;&#33288;&#24863;&#26579;&#30151;&#23550;&#24540;&#21147;&#24375;&#21270;&#20107;&#26989;&#65288;&#21332;&#23450;&#32224;&#32080;&#21307;&#30274;&#27231;&#38306;&#25972;&#20633;&#20107;&#26989;&#65289;\00&#36890;&#30693;&#31561;\240229&#12304;&#20107;&#21209;&#36899;&#32097;&#12305;&#26032;&#33288;&#24863;&#26579;&#30151;&#23550;&#24540;&#21147;&#24375;&#21270;&#20107;&#26989;&#12398;&#23455;&#26045;&#12395;&#12388;&#12356;&#12390;\&#35373;&#20633;&#25972;&#20633;&#36027;&#35036;&#21161;&#37329;&#65288;&#22269;&#27096;&#24335;&#65289;\&#20196;&#21644;&#65302;&#24180;&#24230;&#65288;R5&#32368;&#36234;&#20998;&#65289;&#21307;&#30274;&#26045;&#35373;&#31561;&#35373;&#20633;&#25972;&#20633;&#36027;&#35036;&#21161;&#37329;&#20107;&#26989;&#35336;&#30011;&#32207;&#25324;&#34920;.xlsx" TargetMode="External"/><Relationship Id="rId1" Type="http://schemas.openxmlformats.org/officeDocument/2006/relationships/externalLinkPath" Target="/&#24863;&#26579;&#30151;G/02_&#24863;&#26579;&#30151;&#38306;&#20418;&#65288;&#20107;&#21209;&#65289;/3_&#21307;&#30274;&#25514;&#32622;&#21332;&#23450;/12.&#26032;&#33288;&#24863;&#26579;&#30151;&#23550;&#24540;&#21147;&#24375;&#21270;&#20107;&#26989;&#65288;&#21332;&#23450;&#32224;&#32080;&#21307;&#30274;&#27231;&#38306;&#25972;&#20633;&#20107;&#26989;&#65289;/00&#36890;&#30693;&#31561;/240229&#12304;&#20107;&#21209;&#36899;&#32097;&#12305;&#26032;&#33288;&#24863;&#26579;&#30151;&#23550;&#24540;&#21147;&#24375;&#21270;&#20107;&#26989;&#12398;&#23455;&#26045;&#12395;&#12388;&#12356;&#12390;/&#35373;&#20633;&#25972;&#20633;&#36027;&#35036;&#21161;&#37329;&#65288;&#22269;&#27096;&#24335;&#65289;/&#20196;&#21644;&#65302;&#24180;&#24230;&#65288;R5&#32368;&#36234;&#20998;&#65289;&#21307;&#30274;&#26045;&#35373;&#31561;&#35373;&#20633;&#25972;&#20633;&#36027;&#35036;&#21161;&#37329;&#20107;&#26989;&#35336;&#30011;&#32207;&#25324;&#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設備"/>
      <sheetName val="設備（記載例）"/>
      <sheetName val="事業区分"/>
      <sheetName val="補助率"/>
      <sheetName val="作成要領"/>
    </sheetNames>
    <sheetDataSet>
      <sheetData sheetId="0"/>
      <sheetData sheetId="1"/>
      <sheetData sheetId="2"/>
      <sheetData sheetId="3">
        <row r="4">
          <cell r="C4" t="str">
            <v>医療機器整備費</v>
          </cell>
          <cell r="D4" t="str">
            <v>医療機器整備費（沖縄県）</v>
          </cell>
          <cell r="E4" t="str">
            <v>患者輸送車</v>
          </cell>
          <cell r="F4" t="str">
            <v>患者輸送艇</v>
          </cell>
          <cell r="G4" t="str">
            <v>患者輸送用雪上車</v>
          </cell>
          <cell r="H4" t="str">
            <v>医師往診用小型雪上車</v>
          </cell>
          <cell r="I4" t="str">
            <v>巡回診療車</v>
          </cell>
          <cell r="J4" t="str">
            <v>巡回診療用雪上車</v>
          </cell>
          <cell r="K4" t="str">
            <v>巡回診療船</v>
          </cell>
          <cell r="L4" t="str">
            <v>歯科巡回診療車</v>
          </cell>
          <cell r="M4" t="str">
            <v>遠隔型離島用設備</v>
          </cell>
          <cell r="N4" t="str">
            <v>近接型離島用設備</v>
          </cell>
          <cell r="O4" t="str">
            <v>保健師用自動車</v>
          </cell>
          <cell r="P4" t="str">
            <v>保健師用自動車（沖縄県）</v>
          </cell>
          <cell r="Q4" t="str">
            <v>歯科医療機器等整備費</v>
          </cell>
          <cell r="R4" t="str">
            <v>遠隔医療設備整備費</v>
          </cell>
          <cell r="S4" t="str">
            <v>情報通信機器</v>
          </cell>
          <cell r="T4" t="str">
            <v>初度設備費</v>
          </cell>
          <cell r="U4" t="str">
            <v>設備費</v>
          </cell>
          <cell r="V4" t="str">
            <v>医療機器等整備費</v>
          </cell>
        </row>
        <row r="5">
          <cell r="B5" t="str">
            <v>新興感染症対応力強化（協定締結医療機関設備整備）</v>
          </cell>
          <cell r="C5">
            <v>0.5</v>
          </cell>
        </row>
        <row r="6">
          <cell r="C6">
            <v>0.5</v>
          </cell>
          <cell r="D6">
            <v>0.75</v>
          </cell>
        </row>
        <row r="7">
          <cell r="E7">
            <v>0.5</v>
          </cell>
          <cell r="F7">
            <v>0.5</v>
          </cell>
          <cell r="G7">
            <v>0.5</v>
          </cell>
          <cell r="H7">
            <v>0.5</v>
          </cell>
        </row>
        <row r="8">
          <cell r="E8">
            <v>0.5</v>
          </cell>
          <cell r="F8">
            <v>0.5</v>
          </cell>
          <cell r="G8">
            <v>0.5</v>
          </cell>
          <cell r="H8">
            <v>0.5</v>
          </cell>
        </row>
        <row r="9">
          <cell r="E9">
            <v>0.5</v>
          </cell>
          <cell r="F9">
            <v>0.5</v>
          </cell>
          <cell r="G9">
            <v>0.5</v>
          </cell>
          <cell r="H9">
            <v>0.5</v>
          </cell>
        </row>
        <row r="10">
          <cell r="E10">
            <v>0.5</v>
          </cell>
          <cell r="F10">
            <v>0.5</v>
          </cell>
          <cell r="G10">
            <v>0.5</v>
          </cell>
          <cell r="H10">
            <v>0.5</v>
          </cell>
        </row>
        <row r="11">
          <cell r="I11">
            <v>0.5</v>
          </cell>
          <cell r="J11">
            <v>0.5</v>
          </cell>
          <cell r="K11">
            <v>0.5</v>
          </cell>
          <cell r="L11">
            <v>0.5</v>
          </cell>
        </row>
        <row r="12">
          <cell r="I12">
            <v>0.5</v>
          </cell>
          <cell r="J12">
            <v>0.5</v>
          </cell>
          <cell r="K12">
            <v>0.5</v>
          </cell>
          <cell r="L12">
            <v>0.5</v>
          </cell>
        </row>
        <row r="13">
          <cell r="I13">
            <v>0.5</v>
          </cell>
          <cell r="J13">
            <v>0.5</v>
          </cell>
          <cell r="K13">
            <v>0.5</v>
          </cell>
          <cell r="L13">
            <v>0.5</v>
          </cell>
        </row>
        <row r="14">
          <cell r="I14">
            <v>0.5</v>
          </cell>
          <cell r="J14">
            <v>0.5</v>
          </cell>
          <cell r="K14">
            <v>0.5</v>
          </cell>
          <cell r="L14">
            <v>0.5</v>
          </cell>
        </row>
        <row r="15">
          <cell r="M15">
            <v>0.5</v>
          </cell>
          <cell r="N15">
            <v>0.5</v>
          </cell>
        </row>
        <row r="16">
          <cell r="C16">
            <v>0.5</v>
          </cell>
        </row>
        <row r="17">
          <cell r="C17">
            <v>0.5</v>
          </cell>
        </row>
        <row r="18">
          <cell r="C18">
            <v>0.75</v>
          </cell>
        </row>
        <row r="19">
          <cell r="C19">
            <v>0.5</v>
          </cell>
        </row>
        <row r="20">
          <cell r="O20">
            <v>0.33333333333333331</v>
          </cell>
          <cell r="P20">
            <v>0.5</v>
          </cell>
        </row>
        <row r="21">
          <cell r="O21">
            <v>0.33333333333333331</v>
          </cell>
          <cell r="P21">
            <v>0.5</v>
          </cell>
        </row>
        <row r="22">
          <cell r="C22">
            <v>0.5</v>
          </cell>
          <cell r="Q22">
            <v>0.5</v>
          </cell>
        </row>
        <row r="23">
          <cell r="C23">
            <v>0.5</v>
          </cell>
          <cell r="Q23">
            <v>0.5</v>
          </cell>
        </row>
        <row r="24">
          <cell r="R24">
            <v>0.5</v>
          </cell>
        </row>
        <row r="25">
          <cell r="R25">
            <v>0.5</v>
          </cell>
        </row>
        <row r="26">
          <cell r="S26">
            <v>0.5</v>
          </cell>
        </row>
        <row r="27">
          <cell r="S27">
            <v>0.5</v>
          </cell>
        </row>
        <row r="28">
          <cell r="S28">
            <v>0.5</v>
          </cell>
        </row>
        <row r="29">
          <cell r="T29">
            <v>0.33333333333333331</v>
          </cell>
        </row>
        <row r="30">
          <cell r="T30">
            <v>0.33333333333333331</v>
          </cell>
        </row>
        <row r="31">
          <cell r="C31">
            <v>0.5</v>
          </cell>
        </row>
        <row r="32">
          <cell r="C32">
            <v>0.5</v>
          </cell>
        </row>
        <row r="33">
          <cell r="C33">
            <v>0.5</v>
          </cell>
        </row>
        <row r="34">
          <cell r="C34">
            <v>0.5</v>
          </cell>
        </row>
        <row r="35">
          <cell r="S35">
            <v>0.5</v>
          </cell>
        </row>
        <row r="36">
          <cell r="S36">
            <v>0.5</v>
          </cell>
        </row>
        <row r="37">
          <cell r="C37">
            <v>0.5</v>
          </cell>
        </row>
        <row r="38">
          <cell r="C38">
            <v>0.5</v>
          </cell>
        </row>
        <row r="39">
          <cell r="V39">
            <v>0.5</v>
          </cell>
        </row>
        <row r="40">
          <cell r="V40">
            <v>0.5</v>
          </cell>
        </row>
      </sheetData>
      <sheetData sheetId="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FBAE3-2565-48CA-ADAE-9E0DF881B5AD}">
  <sheetPr>
    <pageSetUpPr fitToPage="1"/>
  </sheetPr>
  <dimension ref="A1:AE34"/>
  <sheetViews>
    <sheetView showGridLines="0" tabSelected="1" view="pageBreakPreview" zoomScale="110" zoomScaleNormal="75" zoomScaleSheetLayoutView="110" workbookViewId="0">
      <pane xSplit="1" ySplit="5" topLeftCell="B6" activePane="bottomRight" state="frozen"/>
      <selection activeCell="I6" sqref="I6"/>
      <selection pane="topRight" activeCell="I6" sqref="I6"/>
      <selection pane="bottomLeft" activeCell="I6" sqref="I6"/>
      <selection pane="bottomRight" activeCell="B1" sqref="B1:J1"/>
    </sheetView>
  </sheetViews>
  <sheetFormatPr defaultColWidth="9" defaultRowHeight="12" outlineLevelCol="1"/>
  <cols>
    <col min="1" max="1" width="6" style="149" customWidth="1" outlineLevel="1"/>
    <col min="2" max="2" width="9" style="149"/>
    <col min="3" max="3" width="9.125" style="149" hidden="1" customWidth="1" outlineLevel="1"/>
    <col min="4" max="4" width="13.625" style="149" hidden="1" customWidth="1" outlineLevel="1"/>
    <col min="5" max="5" width="9.125" style="149" hidden="1" customWidth="1" outlineLevel="1"/>
    <col min="6" max="6" width="13.625" style="149" hidden="1" customWidth="1" outlineLevel="1"/>
    <col min="7" max="7" width="13.625" style="149" customWidth="1" collapsed="1"/>
    <col min="8" max="8" width="11.25" style="149" bestFit="1" customWidth="1"/>
    <col min="9" max="9" width="31.25" style="149" customWidth="1"/>
    <col min="10" max="10" width="22.625" style="149" bestFit="1" customWidth="1"/>
    <col min="11" max="11" width="9.375" style="149" customWidth="1" outlineLevel="1"/>
    <col min="12" max="12" width="16.625" style="149" customWidth="1"/>
    <col min="13" max="13" width="12.125" style="149" customWidth="1"/>
    <col min="14" max="14" width="12.625" style="149" customWidth="1"/>
    <col min="15" max="15" width="8.625" style="149" customWidth="1"/>
    <col min="16" max="19" width="12.625" style="149" customWidth="1"/>
    <col min="20" max="22" width="12.625" style="149" hidden="1" customWidth="1"/>
    <col min="23" max="26" width="12.625" style="149" hidden="1" customWidth="1" outlineLevel="1"/>
    <col min="27" max="27" width="9" style="149" hidden="1" customWidth="1" outlineLevel="1"/>
    <col min="28" max="28" width="13.125" style="149" hidden="1" customWidth="1" outlineLevel="1"/>
    <col min="29" max="29" width="12.625" style="149" customWidth="1" collapsed="1"/>
    <col min="30" max="30" width="20.625" style="149" customWidth="1"/>
    <col min="31" max="16384" width="9" style="149"/>
  </cols>
  <sheetData>
    <row r="1" spans="1:31" s="74" customFormat="1" ht="24">
      <c r="A1" s="68"/>
      <c r="B1" s="69" t="s">
        <v>107</v>
      </c>
      <c r="C1" s="69"/>
      <c r="D1" s="69"/>
      <c r="E1" s="69"/>
      <c r="F1" s="69"/>
      <c r="G1" s="69"/>
      <c r="H1" s="69"/>
      <c r="I1" s="69"/>
      <c r="J1" s="69"/>
      <c r="K1" s="70"/>
      <c r="L1" s="70"/>
      <c r="M1" s="70"/>
      <c r="N1" s="71"/>
      <c r="O1" s="71"/>
      <c r="P1" s="71"/>
      <c r="Q1" s="71"/>
      <c r="R1" s="71"/>
      <c r="S1" s="71"/>
      <c r="T1" s="71"/>
      <c r="U1" s="71"/>
      <c r="V1" s="71"/>
      <c r="W1" s="71"/>
      <c r="X1" s="71"/>
      <c r="Y1" s="72"/>
      <c r="Z1" s="73"/>
    </row>
    <row r="2" spans="1:31" s="85" customFormat="1">
      <c r="A2" s="75"/>
      <c r="B2" s="76"/>
      <c r="C2" s="77"/>
      <c r="D2" s="78"/>
      <c r="E2" s="77"/>
      <c r="F2" s="78"/>
      <c r="G2" s="76"/>
      <c r="H2" s="76"/>
      <c r="I2" s="79"/>
      <c r="J2" s="79"/>
      <c r="K2" s="79"/>
      <c r="L2" s="75"/>
      <c r="M2" s="80"/>
      <c r="N2" s="81" t="s">
        <v>108</v>
      </c>
      <c r="O2" s="81" t="s">
        <v>109</v>
      </c>
      <c r="P2" s="81" t="s">
        <v>110</v>
      </c>
      <c r="Q2" s="81" t="s">
        <v>111</v>
      </c>
      <c r="R2" s="81" t="s">
        <v>112</v>
      </c>
      <c r="S2" s="81" t="s">
        <v>113</v>
      </c>
      <c r="T2" s="81" t="s">
        <v>114</v>
      </c>
      <c r="U2" s="81" t="s">
        <v>115</v>
      </c>
      <c r="V2" s="81" t="s">
        <v>116</v>
      </c>
      <c r="W2" s="82" t="s">
        <v>117</v>
      </c>
      <c r="X2" s="81" t="s">
        <v>118</v>
      </c>
      <c r="Y2" s="81" t="s">
        <v>119</v>
      </c>
      <c r="Z2" s="81" t="s">
        <v>120</v>
      </c>
      <c r="AA2" s="83"/>
      <c r="AB2" s="84"/>
      <c r="AC2" s="75"/>
      <c r="AD2" s="75"/>
      <c r="AE2" s="81"/>
    </row>
    <row r="3" spans="1:31" s="85" customFormat="1" ht="36">
      <c r="A3" s="86" t="s">
        <v>121</v>
      </c>
      <c r="B3" s="87" t="s">
        <v>86</v>
      </c>
      <c r="C3" s="88" t="s">
        <v>122</v>
      </c>
      <c r="D3" s="89"/>
      <c r="E3" s="88" t="s">
        <v>87</v>
      </c>
      <c r="F3" s="89"/>
      <c r="G3" s="90" t="s">
        <v>88</v>
      </c>
      <c r="H3" s="90" t="s">
        <v>123</v>
      </c>
      <c r="I3" s="91" t="s">
        <v>89</v>
      </c>
      <c r="J3" s="86" t="s">
        <v>124</v>
      </c>
      <c r="K3" s="86" t="s">
        <v>125</v>
      </c>
      <c r="L3" s="91" t="s">
        <v>90</v>
      </c>
      <c r="M3" s="92" t="s">
        <v>91</v>
      </c>
      <c r="N3" s="92" t="s">
        <v>92</v>
      </c>
      <c r="O3" s="93" t="s">
        <v>93</v>
      </c>
      <c r="P3" s="92" t="s">
        <v>94</v>
      </c>
      <c r="Q3" s="94" t="s">
        <v>126</v>
      </c>
      <c r="R3" s="95" t="s">
        <v>95</v>
      </c>
      <c r="S3" s="92" t="s">
        <v>96</v>
      </c>
      <c r="T3" s="93" t="s">
        <v>127</v>
      </c>
      <c r="U3" s="93" t="s">
        <v>128</v>
      </c>
      <c r="V3" s="93" t="s">
        <v>129</v>
      </c>
      <c r="W3" s="86" t="s">
        <v>97</v>
      </c>
      <c r="X3" s="93" t="s">
        <v>98</v>
      </c>
      <c r="Y3" s="93" t="s">
        <v>99</v>
      </c>
      <c r="Z3" s="93" t="s">
        <v>100</v>
      </c>
      <c r="AA3" s="96" t="s">
        <v>101</v>
      </c>
      <c r="AB3" s="97"/>
      <c r="AC3" s="91" t="s">
        <v>102</v>
      </c>
      <c r="AD3" s="91" t="s">
        <v>130</v>
      </c>
      <c r="AE3" s="93" t="s">
        <v>187</v>
      </c>
    </row>
    <row r="4" spans="1:31" s="109" customFormat="1">
      <c r="A4" s="98"/>
      <c r="B4" s="99"/>
      <c r="C4" s="100"/>
      <c r="D4" s="101"/>
      <c r="E4" s="100"/>
      <c r="F4" s="101"/>
      <c r="G4" s="100"/>
      <c r="H4" s="100"/>
      <c r="I4" s="98"/>
      <c r="J4" s="102"/>
      <c r="K4" s="102"/>
      <c r="L4" s="103"/>
      <c r="M4" s="102"/>
      <c r="N4" s="103"/>
      <c r="O4" s="103"/>
      <c r="P4" s="104"/>
      <c r="Q4" s="104"/>
      <c r="R4" s="103"/>
      <c r="S4" s="103"/>
      <c r="T4" s="103"/>
      <c r="U4" s="103"/>
      <c r="V4" s="103"/>
      <c r="W4" s="105"/>
      <c r="X4" s="103"/>
      <c r="Y4" s="103"/>
      <c r="Z4" s="106"/>
      <c r="AA4" s="102"/>
      <c r="AB4" s="107"/>
      <c r="AC4" s="108" t="s">
        <v>131</v>
      </c>
      <c r="AD4" s="98"/>
      <c r="AE4" s="103"/>
    </row>
    <row r="5" spans="1:31" s="120" customFormat="1">
      <c r="A5" s="110"/>
      <c r="B5" s="111"/>
      <c r="C5" s="112"/>
      <c r="D5" s="112"/>
      <c r="E5" s="112"/>
      <c r="F5" s="112"/>
      <c r="G5" s="112"/>
      <c r="H5" s="112"/>
      <c r="I5" s="113"/>
      <c r="J5" s="113"/>
      <c r="K5" s="113"/>
      <c r="L5" s="114"/>
      <c r="M5" s="115"/>
      <c r="N5" s="116" t="s">
        <v>132</v>
      </c>
      <c r="O5" s="116" t="s">
        <v>132</v>
      </c>
      <c r="P5" s="116" t="s">
        <v>132</v>
      </c>
      <c r="Q5" s="116" t="s">
        <v>132</v>
      </c>
      <c r="R5" s="116" t="s">
        <v>132</v>
      </c>
      <c r="S5" s="116" t="s">
        <v>132</v>
      </c>
      <c r="T5" s="116" t="s">
        <v>132</v>
      </c>
      <c r="U5" s="116" t="s">
        <v>132</v>
      </c>
      <c r="V5" s="116" t="s">
        <v>132</v>
      </c>
      <c r="W5" s="117" t="s">
        <v>132</v>
      </c>
      <c r="X5" s="116" t="s">
        <v>132</v>
      </c>
      <c r="Y5" s="116" t="s">
        <v>132</v>
      </c>
      <c r="Z5" s="116" t="s">
        <v>132</v>
      </c>
      <c r="AA5" s="118"/>
      <c r="AB5" s="119"/>
      <c r="AC5" s="114"/>
      <c r="AD5" s="110"/>
    </row>
    <row r="6" spans="1:31" s="135" customFormat="1" ht="24">
      <c r="A6" s="121">
        <v>1</v>
      </c>
      <c r="B6" s="122" t="s">
        <v>188</v>
      </c>
      <c r="C6" s="123"/>
      <c r="D6" s="122"/>
      <c r="E6" s="124"/>
      <c r="F6" s="122"/>
      <c r="G6" s="122" t="s">
        <v>188</v>
      </c>
      <c r="H6" s="122" t="s">
        <v>103</v>
      </c>
      <c r="I6" s="125" t="str">
        <f>IFERROR(VLOOKUP(H6,事業区分!$B$9:$C$56,2,0),"")</f>
        <v>新興感染症対応力強化（協定締結医療機関設備整備）</v>
      </c>
      <c r="J6" s="126"/>
      <c r="K6" s="127">
        <v>0.5</v>
      </c>
      <c r="L6" s="126"/>
      <c r="M6" s="122"/>
      <c r="N6" s="128"/>
      <c r="O6" s="128"/>
      <c r="P6" s="129">
        <f>N6-O6</f>
        <v>0</v>
      </c>
      <c r="Q6" s="128"/>
      <c r="R6" s="128"/>
      <c r="S6" s="130">
        <f>MIN(Q6,R6)</f>
        <v>0</v>
      </c>
      <c r="T6" s="128"/>
      <c r="U6" s="131" t="e">
        <f>IF(OR(#REF!=1,#REF!=6,#REF!=7),MIN(P6,S6),IF(#REF!=2,MIN(P6,S6,T6),IF(#REF!=3,MIN(MIN(P6,S6)*3/4,T6),IF(#REF!=4,MIN(MIN(P6,S6)*K6,T6),IF(#REF!=5,MIN(MIN(P6,S6)*2/3,T6),"")))))</f>
        <v>#REF!</v>
      </c>
      <c r="V6" s="129" t="str">
        <f>IFERROR(ROUNDDOWN(IF(#REF!=1,U6*K6,IF(#REF!=2,U6*K6,IF(#REF!=3,U6*2/3,IF(#REF!=4,U6,IF(#REF!=5,U6*1/2,IF(#REF!=6,U6,IF(#REF!=7,MIN(T6,U6),""))))))),-3),"")</f>
        <v/>
      </c>
      <c r="W6" s="132"/>
      <c r="X6" s="128"/>
      <c r="Y6" s="130" t="str">
        <f>IFERROR(ROUNDDOWN(IF(#REF!=1,U6*K6,IF(#REF!=2,U6*K6,IF(#REF!=3,U6*2/3,IF(#REF!=4,U6,IF(#REF!=5,U6*1/2,""))))),-3),"")</f>
        <v/>
      </c>
      <c r="Z6" s="130" t="str">
        <f>IFERROR(X6-Y6,"")</f>
        <v/>
      </c>
      <c r="AA6" s="133"/>
      <c r="AB6" s="134"/>
      <c r="AC6" s="133"/>
      <c r="AD6" s="126"/>
      <c r="AE6" s="126"/>
    </row>
    <row r="7" spans="1:31" s="135" customFormat="1" ht="23.25" customHeight="1">
      <c r="A7" s="121">
        <v>2</v>
      </c>
      <c r="B7" s="136"/>
      <c r="C7" s="137"/>
      <c r="D7" s="136"/>
      <c r="E7" s="137"/>
      <c r="F7" s="138"/>
      <c r="G7" s="136"/>
      <c r="H7" s="122"/>
      <c r="I7" s="125" t="str">
        <f>IFERROR(VLOOKUP(H7,事業区分!$B$9:$C$56,2,0),"")</f>
        <v/>
      </c>
      <c r="J7" s="126"/>
      <c r="K7" s="127">
        <v>0.5</v>
      </c>
      <c r="L7" s="139"/>
      <c r="M7" s="140"/>
      <c r="N7" s="141"/>
      <c r="O7" s="141"/>
      <c r="P7" s="129">
        <f t="shared" ref="P7:P29" si="0">N7-O7</f>
        <v>0</v>
      </c>
      <c r="Q7" s="141"/>
      <c r="R7" s="141"/>
      <c r="S7" s="130">
        <f t="shared" ref="S7:S29" si="1">MIN(Q7,R7)</f>
        <v>0</v>
      </c>
      <c r="T7" s="141"/>
      <c r="U7" s="131" t="e">
        <f>IF(OR(#REF!=1,#REF!=6,#REF!=7),MIN(P7,S7),IF(#REF!=2,MIN(P7,S7,T7),IF(#REF!=3,MIN(MIN(P7,S7)*3/4,T7),IF(#REF!=4,MIN(MIN(P7,S7)*K7,T7),IF(#REF!=5,MIN(MIN(P7,S7)*2/3,T7),"")))))</f>
        <v>#REF!</v>
      </c>
      <c r="V7" s="129" t="str">
        <f>IFERROR(ROUNDDOWN(IF(#REF!=1,U7*K7,IF(#REF!=2,U7*K7,IF(#REF!=3,U7*2/3,IF(#REF!=4,U7,IF(#REF!=5,U7*1/2,IF(#REF!=6,U7,IF(#REF!=7,MIN(T7,U7),""))))))),-3),"")</f>
        <v/>
      </c>
      <c r="W7" s="142"/>
      <c r="X7" s="141"/>
      <c r="Y7" s="130" t="str">
        <f>IFERROR(ROUNDDOWN(IF(#REF!=1,U7*K7,IF(#REF!=2,U7*K7,IF(#REF!=3,U7*2/3,IF(#REF!=4,U7,IF(#REF!=5,U7*1/2,""))))),-3),"")</f>
        <v/>
      </c>
      <c r="Z7" s="130" t="str">
        <f t="shared" ref="Z7:Z29" si="2">IFERROR(X7-Y7,"")</f>
        <v/>
      </c>
      <c r="AA7" s="143"/>
      <c r="AB7" s="144"/>
      <c r="AC7" s="143"/>
      <c r="AD7" s="139"/>
      <c r="AE7" s="139"/>
    </row>
    <row r="8" spans="1:31" s="135" customFormat="1" ht="23.25" customHeight="1">
      <c r="A8" s="121">
        <v>3</v>
      </c>
      <c r="B8" s="136"/>
      <c r="C8" s="145"/>
      <c r="D8" s="136"/>
      <c r="E8" s="137"/>
      <c r="F8" s="136"/>
      <c r="G8" s="136"/>
      <c r="H8" s="122"/>
      <c r="I8" s="125" t="str">
        <f>IFERROR(VLOOKUP(H8,事業区分!$B$9:$C$56,2,0),"")</f>
        <v/>
      </c>
      <c r="J8" s="126"/>
      <c r="K8" s="127">
        <v>0.5</v>
      </c>
      <c r="L8" s="139"/>
      <c r="M8" s="140"/>
      <c r="N8" s="141"/>
      <c r="O8" s="141"/>
      <c r="P8" s="129">
        <f t="shared" si="0"/>
        <v>0</v>
      </c>
      <c r="Q8" s="141"/>
      <c r="R8" s="141"/>
      <c r="S8" s="130">
        <f t="shared" si="1"/>
        <v>0</v>
      </c>
      <c r="T8" s="141"/>
      <c r="U8" s="131" t="e">
        <f>IF(OR(#REF!=1,#REF!=6,#REF!=7),MIN(P8,S8),IF(#REF!=2,MIN(P8,S8,T8),IF(#REF!=3,MIN(MIN(P8,S8)*3/4,T8),IF(#REF!=4,MIN(MIN(P8,S8)*K8,T8),IF(#REF!=5,MIN(MIN(P8,S8)*2/3,T8),"")))))</f>
        <v>#REF!</v>
      </c>
      <c r="V8" s="129" t="str">
        <f>IFERROR(ROUNDDOWN(IF(#REF!=1,U8*K8,IF(#REF!=2,U8*K8,IF(#REF!=3,U8*2/3,IF(#REF!=4,U8,IF(#REF!=5,U8*1/2,IF(#REF!=6,U8,IF(#REF!=7,MIN(T8,U8),""))))))),-3),"")</f>
        <v/>
      </c>
      <c r="W8" s="142"/>
      <c r="X8" s="141"/>
      <c r="Y8" s="130" t="str">
        <f>IFERROR(ROUNDDOWN(IF(#REF!=1,U8*K8,IF(#REF!=2,U8*K8,IF(#REF!=3,U8*2/3,IF(#REF!=4,U8,IF(#REF!=5,U8*1/2,""))))),-3),"")</f>
        <v/>
      </c>
      <c r="Z8" s="130" t="str">
        <f t="shared" si="2"/>
        <v/>
      </c>
      <c r="AA8" s="143"/>
      <c r="AB8" s="144"/>
      <c r="AC8" s="143"/>
      <c r="AD8" s="126"/>
      <c r="AE8" s="126"/>
    </row>
    <row r="9" spans="1:31" s="135" customFormat="1" ht="23.25" customHeight="1">
      <c r="A9" s="121">
        <v>4</v>
      </c>
      <c r="B9" s="136"/>
      <c r="C9" s="145"/>
      <c r="D9" s="136"/>
      <c r="E9" s="137"/>
      <c r="F9" s="136"/>
      <c r="G9" s="136"/>
      <c r="H9" s="122"/>
      <c r="I9" s="125" t="str">
        <f>IFERROR(VLOOKUP(H9,事業区分!$B$9:$C$56,2,0),"")</f>
        <v/>
      </c>
      <c r="J9" s="126"/>
      <c r="K9" s="127">
        <v>0.5</v>
      </c>
      <c r="L9" s="139"/>
      <c r="M9" s="140"/>
      <c r="N9" s="141"/>
      <c r="O9" s="141"/>
      <c r="P9" s="129">
        <f t="shared" si="0"/>
        <v>0</v>
      </c>
      <c r="Q9" s="141"/>
      <c r="R9" s="141"/>
      <c r="S9" s="130">
        <f t="shared" si="1"/>
        <v>0</v>
      </c>
      <c r="T9" s="141"/>
      <c r="U9" s="131" t="e">
        <f>IF(OR(#REF!=1,#REF!=6,#REF!=7),MIN(P9,S9),IF(#REF!=2,MIN(P9,S9,T9),IF(#REF!=3,MIN(MIN(P9,S9)*3/4,T9),IF(#REF!=4,MIN(MIN(P9,S9)*K9,T9),IF(#REF!=5,MIN(MIN(P9,S9)*2/3,T9),"")))))</f>
        <v>#REF!</v>
      </c>
      <c r="V9" s="129" t="str">
        <f>IFERROR(ROUNDDOWN(IF(#REF!=1,U9*K9,IF(#REF!=2,U9*K9,IF(#REF!=3,U9*2/3,IF(#REF!=4,U9,IF(#REF!=5,U9*1/2,IF(#REF!=6,U9,IF(#REF!=7,MIN(T9,U9),""))))))),-3),"")</f>
        <v/>
      </c>
      <c r="W9" s="142"/>
      <c r="X9" s="141"/>
      <c r="Y9" s="130" t="str">
        <f>IFERROR(ROUNDDOWN(IF(#REF!=1,U9*K9,IF(#REF!=2,U9*K9,IF(#REF!=3,U9*2/3,IF(#REF!=4,U9,IF(#REF!=5,U9*1/2,""))))),-3),"")</f>
        <v/>
      </c>
      <c r="Z9" s="130" t="str">
        <f t="shared" si="2"/>
        <v/>
      </c>
      <c r="AA9" s="143"/>
      <c r="AB9" s="144"/>
      <c r="AC9" s="143"/>
      <c r="AD9" s="126"/>
      <c r="AE9" s="126"/>
    </row>
    <row r="10" spans="1:31" s="135" customFormat="1" ht="23.25" customHeight="1">
      <c r="A10" s="121">
        <v>5</v>
      </c>
      <c r="B10" s="136"/>
      <c r="C10" s="137"/>
      <c r="D10" s="136"/>
      <c r="E10" s="137"/>
      <c r="F10" s="136"/>
      <c r="G10" s="136"/>
      <c r="H10" s="122"/>
      <c r="I10" s="125" t="str">
        <f>IFERROR(VLOOKUP(H10,事業区分!$B$9:$C$56,2,0),"")</f>
        <v/>
      </c>
      <c r="J10" s="126"/>
      <c r="K10" s="127">
        <v>0.5</v>
      </c>
      <c r="L10" s="139"/>
      <c r="M10" s="140"/>
      <c r="N10" s="141"/>
      <c r="O10" s="141"/>
      <c r="P10" s="129">
        <f t="shared" si="0"/>
        <v>0</v>
      </c>
      <c r="Q10" s="141"/>
      <c r="R10" s="141"/>
      <c r="S10" s="130">
        <f t="shared" si="1"/>
        <v>0</v>
      </c>
      <c r="T10" s="141"/>
      <c r="U10" s="131" t="e">
        <f>IF(OR(#REF!=1,#REF!=6,#REF!=7),MIN(P10,S10),IF(#REF!=2,MIN(P10,S10,T10),IF(#REF!=3,MIN(MIN(P10,S10)*3/4,T10),IF(#REF!=4,MIN(MIN(P10,S10)*K10,T10),IF(#REF!=5,MIN(MIN(P10,S10)*2/3,T10),"")))))</f>
        <v>#REF!</v>
      </c>
      <c r="V10" s="129" t="str">
        <f>IFERROR(ROUNDDOWN(IF(#REF!=1,U10*K10,IF(#REF!=2,U10*K10,IF(#REF!=3,U10*2/3,IF(#REF!=4,U10,IF(#REF!=5,U10*1/2,IF(#REF!=6,U10,IF(#REF!=7,MIN(T10,U10),""))))))),-3),"")</f>
        <v/>
      </c>
      <c r="W10" s="142"/>
      <c r="X10" s="141"/>
      <c r="Y10" s="130" t="str">
        <f>IFERROR(ROUNDDOWN(IF(#REF!=1,U10*K10,IF(#REF!=2,U10*K10,IF(#REF!=3,U10*2/3,IF(#REF!=4,U10,IF(#REF!=5,U10*1/2,""))))),-3),"")</f>
        <v/>
      </c>
      <c r="Z10" s="130" t="str">
        <f t="shared" si="2"/>
        <v/>
      </c>
      <c r="AA10" s="143"/>
      <c r="AB10" s="144"/>
      <c r="AC10" s="143"/>
      <c r="AD10" s="139"/>
      <c r="AE10" s="139"/>
    </row>
    <row r="11" spans="1:31" s="135" customFormat="1" ht="23.25" customHeight="1">
      <c r="A11" s="121">
        <v>6</v>
      </c>
      <c r="B11" s="136"/>
      <c r="C11" s="137"/>
      <c r="D11" s="136"/>
      <c r="E11" s="137"/>
      <c r="F11" s="136"/>
      <c r="G11" s="136"/>
      <c r="H11" s="122"/>
      <c r="I11" s="125" t="str">
        <f>IFERROR(VLOOKUP(H11,事業区分!$B$9:$C$56,2,0),"")</f>
        <v/>
      </c>
      <c r="J11" s="126"/>
      <c r="K11" s="127">
        <v>0.5</v>
      </c>
      <c r="L11" s="139"/>
      <c r="M11" s="140"/>
      <c r="N11" s="141"/>
      <c r="O11" s="141"/>
      <c r="P11" s="129">
        <f t="shared" si="0"/>
        <v>0</v>
      </c>
      <c r="Q11" s="141"/>
      <c r="R11" s="141"/>
      <c r="S11" s="130">
        <f t="shared" si="1"/>
        <v>0</v>
      </c>
      <c r="T11" s="141"/>
      <c r="U11" s="131" t="e">
        <f>IF(OR(#REF!=1,#REF!=6,#REF!=7),MIN(P11,S11),IF(#REF!=2,MIN(P11,S11,T11),IF(#REF!=3,MIN(MIN(P11,S11)*3/4,T11),IF(#REF!=4,MIN(MIN(P11,S11)*K11,T11),IF(#REF!=5,MIN(MIN(P11,S11)*2/3,T11),"")))))</f>
        <v>#REF!</v>
      </c>
      <c r="V11" s="129" t="str">
        <f>IFERROR(ROUNDDOWN(IF(#REF!=1,U11*K11,IF(#REF!=2,U11*K11,IF(#REF!=3,U11*2/3,IF(#REF!=4,U11,IF(#REF!=5,U11*1/2,IF(#REF!=6,U11,IF(#REF!=7,MIN(T11,U11),""))))))),-3),"")</f>
        <v/>
      </c>
      <c r="W11" s="142"/>
      <c r="X11" s="141"/>
      <c r="Y11" s="130" t="str">
        <f>IFERROR(ROUNDDOWN(IF(#REF!=1,U11*K11,IF(#REF!=2,U11*K11,IF(#REF!=3,U11*2/3,IF(#REF!=4,U11,IF(#REF!=5,U11*1/2,""))))),-3),"")</f>
        <v/>
      </c>
      <c r="Z11" s="130" t="str">
        <f t="shared" si="2"/>
        <v/>
      </c>
      <c r="AA11" s="143"/>
      <c r="AB11" s="144"/>
      <c r="AC11" s="143"/>
      <c r="AD11" s="139"/>
      <c r="AE11" s="139"/>
    </row>
    <row r="12" spans="1:31" s="135" customFormat="1" ht="23.25" customHeight="1">
      <c r="A12" s="121">
        <v>7</v>
      </c>
      <c r="B12" s="136"/>
      <c r="C12" s="137"/>
      <c r="D12" s="136"/>
      <c r="E12" s="137"/>
      <c r="F12" s="138"/>
      <c r="G12" s="136"/>
      <c r="H12" s="122"/>
      <c r="I12" s="125" t="str">
        <f>IFERROR(VLOOKUP(H12,事業区分!$B$9:$C$56,2,0),"")</f>
        <v/>
      </c>
      <c r="J12" s="126"/>
      <c r="K12" s="127">
        <v>0.5</v>
      </c>
      <c r="L12" s="139"/>
      <c r="M12" s="140"/>
      <c r="N12" s="141"/>
      <c r="O12" s="141"/>
      <c r="P12" s="129">
        <f t="shared" si="0"/>
        <v>0</v>
      </c>
      <c r="Q12" s="141"/>
      <c r="R12" s="141"/>
      <c r="S12" s="130">
        <f t="shared" si="1"/>
        <v>0</v>
      </c>
      <c r="T12" s="141"/>
      <c r="U12" s="131" t="e">
        <f>IF(OR(#REF!=1,#REF!=6,#REF!=7),MIN(P12,S12),IF(#REF!=2,MIN(P12,S12,T12),IF(#REF!=3,MIN(MIN(P12,S12)*3/4,T12),IF(#REF!=4,MIN(MIN(P12,S12)*K12,T12),IF(#REF!=5,MIN(MIN(P12,S12)*2/3,T12),"")))))</f>
        <v>#REF!</v>
      </c>
      <c r="V12" s="129" t="str">
        <f>IFERROR(ROUNDDOWN(IF(#REF!=1,U12*K12,IF(#REF!=2,U12*K12,IF(#REF!=3,U12*2/3,IF(#REF!=4,U12,IF(#REF!=5,U12*1/2,IF(#REF!=6,U12,IF(#REF!=7,MIN(T12,U12),""))))))),-3),"")</f>
        <v/>
      </c>
      <c r="W12" s="142"/>
      <c r="X12" s="141"/>
      <c r="Y12" s="130" t="str">
        <f>IFERROR(ROUNDDOWN(IF(#REF!=1,U12*K12,IF(#REF!=2,U12*K12,IF(#REF!=3,U12*2/3,IF(#REF!=4,U12,IF(#REF!=5,U12*1/2,""))))),-3),"")</f>
        <v/>
      </c>
      <c r="Z12" s="130" t="str">
        <f t="shared" si="2"/>
        <v/>
      </c>
      <c r="AA12" s="143"/>
      <c r="AB12" s="144"/>
      <c r="AC12" s="143"/>
      <c r="AD12" s="126"/>
      <c r="AE12" s="126"/>
    </row>
    <row r="13" spans="1:31" s="135" customFormat="1" ht="23.25" customHeight="1">
      <c r="A13" s="121">
        <v>8</v>
      </c>
      <c r="B13" s="136"/>
      <c r="C13" s="137"/>
      <c r="D13" s="136"/>
      <c r="E13" s="137"/>
      <c r="F13" s="136"/>
      <c r="G13" s="136"/>
      <c r="H13" s="122"/>
      <c r="I13" s="125" t="str">
        <f>IFERROR(VLOOKUP(H13,事業区分!$B$9:$C$56,2,0),"")</f>
        <v/>
      </c>
      <c r="J13" s="126"/>
      <c r="K13" s="127">
        <v>0.5</v>
      </c>
      <c r="L13" s="139"/>
      <c r="M13" s="140"/>
      <c r="N13" s="141"/>
      <c r="O13" s="141"/>
      <c r="P13" s="129">
        <f t="shared" si="0"/>
        <v>0</v>
      </c>
      <c r="Q13" s="141"/>
      <c r="R13" s="141"/>
      <c r="S13" s="130">
        <f t="shared" si="1"/>
        <v>0</v>
      </c>
      <c r="T13" s="141"/>
      <c r="U13" s="131" t="e">
        <f>IF(OR(#REF!=1,#REF!=6,#REF!=7),MIN(P13,S13),IF(#REF!=2,MIN(P13,S13,T13),IF(#REF!=3,MIN(MIN(P13,S13)*3/4,T13),IF(#REF!=4,MIN(MIN(P13,S13)*K13,T13),IF(#REF!=5,MIN(MIN(P13,S13)*2/3,T13),"")))))</f>
        <v>#REF!</v>
      </c>
      <c r="V13" s="129" t="str">
        <f>IFERROR(ROUNDDOWN(IF(#REF!=1,U13*K13,IF(#REF!=2,U13*K13,IF(#REF!=3,U13*2/3,IF(#REF!=4,U13,IF(#REF!=5,U13*1/2,IF(#REF!=6,U13,IF(#REF!=7,MIN(T13,U13),""))))))),-3),"")</f>
        <v/>
      </c>
      <c r="W13" s="142"/>
      <c r="X13" s="141"/>
      <c r="Y13" s="130" t="str">
        <f>IFERROR(ROUNDDOWN(IF(#REF!=1,U13*K13,IF(#REF!=2,U13*K13,IF(#REF!=3,U13*2/3,IF(#REF!=4,U13,IF(#REF!=5,U13*1/2,""))))),-3),"")</f>
        <v/>
      </c>
      <c r="Z13" s="130" t="str">
        <f t="shared" si="2"/>
        <v/>
      </c>
      <c r="AA13" s="143"/>
      <c r="AB13" s="144"/>
      <c r="AC13" s="143"/>
      <c r="AD13" s="126"/>
      <c r="AE13" s="126"/>
    </row>
    <row r="14" spans="1:31" s="135" customFormat="1" ht="23.25" customHeight="1">
      <c r="A14" s="121">
        <v>9</v>
      </c>
      <c r="B14" s="136"/>
      <c r="C14" s="137"/>
      <c r="D14" s="136"/>
      <c r="E14" s="137"/>
      <c r="F14" s="136"/>
      <c r="G14" s="136"/>
      <c r="H14" s="122"/>
      <c r="I14" s="125" t="str">
        <f>IFERROR(VLOOKUP(H14,事業区分!$B$9:$C$56,2,0),"")</f>
        <v/>
      </c>
      <c r="J14" s="126"/>
      <c r="K14" s="127">
        <v>0.5</v>
      </c>
      <c r="L14" s="139"/>
      <c r="M14" s="140"/>
      <c r="N14" s="141"/>
      <c r="O14" s="141"/>
      <c r="P14" s="129">
        <f t="shared" si="0"/>
        <v>0</v>
      </c>
      <c r="Q14" s="141"/>
      <c r="R14" s="141"/>
      <c r="S14" s="130">
        <f t="shared" si="1"/>
        <v>0</v>
      </c>
      <c r="T14" s="141"/>
      <c r="U14" s="131" t="e">
        <f>IF(OR(#REF!=1,#REF!=6,#REF!=7),MIN(P14,S14),IF(#REF!=2,MIN(P14,S14,T14),IF(#REF!=3,MIN(MIN(P14,S14)*3/4,T14),IF(#REF!=4,MIN(MIN(P14,S14)*K14,T14),IF(#REF!=5,MIN(MIN(P14,S14)*2/3,T14),"")))))</f>
        <v>#REF!</v>
      </c>
      <c r="V14" s="129" t="str">
        <f>IFERROR(ROUNDDOWN(IF(#REF!=1,U14*K14,IF(#REF!=2,U14*K14,IF(#REF!=3,U14*2/3,IF(#REF!=4,U14,IF(#REF!=5,U14*1/2,IF(#REF!=6,U14,IF(#REF!=7,MIN(T14,U14),""))))))),-3),"")</f>
        <v/>
      </c>
      <c r="W14" s="142"/>
      <c r="X14" s="141"/>
      <c r="Y14" s="130" t="str">
        <f>IFERROR(ROUNDDOWN(IF(#REF!=1,U14*K14,IF(#REF!=2,U14*K14,IF(#REF!=3,U14*2/3,IF(#REF!=4,U14,IF(#REF!=5,U14*1/2,""))))),-3),"")</f>
        <v/>
      </c>
      <c r="Z14" s="130" t="str">
        <f t="shared" si="2"/>
        <v/>
      </c>
      <c r="AA14" s="143"/>
      <c r="AB14" s="144"/>
      <c r="AC14" s="143"/>
      <c r="AD14" s="126"/>
      <c r="AE14" s="126"/>
    </row>
    <row r="15" spans="1:31" s="135" customFormat="1" ht="24" customHeight="1">
      <c r="A15" s="121">
        <v>10</v>
      </c>
      <c r="B15" s="136"/>
      <c r="C15" s="137"/>
      <c r="D15" s="136"/>
      <c r="E15" s="137"/>
      <c r="F15" s="138"/>
      <c r="G15" s="136"/>
      <c r="H15" s="122"/>
      <c r="I15" s="125" t="str">
        <f>IFERROR(VLOOKUP(H15,事業区分!$B$9:$C$56,2,0),"")</f>
        <v/>
      </c>
      <c r="J15" s="126"/>
      <c r="K15" s="127">
        <v>0.5</v>
      </c>
      <c r="L15" s="139"/>
      <c r="M15" s="140"/>
      <c r="N15" s="141"/>
      <c r="O15" s="141"/>
      <c r="P15" s="129">
        <f t="shared" si="0"/>
        <v>0</v>
      </c>
      <c r="Q15" s="141"/>
      <c r="R15" s="141"/>
      <c r="S15" s="130">
        <f t="shared" si="1"/>
        <v>0</v>
      </c>
      <c r="T15" s="141"/>
      <c r="U15" s="131" t="e">
        <f>IF(OR(#REF!=1,#REF!=6,#REF!=7),MIN(P15,S15),IF(#REF!=2,MIN(P15,S15,T15),IF(#REF!=3,MIN(MIN(P15,S15)*3/4,T15),IF(#REF!=4,MIN(MIN(P15,S15)*K15,T15),IF(#REF!=5,MIN(MIN(P15,S15)*2/3,T15),"")))))</f>
        <v>#REF!</v>
      </c>
      <c r="V15" s="129" t="str">
        <f>IFERROR(ROUNDDOWN(IF(#REF!=1,U15*K15,IF(#REF!=2,U15*K15,IF(#REF!=3,U15*2/3,IF(#REF!=4,U15,IF(#REF!=5,U15*1/2,IF(#REF!=6,U15,IF(#REF!=7,MIN(T15,U15),""))))))),-3),"")</f>
        <v/>
      </c>
      <c r="W15" s="142"/>
      <c r="X15" s="141"/>
      <c r="Y15" s="130" t="str">
        <f>IFERROR(ROUNDDOWN(IF(#REF!=1,U15*K15,IF(#REF!=2,U15*K15,IF(#REF!=3,U15*2/3,IF(#REF!=4,U15,IF(#REF!=5,U15*1/2,""))))),-3),"")</f>
        <v/>
      </c>
      <c r="Z15" s="130" t="str">
        <f t="shared" si="2"/>
        <v/>
      </c>
      <c r="AA15" s="143"/>
      <c r="AB15" s="144"/>
      <c r="AC15" s="143"/>
      <c r="AD15" s="139"/>
      <c r="AE15" s="139"/>
    </row>
    <row r="16" spans="1:31" s="135" customFormat="1">
      <c r="A16" s="121">
        <v>11</v>
      </c>
      <c r="B16" s="136"/>
      <c r="C16" s="145"/>
      <c r="D16" s="136"/>
      <c r="E16" s="137"/>
      <c r="F16" s="136"/>
      <c r="G16" s="136"/>
      <c r="H16" s="122"/>
      <c r="I16" s="125" t="str">
        <f>IFERROR(VLOOKUP(H16,事業区分!$B$9:$C$56,2,0),"")</f>
        <v/>
      </c>
      <c r="J16" s="126"/>
      <c r="K16" s="127">
        <v>0.5</v>
      </c>
      <c r="L16" s="139"/>
      <c r="M16" s="140"/>
      <c r="N16" s="141"/>
      <c r="O16" s="141"/>
      <c r="P16" s="129">
        <f t="shared" si="0"/>
        <v>0</v>
      </c>
      <c r="Q16" s="141"/>
      <c r="R16" s="141"/>
      <c r="S16" s="130">
        <f t="shared" si="1"/>
        <v>0</v>
      </c>
      <c r="T16" s="141"/>
      <c r="U16" s="131" t="e">
        <f>IF(OR(#REF!=1,#REF!=6,#REF!=7),MIN(P16,S16),IF(#REF!=2,MIN(P16,S16,T16),IF(#REF!=3,MIN(MIN(P16,S16)*3/4,T16),IF(#REF!=4,MIN(MIN(P16,S16)*K16,T16),IF(#REF!=5,MIN(MIN(P16,S16)*2/3,T16),"")))))</f>
        <v>#REF!</v>
      </c>
      <c r="V16" s="129" t="str">
        <f>IFERROR(ROUNDDOWN(IF(#REF!=1,U16*K16,IF(#REF!=2,U16*K16,IF(#REF!=3,U16*2/3,IF(#REF!=4,U16,IF(#REF!=5,U16*1/2,IF(#REF!=6,U16,IF(#REF!=7,MIN(T16,U16),""))))))),-3),"")</f>
        <v/>
      </c>
      <c r="W16" s="142"/>
      <c r="X16" s="141"/>
      <c r="Y16" s="130" t="str">
        <f>IFERROR(ROUNDDOWN(IF(#REF!=1,U16*K16,IF(#REF!=2,U16*K16,IF(#REF!=3,U16*2/3,IF(#REF!=4,U16,IF(#REF!=5,U16*1/2,""))))),-3),"")</f>
        <v/>
      </c>
      <c r="Z16" s="130" t="str">
        <f t="shared" si="2"/>
        <v/>
      </c>
      <c r="AA16" s="143"/>
      <c r="AB16" s="144"/>
      <c r="AC16" s="143"/>
      <c r="AD16" s="126"/>
      <c r="AE16" s="126"/>
    </row>
    <row r="17" spans="1:31" s="135" customFormat="1">
      <c r="A17" s="121">
        <v>12</v>
      </c>
      <c r="B17" s="136"/>
      <c r="C17" s="145"/>
      <c r="D17" s="136"/>
      <c r="E17" s="137"/>
      <c r="F17" s="136"/>
      <c r="G17" s="136"/>
      <c r="H17" s="122"/>
      <c r="I17" s="125" t="str">
        <f>IFERROR(VLOOKUP(H17,事業区分!$B$9:$C$56,2,0),"")</f>
        <v/>
      </c>
      <c r="J17" s="126"/>
      <c r="K17" s="127">
        <v>0.5</v>
      </c>
      <c r="L17" s="139"/>
      <c r="M17" s="140"/>
      <c r="N17" s="141"/>
      <c r="O17" s="141"/>
      <c r="P17" s="129">
        <f t="shared" si="0"/>
        <v>0</v>
      </c>
      <c r="Q17" s="141"/>
      <c r="R17" s="141"/>
      <c r="S17" s="130">
        <f t="shared" si="1"/>
        <v>0</v>
      </c>
      <c r="T17" s="141"/>
      <c r="U17" s="131" t="e">
        <f>IF(OR(#REF!=1,#REF!=6,#REF!=7),MIN(P17,S17),IF(#REF!=2,MIN(P17,S17,T17),IF(#REF!=3,MIN(MIN(P17,S17)*3/4,T17),IF(#REF!=4,MIN(MIN(P17,S17)*K17,T17),IF(#REF!=5,MIN(MIN(P17,S17)*2/3,T17),"")))))</f>
        <v>#REF!</v>
      </c>
      <c r="V17" s="129" t="str">
        <f>IFERROR(ROUNDDOWN(IF(#REF!=1,U17*K17,IF(#REF!=2,U17*K17,IF(#REF!=3,U17*2/3,IF(#REF!=4,U17,IF(#REF!=5,U17*1/2,IF(#REF!=6,U17,IF(#REF!=7,MIN(T17,U17),""))))))),-3),"")</f>
        <v/>
      </c>
      <c r="W17" s="142"/>
      <c r="X17" s="141"/>
      <c r="Y17" s="130" t="str">
        <f>IFERROR(ROUNDDOWN(IF(#REF!=1,U17*K17,IF(#REF!=2,U17*K17,IF(#REF!=3,U17*2/3,IF(#REF!=4,U17,IF(#REF!=5,U17*1/2,""))))),-3),"")</f>
        <v/>
      </c>
      <c r="Z17" s="130" t="str">
        <f t="shared" si="2"/>
        <v/>
      </c>
      <c r="AA17" s="143"/>
      <c r="AB17" s="144"/>
      <c r="AC17" s="143"/>
      <c r="AD17" s="126"/>
      <c r="AE17" s="126"/>
    </row>
    <row r="18" spans="1:31" s="135" customFormat="1">
      <c r="A18" s="121">
        <v>13</v>
      </c>
      <c r="B18" s="136"/>
      <c r="C18" s="137"/>
      <c r="D18" s="136"/>
      <c r="E18" s="137"/>
      <c r="F18" s="136"/>
      <c r="G18" s="136"/>
      <c r="H18" s="122"/>
      <c r="I18" s="125" t="str">
        <f>IFERROR(VLOOKUP(H18,事業区分!$B$9:$C$56,2,0),"")</f>
        <v/>
      </c>
      <c r="J18" s="126"/>
      <c r="K18" s="127">
        <v>0.5</v>
      </c>
      <c r="L18" s="139"/>
      <c r="M18" s="140"/>
      <c r="N18" s="141"/>
      <c r="O18" s="141"/>
      <c r="P18" s="129">
        <f t="shared" si="0"/>
        <v>0</v>
      </c>
      <c r="Q18" s="141"/>
      <c r="R18" s="141"/>
      <c r="S18" s="130">
        <f t="shared" si="1"/>
        <v>0</v>
      </c>
      <c r="T18" s="141"/>
      <c r="U18" s="131" t="e">
        <f>IF(OR(#REF!=1,#REF!=6,#REF!=7),MIN(P18,S18),IF(#REF!=2,MIN(P18,S18,T18),IF(#REF!=3,MIN(MIN(P18,S18)*3/4,T18),IF(#REF!=4,MIN(MIN(P18,S18)*K18,T18),IF(#REF!=5,MIN(MIN(P18,S18)*2/3,T18),"")))))</f>
        <v>#REF!</v>
      </c>
      <c r="V18" s="129" t="str">
        <f>IFERROR(ROUNDDOWN(IF(#REF!=1,U18*K18,IF(#REF!=2,U18*K18,IF(#REF!=3,U18*2/3,IF(#REF!=4,U18,IF(#REF!=5,U18*1/2,IF(#REF!=6,U18,IF(#REF!=7,MIN(T18,U18),""))))))),-3),"")</f>
        <v/>
      </c>
      <c r="W18" s="142"/>
      <c r="X18" s="141"/>
      <c r="Y18" s="130" t="str">
        <f>IFERROR(ROUNDDOWN(IF(#REF!=1,U18*K18,IF(#REF!=2,U18*K18,IF(#REF!=3,U18*2/3,IF(#REF!=4,U18,IF(#REF!=5,U18*1/2,""))))),-3),"")</f>
        <v/>
      </c>
      <c r="Z18" s="130" t="str">
        <f t="shared" si="2"/>
        <v/>
      </c>
      <c r="AA18" s="143"/>
      <c r="AB18" s="144"/>
      <c r="AC18" s="143"/>
      <c r="AD18" s="139"/>
      <c r="AE18" s="139"/>
    </row>
    <row r="19" spans="1:31" s="135" customFormat="1">
      <c r="A19" s="121">
        <v>14</v>
      </c>
      <c r="B19" s="136"/>
      <c r="C19" s="137"/>
      <c r="D19" s="136"/>
      <c r="E19" s="137"/>
      <c r="F19" s="138"/>
      <c r="G19" s="136"/>
      <c r="H19" s="122"/>
      <c r="I19" s="125" t="str">
        <f>IFERROR(VLOOKUP(H19,事業区分!$B$9:$C$56,2,0),"")</f>
        <v/>
      </c>
      <c r="J19" s="126"/>
      <c r="K19" s="127">
        <v>0.5</v>
      </c>
      <c r="L19" s="139"/>
      <c r="M19" s="140"/>
      <c r="N19" s="141"/>
      <c r="O19" s="141"/>
      <c r="P19" s="129">
        <f t="shared" si="0"/>
        <v>0</v>
      </c>
      <c r="Q19" s="141"/>
      <c r="R19" s="141"/>
      <c r="S19" s="130">
        <f t="shared" si="1"/>
        <v>0</v>
      </c>
      <c r="T19" s="141"/>
      <c r="U19" s="131" t="e">
        <f>IF(OR(#REF!=1,#REF!=6,#REF!=7),MIN(P19,S19),IF(#REF!=2,MIN(P19,S19,T19),IF(#REF!=3,MIN(MIN(P19,S19)*3/4,T19),IF(#REF!=4,MIN(MIN(P19,S19)*K19,T19),IF(#REF!=5,MIN(MIN(P19,S19)*2/3,T19),"")))))</f>
        <v>#REF!</v>
      </c>
      <c r="V19" s="129" t="str">
        <f>IFERROR(ROUNDDOWN(IF(#REF!=1,U19*K19,IF(#REF!=2,U19*K19,IF(#REF!=3,U19*2/3,IF(#REF!=4,U19,IF(#REF!=5,U19*1/2,IF(#REF!=6,U19,IF(#REF!=7,MIN(T19,U19),""))))))),-3),"")</f>
        <v/>
      </c>
      <c r="W19" s="142"/>
      <c r="X19" s="141"/>
      <c r="Y19" s="130" t="str">
        <f>IFERROR(ROUNDDOWN(IF(#REF!=1,U19*K19,IF(#REF!=2,U19*K19,IF(#REF!=3,U19*2/3,IF(#REF!=4,U19,IF(#REF!=5,U19*1/2,""))))),-3),"")</f>
        <v/>
      </c>
      <c r="Z19" s="130" t="str">
        <f t="shared" si="2"/>
        <v/>
      </c>
      <c r="AA19" s="143"/>
      <c r="AB19" s="144"/>
      <c r="AC19" s="143"/>
      <c r="AD19" s="126"/>
      <c r="AE19" s="126"/>
    </row>
    <row r="20" spans="1:31" s="135" customFormat="1">
      <c r="A20" s="121">
        <v>15</v>
      </c>
      <c r="B20" s="136"/>
      <c r="C20" s="137"/>
      <c r="D20" s="136"/>
      <c r="E20" s="137"/>
      <c r="F20" s="136"/>
      <c r="G20" s="136"/>
      <c r="H20" s="122"/>
      <c r="I20" s="125" t="str">
        <f>IFERROR(VLOOKUP(H20,事業区分!$B$9:$C$56,2,0),"")</f>
        <v/>
      </c>
      <c r="J20" s="126"/>
      <c r="K20" s="127">
        <v>0.5</v>
      </c>
      <c r="L20" s="139"/>
      <c r="M20" s="140"/>
      <c r="N20" s="141"/>
      <c r="O20" s="141"/>
      <c r="P20" s="129">
        <f t="shared" si="0"/>
        <v>0</v>
      </c>
      <c r="Q20" s="141"/>
      <c r="R20" s="141"/>
      <c r="S20" s="130">
        <f t="shared" si="1"/>
        <v>0</v>
      </c>
      <c r="T20" s="141"/>
      <c r="U20" s="131" t="e">
        <f>IF(OR(#REF!=1,#REF!=6,#REF!=7),MIN(P20,S20),IF(#REF!=2,MIN(P20,S20,T20),IF(#REF!=3,MIN(MIN(P20,S20)*3/4,T20),IF(#REF!=4,MIN(MIN(P20,S20)*K20,T20),IF(#REF!=5,MIN(MIN(P20,S20)*2/3,T20),"")))))</f>
        <v>#REF!</v>
      </c>
      <c r="V20" s="129" t="str">
        <f>IFERROR(ROUNDDOWN(IF(#REF!=1,U20*K20,IF(#REF!=2,U20*K20,IF(#REF!=3,U20*2/3,IF(#REF!=4,U20,IF(#REF!=5,U20*1/2,IF(#REF!=6,U20,IF(#REF!=7,MIN(T20,U20),""))))))),-3),"")</f>
        <v/>
      </c>
      <c r="W20" s="142"/>
      <c r="X20" s="141"/>
      <c r="Y20" s="130" t="str">
        <f>IFERROR(ROUNDDOWN(IF(#REF!=1,U20*K20,IF(#REF!=2,U20*K20,IF(#REF!=3,U20*2/3,IF(#REF!=4,U20,IF(#REF!=5,U20*1/2,""))))),-3),"")</f>
        <v/>
      </c>
      <c r="Z20" s="130" t="str">
        <f t="shared" si="2"/>
        <v/>
      </c>
      <c r="AA20" s="143"/>
      <c r="AB20" s="144"/>
      <c r="AC20" s="143"/>
      <c r="AD20" s="126"/>
      <c r="AE20" s="126"/>
    </row>
    <row r="21" spans="1:31" s="135" customFormat="1">
      <c r="A21" s="121">
        <v>16</v>
      </c>
      <c r="B21" s="136"/>
      <c r="C21" s="137"/>
      <c r="D21" s="136"/>
      <c r="E21" s="137"/>
      <c r="F21" s="138"/>
      <c r="G21" s="136"/>
      <c r="H21" s="122"/>
      <c r="I21" s="125" t="str">
        <f>IFERROR(VLOOKUP(H21,事業区分!$B$9:$C$56,2,0),"")</f>
        <v/>
      </c>
      <c r="J21" s="126"/>
      <c r="K21" s="127">
        <v>0.5</v>
      </c>
      <c r="L21" s="139"/>
      <c r="M21" s="140"/>
      <c r="N21" s="141"/>
      <c r="O21" s="141"/>
      <c r="P21" s="129">
        <f t="shared" si="0"/>
        <v>0</v>
      </c>
      <c r="Q21" s="141"/>
      <c r="R21" s="141"/>
      <c r="S21" s="130">
        <f t="shared" si="1"/>
        <v>0</v>
      </c>
      <c r="T21" s="141"/>
      <c r="U21" s="131" t="e">
        <f>IF(OR(#REF!=1,#REF!=6,#REF!=7),MIN(P21,S21),IF(#REF!=2,MIN(P21,S21,T21),IF(#REF!=3,MIN(MIN(P21,S21)*3/4,T21),IF(#REF!=4,MIN(MIN(P21,S21)*K21,T21),IF(#REF!=5,MIN(MIN(P21,S21)*2/3,T21),"")))))</f>
        <v>#REF!</v>
      </c>
      <c r="V21" s="129" t="str">
        <f>IFERROR(ROUNDDOWN(IF(#REF!=1,U21*K21,IF(#REF!=2,U21*K21,IF(#REF!=3,U21*2/3,IF(#REF!=4,U21,IF(#REF!=5,U21*1/2,IF(#REF!=6,U21,IF(#REF!=7,MIN(T21,U21),""))))))),-3),"")</f>
        <v/>
      </c>
      <c r="W21" s="142"/>
      <c r="X21" s="141"/>
      <c r="Y21" s="130" t="str">
        <f>IFERROR(ROUNDDOWN(IF(#REF!=1,U21*K21,IF(#REF!=2,U21*K21,IF(#REF!=3,U21*2/3,IF(#REF!=4,U21,IF(#REF!=5,U21*1/2,""))))),-3),"")</f>
        <v/>
      </c>
      <c r="Z21" s="130" t="str">
        <f t="shared" si="2"/>
        <v/>
      </c>
      <c r="AA21" s="143"/>
      <c r="AB21" s="144"/>
      <c r="AC21" s="143"/>
      <c r="AD21" s="126"/>
      <c r="AE21" s="126"/>
    </row>
    <row r="22" spans="1:31" s="135" customFormat="1">
      <c r="A22" s="121">
        <v>17</v>
      </c>
      <c r="B22" s="136"/>
      <c r="C22" s="137"/>
      <c r="D22" s="136"/>
      <c r="E22" s="146"/>
      <c r="F22" s="147"/>
      <c r="G22" s="136"/>
      <c r="H22" s="122"/>
      <c r="I22" s="125" t="str">
        <f>IFERROR(VLOOKUP(H22,事業区分!$B$9:$C$56,2,0),"")</f>
        <v/>
      </c>
      <c r="J22" s="126"/>
      <c r="K22" s="127">
        <v>0.5</v>
      </c>
      <c r="L22" s="139"/>
      <c r="M22" s="140"/>
      <c r="N22" s="141"/>
      <c r="O22" s="141"/>
      <c r="P22" s="129">
        <f t="shared" si="0"/>
        <v>0</v>
      </c>
      <c r="Q22" s="141"/>
      <c r="R22" s="141"/>
      <c r="S22" s="130">
        <f t="shared" si="1"/>
        <v>0</v>
      </c>
      <c r="T22" s="141"/>
      <c r="U22" s="131" t="e">
        <f>IF(OR(#REF!=1,#REF!=6,#REF!=7),MIN(P22,S22),IF(#REF!=2,MIN(P22,S22,T22),IF(#REF!=3,MIN(MIN(P22,S22)*3/4,T22),IF(#REF!=4,MIN(MIN(P22,S22)*K22,T22),IF(#REF!=5,MIN(MIN(P22,S22)*2/3,T22),"")))))</f>
        <v>#REF!</v>
      </c>
      <c r="V22" s="129" t="str">
        <f>IFERROR(ROUNDDOWN(IF(#REF!=1,U22*K22,IF(#REF!=2,U22*K22,IF(#REF!=3,U22*2/3,IF(#REF!=4,U22,IF(#REF!=5,U22*1/2,IF(#REF!=6,U22,IF(#REF!=7,MIN(T22,U22),""))))))),-3),"")</f>
        <v/>
      </c>
      <c r="W22" s="142"/>
      <c r="X22" s="141"/>
      <c r="Y22" s="130" t="str">
        <f>IFERROR(ROUNDDOWN(IF(#REF!=1,U22*K22,IF(#REF!=2,U22*K22,IF(#REF!=3,U22*2/3,IF(#REF!=4,U22,IF(#REF!=5,U22*1/2,""))))),-3),"")</f>
        <v/>
      </c>
      <c r="Z22" s="130" t="str">
        <f t="shared" si="2"/>
        <v/>
      </c>
      <c r="AA22" s="143"/>
      <c r="AB22" s="144"/>
      <c r="AC22" s="143"/>
      <c r="AD22" s="126"/>
      <c r="AE22" s="126"/>
    </row>
    <row r="23" spans="1:31" s="135" customFormat="1">
      <c r="A23" s="121">
        <v>18</v>
      </c>
      <c r="B23" s="136"/>
      <c r="C23" s="137"/>
      <c r="D23" s="136"/>
      <c r="E23" s="137"/>
      <c r="F23" s="136"/>
      <c r="G23" s="136"/>
      <c r="H23" s="122"/>
      <c r="I23" s="125" t="str">
        <f>IFERROR(VLOOKUP(H23,事業区分!$B$9:$C$56,2,0),"")</f>
        <v/>
      </c>
      <c r="J23" s="126"/>
      <c r="K23" s="127">
        <v>0.5</v>
      </c>
      <c r="L23" s="139"/>
      <c r="M23" s="140"/>
      <c r="N23" s="141"/>
      <c r="O23" s="141"/>
      <c r="P23" s="129">
        <f t="shared" si="0"/>
        <v>0</v>
      </c>
      <c r="Q23" s="141"/>
      <c r="R23" s="141"/>
      <c r="S23" s="130">
        <f t="shared" si="1"/>
        <v>0</v>
      </c>
      <c r="T23" s="141"/>
      <c r="U23" s="131" t="e">
        <f>IF(OR(#REF!=1,#REF!=6,#REF!=7),MIN(P23,S23),IF(#REF!=2,MIN(P23,S23,T23),IF(#REF!=3,MIN(MIN(P23,S23)*3/4,T23),IF(#REF!=4,MIN(MIN(P23,S23)*K23,T23),IF(#REF!=5,MIN(MIN(P23,S23)*2/3,T23),"")))))</f>
        <v>#REF!</v>
      </c>
      <c r="V23" s="129" t="str">
        <f>IFERROR(ROUNDDOWN(IF(#REF!=1,U23*K23,IF(#REF!=2,U23*K23,IF(#REF!=3,U23*2/3,IF(#REF!=4,U23,IF(#REF!=5,U23*1/2,IF(#REF!=6,U23,IF(#REF!=7,MIN(T23,U23),""))))))),-3),"")</f>
        <v/>
      </c>
      <c r="W23" s="142"/>
      <c r="X23" s="141"/>
      <c r="Y23" s="130" t="str">
        <f>IFERROR(ROUNDDOWN(IF(#REF!=1,U23*K23,IF(#REF!=2,U23*K23,IF(#REF!=3,U23*2/3,IF(#REF!=4,U23,IF(#REF!=5,U23*1/2,""))))),-3),"")</f>
        <v/>
      </c>
      <c r="Z23" s="130" t="str">
        <f t="shared" si="2"/>
        <v/>
      </c>
      <c r="AA23" s="143"/>
      <c r="AB23" s="144"/>
      <c r="AC23" s="143"/>
      <c r="AD23" s="126"/>
      <c r="AE23" s="126"/>
    </row>
    <row r="24" spans="1:31" s="135" customFormat="1">
      <c r="A24" s="121">
        <v>19</v>
      </c>
      <c r="B24" s="136"/>
      <c r="C24" s="137"/>
      <c r="D24" s="136"/>
      <c r="E24" s="137"/>
      <c r="F24" s="136"/>
      <c r="G24" s="136"/>
      <c r="H24" s="122"/>
      <c r="I24" s="125" t="str">
        <f>IFERROR(VLOOKUP(H24,事業区分!$B$9:$C$56,2,0),"")</f>
        <v/>
      </c>
      <c r="J24" s="126"/>
      <c r="K24" s="127">
        <v>0.5</v>
      </c>
      <c r="L24" s="139"/>
      <c r="M24" s="140"/>
      <c r="N24" s="141"/>
      <c r="O24" s="141"/>
      <c r="P24" s="129">
        <f t="shared" si="0"/>
        <v>0</v>
      </c>
      <c r="Q24" s="141"/>
      <c r="R24" s="141"/>
      <c r="S24" s="130">
        <f t="shared" si="1"/>
        <v>0</v>
      </c>
      <c r="T24" s="141"/>
      <c r="U24" s="131" t="e">
        <f>IF(OR(#REF!=1,#REF!=6,#REF!=7),MIN(P24,S24),IF(#REF!=2,MIN(P24,S24,T24),IF(#REF!=3,MIN(MIN(P24,S24)*3/4,T24),IF(#REF!=4,MIN(MIN(P24,S24)*K24,T24),IF(#REF!=5,MIN(MIN(P24,S24)*2/3,T24),"")))))</f>
        <v>#REF!</v>
      </c>
      <c r="V24" s="129" t="str">
        <f>IFERROR(ROUNDDOWN(IF(#REF!=1,U24*K24,IF(#REF!=2,U24*K24,IF(#REF!=3,U24*2/3,IF(#REF!=4,U24,IF(#REF!=5,U24*1/2,IF(#REF!=6,U24,IF(#REF!=7,MIN(T24,U24),""))))))),-3),"")</f>
        <v/>
      </c>
      <c r="W24" s="142"/>
      <c r="X24" s="141"/>
      <c r="Y24" s="130" t="str">
        <f>IFERROR(ROUNDDOWN(IF(#REF!=1,U24*K24,IF(#REF!=2,U24*K24,IF(#REF!=3,U24*2/3,IF(#REF!=4,U24,IF(#REF!=5,U24*1/2,""))))),-3),"")</f>
        <v/>
      </c>
      <c r="Z24" s="130" t="str">
        <f t="shared" si="2"/>
        <v/>
      </c>
      <c r="AA24" s="143"/>
      <c r="AB24" s="144"/>
      <c r="AC24" s="143"/>
      <c r="AD24" s="126"/>
      <c r="AE24" s="126"/>
    </row>
    <row r="25" spans="1:31" s="135" customFormat="1">
      <c r="A25" s="121">
        <v>20</v>
      </c>
      <c r="B25" s="136"/>
      <c r="C25" s="137"/>
      <c r="D25" s="136"/>
      <c r="E25" s="137"/>
      <c r="F25" s="136"/>
      <c r="G25" s="136"/>
      <c r="H25" s="122"/>
      <c r="I25" s="125" t="str">
        <f>IFERROR(VLOOKUP(H25,事業区分!$B$9:$C$56,2,0),"")</f>
        <v/>
      </c>
      <c r="J25" s="126"/>
      <c r="K25" s="127">
        <v>0.5</v>
      </c>
      <c r="L25" s="139"/>
      <c r="M25" s="140"/>
      <c r="N25" s="141"/>
      <c r="O25" s="141"/>
      <c r="P25" s="129">
        <f t="shared" si="0"/>
        <v>0</v>
      </c>
      <c r="Q25" s="141"/>
      <c r="R25" s="141"/>
      <c r="S25" s="130">
        <f t="shared" si="1"/>
        <v>0</v>
      </c>
      <c r="T25" s="141"/>
      <c r="U25" s="131" t="e">
        <f>IF(OR(#REF!=1,#REF!=6,#REF!=7),MIN(P25,S25),IF(#REF!=2,MIN(P25,S25,T25),IF(#REF!=3,MIN(MIN(P25,S25)*3/4,T25),IF(#REF!=4,MIN(MIN(P25,S25)*K25,T25),IF(#REF!=5,MIN(MIN(P25,S25)*2/3,T25),"")))))</f>
        <v>#REF!</v>
      </c>
      <c r="V25" s="129" t="str">
        <f>IFERROR(ROUNDDOWN(IF(#REF!=1,U25*K25,IF(#REF!=2,U25*K25,IF(#REF!=3,U25*2/3,IF(#REF!=4,U25,IF(#REF!=5,U25*1/2,IF(#REF!=6,U25,IF(#REF!=7,MIN(T25,U25),""))))))),-3),"")</f>
        <v/>
      </c>
      <c r="W25" s="142"/>
      <c r="X25" s="141"/>
      <c r="Y25" s="130" t="str">
        <f>IFERROR(ROUNDDOWN(IF(#REF!=1,U25*K25,IF(#REF!=2,U25*K25,IF(#REF!=3,U25*2/3,IF(#REF!=4,U25,IF(#REF!=5,U25*1/2,""))))),-3),"")</f>
        <v/>
      </c>
      <c r="Z25" s="130" t="str">
        <f t="shared" si="2"/>
        <v/>
      </c>
      <c r="AA25" s="143"/>
      <c r="AB25" s="144"/>
      <c r="AC25" s="143"/>
      <c r="AD25" s="126"/>
      <c r="AE25" s="126"/>
    </row>
    <row r="26" spans="1:31" s="135" customFormat="1">
      <c r="A26" s="121">
        <v>21</v>
      </c>
      <c r="B26" s="136"/>
      <c r="C26" s="137"/>
      <c r="D26" s="136"/>
      <c r="E26" s="137"/>
      <c r="F26" s="138"/>
      <c r="G26" s="136"/>
      <c r="H26" s="122"/>
      <c r="I26" s="125" t="str">
        <f>IFERROR(VLOOKUP(H26,事業区分!$B$9:$C$56,2,0),"")</f>
        <v/>
      </c>
      <c r="J26" s="126"/>
      <c r="K26" s="127">
        <v>0.5</v>
      </c>
      <c r="L26" s="139"/>
      <c r="M26" s="140"/>
      <c r="N26" s="141"/>
      <c r="O26" s="141"/>
      <c r="P26" s="129">
        <f t="shared" si="0"/>
        <v>0</v>
      </c>
      <c r="Q26" s="141"/>
      <c r="R26" s="141"/>
      <c r="S26" s="130">
        <f t="shared" si="1"/>
        <v>0</v>
      </c>
      <c r="T26" s="141"/>
      <c r="U26" s="131" t="e">
        <f>IF(OR(#REF!=1,#REF!=6,#REF!=7),MIN(P26,S26),IF(#REF!=2,MIN(P26,S26,T26),IF(#REF!=3,MIN(MIN(P26,S26)*3/4,T26),IF(#REF!=4,MIN(MIN(P26,S26)*K26,T26),IF(#REF!=5,MIN(MIN(P26,S26)*2/3,T26),"")))))</f>
        <v>#REF!</v>
      </c>
      <c r="V26" s="129" t="str">
        <f>IFERROR(ROUNDDOWN(IF(#REF!=1,U26*K26,IF(#REF!=2,U26*K26,IF(#REF!=3,U26*2/3,IF(#REF!=4,U26,IF(#REF!=5,U26*1/2,IF(#REF!=6,U26,IF(#REF!=7,MIN(T26,U26),""))))))),-3),"")</f>
        <v/>
      </c>
      <c r="W26" s="142"/>
      <c r="X26" s="141"/>
      <c r="Y26" s="130" t="str">
        <f>IFERROR(ROUNDDOWN(IF(#REF!=1,U26*K26,IF(#REF!=2,U26*K26,IF(#REF!=3,U26*2/3,IF(#REF!=4,U26,IF(#REF!=5,U26*1/2,""))))),-3),"")</f>
        <v/>
      </c>
      <c r="Z26" s="130" t="str">
        <f t="shared" si="2"/>
        <v/>
      </c>
      <c r="AA26" s="143"/>
      <c r="AB26" s="144"/>
      <c r="AC26" s="143"/>
      <c r="AD26" s="126"/>
      <c r="AE26" s="126"/>
    </row>
    <row r="27" spans="1:31" s="135" customFormat="1">
      <c r="A27" s="121">
        <v>22</v>
      </c>
      <c r="B27" s="136"/>
      <c r="C27" s="137"/>
      <c r="D27" s="136"/>
      <c r="E27" s="146"/>
      <c r="F27" s="147"/>
      <c r="G27" s="136"/>
      <c r="H27" s="122"/>
      <c r="I27" s="125" t="str">
        <f>IFERROR(VLOOKUP(H27,事業区分!$B$9:$C$56,2,0),"")</f>
        <v/>
      </c>
      <c r="J27" s="126"/>
      <c r="K27" s="127">
        <v>0.5</v>
      </c>
      <c r="L27" s="139"/>
      <c r="M27" s="140"/>
      <c r="N27" s="141"/>
      <c r="O27" s="141"/>
      <c r="P27" s="129">
        <f t="shared" si="0"/>
        <v>0</v>
      </c>
      <c r="Q27" s="141"/>
      <c r="R27" s="141"/>
      <c r="S27" s="130">
        <f t="shared" si="1"/>
        <v>0</v>
      </c>
      <c r="T27" s="141"/>
      <c r="U27" s="131" t="e">
        <f>IF(OR(#REF!=1,#REF!=6,#REF!=7),MIN(P27,S27),IF(#REF!=2,MIN(P27,S27,T27),IF(#REF!=3,MIN(MIN(P27,S27)*3/4,T27),IF(#REF!=4,MIN(MIN(P27,S27)*K27,T27),IF(#REF!=5,MIN(MIN(P27,S27)*2/3,T27),"")))))</f>
        <v>#REF!</v>
      </c>
      <c r="V27" s="129" t="str">
        <f>IFERROR(ROUNDDOWN(IF(#REF!=1,U27*K27,IF(#REF!=2,U27*K27,IF(#REF!=3,U27*2/3,IF(#REF!=4,U27,IF(#REF!=5,U27*1/2,IF(#REF!=6,U27,IF(#REF!=7,MIN(T27,U27),""))))))),-3),"")</f>
        <v/>
      </c>
      <c r="W27" s="142"/>
      <c r="X27" s="141"/>
      <c r="Y27" s="130" t="str">
        <f>IFERROR(ROUNDDOWN(IF(#REF!=1,U27*K27,IF(#REF!=2,U27*K27,IF(#REF!=3,U27*2/3,IF(#REF!=4,U27,IF(#REF!=5,U27*1/2,""))))),-3),"")</f>
        <v/>
      </c>
      <c r="Z27" s="130" t="str">
        <f t="shared" si="2"/>
        <v/>
      </c>
      <c r="AA27" s="143"/>
      <c r="AB27" s="144"/>
      <c r="AC27" s="143"/>
      <c r="AD27" s="126"/>
      <c r="AE27" s="126"/>
    </row>
    <row r="28" spans="1:31" s="135" customFormat="1">
      <c r="A28" s="121">
        <v>23</v>
      </c>
      <c r="B28" s="136"/>
      <c r="C28" s="137"/>
      <c r="D28" s="136"/>
      <c r="E28" s="137"/>
      <c r="F28" s="136"/>
      <c r="G28" s="136"/>
      <c r="H28" s="122"/>
      <c r="I28" s="125" t="str">
        <f>IFERROR(VLOOKUP(H28,事業区分!$B$9:$C$56,2,0),"")</f>
        <v/>
      </c>
      <c r="J28" s="126"/>
      <c r="K28" s="127">
        <v>0.5</v>
      </c>
      <c r="L28" s="139"/>
      <c r="M28" s="140"/>
      <c r="N28" s="141"/>
      <c r="O28" s="141"/>
      <c r="P28" s="129">
        <f t="shared" si="0"/>
        <v>0</v>
      </c>
      <c r="Q28" s="141"/>
      <c r="R28" s="141"/>
      <c r="S28" s="130">
        <f t="shared" si="1"/>
        <v>0</v>
      </c>
      <c r="T28" s="141"/>
      <c r="U28" s="131" t="e">
        <f>IF(OR(#REF!=1,#REF!=6,#REF!=7),MIN(P28,S28),IF(#REF!=2,MIN(P28,S28,T28),IF(#REF!=3,MIN(MIN(P28,S28)*3/4,T28),IF(#REF!=4,MIN(MIN(P28,S28)*K28,T28),IF(#REF!=5,MIN(MIN(P28,S28)*2/3,T28),"")))))</f>
        <v>#REF!</v>
      </c>
      <c r="V28" s="129" t="str">
        <f>IFERROR(ROUNDDOWN(IF(#REF!=1,U28*K28,IF(#REF!=2,U28*K28,IF(#REF!=3,U28*2/3,IF(#REF!=4,U28,IF(#REF!=5,U28*1/2,IF(#REF!=6,U28,IF(#REF!=7,MIN(T28,U28),""))))))),-3),"")</f>
        <v/>
      </c>
      <c r="W28" s="142"/>
      <c r="X28" s="141"/>
      <c r="Y28" s="130" t="str">
        <f>IFERROR(ROUNDDOWN(IF(#REF!=1,U28*K28,IF(#REF!=2,U28*K28,IF(#REF!=3,U28*2/3,IF(#REF!=4,U28,IF(#REF!=5,U28*1/2,""))))),-3),"")</f>
        <v/>
      </c>
      <c r="Z28" s="130" t="str">
        <f t="shared" si="2"/>
        <v/>
      </c>
      <c r="AA28" s="143"/>
      <c r="AB28" s="144"/>
      <c r="AC28" s="143"/>
      <c r="AD28" s="126"/>
      <c r="AE28" s="126"/>
    </row>
    <row r="29" spans="1:31" s="135" customFormat="1">
      <c r="A29" s="121">
        <v>24</v>
      </c>
      <c r="B29" s="136"/>
      <c r="C29" s="137"/>
      <c r="D29" s="136"/>
      <c r="E29" s="137"/>
      <c r="F29" s="136"/>
      <c r="G29" s="136"/>
      <c r="H29" s="122"/>
      <c r="I29" s="125" t="str">
        <f>IFERROR(VLOOKUP(H29,事業区分!$B$9:$C$56,2,0),"")</f>
        <v/>
      </c>
      <c r="J29" s="126"/>
      <c r="K29" s="127">
        <v>0.5</v>
      </c>
      <c r="L29" s="139"/>
      <c r="M29" s="140"/>
      <c r="N29" s="141"/>
      <c r="O29" s="141"/>
      <c r="P29" s="129">
        <f t="shared" si="0"/>
        <v>0</v>
      </c>
      <c r="Q29" s="141"/>
      <c r="R29" s="141"/>
      <c r="S29" s="130">
        <f t="shared" si="1"/>
        <v>0</v>
      </c>
      <c r="T29" s="141"/>
      <c r="U29" s="131" t="e">
        <f>IF(OR(#REF!=1,#REF!=6,#REF!=7),MIN(P29,S29),IF(#REF!=2,MIN(P29,S29,T29),IF(#REF!=3,MIN(MIN(P29,S29)*3/4,T29),IF(#REF!=4,MIN(MIN(P29,S29)*K29,T29),IF(#REF!=5,MIN(MIN(P29,S29)*2/3,T29),"")))))</f>
        <v>#REF!</v>
      </c>
      <c r="V29" s="129" t="str">
        <f>IFERROR(ROUNDDOWN(IF(#REF!=1,U29*K29,IF(#REF!=2,U29*K29,IF(#REF!=3,U29*2/3,IF(#REF!=4,U29,IF(#REF!=5,U29*1/2,IF(#REF!=6,U29,IF(#REF!=7,MIN(T29,U29),""))))))),-3),"")</f>
        <v/>
      </c>
      <c r="W29" s="142"/>
      <c r="X29" s="141"/>
      <c r="Y29" s="130" t="str">
        <f>IFERROR(ROUNDDOWN(IF(#REF!=1,U29*K29,IF(#REF!=2,U29*K29,IF(#REF!=3,U29*2/3,IF(#REF!=4,U29,IF(#REF!=5,U29*1/2,""))))),-3),"")</f>
        <v/>
      </c>
      <c r="Z29" s="130" t="str">
        <f t="shared" si="2"/>
        <v/>
      </c>
      <c r="AA29" s="143"/>
      <c r="AB29" s="144"/>
      <c r="AC29" s="143"/>
      <c r="AD29" s="126"/>
      <c r="AE29" s="126"/>
    </row>
    <row r="30" spans="1:31" s="148" customFormat="1" ht="21">
      <c r="B30" s="148" t="s">
        <v>133</v>
      </c>
      <c r="U30" s="149"/>
      <c r="V30" s="149"/>
    </row>
    <row r="31" spans="1:31" ht="21">
      <c r="B31" s="148" t="s">
        <v>134</v>
      </c>
      <c r="V31" s="150"/>
    </row>
    <row r="32" spans="1:31">
      <c r="V32" s="150"/>
    </row>
    <row r="33" spans="22:22">
      <c r="V33" s="150"/>
    </row>
    <row r="34" spans="22:22">
      <c r="V34" s="150"/>
    </row>
  </sheetData>
  <mergeCells count="2">
    <mergeCell ref="B1:J1"/>
    <mergeCell ref="K1:M1"/>
  </mergeCells>
  <phoneticPr fontId="1"/>
  <dataValidations count="1">
    <dataValidation type="list" allowBlank="1" showInputMessage="1" showErrorMessage="1" sqref="K1:M1" xr:uid="{DCEE718C-9A35-4962-A422-4972F0C9D8A3}">
      <formula1>"事業計画総括表,交付申請総括表,実績報告総括表"</formula1>
    </dataValidation>
  </dataValidations>
  <printOptions horizontalCentered="1"/>
  <pageMargins left="0.59055118110236227" right="0.59055118110236227" top="0.59055118110236227" bottom="0.59055118110236227" header="0.39370078740157483" footer="0.39370078740157483"/>
  <pageSetup paperSize="9" scale="55" fitToHeight="0" orientation="landscape" blackAndWhite="1" r:id="rId1"/>
  <headerFooter alignWithMargins="0">
    <oddFooter>&amp;C&amp;"ＭＳ ゴシック,標準"&amp;10&amp;P</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32C9793-F8F0-4F91-9313-5B66BD03CA1E}">
          <x14:formula1>
            <xm:f>事業区分!$D$9:$G$9</xm:f>
          </x14:formula1>
          <xm:sqref>J6:J29</xm:sqref>
        </x14:dataValidation>
        <x14:dataValidation type="list" allowBlank="1" showInputMessage="1" showErrorMessage="1" xr:uid="{54A79F61-88AE-4FA4-9A81-BA5D2152C414}">
          <x14:formula1>
            <xm:f>事業区分!$B$9:$B$51</xm:f>
          </x14:formula1>
          <xm:sqref>H6:H29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60B79-9719-4611-9C8E-882CE7C11A03}">
  <dimension ref="A1:R51"/>
  <sheetViews>
    <sheetView showGridLines="0" view="pageBreakPreview" zoomScale="120" zoomScaleNormal="100" zoomScaleSheetLayoutView="120" workbookViewId="0">
      <pane ySplit="1" topLeftCell="A15" activePane="bottomLeft" state="frozen"/>
      <selection pane="bottomLeft" activeCell="Q1" sqref="Q1:R1"/>
    </sheetView>
  </sheetViews>
  <sheetFormatPr defaultColWidth="5.625" defaultRowHeight="12"/>
  <cols>
    <col min="1" max="16384" width="5.625" style="1"/>
  </cols>
  <sheetData>
    <row r="1" spans="1:18">
      <c r="A1" s="1" t="s">
        <v>74</v>
      </c>
      <c r="O1" s="29" t="s">
        <v>24</v>
      </c>
      <c r="P1" s="29"/>
      <c r="Q1" s="30" t="s">
        <v>48</v>
      </c>
      <c r="R1" s="30"/>
    </row>
    <row r="2" spans="1:18" ht="24">
      <c r="A2" s="31" t="s">
        <v>18</v>
      </c>
      <c r="B2" s="31"/>
      <c r="C2" s="31"/>
      <c r="D2" s="31"/>
      <c r="E2" s="31"/>
      <c r="F2" s="31"/>
      <c r="G2" s="31"/>
      <c r="H2" s="31"/>
      <c r="I2" s="31"/>
      <c r="J2" s="31"/>
      <c r="K2" s="31"/>
      <c r="L2" s="31"/>
      <c r="M2" s="31"/>
      <c r="N2" s="31"/>
      <c r="O2" s="31"/>
      <c r="P2" s="31"/>
      <c r="Q2" s="31"/>
      <c r="R2" s="31"/>
    </row>
    <row r="4" spans="1:18">
      <c r="A4" s="26" t="s">
        <v>0</v>
      </c>
      <c r="B4" s="28"/>
      <c r="C4" s="32" t="s">
        <v>73</v>
      </c>
      <c r="D4" s="32"/>
      <c r="E4" s="32"/>
      <c r="F4" s="32"/>
      <c r="G4" s="32"/>
      <c r="H4" s="32"/>
      <c r="I4" s="32"/>
      <c r="J4" s="32"/>
      <c r="K4" s="32"/>
      <c r="O4" s="25" t="s">
        <v>2</v>
      </c>
      <c r="P4" s="25"/>
      <c r="Q4" s="33" t="s">
        <v>105</v>
      </c>
      <c r="R4" s="34"/>
    </row>
    <row r="5" spans="1:18" s="7" customFormat="1">
      <c r="A5" s="35" t="s">
        <v>10</v>
      </c>
      <c r="B5" s="36"/>
      <c r="C5" s="20"/>
      <c r="D5" s="41" t="s">
        <v>82</v>
      </c>
      <c r="E5" s="42"/>
      <c r="F5" s="42"/>
      <c r="G5" s="42"/>
      <c r="H5" s="42"/>
      <c r="I5" s="42"/>
      <c r="J5" s="42"/>
      <c r="K5" s="43"/>
      <c r="O5" s="21" t="s">
        <v>25</v>
      </c>
      <c r="P5" s="22"/>
      <c r="Q5" s="23" t="s">
        <v>104</v>
      </c>
      <c r="R5" s="24"/>
    </row>
    <row r="6" spans="1:18" s="7" customFormat="1">
      <c r="A6" s="37"/>
      <c r="B6" s="38"/>
      <c r="C6" s="20"/>
      <c r="D6" s="41" t="s">
        <v>84</v>
      </c>
      <c r="E6" s="42"/>
      <c r="F6" s="42"/>
      <c r="G6" s="42"/>
      <c r="H6" s="42"/>
      <c r="I6" s="42"/>
      <c r="J6" s="42"/>
      <c r="K6" s="43"/>
      <c r="O6" s="19"/>
      <c r="P6" s="19"/>
      <c r="Q6" s="6"/>
      <c r="R6" s="6"/>
    </row>
    <row r="7" spans="1:18" s="7" customFormat="1">
      <c r="A7" s="37"/>
      <c r="B7" s="38"/>
      <c r="C7" s="20"/>
      <c r="D7" s="41" t="s">
        <v>83</v>
      </c>
      <c r="E7" s="42"/>
      <c r="F7" s="42"/>
      <c r="G7" s="42"/>
      <c r="H7" s="42"/>
      <c r="I7" s="42"/>
      <c r="J7" s="42"/>
      <c r="K7" s="43"/>
      <c r="O7" s="19"/>
      <c r="P7" s="19"/>
      <c r="Q7" s="6"/>
      <c r="R7" s="6"/>
    </row>
    <row r="8" spans="1:18" s="7" customFormat="1">
      <c r="A8" s="39"/>
      <c r="B8" s="40"/>
      <c r="C8" s="20"/>
      <c r="D8" s="41" t="s">
        <v>85</v>
      </c>
      <c r="E8" s="42"/>
      <c r="F8" s="42"/>
      <c r="G8" s="42"/>
      <c r="H8" s="42"/>
      <c r="I8" s="42"/>
      <c r="J8" s="42"/>
      <c r="K8" s="43"/>
      <c r="O8" s="19"/>
      <c r="P8" s="19"/>
      <c r="Q8" s="6"/>
      <c r="R8" s="6"/>
    </row>
    <row r="10" spans="1:18">
      <c r="A10" s="25" t="s">
        <v>1</v>
      </c>
      <c r="B10" s="25"/>
      <c r="C10" s="25"/>
      <c r="D10" s="25"/>
      <c r="E10" s="26" t="s">
        <v>8</v>
      </c>
      <c r="F10" s="27"/>
      <c r="G10" s="27"/>
      <c r="H10" s="27"/>
      <c r="I10" s="27"/>
      <c r="J10" s="27"/>
      <c r="K10" s="28"/>
      <c r="L10" s="26" t="s">
        <v>11</v>
      </c>
      <c r="M10" s="27"/>
      <c r="N10" s="27"/>
      <c r="O10" s="27"/>
      <c r="P10" s="27"/>
      <c r="Q10" s="27"/>
      <c r="R10" s="28"/>
    </row>
    <row r="11" spans="1:18">
      <c r="A11" s="44"/>
      <c r="B11" s="45"/>
      <c r="C11" s="45"/>
      <c r="D11" s="46"/>
      <c r="E11" s="44"/>
      <c r="F11" s="45"/>
      <c r="G11" s="45"/>
      <c r="H11" s="45"/>
      <c r="I11" s="45"/>
      <c r="J11" s="45"/>
      <c r="K11" s="46"/>
      <c r="L11" s="44"/>
      <c r="M11" s="45"/>
      <c r="N11" s="45"/>
      <c r="O11" s="45"/>
      <c r="P11" s="45"/>
      <c r="Q11" s="45"/>
      <c r="R11" s="46"/>
    </row>
    <row r="12" spans="1:18">
      <c r="A12" s="47"/>
      <c r="B12" s="48"/>
      <c r="C12" s="48"/>
      <c r="D12" s="49"/>
      <c r="E12" s="47"/>
      <c r="F12" s="48"/>
      <c r="G12" s="48"/>
      <c r="H12" s="48"/>
      <c r="I12" s="48"/>
      <c r="J12" s="48"/>
      <c r="K12" s="49"/>
      <c r="L12" s="47"/>
      <c r="M12" s="48"/>
      <c r="N12" s="48"/>
      <c r="O12" s="48"/>
      <c r="P12" s="48"/>
      <c r="Q12" s="48"/>
      <c r="R12" s="49"/>
    </row>
    <row r="13" spans="1:18">
      <c r="A13" s="50"/>
      <c r="B13" s="51"/>
      <c r="C13" s="51"/>
      <c r="D13" s="52"/>
      <c r="E13" s="50"/>
      <c r="F13" s="51"/>
      <c r="G13" s="51"/>
      <c r="H13" s="51"/>
      <c r="I13" s="51"/>
      <c r="J13" s="51"/>
      <c r="K13" s="52"/>
      <c r="L13" s="50"/>
      <c r="M13" s="51"/>
      <c r="N13" s="51"/>
      <c r="O13" s="51"/>
      <c r="P13" s="51"/>
      <c r="Q13" s="51"/>
      <c r="R13" s="52"/>
    </row>
    <row r="15" spans="1:18" s="11" customFormat="1" ht="18" thickBot="1">
      <c r="A15" s="14" t="s">
        <v>77</v>
      </c>
      <c r="B15" s="15"/>
      <c r="C15" s="15"/>
      <c r="D15" s="15"/>
      <c r="E15" s="15"/>
      <c r="F15" s="15"/>
      <c r="G15" s="15"/>
      <c r="H15" s="15"/>
      <c r="I15" s="15"/>
      <c r="J15" s="15"/>
      <c r="K15" s="15"/>
      <c r="L15" s="16"/>
      <c r="M15" s="16"/>
      <c r="N15" s="17"/>
      <c r="O15" s="17"/>
      <c r="P15" s="12"/>
      <c r="Q15" s="12"/>
      <c r="R15" s="13"/>
    </row>
    <row r="16" spans="1:18" s="11" customFormat="1" ht="12.75" thickBot="1">
      <c r="A16" s="18"/>
      <c r="B16" s="15" t="s">
        <v>78</v>
      </c>
      <c r="C16" s="15"/>
      <c r="D16" s="15"/>
      <c r="E16" s="15"/>
      <c r="F16" s="15"/>
      <c r="G16" s="15"/>
      <c r="H16" s="15"/>
      <c r="I16" s="15"/>
      <c r="J16" s="18"/>
      <c r="K16" s="15" t="s">
        <v>75</v>
      </c>
      <c r="L16" s="15"/>
      <c r="M16" s="15"/>
      <c r="N16" s="15"/>
      <c r="O16" s="15"/>
    </row>
    <row r="17" spans="1:18" s="11" customFormat="1" ht="12.75" thickBot="1">
      <c r="A17" s="18"/>
      <c r="B17" s="15" t="s">
        <v>79</v>
      </c>
      <c r="C17" s="15"/>
      <c r="D17" s="15"/>
      <c r="E17" s="15"/>
      <c r="F17" s="15"/>
      <c r="G17" s="15"/>
      <c r="H17" s="15"/>
      <c r="I17" s="15"/>
      <c r="J17" s="18" t="s">
        <v>106</v>
      </c>
      <c r="K17" s="15" t="s">
        <v>76</v>
      </c>
      <c r="L17" s="15"/>
      <c r="M17" s="15"/>
      <c r="N17" s="15"/>
      <c r="O17" s="15"/>
    </row>
    <row r="18" spans="1:18">
      <c r="A18" s="15"/>
      <c r="B18" s="15"/>
      <c r="C18" s="15"/>
      <c r="D18" s="15"/>
      <c r="E18" s="15"/>
      <c r="F18" s="15"/>
      <c r="G18" s="15"/>
      <c r="H18" s="15"/>
      <c r="I18" s="15"/>
      <c r="J18" s="15"/>
      <c r="K18" s="15"/>
      <c r="L18" s="15"/>
      <c r="M18" s="15"/>
      <c r="N18" s="15"/>
      <c r="O18" s="15"/>
    </row>
    <row r="19" spans="1:18" ht="15" customHeight="1">
      <c r="A19" s="14" t="s">
        <v>80</v>
      </c>
      <c r="B19" s="15"/>
      <c r="C19" s="15"/>
      <c r="D19" s="15"/>
      <c r="E19" s="15"/>
      <c r="F19" s="15"/>
      <c r="G19" s="15"/>
      <c r="H19" s="15"/>
      <c r="I19" s="15"/>
      <c r="J19" s="15"/>
      <c r="K19" s="15"/>
      <c r="L19" s="15"/>
      <c r="M19" s="15"/>
      <c r="N19" s="15"/>
      <c r="O19" s="15"/>
    </row>
    <row r="20" spans="1:18" ht="24" customHeight="1">
      <c r="A20" s="26" t="s">
        <v>3</v>
      </c>
      <c r="B20" s="27"/>
      <c r="C20" s="27"/>
      <c r="D20" s="28"/>
      <c r="E20" s="26" t="s">
        <v>12</v>
      </c>
      <c r="F20" s="28"/>
      <c r="G20" s="26" t="s">
        <v>4</v>
      </c>
      <c r="H20" s="28"/>
      <c r="I20" s="26" t="s">
        <v>5</v>
      </c>
      <c r="J20" s="28"/>
      <c r="K20" s="53" t="s">
        <v>15</v>
      </c>
      <c r="L20" s="54"/>
      <c r="M20" s="53" t="s">
        <v>16</v>
      </c>
      <c r="N20" s="54"/>
      <c r="O20" s="26" t="s">
        <v>6</v>
      </c>
      <c r="P20" s="28"/>
      <c r="Q20" s="26" t="s">
        <v>7</v>
      </c>
      <c r="R20" s="28"/>
    </row>
    <row r="21" spans="1:18" ht="15" customHeight="1">
      <c r="A21" s="2"/>
      <c r="B21" s="3"/>
      <c r="C21" s="3"/>
      <c r="D21" s="4"/>
      <c r="E21" s="2"/>
      <c r="F21" s="4"/>
      <c r="G21" s="2"/>
      <c r="H21" s="4"/>
      <c r="I21" s="2"/>
      <c r="J21" s="4"/>
      <c r="K21" s="2"/>
      <c r="L21" s="4" t="s">
        <v>9</v>
      </c>
      <c r="M21" s="2"/>
      <c r="N21" s="4" t="s">
        <v>9</v>
      </c>
      <c r="O21" s="2"/>
      <c r="P21" s="4"/>
      <c r="Q21" s="2"/>
      <c r="R21" s="4"/>
    </row>
    <row r="22" spans="1:18" s="5" customFormat="1">
      <c r="A22" s="55"/>
      <c r="B22" s="56"/>
      <c r="C22" s="56"/>
      <c r="D22" s="57"/>
      <c r="E22" s="55"/>
      <c r="F22" s="57"/>
      <c r="G22" s="55"/>
      <c r="H22" s="57"/>
      <c r="I22" s="55"/>
      <c r="J22" s="57"/>
      <c r="K22" s="55"/>
      <c r="L22" s="57"/>
      <c r="M22" s="58">
        <f>I22*K22</f>
        <v>0</v>
      </c>
      <c r="N22" s="59"/>
      <c r="O22" s="55"/>
      <c r="P22" s="57"/>
      <c r="Q22" s="55"/>
      <c r="R22" s="57"/>
    </row>
    <row r="23" spans="1:18" s="5" customFormat="1">
      <c r="A23" s="55"/>
      <c r="B23" s="56"/>
      <c r="C23" s="56"/>
      <c r="D23" s="57"/>
      <c r="E23" s="55"/>
      <c r="F23" s="57"/>
      <c r="G23" s="55"/>
      <c r="H23" s="57"/>
      <c r="I23" s="55"/>
      <c r="J23" s="57"/>
      <c r="K23" s="55"/>
      <c r="L23" s="57"/>
      <c r="M23" s="58">
        <f>I23*K23</f>
        <v>0</v>
      </c>
      <c r="N23" s="59"/>
      <c r="O23" s="55"/>
      <c r="P23" s="57"/>
      <c r="Q23" s="55"/>
      <c r="R23" s="57"/>
    </row>
    <row r="24" spans="1:18" s="5" customFormat="1">
      <c r="A24" s="55"/>
      <c r="B24" s="56"/>
      <c r="C24" s="56"/>
      <c r="D24" s="57"/>
      <c r="E24" s="55"/>
      <c r="F24" s="57"/>
      <c r="G24" s="55"/>
      <c r="H24" s="57"/>
      <c r="I24" s="55"/>
      <c r="J24" s="57"/>
      <c r="K24" s="55"/>
      <c r="L24" s="57"/>
      <c r="M24" s="58">
        <f t="shared" ref="M24:M31" si="0">I24*K24</f>
        <v>0</v>
      </c>
      <c r="N24" s="59"/>
      <c r="O24" s="55"/>
      <c r="P24" s="57"/>
      <c r="Q24" s="55"/>
      <c r="R24" s="57"/>
    </row>
    <row r="25" spans="1:18" s="5" customFormat="1" ht="13.5" customHeight="1">
      <c r="A25" s="55"/>
      <c r="B25" s="56"/>
      <c r="C25" s="56"/>
      <c r="D25" s="57"/>
      <c r="E25" s="55"/>
      <c r="F25" s="57"/>
      <c r="G25" s="55"/>
      <c r="H25" s="57"/>
      <c r="I25" s="55"/>
      <c r="J25" s="57"/>
      <c r="K25" s="55"/>
      <c r="L25" s="57"/>
      <c r="M25" s="58">
        <f t="shared" si="0"/>
        <v>0</v>
      </c>
      <c r="N25" s="59"/>
      <c r="O25" s="55"/>
      <c r="P25" s="57"/>
      <c r="Q25" s="55"/>
      <c r="R25" s="57"/>
    </row>
    <row r="26" spans="1:18" s="5" customFormat="1" ht="12" customHeight="1">
      <c r="A26" s="55"/>
      <c r="B26" s="56"/>
      <c r="C26" s="56"/>
      <c r="D26" s="57"/>
      <c r="E26" s="55"/>
      <c r="F26" s="57"/>
      <c r="G26" s="55"/>
      <c r="H26" s="57"/>
      <c r="I26" s="55"/>
      <c r="J26" s="57"/>
      <c r="K26" s="55"/>
      <c r="L26" s="57"/>
      <c r="M26" s="58">
        <f t="shared" si="0"/>
        <v>0</v>
      </c>
      <c r="N26" s="59"/>
      <c r="O26" s="55"/>
      <c r="P26" s="57"/>
      <c r="Q26" s="55"/>
      <c r="R26" s="57"/>
    </row>
    <row r="27" spans="1:18" s="5" customFormat="1" ht="13.5" customHeight="1">
      <c r="A27" s="55"/>
      <c r="B27" s="56"/>
      <c r="C27" s="56"/>
      <c r="D27" s="57"/>
      <c r="E27" s="55"/>
      <c r="F27" s="57"/>
      <c r="G27" s="55"/>
      <c r="H27" s="57"/>
      <c r="I27" s="55"/>
      <c r="J27" s="57"/>
      <c r="K27" s="55"/>
      <c r="L27" s="57"/>
      <c r="M27" s="58">
        <f t="shared" si="0"/>
        <v>0</v>
      </c>
      <c r="N27" s="59"/>
      <c r="O27" s="55"/>
      <c r="P27" s="57"/>
      <c r="Q27" s="55"/>
      <c r="R27" s="57"/>
    </row>
    <row r="28" spans="1:18" s="5" customFormat="1" ht="13.5" customHeight="1">
      <c r="A28" s="55"/>
      <c r="B28" s="56"/>
      <c r="C28" s="56"/>
      <c r="D28" s="57"/>
      <c r="E28" s="55"/>
      <c r="F28" s="57"/>
      <c r="G28" s="55"/>
      <c r="H28" s="57"/>
      <c r="I28" s="55"/>
      <c r="J28" s="57"/>
      <c r="K28" s="55"/>
      <c r="L28" s="57"/>
      <c r="M28" s="58">
        <f t="shared" si="0"/>
        <v>0</v>
      </c>
      <c r="N28" s="59"/>
      <c r="O28" s="55"/>
      <c r="P28" s="57"/>
      <c r="Q28" s="55"/>
      <c r="R28" s="57"/>
    </row>
    <row r="29" spans="1:18" s="5" customFormat="1" ht="13.5" customHeight="1">
      <c r="A29" s="55"/>
      <c r="B29" s="56"/>
      <c r="C29" s="56"/>
      <c r="D29" s="57"/>
      <c r="E29" s="55"/>
      <c r="F29" s="57"/>
      <c r="G29" s="55"/>
      <c r="H29" s="57"/>
      <c r="I29" s="55"/>
      <c r="J29" s="57"/>
      <c r="K29" s="55"/>
      <c r="L29" s="57"/>
      <c r="M29" s="58">
        <f t="shared" si="0"/>
        <v>0</v>
      </c>
      <c r="N29" s="59"/>
      <c r="O29" s="55"/>
      <c r="P29" s="57"/>
      <c r="Q29" s="55"/>
      <c r="R29" s="57"/>
    </row>
    <row r="30" spans="1:18" s="5" customFormat="1" ht="13.5" customHeight="1">
      <c r="A30" s="55"/>
      <c r="B30" s="56"/>
      <c r="C30" s="56"/>
      <c r="D30" s="57"/>
      <c r="E30" s="55"/>
      <c r="F30" s="57"/>
      <c r="G30" s="55"/>
      <c r="H30" s="57"/>
      <c r="I30" s="55"/>
      <c r="J30" s="57"/>
      <c r="K30" s="55"/>
      <c r="L30" s="57"/>
      <c r="M30" s="58">
        <f t="shared" si="0"/>
        <v>0</v>
      </c>
      <c r="N30" s="59"/>
      <c r="O30" s="55"/>
      <c r="P30" s="57"/>
      <c r="Q30" s="55"/>
      <c r="R30" s="57"/>
    </row>
    <row r="31" spans="1:18" s="5" customFormat="1" ht="13.5" customHeight="1">
      <c r="A31" s="60"/>
      <c r="B31" s="65"/>
      <c r="C31" s="65"/>
      <c r="D31" s="61"/>
      <c r="E31" s="60"/>
      <c r="F31" s="61"/>
      <c r="G31" s="60"/>
      <c r="H31" s="61"/>
      <c r="I31" s="60"/>
      <c r="J31" s="61"/>
      <c r="K31" s="60"/>
      <c r="L31" s="61"/>
      <c r="M31" s="66">
        <f t="shared" si="0"/>
        <v>0</v>
      </c>
      <c r="N31" s="67"/>
      <c r="O31" s="60"/>
      <c r="P31" s="61"/>
      <c r="Q31" s="60"/>
      <c r="R31" s="61"/>
    </row>
    <row r="32" spans="1:18" s="5" customFormat="1" ht="13.5" customHeight="1">
      <c r="A32" s="62"/>
      <c r="B32" s="63"/>
      <c r="C32" s="63"/>
      <c r="D32" s="64"/>
      <c r="E32" s="62"/>
      <c r="F32" s="64"/>
      <c r="G32" s="62"/>
      <c r="H32" s="64"/>
      <c r="I32" s="62"/>
      <c r="J32" s="64"/>
      <c r="K32" s="62" t="s">
        <v>14</v>
      </c>
      <c r="L32" s="64"/>
      <c r="M32" s="62">
        <f>SUBTOTAL(109,M22:N31)</f>
        <v>0</v>
      </c>
      <c r="N32" s="64"/>
      <c r="O32" s="62"/>
      <c r="P32" s="64"/>
      <c r="Q32" s="62"/>
      <c r="R32" s="64"/>
    </row>
    <row r="34" spans="1:18" ht="17.25">
      <c r="A34" s="14" t="s">
        <v>81</v>
      </c>
    </row>
    <row r="35" spans="1:18">
      <c r="A35" s="8" t="s">
        <v>23</v>
      </c>
      <c r="B35" s="9"/>
      <c r="C35" s="9"/>
      <c r="D35" s="9"/>
      <c r="E35" s="9"/>
      <c r="F35" s="9"/>
      <c r="G35" s="9"/>
      <c r="H35" s="9"/>
      <c r="I35" s="9"/>
      <c r="J35" s="9"/>
      <c r="K35" s="9"/>
      <c r="L35" s="9"/>
      <c r="M35" s="9"/>
      <c r="N35" s="9"/>
      <c r="O35" s="9"/>
      <c r="P35" s="9"/>
      <c r="Q35" s="9"/>
      <c r="R35" s="10"/>
    </row>
    <row r="36" spans="1:18">
      <c r="A36" s="47"/>
      <c r="B36" s="48"/>
      <c r="C36" s="48"/>
      <c r="D36" s="48"/>
      <c r="E36" s="48"/>
      <c r="F36" s="48"/>
      <c r="G36" s="48"/>
      <c r="H36" s="48"/>
      <c r="I36" s="48"/>
      <c r="J36" s="48"/>
      <c r="K36" s="48"/>
      <c r="L36" s="48"/>
      <c r="M36" s="48"/>
      <c r="N36" s="48"/>
      <c r="O36" s="48"/>
      <c r="P36" s="48"/>
      <c r="Q36" s="48"/>
      <c r="R36" s="49"/>
    </row>
    <row r="37" spans="1:18">
      <c r="A37" s="47"/>
      <c r="B37" s="48"/>
      <c r="C37" s="48"/>
      <c r="D37" s="48"/>
      <c r="E37" s="48"/>
      <c r="F37" s="48"/>
      <c r="G37" s="48"/>
      <c r="H37" s="48"/>
      <c r="I37" s="48"/>
      <c r="J37" s="48"/>
      <c r="K37" s="48"/>
      <c r="L37" s="48"/>
      <c r="M37" s="48"/>
      <c r="N37" s="48"/>
      <c r="O37" s="48"/>
      <c r="P37" s="48"/>
      <c r="Q37" s="48"/>
      <c r="R37" s="49"/>
    </row>
    <row r="38" spans="1:18">
      <c r="A38" s="47"/>
      <c r="B38" s="48"/>
      <c r="C38" s="48"/>
      <c r="D38" s="48"/>
      <c r="E38" s="48"/>
      <c r="F38" s="48"/>
      <c r="G38" s="48"/>
      <c r="H38" s="48"/>
      <c r="I38" s="48"/>
      <c r="J38" s="48"/>
      <c r="K38" s="48"/>
      <c r="L38" s="48"/>
      <c r="M38" s="48"/>
      <c r="N38" s="48"/>
      <c r="O38" s="48"/>
      <c r="P38" s="48"/>
      <c r="Q38" s="48"/>
      <c r="R38" s="49"/>
    </row>
    <row r="39" spans="1:18">
      <c r="A39" s="47"/>
      <c r="B39" s="48"/>
      <c r="C39" s="48"/>
      <c r="D39" s="48"/>
      <c r="E39" s="48"/>
      <c r="F39" s="48"/>
      <c r="G39" s="48"/>
      <c r="H39" s="48"/>
      <c r="I39" s="48"/>
      <c r="J39" s="48"/>
      <c r="K39" s="48"/>
      <c r="L39" s="48"/>
      <c r="M39" s="48"/>
      <c r="N39" s="48"/>
      <c r="O39" s="48"/>
      <c r="P39" s="48"/>
      <c r="Q39" s="48"/>
      <c r="R39" s="49"/>
    </row>
    <row r="40" spans="1:18">
      <c r="A40" s="47"/>
      <c r="B40" s="48"/>
      <c r="C40" s="48"/>
      <c r="D40" s="48"/>
      <c r="E40" s="48"/>
      <c r="F40" s="48"/>
      <c r="G40" s="48"/>
      <c r="H40" s="48"/>
      <c r="I40" s="48"/>
      <c r="J40" s="48"/>
      <c r="K40" s="48"/>
      <c r="L40" s="48"/>
      <c r="M40" s="48"/>
      <c r="N40" s="48"/>
      <c r="O40" s="48"/>
      <c r="P40" s="48"/>
      <c r="Q40" s="48"/>
      <c r="R40" s="49"/>
    </row>
    <row r="41" spans="1:18">
      <c r="A41" s="47"/>
      <c r="B41" s="48"/>
      <c r="C41" s="48"/>
      <c r="D41" s="48"/>
      <c r="E41" s="48"/>
      <c r="F41" s="48"/>
      <c r="G41" s="48"/>
      <c r="H41" s="48"/>
      <c r="I41" s="48"/>
      <c r="J41" s="48"/>
      <c r="K41" s="48"/>
      <c r="L41" s="48"/>
      <c r="M41" s="48"/>
      <c r="N41" s="48"/>
      <c r="O41" s="48"/>
      <c r="P41" s="48"/>
      <c r="Q41" s="48"/>
      <c r="R41" s="49"/>
    </row>
    <row r="42" spans="1:18">
      <c r="A42" s="47"/>
      <c r="B42" s="48"/>
      <c r="C42" s="48"/>
      <c r="D42" s="48"/>
      <c r="E42" s="48"/>
      <c r="F42" s="48"/>
      <c r="G42" s="48"/>
      <c r="H42" s="48"/>
      <c r="I42" s="48"/>
      <c r="J42" s="48"/>
      <c r="K42" s="48"/>
      <c r="L42" s="48"/>
      <c r="M42" s="48"/>
      <c r="N42" s="48"/>
      <c r="O42" s="48"/>
      <c r="P42" s="48"/>
      <c r="Q42" s="48"/>
      <c r="R42" s="49"/>
    </row>
    <row r="43" spans="1:18">
      <c r="A43" s="47"/>
      <c r="B43" s="48"/>
      <c r="C43" s="48"/>
      <c r="D43" s="48"/>
      <c r="E43" s="48"/>
      <c r="F43" s="48"/>
      <c r="G43" s="48"/>
      <c r="H43" s="48"/>
      <c r="I43" s="48"/>
      <c r="J43" s="48"/>
      <c r="K43" s="48"/>
      <c r="L43" s="48"/>
      <c r="M43" s="48"/>
      <c r="N43" s="48"/>
      <c r="O43" s="48"/>
      <c r="P43" s="48"/>
      <c r="Q43" s="48"/>
      <c r="R43" s="49"/>
    </row>
    <row r="44" spans="1:18">
      <c r="A44" s="50"/>
      <c r="B44" s="51"/>
      <c r="C44" s="51"/>
      <c r="D44" s="51"/>
      <c r="E44" s="51"/>
      <c r="F44" s="51"/>
      <c r="G44" s="51"/>
      <c r="H44" s="51"/>
      <c r="I44" s="51"/>
      <c r="J44" s="51"/>
      <c r="K44" s="51"/>
      <c r="L44" s="51"/>
      <c r="M44" s="51"/>
      <c r="N44" s="51"/>
      <c r="O44" s="51"/>
      <c r="P44" s="51"/>
      <c r="Q44" s="51"/>
      <c r="R44" s="52"/>
    </row>
    <row r="45" spans="1:18">
      <c r="A45" s="6"/>
      <c r="B45" s="6"/>
      <c r="C45" s="6"/>
      <c r="D45" s="6"/>
      <c r="E45" s="6"/>
      <c r="F45" s="6"/>
      <c r="G45" s="6"/>
      <c r="H45" s="6"/>
      <c r="I45" s="6"/>
      <c r="J45" s="6"/>
      <c r="K45" s="6"/>
      <c r="L45" s="6"/>
      <c r="M45" s="6"/>
      <c r="N45" s="6"/>
      <c r="O45" s="6"/>
      <c r="P45" s="6"/>
      <c r="Q45" s="6"/>
      <c r="R45" s="6"/>
    </row>
    <row r="46" spans="1:18">
      <c r="A46" s="1" t="s">
        <v>13</v>
      </c>
    </row>
    <row r="47" spans="1:18">
      <c r="A47" s="1" t="s">
        <v>21</v>
      </c>
    </row>
    <row r="48" spans="1:18">
      <c r="A48" s="1" t="s">
        <v>20</v>
      </c>
    </row>
    <row r="49" spans="1:1">
      <c r="A49" s="1" t="s">
        <v>19</v>
      </c>
    </row>
    <row r="50" spans="1:1">
      <c r="A50" s="1" t="s">
        <v>22</v>
      </c>
    </row>
    <row r="51" spans="1:1">
      <c r="A51" s="1" t="s">
        <v>17</v>
      </c>
    </row>
  </sheetData>
  <mergeCells count="117">
    <mergeCell ref="A36:R44"/>
    <mergeCell ref="O31:P31"/>
    <mergeCell ref="Q31:R31"/>
    <mergeCell ref="A32:D32"/>
    <mergeCell ref="E32:F32"/>
    <mergeCell ref="G32:H32"/>
    <mergeCell ref="I32:J32"/>
    <mergeCell ref="K32:L32"/>
    <mergeCell ref="M32:N32"/>
    <mergeCell ref="O32:P32"/>
    <mergeCell ref="Q32:R32"/>
    <mergeCell ref="A31:D31"/>
    <mergeCell ref="E31:F31"/>
    <mergeCell ref="G31:H31"/>
    <mergeCell ref="I31:J31"/>
    <mergeCell ref="K31:L31"/>
    <mergeCell ref="M31:N31"/>
    <mergeCell ref="K30:L30"/>
    <mergeCell ref="M30:N30"/>
    <mergeCell ref="O30:P30"/>
    <mergeCell ref="Q30:R30"/>
    <mergeCell ref="A29:D29"/>
    <mergeCell ref="E29:F29"/>
    <mergeCell ref="G29:H29"/>
    <mergeCell ref="I29:J29"/>
    <mergeCell ref="K29:L29"/>
    <mergeCell ref="M29:N29"/>
    <mergeCell ref="O29:P29"/>
    <mergeCell ref="Q29:R29"/>
    <mergeCell ref="A30:D30"/>
    <mergeCell ref="E30:F30"/>
    <mergeCell ref="G30:H30"/>
    <mergeCell ref="I30:J30"/>
    <mergeCell ref="O27:P27"/>
    <mergeCell ref="Q27:R27"/>
    <mergeCell ref="A28:D28"/>
    <mergeCell ref="E28:F28"/>
    <mergeCell ref="G28:H28"/>
    <mergeCell ref="I28:J28"/>
    <mergeCell ref="K28:L28"/>
    <mergeCell ref="M28:N28"/>
    <mergeCell ref="O28:P28"/>
    <mergeCell ref="Q28:R28"/>
    <mergeCell ref="A27:D27"/>
    <mergeCell ref="E27:F27"/>
    <mergeCell ref="G27:H27"/>
    <mergeCell ref="I27:J27"/>
    <mergeCell ref="K27:L27"/>
    <mergeCell ref="M27:N27"/>
    <mergeCell ref="O25:P25"/>
    <mergeCell ref="Q25:R25"/>
    <mergeCell ref="A26:D26"/>
    <mergeCell ref="E26:F26"/>
    <mergeCell ref="G26:H26"/>
    <mergeCell ref="I26:J26"/>
    <mergeCell ref="K26:L26"/>
    <mergeCell ref="M26:N26"/>
    <mergeCell ref="O26:P26"/>
    <mergeCell ref="Q26:R26"/>
    <mergeCell ref="A25:D25"/>
    <mergeCell ref="E25:F25"/>
    <mergeCell ref="G25:H25"/>
    <mergeCell ref="I25:J25"/>
    <mergeCell ref="K25:L25"/>
    <mergeCell ref="M25:N25"/>
    <mergeCell ref="A24:D24"/>
    <mergeCell ref="E24:F24"/>
    <mergeCell ref="G24:H24"/>
    <mergeCell ref="I24:J24"/>
    <mergeCell ref="K24:L24"/>
    <mergeCell ref="M24:N24"/>
    <mergeCell ref="O24:P24"/>
    <mergeCell ref="Q24:R24"/>
    <mergeCell ref="A23:D23"/>
    <mergeCell ref="E23:F23"/>
    <mergeCell ref="G23:H23"/>
    <mergeCell ref="I23:J23"/>
    <mergeCell ref="K23:L23"/>
    <mergeCell ref="M23:N23"/>
    <mergeCell ref="A22:D22"/>
    <mergeCell ref="E22:F22"/>
    <mergeCell ref="G22:H22"/>
    <mergeCell ref="I22:J22"/>
    <mergeCell ref="K22:L22"/>
    <mergeCell ref="M22:N22"/>
    <mergeCell ref="O22:P22"/>
    <mergeCell ref="Q22:R22"/>
    <mergeCell ref="O23:P23"/>
    <mergeCell ref="Q23:R23"/>
    <mergeCell ref="A11:D13"/>
    <mergeCell ref="E11:K13"/>
    <mergeCell ref="L11:R13"/>
    <mergeCell ref="A20:D20"/>
    <mergeCell ref="E20:F20"/>
    <mergeCell ref="G20:H20"/>
    <mergeCell ref="I20:J20"/>
    <mergeCell ref="K20:L20"/>
    <mergeCell ref="M20:N20"/>
    <mergeCell ref="O20:P20"/>
    <mergeCell ref="Q20:R20"/>
    <mergeCell ref="O5:P5"/>
    <mergeCell ref="Q5:R5"/>
    <mergeCell ref="A10:D10"/>
    <mergeCell ref="E10:K10"/>
    <mergeCell ref="L10:R10"/>
    <mergeCell ref="O1:P1"/>
    <mergeCell ref="Q1:R1"/>
    <mergeCell ref="A2:R2"/>
    <mergeCell ref="A4:B4"/>
    <mergeCell ref="C4:K4"/>
    <mergeCell ref="O4:P4"/>
    <mergeCell ref="Q4:R4"/>
    <mergeCell ref="A5:B8"/>
    <mergeCell ref="D5:K5"/>
    <mergeCell ref="D6:K6"/>
    <mergeCell ref="D7:K7"/>
    <mergeCell ref="D8:K8"/>
  </mergeCells>
  <phoneticPr fontId="1"/>
  <dataValidations count="4">
    <dataValidation type="list" allowBlank="1" showInputMessage="1" showErrorMessage="1" sqref="Q5:R5" xr:uid="{E7D5C418-BFFB-41ED-9C63-B781EE2A8CD6}">
      <formula1>"1.事業計画書,2.実績報告書"</formula1>
    </dataValidation>
    <dataValidation type="list" allowBlank="1" showInputMessage="1" showErrorMessage="1" sqref="J16:J17 A16:A17" xr:uid="{A6D2E4DA-D498-4586-8298-17A7E026DA6E}">
      <formula1>"○"</formula1>
    </dataValidation>
    <dataValidation type="list" allowBlank="1" showInputMessage="1" showErrorMessage="1" sqref="Q22:R31" xr:uid="{A36655CF-2DF4-429A-A5ED-CB0E86CA8272}">
      <formula1>"１.新規,２.増設"</formula1>
    </dataValidation>
    <dataValidation type="list" allowBlank="1" showInputMessage="1" showErrorMessage="1" sqref="C5:C8" xr:uid="{F73581EE-5D0A-4D75-A6D3-97441EBB97E3}">
      <formula1>"〇"</formula1>
    </dataValidation>
  </dataValidations>
  <printOptions horizontalCentered="1"/>
  <pageMargins left="0.59055118110236227" right="0.59055118110236227" top="0.59055118110236227" bottom="0.59055118110236227" header="0.39370078740157483" footer="0.39370078740157483"/>
  <pageSetup paperSize="9" scale="89" orientation="portrait" blackAndWhite="1" r:id="rId1"/>
  <headerFooter>
    <oddFooter>&amp;C&amp;"ＭＳ ゴシック,標準"&amp;10&amp;P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2639401-720F-4466-8954-C6BF88490573}">
          <x14:formula1>
            <xm:f>Sheet1!$A$1:$A$47</xm:f>
          </x14:formula1>
          <xm:sqref>Q1:R1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9AF12-E722-42BD-A178-513B8A8C96FA}">
  <sheetPr>
    <pageSetUpPr fitToPage="1"/>
  </sheetPr>
  <dimension ref="A1:AE30"/>
  <sheetViews>
    <sheetView showGridLines="0" view="pageBreakPreview" zoomScale="90" zoomScaleNormal="75" zoomScaleSheetLayoutView="90" workbookViewId="0">
      <pane xSplit="1" ySplit="5" topLeftCell="B6" activePane="bottomRight" state="frozen"/>
      <selection activeCell="I6" sqref="I6"/>
      <selection pane="topRight" activeCell="I6" sqref="I6"/>
      <selection pane="bottomLeft" activeCell="I6" sqref="I6"/>
      <selection pane="bottomRight" activeCell="H11" sqref="H11"/>
    </sheetView>
  </sheetViews>
  <sheetFormatPr defaultColWidth="9" defaultRowHeight="12" outlineLevelCol="1"/>
  <cols>
    <col min="1" max="1" width="6" style="149" customWidth="1" outlineLevel="1"/>
    <col min="2" max="2" width="9" style="149"/>
    <col min="3" max="3" width="9.125" style="149" hidden="1" customWidth="1" outlineLevel="1"/>
    <col min="4" max="4" width="13.625" style="149" hidden="1" customWidth="1" outlineLevel="1"/>
    <col min="5" max="5" width="9.125" style="149" hidden="1" customWidth="1" outlineLevel="1"/>
    <col min="6" max="6" width="13.625" style="149" hidden="1" customWidth="1" outlineLevel="1"/>
    <col min="7" max="7" width="13.625" style="149" customWidth="1" collapsed="1"/>
    <col min="8" max="8" width="11.25" style="149" bestFit="1" customWidth="1"/>
    <col min="9" max="9" width="31.25" style="149" customWidth="1"/>
    <col min="10" max="10" width="22.625" style="149" bestFit="1" customWidth="1"/>
    <col min="11" max="11" width="9.5" style="149" hidden="1" customWidth="1" outlineLevel="1"/>
    <col min="12" max="12" width="9.375" style="149" hidden="1" customWidth="1" outlineLevel="1"/>
    <col min="13" max="13" width="16.625" style="149" customWidth="1" collapsed="1"/>
    <col min="14" max="14" width="12.125" style="149" customWidth="1"/>
    <col min="15" max="15" width="12.625" style="149" customWidth="1"/>
    <col min="16" max="16" width="8.625" style="149" customWidth="1"/>
    <col min="17" max="23" width="12.625" style="149" customWidth="1"/>
    <col min="24" max="27" width="12.625" style="149" hidden="1" customWidth="1" outlineLevel="1"/>
    <col min="28" max="28" width="9" style="149" hidden="1" customWidth="1" outlineLevel="1"/>
    <col min="29" max="29" width="13.125" style="149" hidden="1" customWidth="1" outlineLevel="1"/>
    <col min="30" max="30" width="12.625" style="149" customWidth="1" collapsed="1"/>
    <col min="31" max="31" width="20.625" style="149" customWidth="1"/>
    <col min="32" max="16384" width="9" style="149"/>
  </cols>
  <sheetData>
    <row r="1" spans="1:31" s="74" customFormat="1" ht="24">
      <c r="A1" s="68"/>
      <c r="B1" s="69" t="s">
        <v>135</v>
      </c>
      <c r="C1" s="69"/>
      <c r="D1" s="69"/>
      <c r="E1" s="69"/>
      <c r="F1" s="69"/>
      <c r="G1" s="69"/>
      <c r="H1" s="69"/>
      <c r="I1" s="69"/>
      <c r="J1" s="69"/>
      <c r="K1" s="151" t="s">
        <v>136</v>
      </c>
      <c r="L1" s="151"/>
      <c r="M1" s="151"/>
      <c r="N1" s="151"/>
      <c r="O1" s="71"/>
      <c r="P1" s="71"/>
      <c r="Q1" s="71"/>
      <c r="R1" s="71"/>
      <c r="S1" s="71"/>
      <c r="T1" s="71"/>
      <c r="U1" s="71"/>
      <c r="V1" s="71"/>
      <c r="W1" s="71"/>
      <c r="X1" s="71"/>
      <c r="Y1" s="71"/>
      <c r="Z1" s="72"/>
      <c r="AA1" s="73"/>
    </row>
    <row r="2" spans="1:31" s="85" customFormat="1">
      <c r="A2" s="75"/>
      <c r="B2" s="76"/>
      <c r="C2" s="77"/>
      <c r="D2" s="78"/>
      <c r="E2" s="77"/>
      <c r="F2" s="78"/>
      <c r="G2" s="76"/>
      <c r="H2" s="76"/>
      <c r="I2" s="79"/>
      <c r="J2" s="79"/>
      <c r="K2" s="79"/>
      <c r="L2" s="79"/>
      <c r="M2" s="75"/>
      <c r="N2" s="80"/>
      <c r="O2" s="81" t="s">
        <v>108</v>
      </c>
      <c r="P2" s="81" t="s">
        <v>109</v>
      </c>
      <c r="Q2" s="81" t="s">
        <v>110</v>
      </c>
      <c r="R2" s="81" t="s">
        <v>111</v>
      </c>
      <c r="S2" s="81" t="s">
        <v>112</v>
      </c>
      <c r="T2" s="81" t="s">
        <v>113</v>
      </c>
      <c r="U2" s="81" t="s">
        <v>114</v>
      </c>
      <c r="V2" s="81" t="s">
        <v>115</v>
      </c>
      <c r="W2" s="81" t="s">
        <v>116</v>
      </c>
      <c r="X2" s="82" t="s">
        <v>117</v>
      </c>
      <c r="Y2" s="81" t="s">
        <v>118</v>
      </c>
      <c r="Z2" s="81" t="s">
        <v>119</v>
      </c>
      <c r="AA2" s="81" t="s">
        <v>120</v>
      </c>
      <c r="AB2" s="83"/>
      <c r="AC2" s="84"/>
      <c r="AD2" s="75"/>
      <c r="AE2" s="75"/>
    </row>
    <row r="3" spans="1:31" s="85" customFormat="1" ht="36">
      <c r="A3" s="86" t="s">
        <v>121</v>
      </c>
      <c r="B3" s="87" t="s">
        <v>86</v>
      </c>
      <c r="C3" s="88" t="s">
        <v>122</v>
      </c>
      <c r="D3" s="89"/>
      <c r="E3" s="88" t="s">
        <v>87</v>
      </c>
      <c r="F3" s="89"/>
      <c r="G3" s="90" t="s">
        <v>88</v>
      </c>
      <c r="H3" s="90" t="s">
        <v>123</v>
      </c>
      <c r="I3" s="91" t="s">
        <v>89</v>
      </c>
      <c r="J3" s="86" t="s">
        <v>124</v>
      </c>
      <c r="K3" s="152" t="s">
        <v>137</v>
      </c>
      <c r="L3" s="86" t="s">
        <v>125</v>
      </c>
      <c r="M3" s="91" t="s">
        <v>90</v>
      </c>
      <c r="N3" s="92" t="s">
        <v>91</v>
      </c>
      <c r="O3" s="92" t="s">
        <v>92</v>
      </c>
      <c r="P3" s="93" t="s">
        <v>93</v>
      </c>
      <c r="Q3" s="92" t="s">
        <v>94</v>
      </c>
      <c r="R3" s="94" t="s">
        <v>126</v>
      </c>
      <c r="S3" s="95" t="s">
        <v>95</v>
      </c>
      <c r="T3" s="92" t="s">
        <v>96</v>
      </c>
      <c r="U3" s="93" t="s">
        <v>127</v>
      </c>
      <c r="V3" s="93" t="s">
        <v>128</v>
      </c>
      <c r="W3" s="93" t="s">
        <v>129</v>
      </c>
      <c r="X3" s="86" t="s">
        <v>97</v>
      </c>
      <c r="Y3" s="93" t="s">
        <v>98</v>
      </c>
      <c r="Z3" s="93" t="s">
        <v>99</v>
      </c>
      <c r="AA3" s="93" t="s">
        <v>100</v>
      </c>
      <c r="AB3" s="96" t="s">
        <v>101</v>
      </c>
      <c r="AC3" s="97"/>
      <c r="AD3" s="91" t="s">
        <v>102</v>
      </c>
      <c r="AE3" s="91" t="s">
        <v>130</v>
      </c>
    </row>
    <row r="4" spans="1:31" s="109" customFormat="1">
      <c r="A4" s="98"/>
      <c r="B4" s="99"/>
      <c r="C4" s="100"/>
      <c r="D4" s="101"/>
      <c r="E4" s="100"/>
      <c r="F4" s="101"/>
      <c r="G4" s="100"/>
      <c r="H4" s="100"/>
      <c r="I4" s="98"/>
      <c r="J4" s="102"/>
      <c r="K4" s="102"/>
      <c r="L4" s="102"/>
      <c r="M4" s="103"/>
      <c r="N4" s="102"/>
      <c r="O4" s="103"/>
      <c r="P4" s="103"/>
      <c r="Q4" s="104"/>
      <c r="R4" s="104"/>
      <c r="S4" s="103"/>
      <c r="T4" s="103"/>
      <c r="U4" s="103"/>
      <c r="V4" s="103"/>
      <c r="W4" s="103"/>
      <c r="X4" s="105"/>
      <c r="Y4" s="103"/>
      <c r="Z4" s="103"/>
      <c r="AA4" s="106"/>
      <c r="AB4" s="102"/>
      <c r="AC4" s="107"/>
      <c r="AD4" s="108" t="s">
        <v>131</v>
      </c>
      <c r="AE4" s="98"/>
    </row>
    <row r="5" spans="1:31" s="120" customFormat="1">
      <c r="A5" s="110"/>
      <c r="B5" s="111"/>
      <c r="C5" s="112"/>
      <c r="D5" s="112"/>
      <c r="E5" s="112"/>
      <c r="F5" s="112"/>
      <c r="G5" s="112"/>
      <c r="H5" s="112"/>
      <c r="I5" s="113"/>
      <c r="J5" s="113"/>
      <c r="K5" s="113"/>
      <c r="L5" s="113"/>
      <c r="M5" s="114"/>
      <c r="N5" s="115"/>
      <c r="O5" s="116" t="s">
        <v>132</v>
      </c>
      <c r="P5" s="116" t="s">
        <v>132</v>
      </c>
      <c r="Q5" s="116" t="s">
        <v>132</v>
      </c>
      <c r="R5" s="116" t="s">
        <v>132</v>
      </c>
      <c r="S5" s="116" t="s">
        <v>132</v>
      </c>
      <c r="T5" s="116" t="s">
        <v>132</v>
      </c>
      <c r="U5" s="116" t="s">
        <v>132</v>
      </c>
      <c r="V5" s="116" t="s">
        <v>132</v>
      </c>
      <c r="W5" s="116" t="s">
        <v>132</v>
      </c>
      <c r="X5" s="117" t="s">
        <v>132</v>
      </c>
      <c r="Y5" s="116" t="s">
        <v>132</v>
      </c>
      <c r="Z5" s="116" t="s">
        <v>132</v>
      </c>
      <c r="AA5" s="116" t="s">
        <v>132</v>
      </c>
      <c r="AB5" s="118"/>
      <c r="AC5" s="119"/>
      <c r="AD5" s="114"/>
      <c r="AE5" s="110"/>
    </row>
    <row r="6" spans="1:31" s="135" customFormat="1" ht="36">
      <c r="A6" s="121">
        <v>1</v>
      </c>
      <c r="B6" s="153" t="s">
        <v>138</v>
      </c>
      <c r="C6" s="154"/>
      <c r="D6" s="153"/>
      <c r="E6" s="155"/>
      <c r="F6" s="153"/>
      <c r="G6" s="153" t="s">
        <v>138</v>
      </c>
      <c r="H6" s="153" t="s">
        <v>139</v>
      </c>
      <c r="I6" s="125" t="str">
        <f>IFERROR(VLOOKUP(H6,事業区分!$B$9:$C$46,2,0),"")</f>
        <v/>
      </c>
      <c r="J6" s="156" t="s">
        <v>140</v>
      </c>
      <c r="K6" s="157" t="str">
        <f>IFERROR(VLOOKUP(CONCATENATE(H6,I6),事業区分!$A$9:$H$1048576,8,0),"")</f>
        <v/>
      </c>
      <c r="L6" s="127" t="str">
        <f>IFERROR(INDEX([1]補助率!$C$5:$V$42,MATCH(I6,[1]補助率!$B$5:$B$42,0),MATCH(J6,[1]補助率!$C$4:$V$4,0)),"")</f>
        <v/>
      </c>
      <c r="M6" s="156" t="s">
        <v>141</v>
      </c>
      <c r="N6" s="153" t="s">
        <v>138</v>
      </c>
      <c r="O6" s="158">
        <v>10260000</v>
      </c>
      <c r="P6" s="158">
        <v>0</v>
      </c>
      <c r="Q6" s="129">
        <f>O6-P6</f>
        <v>10260000</v>
      </c>
      <c r="R6" s="158">
        <v>10260000</v>
      </c>
      <c r="S6" s="158">
        <v>16200000</v>
      </c>
      <c r="T6" s="130">
        <f>MIN(R6,S6)</f>
        <v>10260000</v>
      </c>
      <c r="U6" s="158" t="s">
        <v>142</v>
      </c>
      <c r="V6" s="129" t="str">
        <f t="shared" ref="V6:V10" si="0">IF(K6=1,MIN(Q6,T6),IF(K6=2,MIN(Q6,T6,U6),IF(K6=3,MIN(MIN(Q6,T6)*3/4,U6),IF(K6=4,MIN(MIN(Q6,T6)*L6,U6),IF(K6=5,MIN(MIN(Q6,T6)*2/3,U6),"")))))</f>
        <v/>
      </c>
      <c r="W6" s="129" t="str">
        <f>IFERROR(ROUNDDOWN(IF(K6=1,V6*L6,IF(K6=2,V6*L6,IF(K6=3,V6*2/3,IF(K6=4,V6,IF(K6=5,V6*1/2,""))))),-3),"")</f>
        <v/>
      </c>
      <c r="X6" s="132"/>
      <c r="Y6" s="128"/>
      <c r="Z6" s="130" t="str">
        <f>IFERROR(ROUNDDOWN(IF(K6=1,V6*L6,IF(K6=2,V6*L6,IF(K6=3,V6*2/3,IF(K6=4,V6,IF(K6=5,V6*1/2,""))))),-3),"")</f>
        <v/>
      </c>
      <c r="AA6" s="130" t="str">
        <f>IFERROR(Y6-Z6,"")</f>
        <v/>
      </c>
      <c r="AB6" s="133"/>
      <c r="AC6" s="134"/>
      <c r="AD6" s="159" t="s">
        <v>143</v>
      </c>
      <c r="AE6" s="156" t="s">
        <v>144</v>
      </c>
    </row>
    <row r="7" spans="1:31" s="135" customFormat="1">
      <c r="A7" s="121">
        <v>2</v>
      </c>
      <c r="B7" s="160" t="s">
        <v>145</v>
      </c>
      <c r="C7" s="161"/>
      <c r="D7" s="160"/>
      <c r="E7" s="161"/>
      <c r="F7" s="162"/>
      <c r="G7" s="160" t="s">
        <v>145</v>
      </c>
      <c r="H7" s="153" t="s">
        <v>146</v>
      </c>
      <c r="I7" s="125" t="str">
        <f>IFERROR(VLOOKUP(H7,事業区分!$B$9:$C$46,2,0),"")</f>
        <v/>
      </c>
      <c r="J7" s="156" t="s">
        <v>147</v>
      </c>
      <c r="K7" s="157" t="str">
        <f>IFERROR(VLOOKUP(CONCATENATE(H7,I7),事業区分!$A$9:$H$1048576,8,0),"")</f>
        <v/>
      </c>
      <c r="L7" s="127" t="str">
        <f>IFERROR(INDEX([1]補助率!$C$5:$V$42,MATCH(I7,[1]補助率!$B$5:$B$42,0),MATCH(J7,[1]補助率!$C$4:$V$4,0)),"")</f>
        <v/>
      </c>
      <c r="M7" s="163" t="s">
        <v>148</v>
      </c>
      <c r="N7" s="164" t="s">
        <v>149</v>
      </c>
      <c r="O7" s="165">
        <v>15000000</v>
      </c>
      <c r="P7" s="165">
        <v>0</v>
      </c>
      <c r="Q7" s="129">
        <f t="shared" ref="Q7:Q25" si="1">O7-P7</f>
        <v>15000000</v>
      </c>
      <c r="R7" s="165">
        <v>15000000</v>
      </c>
      <c r="S7" s="165">
        <v>16200000</v>
      </c>
      <c r="T7" s="130">
        <f t="shared" ref="T7:T25" si="2">MIN(R7,S7)</f>
        <v>15000000</v>
      </c>
      <c r="U7" s="165">
        <v>7500000</v>
      </c>
      <c r="V7" s="129" t="str">
        <f t="shared" si="0"/>
        <v/>
      </c>
      <c r="W7" s="129" t="str">
        <f t="shared" ref="W7:W25" si="3">IFERROR(ROUNDDOWN(IF(K7=1,V7*L7,IF(K7=2,V7*L7,IF(K7=3,V7*2/3,IF(K7=4,V7,IF(K7=5,V7*1/2,""))))),-3),"")</f>
        <v/>
      </c>
      <c r="X7" s="142"/>
      <c r="Y7" s="141"/>
      <c r="Z7" s="130" t="str">
        <f t="shared" ref="Z7:Z25" si="4">IFERROR(ROUNDDOWN(IF(K7=1,V7*L7,IF(K7=2,V7*L7,IF(K7=3,V7*2/3,IF(K7=4,V7,IF(K7=5,V7*1/2,""))))),-3),"")</f>
        <v/>
      </c>
      <c r="AA7" s="130" t="str">
        <f t="shared" ref="AA7:AA25" si="5">IFERROR(Y7-Z7,"")</f>
        <v/>
      </c>
      <c r="AB7" s="143"/>
      <c r="AC7" s="144"/>
      <c r="AD7" s="166" t="s">
        <v>150</v>
      </c>
      <c r="AE7" s="163" t="s">
        <v>151</v>
      </c>
    </row>
    <row r="8" spans="1:31" s="135" customFormat="1" ht="24">
      <c r="A8" s="121">
        <v>3</v>
      </c>
      <c r="B8" s="160" t="s">
        <v>152</v>
      </c>
      <c r="C8" s="167"/>
      <c r="D8" s="160"/>
      <c r="E8" s="161"/>
      <c r="F8" s="160"/>
      <c r="G8" s="160" t="s">
        <v>152</v>
      </c>
      <c r="H8" s="153" t="s">
        <v>153</v>
      </c>
      <c r="I8" s="125" t="str">
        <f>IFERROR(VLOOKUP(H8,事業区分!$B$9:$C$46,2,0),"")</f>
        <v/>
      </c>
      <c r="J8" s="156" t="s">
        <v>154</v>
      </c>
      <c r="K8" s="157" t="str">
        <f>IFERROR(VLOOKUP(CONCATENATE(H8,I8),事業区分!$A$9:$H$1048576,8,0),"")</f>
        <v/>
      </c>
      <c r="L8" s="127" t="str">
        <f>IFERROR(INDEX([1]補助率!$C$5:$V$42,MATCH(I8,[1]補助率!$B$5:$B$42,0),MATCH(J8,[1]補助率!$C$4:$V$4,0)),"")</f>
        <v/>
      </c>
      <c r="M8" s="163" t="s">
        <v>155</v>
      </c>
      <c r="N8" s="164" t="s">
        <v>156</v>
      </c>
      <c r="O8" s="165">
        <v>5000000</v>
      </c>
      <c r="P8" s="165">
        <v>0</v>
      </c>
      <c r="Q8" s="129">
        <f t="shared" si="1"/>
        <v>5000000</v>
      </c>
      <c r="R8" s="165">
        <v>5000000</v>
      </c>
      <c r="S8" s="165">
        <v>7714000</v>
      </c>
      <c r="T8" s="130">
        <f t="shared" si="2"/>
        <v>5000000</v>
      </c>
      <c r="U8" s="165">
        <v>5000000</v>
      </c>
      <c r="V8" s="129" t="str">
        <f t="shared" si="0"/>
        <v/>
      </c>
      <c r="W8" s="129" t="str">
        <f t="shared" si="3"/>
        <v/>
      </c>
      <c r="X8" s="142"/>
      <c r="Y8" s="141"/>
      <c r="Z8" s="130" t="str">
        <f t="shared" si="4"/>
        <v/>
      </c>
      <c r="AA8" s="130" t="str">
        <f t="shared" si="5"/>
        <v/>
      </c>
      <c r="AB8" s="143"/>
      <c r="AC8" s="144"/>
      <c r="AD8" s="166" t="s">
        <v>157</v>
      </c>
      <c r="AE8" s="156" t="s">
        <v>158</v>
      </c>
    </row>
    <row r="9" spans="1:31" s="135" customFormat="1" ht="36">
      <c r="A9" s="121">
        <v>4</v>
      </c>
      <c r="B9" s="160" t="s">
        <v>159</v>
      </c>
      <c r="C9" s="161"/>
      <c r="D9" s="160"/>
      <c r="E9" s="161"/>
      <c r="F9" s="160"/>
      <c r="G9" s="160" t="s">
        <v>159</v>
      </c>
      <c r="H9" s="153" t="s">
        <v>160</v>
      </c>
      <c r="I9" s="125" t="str">
        <f>IFERROR(VLOOKUP(H9,事業区分!$B$9:$C$46,2,0),"")</f>
        <v/>
      </c>
      <c r="J9" s="156" t="s">
        <v>161</v>
      </c>
      <c r="K9" s="157" t="str">
        <f>IFERROR(VLOOKUP(CONCATENATE(H9,I9),事業区分!$A$9:$H$1048576,8,0),"")</f>
        <v/>
      </c>
      <c r="L9" s="127" t="str">
        <f>IFERROR(INDEX([1]補助率!$C$5:$V$42,MATCH(I9,[1]補助率!$B$5:$B$42,0),MATCH(J9,[1]補助率!$C$4:$V$4,0)),"")</f>
        <v/>
      </c>
      <c r="M9" s="163" t="s">
        <v>162</v>
      </c>
      <c r="N9" s="164" t="s">
        <v>163</v>
      </c>
      <c r="O9" s="165">
        <v>30000000</v>
      </c>
      <c r="P9" s="165">
        <v>0</v>
      </c>
      <c r="Q9" s="129">
        <f t="shared" si="1"/>
        <v>30000000</v>
      </c>
      <c r="R9" s="165">
        <v>30000000</v>
      </c>
      <c r="S9" s="165">
        <v>69897000</v>
      </c>
      <c r="T9" s="130">
        <f t="shared" si="2"/>
        <v>30000000</v>
      </c>
      <c r="U9" s="165">
        <v>15000000</v>
      </c>
      <c r="V9" s="129" t="str">
        <f t="shared" si="0"/>
        <v/>
      </c>
      <c r="W9" s="129" t="str">
        <f t="shared" si="3"/>
        <v/>
      </c>
      <c r="X9" s="142"/>
      <c r="Y9" s="141"/>
      <c r="Z9" s="130" t="str">
        <f t="shared" si="4"/>
        <v/>
      </c>
      <c r="AA9" s="130" t="str">
        <f t="shared" si="5"/>
        <v/>
      </c>
      <c r="AB9" s="143"/>
      <c r="AC9" s="144"/>
      <c r="AD9" s="166" t="s">
        <v>164</v>
      </c>
      <c r="AE9" s="163" t="s">
        <v>165</v>
      </c>
    </row>
    <row r="10" spans="1:31" s="135" customFormat="1" ht="36">
      <c r="A10" s="121">
        <v>5</v>
      </c>
      <c r="B10" s="160" t="s">
        <v>138</v>
      </c>
      <c r="C10" s="161"/>
      <c r="D10" s="160"/>
      <c r="E10" s="161"/>
      <c r="F10" s="162"/>
      <c r="G10" s="160" t="s">
        <v>138</v>
      </c>
      <c r="H10" s="153" t="s">
        <v>166</v>
      </c>
      <c r="I10" s="125" t="str">
        <f>IFERROR(VLOOKUP(H10,事業区分!$B$9:$C$46,2,0),"")</f>
        <v/>
      </c>
      <c r="J10" s="156" t="s">
        <v>140</v>
      </c>
      <c r="K10" s="157" t="str">
        <f>IFERROR(VLOOKUP(CONCATENATE(H10,I10),事業区分!$A$9:$H$1048576,8,0),"")</f>
        <v/>
      </c>
      <c r="L10" s="127" t="str">
        <f>IFERROR(INDEX([1]補助率!$C$5:$V$42,MATCH(I10,[1]補助率!$B$5:$B$42,0),MATCH(J10,[1]補助率!$C$4:$V$4,0)),"")</f>
        <v/>
      </c>
      <c r="M10" s="163" t="s">
        <v>141</v>
      </c>
      <c r="N10" s="164" t="s">
        <v>143</v>
      </c>
      <c r="O10" s="165">
        <v>10000000</v>
      </c>
      <c r="P10" s="165">
        <v>0</v>
      </c>
      <c r="Q10" s="129">
        <f t="shared" si="1"/>
        <v>10000000</v>
      </c>
      <c r="R10" s="165">
        <v>10000000</v>
      </c>
      <c r="S10" s="165">
        <v>16200000</v>
      </c>
      <c r="T10" s="130">
        <f t="shared" si="2"/>
        <v>10000000</v>
      </c>
      <c r="U10" s="165">
        <v>7500000</v>
      </c>
      <c r="V10" s="129" t="str">
        <f t="shared" si="0"/>
        <v/>
      </c>
      <c r="W10" s="129" t="str">
        <f t="shared" si="3"/>
        <v/>
      </c>
      <c r="X10" s="142"/>
      <c r="Y10" s="141"/>
      <c r="Z10" s="130" t="str">
        <f t="shared" si="4"/>
        <v/>
      </c>
      <c r="AA10" s="130" t="str">
        <f t="shared" si="5"/>
        <v/>
      </c>
      <c r="AB10" s="143"/>
      <c r="AC10" s="144"/>
      <c r="AD10" s="166" t="s">
        <v>143</v>
      </c>
      <c r="AE10" s="156" t="s">
        <v>144</v>
      </c>
    </row>
    <row r="11" spans="1:31" s="135" customFormat="1" ht="24">
      <c r="A11" s="121">
        <v>6</v>
      </c>
      <c r="B11" s="160" t="s">
        <v>145</v>
      </c>
      <c r="C11" s="161"/>
      <c r="D11" s="160"/>
      <c r="E11" s="161"/>
      <c r="F11" s="160"/>
      <c r="G11" s="160" t="s">
        <v>145</v>
      </c>
      <c r="H11" s="153" t="s">
        <v>167</v>
      </c>
      <c r="I11" s="125" t="str">
        <f>IFERROR(VLOOKUP(H11,事業区分!$B$9:$C$46,2,0),"")</f>
        <v/>
      </c>
      <c r="J11" s="156" t="s">
        <v>168</v>
      </c>
      <c r="K11" s="157" t="str">
        <f>IFERROR(VLOOKUP(CONCATENATE(H11,I11),事業区分!$A$9:$H$1048576,8,0),"")</f>
        <v/>
      </c>
      <c r="L11" s="127" t="str">
        <f>IFERROR(INDEX([1]補助率!$C$5:$V$42,MATCH(I11,[1]補助率!$B$5:$B$42,0),MATCH(J11,[1]補助率!$C$4:$V$4,0)),"")</f>
        <v/>
      </c>
      <c r="M11" s="163" t="s">
        <v>169</v>
      </c>
      <c r="N11" s="164" t="s">
        <v>170</v>
      </c>
      <c r="O11" s="165">
        <v>1500000</v>
      </c>
      <c r="P11" s="165">
        <v>0</v>
      </c>
      <c r="Q11" s="129">
        <f t="shared" si="1"/>
        <v>1500000</v>
      </c>
      <c r="R11" s="165">
        <v>1500000</v>
      </c>
      <c r="S11" s="165">
        <v>1832000</v>
      </c>
      <c r="T11" s="130">
        <f t="shared" si="2"/>
        <v>1500000</v>
      </c>
      <c r="U11" s="165">
        <v>1000000</v>
      </c>
      <c r="V11" s="129" t="str">
        <f>IF(K11=1,MIN(Q11,T11),IF(K11=2,MIN(Q11,T11,U11),IF(K11=3,MIN(MIN(Q11,T11)*3/4,U11),IF(K11=4,MIN(MIN(Q11,T11)*L11,U11),IF(K11=5,MIN(MIN(Q11,T11)*2/3,U11),"")))))</f>
        <v/>
      </c>
      <c r="W11" s="129" t="str">
        <f t="shared" si="3"/>
        <v/>
      </c>
      <c r="X11" s="142"/>
      <c r="Y11" s="141"/>
      <c r="Z11" s="130" t="str">
        <f t="shared" si="4"/>
        <v/>
      </c>
      <c r="AA11" s="130" t="str">
        <f t="shared" si="5"/>
        <v/>
      </c>
      <c r="AB11" s="143"/>
      <c r="AC11" s="144"/>
      <c r="AD11" s="166" t="s">
        <v>157</v>
      </c>
      <c r="AE11" s="156" t="s">
        <v>158</v>
      </c>
    </row>
    <row r="12" spans="1:31" s="135" customFormat="1">
      <c r="A12" s="121">
        <v>7</v>
      </c>
      <c r="B12" s="160"/>
      <c r="C12" s="161"/>
      <c r="D12" s="160"/>
      <c r="E12" s="161"/>
      <c r="F12" s="162"/>
      <c r="G12" s="160"/>
      <c r="H12" s="153"/>
      <c r="I12" s="125" t="str">
        <f>IFERROR(VLOOKUP(H12,事業区分!$B$9:$C$46,2,0),"")</f>
        <v/>
      </c>
      <c r="J12" s="156"/>
      <c r="K12" s="157" t="str">
        <f>IFERROR(VLOOKUP(CONCATENATE(H12,I12),事業区分!$A$9:$H$1048576,8,0),"")</f>
        <v/>
      </c>
      <c r="L12" s="127" t="str">
        <f>IFERROR(INDEX([1]補助率!$C$5:$V$42,MATCH(I12,[1]補助率!$B$5:$B$42,0),MATCH(J12,[1]補助率!$C$4:$V$4,0)),"")</f>
        <v/>
      </c>
      <c r="M12" s="163"/>
      <c r="N12" s="164"/>
      <c r="O12" s="165"/>
      <c r="P12" s="165"/>
      <c r="Q12" s="129">
        <f t="shared" si="1"/>
        <v>0</v>
      </c>
      <c r="R12" s="165"/>
      <c r="S12" s="165"/>
      <c r="T12" s="130">
        <f t="shared" si="2"/>
        <v>0</v>
      </c>
      <c r="U12" s="165"/>
      <c r="V12" s="129" t="str">
        <f t="shared" ref="V12:V25" si="6">IF(K12=1,MIN(Q12,T12),IF(K12=2,MIN(Q12,T12,U12),IF(K12=3,MIN(MIN(Q12,T12)*3/4,U12),IF(K12=4,MIN(MIN(Q12,T12)*L12,U12),IF(K12=5,MIN(MIN(Q12,T12)*2/3,U12),"")))))</f>
        <v/>
      </c>
      <c r="W12" s="129" t="str">
        <f t="shared" si="3"/>
        <v/>
      </c>
      <c r="X12" s="142"/>
      <c r="Y12" s="141"/>
      <c r="Z12" s="130" t="str">
        <f t="shared" si="4"/>
        <v/>
      </c>
      <c r="AA12" s="130" t="str">
        <f t="shared" si="5"/>
        <v/>
      </c>
      <c r="AB12" s="143"/>
      <c r="AC12" s="144"/>
      <c r="AD12" s="166"/>
      <c r="AE12" s="156"/>
    </row>
    <row r="13" spans="1:31" s="135" customFormat="1">
      <c r="A13" s="121">
        <v>8</v>
      </c>
      <c r="B13" s="160"/>
      <c r="C13" s="161"/>
      <c r="D13" s="160"/>
      <c r="E13" s="168"/>
      <c r="F13" s="169"/>
      <c r="G13" s="160"/>
      <c r="H13" s="153"/>
      <c r="I13" s="125" t="str">
        <f>IFERROR(VLOOKUP(H13,事業区分!$B$9:$C$46,2,0),"")</f>
        <v/>
      </c>
      <c r="J13" s="156"/>
      <c r="K13" s="157" t="str">
        <f>IFERROR(VLOOKUP(CONCATENATE(H13,I13),事業区分!$A$9:$H$1048576,8,0),"")</f>
        <v/>
      </c>
      <c r="L13" s="127" t="str">
        <f>IFERROR(INDEX([1]補助率!$C$5:$V$42,MATCH(I13,[1]補助率!$B$5:$B$42,0),MATCH(J13,[1]補助率!$C$4:$V$4,0)),"")</f>
        <v/>
      </c>
      <c r="M13" s="163"/>
      <c r="N13" s="164"/>
      <c r="O13" s="165"/>
      <c r="P13" s="165"/>
      <c r="Q13" s="129">
        <f t="shared" si="1"/>
        <v>0</v>
      </c>
      <c r="R13" s="165"/>
      <c r="S13" s="165"/>
      <c r="T13" s="130">
        <f t="shared" si="2"/>
        <v>0</v>
      </c>
      <c r="U13" s="165"/>
      <c r="V13" s="129" t="str">
        <f t="shared" si="6"/>
        <v/>
      </c>
      <c r="W13" s="129" t="str">
        <f t="shared" si="3"/>
        <v/>
      </c>
      <c r="X13" s="142"/>
      <c r="Y13" s="141"/>
      <c r="Z13" s="130" t="str">
        <f t="shared" si="4"/>
        <v/>
      </c>
      <c r="AA13" s="130" t="str">
        <f t="shared" si="5"/>
        <v/>
      </c>
      <c r="AB13" s="143"/>
      <c r="AC13" s="144"/>
      <c r="AD13" s="166"/>
      <c r="AE13" s="156"/>
    </row>
    <row r="14" spans="1:31" s="135" customFormat="1">
      <c r="A14" s="121">
        <v>9</v>
      </c>
      <c r="B14" s="160"/>
      <c r="C14" s="161"/>
      <c r="D14" s="160"/>
      <c r="E14" s="161"/>
      <c r="F14" s="160"/>
      <c r="G14" s="160"/>
      <c r="H14" s="153"/>
      <c r="I14" s="125" t="str">
        <f>IFERROR(VLOOKUP(H14,事業区分!$B$9:$C$46,2,0),"")</f>
        <v/>
      </c>
      <c r="J14" s="156"/>
      <c r="K14" s="157" t="str">
        <f>IFERROR(VLOOKUP(CONCATENATE(H14,I14),事業区分!$A$9:$H$1048576,8,0),"")</f>
        <v/>
      </c>
      <c r="L14" s="127" t="str">
        <f>IFERROR(INDEX([1]補助率!$C$5:$V$42,MATCH(I14,[1]補助率!$B$5:$B$42,0),MATCH(J14,[1]補助率!$C$4:$V$4,0)),"")</f>
        <v/>
      </c>
      <c r="M14" s="163"/>
      <c r="N14" s="164"/>
      <c r="O14" s="165"/>
      <c r="P14" s="165"/>
      <c r="Q14" s="129">
        <f t="shared" si="1"/>
        <v>0</v>
      </c>
      <c r="R14" s="165"/>
      <c r="S14" s="165"/>
      <c r="T14" s="130">
        <f t="shared" si="2"/>
        <v>0</v>
      </c>
      <c r="U14" s="165"/>
      <c r="V14" s="129" t="str">
        <f t="shared" si="6"/>
        <v/>
      </c>
      <c r="W14" s="129" t="str">
        <f t="shared" si="3"/>
        <v/>
      </c>
      <c r="X14" s="142"/>
      <c r="Y14" s="141"/>
      <c r="Z14" s="130" t="str">
        <f t="shared" si="4"/>
        <v/>
      </c>
      <c r="AA14" s="130" t="str">
        <f t="shared" si="5"/>
        <v/>
      </c>
      <c r="AB14" s="143"/>
      <c r="AC14" s="144"/>
      <c r="AD14" s="166"/>
      <c r="AE14" s="156"/>
    </row>
    <row r="15" spans="1:31" s="135" customFormat="1">
      <c r="A15" s="121">
        <v>10</v>
      </c>
      <c r="B15" s="160"/>
      <c r="C15" s="161"/>
      <c r="D15" s="160"/>
      <c r="E15" s="161"/>
      <c r="F15" s="162"/>
      <c r="G15" s="160"/>
      <c r="H15" s="153"/>
      <c r="I15" s="125" t="str">
        <f>IFERROR(VLOOKUP(H15,事業区分!$B$9:$C$46,2,0),"")</f>
        <v/>
      </c>
      <c r="J15" s="156"/>
      <c r="K15" s="157" t="str">
        <f>IFERROR(VLOOKUP(CONCATENATE(H15,I15),事業区分!$A$9:$H$1048576,8,0),"")</f>
        <v/>
      </c>
      <c r="L15" s="127" t="str">
        <f>IFERROR(INDEX([1]補助率!$C$5:$V$42,MATCH(I15,[1]補助率!$B$5:$B$42,0),MATCH(J15,[1]補助率!$C$4:$V$4,0)),"")</f>
        <v/>
      </c>
      <c r="M15" s="163"/>
      <c r="N15" s="164"/>
      <c r="O15" s="165"/>
      <c r="P15" s="165"/>
      <c r="Q15" s="129">
        <f t="shared" si="1"/>
        <v>0</v>
      </c>
      <c r="R15" s="165"/>
      <c r="S15" s="165"/>
      <c r="T15" s="130">
        <f t="shared" si="2"/>
        <v>0</v>
      </c>
      <c r="U15" s="165"/>
      <c r="V15" s="129" t="str">
        <f t="shared" si="6"/>
        <v/>
      </c>
      <c r="W15" s="129" t="str">
        <f t="shared" si="3"/>
        <v/>
      </c>
      <c r="X15" s="142"/>
      <c r="Y15" s="141"/>
      <c r="Z15" s="130" t="str">
        <f t="shared" si="4"/>
        <v/>
      </c>
      <c r="AA15" s="130" t="str">
        <f t="shared" si="5"/>
        <v/>
      </c>
      <c r="AB15" s="143"/>
      <c r="AC15" s="144"/>
      <c r="AD15" s="166"/>
      <c r="AE15" s="156"/>
    </row>
    <row r="16" spans="1:31" s="135" customFormat="1">
      <c r="A16" s="121">
        <v>11</v>
      </c>
      <c r="B16" s="160"/>
      <c r="C16" s="161"/>
      <c r="D16" s="160"/>
      <c r="E16" s="161"/>
      <c r="F16" s="160"/>
      <c r="G16" s="160"/>
      <c r="H16" s="153"/>
      <c r="I16" s="125" t="str">
        <f>IFERROR(VLOOKUP(H16,事業区分!$B$9:$C$46,2,0),"")</f>
        <v/>
      </c>
      <c r="J16" s="156"/>
      <c r="K16" s="157" t="str">
        <f>IFERROR(VLOOKUP(CONCATENATE(H16,I16),事業区分!$A$9:$H$1048576,8,0),"")</f>
        <v/>
      </c>
      <c r="L16" s="127" t="str">
        <f>IFERROR(INDEX([1]補助率!$C$5:$V$42,MATCH(I16,[1]補助率!$B$5:$B$42,0),MATCH(J16,[1]補助率!$C$4:$V$4,0)),"")</f>
        <v/>
      </c>
      <c r="M16" s="163"/>
      <c r="N16" s="164"/>
      <c r="O16" s="165"/>
      <c r="P16" s="165"/>
      <c r="Q16" s="129">
        <f t="shared" si="1"/>
        <v>0</v>
      </c>
      <c r="R16" s="165"/>
      <c r="S16" s="165"/>
      <c r="T16" s="130">
        <f t="shared" si="2"/>
        <v>0</v>
      </c>
      <c r="U16" s="165"/>
      <c r="V16" s="129" t="str">
        <f t="shared" si="6"/>
        <v/>
      </c>
      <c r="W16" s="129" t="str">
        <f t="shared" si="3"/>
        <v/>
      </c>
      <c r="X16" s="142"/>
      <c r="Y16" s="141"/>
      <c r="Z16" s="130" t="str">
        <f t="shared" si="4"/>
        <v/>
      </c>
      <c r="AA16" s="130" t="str">
        <f t="shared" si="5"/>
        <v/>
      </c>
      <c r="AB16" s="143"/>
      <c r="AC16" s="144"/>
      <c r="AD16" s="166"/>
      <c r="AE16" s="156"/>
    </row>
    <row r="17" spans="1:31" s="135" customFormat="1">
      <c r="A17" s="121">
        <v>12</v>
      </c>
      <c r="B17" s="160"/>
      <c r="C17" s="161"/>
      <c r="D17" s="160"/>
      <c r="E17" s="161"/>
      <c r="F17" s="162"/>
      <c r="G17" s="160"/>
      <c r="H17" s="153"/>
      <c r="I17" s="125" t="str">
        <f>IFERROR(VLOOKUP(H17,事業区分!$B$9:$C$46,2,0),"")</f>
        <v/>
      </c>
      <c r="J17" s="156"/>
      <c r="K17" s="157" t="str">
        <f>IFERROR(VLOOKUP(CONCATENATE(H17,I17),事業区分!$A$9:$H$1048576,8,0),"")</f>
        <v/>
      </c>
      <c r="L17" s="127" t="str">
        <f>IFERROR(INDEX([1]補助率!$C$5:$V$42,MATCH(I17,[1]補助率!$B$5:$B$42,0),MATCH(J17,[1]補助率!$C$4:$V$4,0)),"")</f>
        <v/>
      </c>
      <c r="M17" s="163"/>
      <c r="N17" s="164"/>
      <c r="O17" s="165"/>
      <c r="P17" s="165"/>
      <c r="Q17" s="129">
        <f t="shared" si="1"/>
        <v>0</v>
      </c>
      <c r="R17" s="165"/>
      <c r="S17" s="165"/>
      <c r="T17" s="130">
        <f t="shared" si="2"/>
        <v>0</v>
      </c>
      <c r="U17" s="165"/>
      <c r="V17" s="129" t="str">
        <f t="shared" si="6"/>
        <v/>
      </c>
      <c r="W17" s="129" t="str">
        <f t="shared" si="3"/>
        <v/>
      </c>
      <c r="X17" s="142"/>
      <c r="Y17" s="141"/>
      <c r="Z17" s="130" t="str">
        <f t="shared" si="4"/>
        <v/>
      </c>
      <c r="AA17" s="130" t="str">
        <f t="shared" si="5"/>
        <v/>
      </c>
      <c r="AB17" s="143"/>
      <c r="AC17" s="144"/>
      <c r="AD17" s="166"/>
      <c r="AE17" s="156"/>
    </row>
    <row r="18" spans="1:31" s="135" customFormat="1">
      <c r="A18" s="121">
        <v>13</v>
      </c>
      <c r="B18" s="160"/>
      <c r="C18" s="161"/>
      <c r="D18" s="160"/>
      <c r="E18" s="168"/>
      <c r="F18" s="169"/>
      <c r="G18" s="160"/>
      <c r="H18" s="153"/>
      <c r="I18" s="125" t="str">
        <f>IFERROR(VLOOKUP(H18,事業区分!$B$9:$C$46,2,0),"")</f>
        <v/>
      </c>
      <c r="J18" s="156"/>
      <c r="K18" s="157" t="str">
        <f>IFERROR(VLOOKUP(CONCATENATE(H18,I18),事業区分!$A$9:$H$1048576,8,0),"")</f>
        <v/>
      </c>
      <c r="L18" s="127" t="str">
        <f>IFERROR(INDEX([1]補助率!$C$5:$V$42,MATCH(I18,[1]補助率!$B$5:$B$42,0),MATCH(J18,[1]補助率!$C$4:$V$4,0)),"")</f>
        <v/>
      </c>
      <c r="M18" s="163"/>
      <c r="N18" s="164"/>
      <c r="O18" s="165"/>
      <c r="P18" s="165"/>
      <c r="Q18" s="129">
        <f t="shared" si="1"/>
        <v>0</v>
      </c>
      <c r="R18" s="165"/>
      <c r="S18" s="165"/>
      <c r="T18" s="130">
        <f t="shared" si="2"/>
        <v>0</v>
      </c>
      <c r="U18" s="165"/>
      <c r="V18" s="129" t="str">
        <f t="shared" si="6"/>
        <v/>
      </c>
      <c r="W18" s="129" t="str">
        <f t="shared" si="3"/>
        <v/>
      </c>
      <c r="X18" s="142"/>
      <c r="Y18" s="141"/>
      <c r="Z18" s="130" t="str">
        <f t="shared" si="4"/>
        <v/>
      </c>
      <c r="AA18" s="130" t="str">
        <f t="shared" si="5"/>
        <v/>
      </c>
      <c r="AB18" s="143"/>
      <c r="AC18" s="144"/>
      <c r="AD18" s="166"/>
      <c r="AE18" s="156"/>
    </row>
    <row r="19" spans="1:31" s="135" customFormat="1">
      <c r="A19" s="121">
        <v>14</v>
      </c>
      <c r="B19" s="160"/>
      <c r="C19" s="161"/>
      <c r="D19" s="160"/>
      <c r="E19" s="161"/>
      <c r="F19" s="160"/>
      <c r="G19" s="160"/>
      <c r="H19" s="153"/>
      <c r="I19" s="125" t="str">
        <f>IFERROR(VLOOKUP(H19,事業区分!$B$9:$C$46,2,0),"")</f>
        <v/>
      </c>
      <c r="J19" s="156"/>
      <c r="K19" s="157" t="str">
        <f>IFERROR(VLOOKUP(CONCATENATE(H19,I19),事業区分!$A$9:$H$1048576,8,0),"")</f>
        <v/>
      </c>
      <c r="L19" s="127" t="str">
        <f>IFERROR(INDEX([1]補助率!$C$5:$V$42,MATCH(I19,[1]補助率!$B$5:$B$42,0),MATCH(J19,[1]補助率!$C$4:$V$4,0)),"")</f>
        <v/>
      </c>
      <c r="M19" s="163"/>
      <c r="N19" s="164"/>
      <c r="O19" s="165"/>
      <c r="P19" s="165"/>
      <c r="Q19" s="129">
        <f t="shared" si="1"/>
        <v>0</v>
      </c>
      <c r="R19" s="165"/>
      <c r="S19" s="165"/>
      <c r="T19" s="130">
        <f t="shared" si="2"/>
        <v>0</v>
      </c>
      <c r="U19" s="165"/>
      <c r="V19" s="129" t="str">
        <f t="shared" si="6"/>
        <v/>
      </c>
      <c r="W19" s="129" t="str">
        <f t="shared" si="3"/>
        <v/>
      </c>
      <c r="X19" s="142"/>
      <c r="Y19" s="141"/>
      <c r="Z19" s="130" t="str">
        <f t="shared" si="4"/>
        <v/>
      </c>
      <c r="AA19" s="130" t="str">
        <f t="shared" si="5"/>
        <v/>
      </c>
      <c r="AB19" s="143"/>
      <c r="AC19" s="144"/>
      <c r="AD19" s="166"/>
      <c r="AE19" s="156"/>
    </row>
    <row r="20" spans="1:31" s="135" customFormat="1">
      <c r="A20" s="121">
        <v>15</v>
      </c>
      <c r="B20" s="160"/>
      <c r="C20" s="161"/>
      <c r="D20" s="160"/>
      <c r="E20" s="161"/>
      <c r="F20" s="160"/>
      <c r="G20" s="160"/>
      <c r="H20" s="153"/>
      <c r="I20" s="125" t="str">
        <f>IFERROR(VLOOKUP(H20,事業区分!$B$9:$C$46,2,0),"")</f>
        <v/>
      </c>
      <c r="J20" s="156"/>
      <c r="K20" s="157" t="str">
        <f>IFERROR(VLOOKUP(CONCATENATE(H20,I20),事業区分!$A$9:$H$1048576,8,0),"")</f>
        <v/>
      </c>
      <c r="L20" s="127" t="str">
        <f>IFERROR(INDEX([1]補助率!$C$5:$V$42,MATCH(I20,[1]補助率!$B$5:$B$42,0),MATCH(J20,[1]補助率!$C$4:$V$4,0)),"")</f>
        <v/>
      </c>
      <c r="M20" s="163"/>
      <c r="N20" s="164"/>
      <c r="O20" s="165"/>
      <c r="P20" s="165"/>
      <c r="Q20" s="129">
        <f t="shared" si="1"/>
        <v>0</v>
      </c>
      <c r="R20" s="165"/>
      <c r="S20" s="165"/>
      <c r="T20" s="130">
        <f t="shared" si="2"/>
        <v>0</v>
      </c>
      <c r="U20" s="165"/>
      <c r="V20" s="129" t="str">
        <f t="shared" si="6"/>
        <v/>
      </c>
      <c r="W20" s="129" t="str">
        <f t="shared" si="3"/>
        <v/>
      </c>
      <c r="X20" s="142"/>
      <c r="Y20" s="141"/>
      <c r="Z20" s="130" t="str">
        <f t="shared" si="4"/>
        <v/>
      </c>
      <c r="AA20" s="130" t="str">
        <f t="shared" si="5"/>
        <v/>
      </c>
      <c r="AB20" s="143"/>
      <c r="AC20" s="144"/>
      <c r="AD20" s="166"/>
      <c r="AE20" s="156"/>
    </row>
    <row r="21" spans="1:31" s="135" customFormat="1">
      <c r="A21" s="121">
        <v>16</v>
      </c>
      <c r="B21" s="160"/>
      <c r="C21" s="161"/>
      <c r="D21" s="160"/>
      <c r="E21" s="161"/>
      <c r="F21" s="160"/>
      <c r="G21" s="160"/>
      <c r="H21" s="153"/>
      <c r="I21" s="125" t="str">
        <f>IFERROR(VLOOKUP(H21,事業区分!$B$9:$C$46,2,0),"")</f>
        <v/>
      </c>
      <c r="J21" s="156"/>
      <c r="K21" s="157" t="str">
        <f>IFERROR(VLOOKUP(CONCATENATE(H21,I21),事業区分!$A$9:$H$1048576,8,0),"")</f>
        <v/>
      </c>
      <c r="L21" s="127" t="str">
        <f>IFERROR(INDEX([1]補助率!$C$5:$V$42,MATCH(I21,[1]補助率!$B$5:$B$42,0),MATCH(J21,[1]補助率!$C$4:$V$4,0)),"")</f>
        <v/>
      </c>
      <c r="M21" s="163"/>
      <c r="N21" s="164"/>
      <c r="O21" s="165"/>
      <c r="P21" s="165"/>
      <c r="Q21" s="129">
        <f t="shared" si="1"/>
        <v>0</v>
      </c>
      <c r="R21" s="165"/>
      <c r="S21" s="165"/>
      <c r="T21" s="130">
        <f t="shared" si="2"/>
        <v>0</v>
      </c>
      <c r="U21" s="165"/>
      <c r="V21" s="129" t="str">
        <f t="shared" si="6"/>
        <v/>
      </c>
      <c r="W21" s="129" t="str">
        <f t="shared" si="3"/>
        <v/>
      </c>
      <c r="X21" s="142"/>
      <c r="Y21" s="141"/>
      <c r="Z21" s="130" t="str">
        <f t="shared" si="4"/>
        <v/>
      </c>
      <c r="AA21" s="130" t="str">
        <f t="shared" si="5"/>
        <v/>
      </c>
      <c r="AB21" s="143"/>
      <c r="AC21" s="144"/>
      <c r="AD21" s="166"/>
      <c r="AE21" s="156"/>
    </row>
    <row r="22" spans="1:31" s="135" customFormat="1">
      <c r="A22" s="121">
        <v>17</v>
      </c>
      <c r="B22" s="160"/>
      <c r="C22" s="161"/>
      <c r="D22" s="160"/>
      <c r="E22" s="161"/>
      <c r="F22" s="162"/>
      <c r="G22" s="160"/>
      <c r="H22" s="153"/>
      <c r="I22" s="125" t="str">
        <f>IFERROR(VLOOKUP(H22,事業区分!$B$9:$C$46,2,0),"")</f>
        <v/>
      </c>
      <c r="J22" s="156"/>
      <c r="K22" s="157" t="str">
        <f>IFERROR(VLOOKUP(CONCATENATE(H22,I22),事業区分!$A$9:$H$1048576,8,0),"")</f>
        <v/>
      </c>
      <c r="L22" s="127" t="str">
        <f>IFERROR(INDEX([1]補助率!$C$5:$V$42,MATCH(I22,[1]補助率!$B$5:$B$42,0),MATCH(J22,[1]補助率!$C$4:$V$4,0)),"")</f>
        <v/>
      </c>
      <c r="M22" s="163"/>
      <c r="N22" s="164"/>
      <c r="O22" s="165"/>
      <c r="P22" s="165"/>
      <c r="Q22" s="129">
        <f t="shared" si="1"/>
        <v>0</v>
      </c>
      <c r="R22" s="165"/>
      <c r="S22" s="165"/>
      <c r="T22" s="130">
        <f t="shared" si="2"/>
        <v>0</v>
      </c>
      <c r="U22" s="165"/>
      <c r="V22" s="129" t="str">
        <f t="shared" si="6"/>
        <v/>
      </c>
      <c r="W22" s="129" t="str">
        <f t="shared" si="3"/>
        <v/>
      </c>
      <c r="X22" s="142"/>
      <c r="Y22" s="141"/>
      <c r="Z22" s="130" t="str">
        <f t="shared" si="4"/>
        <v/>
      </c>
      <c r="AA22" s="130" t="str">
        <f t="shared" si="5"/>
        <v/>
      </c>
      <c r="AB22" s="143"/>
      <c r="AC22" s="144"/>
      <c r="AD22" s="166"/>
      <c r="AE22" s="156"/>
    </row>
    <row r="23" spans="1:31" s="135" customFormat="1">
      <c r="A23" s="121">
        <v>18</v>
      </c>
      <c r="B23" s="160"/>
      <c r="C23" s="161"/>
      <c r="D23" s="160"/>
      <c r="E23" s="168"/>
      <c r="F23" s="169"/>
      <c r="G23" s="160"/>
      <c r="H23" s="153"/>
      <c r="I23" s="125" t="str">
        <f>IFERROR(VLOOKUP(H23,事業区分!$B$9:$C$46,2,0),"")</f>
        <v/>
      </c>
      <c r="J23" s="156"/>
      <c r="K23" s="157" t="str">
        <f>IFERROR(VLOOKUP(CONCATENATE(H23,I23),事業区分!$A$9:$H$1048576,8,0),"")</f>
        <v/>
      </c>
      <c r="L23" s="127" t="str">
        <f>IFERROR(INDEX([1]補助率!$C$5:$V$42,MATCH(I23,[1]補助率!$B$5:$B$42,0),MATCH(J23,[1]補助率!$C$4:$V$4,0)),"")</f>
        <v/>
      </c>
      <c r="M23" s="163"/>
      <c r="N23" s="164"/>
      <c r="O23" s="165"/>
      <c r="P23" s="165"/>
      <c r="Q23" s="129">
        <f t="shared" si="1"/>
        <v>0</v>
      </c>
      <c r="R23" s="165"/>
      <c r="S23" s="165"/>
      <c r="T23" s="130">
        <f t="shared" si="2"/>
        <v>0</v>
      </c>
      <c r="U23" s="165"/>
      <c r="V23" s="129" t="str">
        <f t="shared" si="6"/>
        <v/>
      </c>
      <c r="W23" s="129" t="str">
        <f t="shared" si="3"/>
        <v/>
      </c>
      <c r="X23" s="142"/>
      <c r="Y23" s="141"/>
      <c r="Z23" s="130" t="str">
        <f t="shared" si="4"/>
        <v/>
      </c>
      <c r="AA23" s="130" t="str">
        <f t="shared" si="5"/>
        <v/>
      </c>
      <c r="AB23" s="143"/>
      <c r="AC23" s="144"/>
      <c r="AD23" s="166"/>
      <c r="AE23" s="156"/>
    </row>
    <row r="24" spans="1:31" s="135" customFormat="1">
      <c r="A24" s="121">
        <v>19</v>
      </c>
      <c r="B24" s="160"/>
      <c r="C24" s="161"/>
      <c r="D24" s="160"/>
      <c r="E24" s="161"/>
      <c r="F24" s="160"/>
      <c r="G24" s="160"/>
      <c r="H24" s="153"/>
      <c r="I24" s="125" t="str">
        <f>IFERROR(VLOOKUP(H24,事業区分!$B$9:$C$46,2,0),"")</f>
        <v/>
      </c>
      <c r="J24" s="156"/>
      <c r="K24" s="157" t="str">
        <f>IFERROR(VLOOKUP(CONCATENATE(H24,I24),事業区分!$A$9:$H$1048576,8,0),"")</f>
        <v/>
      </c>
      <c r="L24" s="127" t="str">
        <f>IFERROR(INDEX([1]補助率!$C$5:$V$42,MATCH(I24,[1]補助率!$B$5:$B$42,0),MATCH(J24,[1]補助率!$C$4:$V$4,0)),"")</f>
        <v/>
      </c>
      <c r="M24" s="163"/>
      <c r="N24" s="164"/>
      <c r="O24" s="165"/>
      <c r="P24" s="165"/>
      <c r="Q24" s="129">
        <f t="shared" si="1"/>
        <v>0</v>
      </c>
      <c r="R24" s="165"/>
      <c r="S24" s="165"/>
      <c r="T24" s="130">
        <f t="shared" si="2"/>
        <v>0</v>
      </c>
      <c r="U24" s="165"/>
      <c r="V24" s="129" t="str">
        <f t="shared" si="6"/>
        <v/>
      </c>
      <c r="W24" s="129" t="str">
        <f t="shared" si="3"/>
        <v/>
      </c>
      <c r="X24" s="142"/>
      <c r="Y24" s="141"/>
      <c r="Z24" s="130" t="str">
        <f t="shared" si="4"/>
        <v/>
      </c>
      <c r="AA24" s="130" t="str">
        <f t="shared" si="5"/>
        <v/>
      </c>
      <c r="AB24" s="143"/>
      <c r="AC24" s="144"/>
      <c r="AD24" s="166"/>
      <c r="AE24" s="156"/>
    </row>
    <row r="25" spans="1:31" s="135" customFormat="1">
      <c r="A25" s="121">
        <v>20</v>
      </c>
      <c r="B25" s="160"/>
      <c r="C25" s="161"/>
      <c r="D25" s="160"/>
      <c r="E25" s="161"/>
      <c r="F25" s="160"/>
      <c r="G25" s="160"/>
      <c r="H25" s="153"/>
      <c r="I25" s="125" t="str">
        <f>IFERROR(VLOOKUP(H25,事業区分!$B$9:$C$46,2,0),"")</f>
        <v/>
      </c>
      <c r="J25" s="156"/>
      <c r="K25" s="157" t="str">
        <f>IFERROR(VLOOKUP(CONCATENATE(H25,I25),事業区分!$A$9:$H$1048576,8,0),"")</f>
        <v/>
      </c>
      <c r="L25" s="127" t="str">
        <f>IFERROR(INDEX([1]補助率!$C$5:$V$42,MATCH(I25,[1]補助率!$B$5:$B$42,0),MATCH(J25,[1]補助率!$C$4:$V$4,0)),"")</f>
        <v/>
      </c>
      <c r="M25" s="163"/>
      <c r="N25" s="164"/>
      <c r="O25" s="165"/>
      <c r="P25" s="165"/>
      <c r="Q25" s="129">
        <f t="shared" si="1"/>
        <v>0</v>
      </c>
      <c r="R25" s="165"/>
      <c r="S25" s="165"/>
      <c r="T25" s="130">
        <f t="shared" si="2"/>
        <v>0</v>
      </c>
      <c r="U25" s="165"/>
      <c r="V25" s="129" t="str">
        <f t="shared" si="6"/>
        <v/>
      </c>
      <c r="W25" s="129" t="str">
        <f t="shared" si="3"/>
        <v/>
      </c>
      <c r="X25" s="142"/>
      <c r="Y25" s="141"/>
      <c r="Z25" s="130" t="str">
        <f t="shared" si="4"/>
        <v/>
      </c>
      <c r="AA25" s="130" t="str">
        <f t="shared" si="5"/>
        <v/>
      </c>
      <c r="AB25" s="143"/>
      <c r="AC25" s="144"/>
      <c r="AD25" s="166"/>
      <c r="AE25" s="156"/>
    </row>
    <row r="26" spans="1:31" s="148" customFormat="1" ht="21">
      <c r="B26" s="148" t="s">
        <v>133</v>
      </c>
      <c r="V26" s="149"/>
      <c r="W26" s="149"/>
    </row>
    <row r="27" spans="1:31" ht="21">
      <c r="B27" s="148" t="s">
        <v>134</v>
      </c>
      <c r="W27" s="150"/>
    </row>
    <row r="28" spans="1:31">
      <c r="W28" s="150"/>
    </row>
    <row r="29" spans="1:31">
      <c r="W29" s="150"/>
    </row>
    <row r="30" spans="1:31">
      <c r="W30" s="150"/>
    </row>
  </sheetData>
  <mergeCells count="2">
    <mergeCell ref="B1:J1"/>
    <mergeCell ref="K1:N1"/>
  </mergeCells>
  <phoneticPr fontId="1"/>
  <dataValidations count="2">
    <dataValidation type="list" allowBlank="1" showInputMessage="1" showErrorMessage="1" sqref="K1:N1" xr:uid="{C9F5CDE3-E647-4D5F-85D0-98C2C3D27B51}">
      <formula1>"事業計画総括表,交付申請総括表,実績報告総括表"</formula1>
    </dataValidation>
    <dataValidation type="list" allowBlank="1" showInputMessage="1" showErrorMessage="1" sqref="J6:J25" xr:uid="{6AAA393C-77E0-4774-88AA-D624D3A523F1}">
      <formula1>INDIRECT(I6)</formula1>
    </dataValidation>
  </dataValidations>
  <printOptions horizontalCentered="1"/>
  <pageMargins left="0.59055118110236227" right="0.59055118110236227" top="0.59055118110236227" bottom="0.59055118110236227" header="0.39370078740157483" footer="0.39370078740157483"/>
  <pageSetup paperSize="9" scale="51" fitToHeight="0" orientation="landscape" blackAndWhite="1" r:id="rId1"/>
  <headerFooter alignWithMargins="0">
    <oddHeader>&amp;R&amp;G</oddHeader>
    <oddFooter>&amp;C&amp;"ＭＳ ゴシック,標準"&amp;10&amp;P</oddFooter>
  </headerFooter>
  <drawing r:id="rId2"/>
  <legacyDrawing r:id="rId3"/>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r:uid="{7B604EEF-35C2-4A8C-AE7E-2B5F390C2DA4}">
          <x14:formula1>
            <xm:f>事業区分!$B$9:$B$46</xm:f>
          </x14:formula1>
          <xm:sqref>H6:H25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067AF-183B-4D8D-B2B1-4BF04C17BC72}">
  <sheetPr>
    <pageSetUpPr fitToPage="1"/>
  </sheetPr>
  <dimension ref="A2:H56"/>
  <sheetViews>
    <sheetView zoomScale="120" zoomScaleNormal="120" workbookViewId="0">
      <pane xSplit="2" ySplit="6" topLeftCell="C7" activePane="bottomRight" state="frozen"/>
      <selection activeCell="I6" sqref="I6"/>
      <selection pane="topRight" activeCell="I6" sqref="I6"/>
      <selection pane="bottomLeft" activeCell="I6" sqref="I6"/>
      <selection pane="bottomRight" activeCell="I6" sqref="I6"/>
    </sheetView>
  </sheetViews>
  <sheetFormatPr defaultColWidth="9" defaultRowHeight="12"/>
  <cols>
    <col min="1" max="1" width="67.5" style="170" customWidth="1"/>
    <col min="2" max="2" width="11.25" style="216" bestFit="1" customWidth="1"/>
    <col min="3" max="3" width="61.875" style="170" customWidth="1"/>
    <col min="4" max="4" width="18" style="170" bestFit="1" customWidth="1"/>
    <col min="5" max="5" width="23.875" style="170" bestFit="1" customWidth="1"/>
    <col min="6" max="6" width="16.125" style="170" bestFit="1" customWidth="1"/>
    <col min="7" max="7" width="20" style="170" bestFit="1" customWidth="1"/>
    <col min="8" max="8" width="42.25" style="170" bestFit="1" customWidth="1"/>
    <col min="9" max="11" width="13" style="170" customWidth="1"/>
    <col min="12" max="16384" width="9" style="170"/>
  </cols>
  <sheetData>
    <row r="2" spans="1:8" ht="13.5" customHeight="1">
      <c r="B2" s="171" t="s">
        <v>171</v>
      </c>
      <c r="C2" s="172"/>
      <c r="D2" s="173"/>
      <c r="E2" s="173"/>
      <c r="F2" s="173"/>
      <c r="G2" s="174"/>
      <c r="H2" s="175" t="s">
        <v>172</v>
      </c>
    </row>
    <row r="3" spans="1:8">
      <c r="B3" s="176"/>
      <c r="C3" s="177" t="s">
        <v>173</v>
      </c>
      <c r="D3" s="178" t="s">
        <v>174</v>
      </c>
      <c r="E3" s="179"/>
      <c r="F3" s="179"/>
      <c r="G3" s="180"/>
      <c r="H3" s="181" t="s">
        <v>175</v>
      </c>
    </row>
    <row r="4" spans="1:8">
      <c r="B4" s="176"/>
      <c r="C4" s="182"/>
      <c r="D4" s="183"/>
      <c r="E4" s="184"/>
      <c r="F4" s="184"/>
      <c r="G4" s="185"/>
      <c r="H4" s="181" t="s">
        <v>176</v>
      </c>
    </row>
    <row r="5" spans="1:8">
      <c r="B5" s="176"/>
      <c r="C5" s="182"/>
      <c r="D5" s="183"/>
      <c r="E5" s="184"/>
      <c r="F5" s="184"/>
      <c r="G5" s="185"/>
      <c r="H5" s="181" t="s">
        <v>177</v>
      </c>
    </row>
    <row r="6" spans="1:8">
      <c r="B6" s="186"/>
      <c r="C6" s="187"/>
      <c r="D6" s="188"/>
      <c r="E6" s="189"/>
      <c r="F6" s="189"/>
      <c r="G6" s="190"/>
      <c r="H6" s="181" t="s">
        <v>178</v>
      </c>
    </row>
    <row r="7" spans="1:8">
      <c r="B7" s="186"/>
      <c r="C7" s="191"/>
      <c r="D7" s="192"/>
      <c r="E7" s="193"/>
      <c r="F7" s="194"/>
      <c r="G7" s="195"/>
      <c r="H7" s="181" t="s">
        <v>179</v>
      </c>
    </row>
    <row r="8" spans="1:8">
      <c r="B8" s="186"/>
      <c r="C8" s="191"/>
      <c r="D8" s="192"/>
      <c r="E8" s="193"/>
      <c r="F8" s="194"/>
      <c r="G8" s="195"/>
      <c r="H8" s="181" t="s">
        <v>180</v>
      </c>
    </row>
    <row r="9" spans="1:8">
      <c r="A9" s="170" t="str">
        <f>CONCATENATE(B9,C9)</f>
        <v>（２１）新興感染症対応力強化（協定締結医療機関設備整備）</v>
      </c>
      <c r="B9" s="196" t="s">
        <v>181</v>
      </c>
      <c r="C9" s="197" t="s">
        <v>182</v>
      </c>
      <c r="D9" s="198" t="s">
        <v>183</v>
      </c>
      <c r="E9" s="199" t="s">
        <v>184</v>
      </c>
      <c r="F9" s="170" t="s">
        <v>185</v>
      </c>
      <c r="G9" s="200" t="s">
        <v>186</v>
      </c>
      <c r="H9" s="201">
        <v>1</v>
      </c>
    </row>
    <row r="10" spans="1:8">
      <c r="B10" s="202"/>
      <c r="C10" s="203"/>
      <c r="D10" s="204"/>
      <c r="E10" s="205"/>
      <c r="G10" s="200"/>
      <c r="H10" s="201">
        <v>4</v>
      </c>
    </row>
    <row r="11" spans="1:8">
      <c r="B11" s="196"/>
      <c r="C11" s="197"/>
      <c r="D11" s="206"/>
      <c r="E11" s="207"/>
      <c r="F11" s="206"/>
      <c r="G11" s="206"/>
      <c r="H11" s="201">
        <v>1</v>
      </c>
    </row>
    <row r="12" spans="1:8">
      <c r="B12" s="202"/>
      <c r="C12" s="203"/>
      <c r="D12" s="204"/>
      <c r="E12" s="205"/>
      <c r="F12" s="204"/>
      <c r="G12" s="204"/>
      <c r="H12" s="201">
        <v>4</v>
      </c>
    </row>
    <row r="13" spans="1:8">
      <c r="B13" s="202"/>
      <c r="C13" s="203"/>
      <c r="D13" s="204"/>
      <c r="E13" s="205"/>
      <c r="F13" s="204"/>
      <c r="G13" s="204"/>
      <c r="H13" s="201">
        <v>2</v>
      </c>
    </row>
    <row r="14" spans="1:8">
      <c r="B14" s="202"/>
      <c r="C14" s="203"/>
      <c r="D14" s="204"/>
      <c r="E14" s="205"/>
      <c r="F14" s="204"/>
      <c r="G14" s="204"/>
      <c r="H14" s="201">
        <v>4</v>
      </c>
    </row>
    <row r="15" spans="1:8">
      <c r="B15" s="196"/>
      <c r="C15" s="197"/>
      <c r="D15" s="206"/>
      <c r="E15" s="207"/>
      <c r="F15" s="206"/>
      <c r="G15" s="206"/>
      <c r="H15" s="201">
        <v>1</v>
      </c>
    </row>
    <row r="16" spans="1:8">
      <c r="B16" s="202"/>
      <c r="C16" s="203"/>
      <c r="D16" s="204"/>
      <c r="E16" s="205"/>
      <c r="F16" s="204"/>
      <c r="G16" s="204"/>
      <c r="H16" s="201">
        <v>1</v>
      </c>
    </row>
    <row r="17" spans="2:8">
      <c r="B17" s="202"/>
      <c r="C17" s="203"/>
      <c r="D17" s="204"/>
      <c r="E17" s="205"/>
      <c r="F17" s="204"/>
      <c r="G17" s="204"/>
      <c r="H17" s="201">
        <v>4</v>
      </c>
    </row>
    <row r="18" spans="2:8">
      <c r="B18" s="202"/>
      <c r="C18" s="203"/>
      <c r="D18" s="204"/>
      <c r="E18" s="205"/>
      <c r="F18" s="204"/>
      <c r="G18" s="204"/>
      <c r="H18" s="201">
        <v>2</v>
      </c>
    </row>
    <row r="19" spans="2:8">
      <c r="B19" s="196"/>
      <c r="C19" s="197"/>
      <c r="D19" s="206"/>
      <c r="E19" s="207"/>
      <c r="G19" s="200"/>
      <c r="H19" s="201">
        <v>1</v>
      </c>
    </row>
    <row r="20" spans="2:8">
      <c r="B20" s="196"/>
      <c r="C20" s="197"/>
      <c r="D20" s="206"/>
      <c r="G20" s="200"/>
      <c r="H20" s="201">
        <v>1</v>
      </c>
    </row>
    <row r="21" spans="2:8">
      <c r="B21" s="202"/>
      <c r="C21" s="203"/>
      <c r="D21" s="204"/>
      <c r="G21" s="200"/>
      <c r="H21" s="201">
        <v>3</v>
      </c>
    </row>
    <row r="22" spans="2:8">
      <c r="B22" s="196"/>
      <c r="C22" s="197"/>
      <c r="D22" s="206"/>
      <c r="G22" s="200"/>
      <c r="H22" s="201">
        <v>1</v>
      </c>
    </row>
    <row r="23" spans="2:8">
      <c r="B23" s="196"/>
      <c r="C23" s="197"/>
      <c r="D23" s="206"/>
      <c r="G23" s="200"/>
      <c r="H23" s="201">
        <v>1</v>
      </c>
    </row>
    <row r="24" spans="2:8">
      <c r="B24" s="196"/>
      <c r="C24" s="197"/>
      <c r="D24" s="206"/>
      <c r="E24" s="207"/>
      <c r="G24" s="200"/>
      <c r="H24" s="201">
        <v>1</v>
      </c>
    </row>
    <row r="25" spans="2:8">
      <c r="B25" s="202"/>
      <c r="C25" s="203"/>
      <c r="D25" s="204"/>
      <c r="E25" s="205"/>
      <c r="G25" s="200"/>
      <c r="H25" s="201">
        <v>4</v>
      </c>
    </row>
    <row r="26" spans="2:8">
      <c r="B26" s="196"/>
      <c r="C26" s="197"/>
      <c r="D26" s="206"/>
      <c r="E26" s="207"/>
      <c r="G26" s="200"/>
      <c r="H26" s="201">
        <v>1</v>
      </c>
    </row>
    <row r="27" spans="2:8">
      <c r="B27" s="202"/>
      <c r="C27" s="203"/>
      <c r="D27" s="204"/>
      <c r="E27" s="205"/>
      <c r="G27" s="200"/>
      <c r="H27" s="201">
        <v>2</v>
      </c>
    </row>
    <row r="28" spans="2:8">
      <c r="B28" s="196"/>
      <c r="C28" s="197"/>
      <c r="D28" s="206"/>
      <c r="G28" s="200"/>
      <c r="H28" s="201">
        <v>1</v>
      </c>
    </row>
    <row r="29" spans="2:8">
      <c r="B29" s="202"/>
      <c r="C29" s="203"/>
      <c r="D29" s="204"/>
      <c r="G29" s="200"/>
      <c r="H29" s="201">
        <v>4</v>
      </c>
    </row>
    <row r="30" spans="2:8">
      <c r="B30" s="196"/>
      <c r="C30" s="197"/>
      <c r="D30" s="206"/>
      <c r="G30" s="200"/>
      <c r="H30" s="201">
        <v>1</v>
      </c>
    </row>
    <row r="31" spans="2:8">
      <c r="B31" s="196"/>
      <c r="C31" s="197"/>
      <c r="D31" s="206"/>
      <c r="G31" s="200"/>
      <c r="H31" s="201">
        <v>1</v>
      </c>
    </row>
    <row r="32" spans="2:8">
      <c r="B32" s="202"/>
      <c r="C32" s="203"/>
      <c r="D32" s="204"/>
      <c r="G32" s="200"/>
      <c r="H32" s="201">
        <v>4</v>
      </c>
    </row>
    <row r="33" spans="2:8">
      <c r="B33" s="196"/>
      <c r="C33" s="197"/>
      <c r="D33" s="206"/>
      <c r="G33" s="200"/>
      <c r="H33" s="201">
        <v>1</v>
      </c>
    </row>
    <row r="34" spans="2:8">
      <c r="B34" s="202"/>
      <c r="C34" s="203"/>
      <c r="D34" s="204"/>
      <c r="G34" s="200"/>
      <c r="H34" s="201">
        <v>5</v>
      </c>
    </row>
    <row r="35" spans="2:8">
      <c r="B35" s="196"/>
      <c r="C35" s="197"/>
      <c r="D35" s="206"/>
      <c r="G35" s="200"/>
      <c r="H35" s="201">
        <v>1</v>
      </c>
    </row>
    <row r="36" spans="2:8">
      <c r="B36" s="202"/>
      <c r="C36" s="203"/>
      <c r="D36" s="204"/>
      <c r="G36" s="200"/>
      <c r="H36" s="201">
        <v>4</v>
      </c>
    </row>
    <row r="37" spans="2:8">
      <c r="B37" s="196"/>
      <c r="C37" s="197"/>
      <c r="D37" s="206"/>
      <c r="G37" s="200"/>
      <c r="H37" s="201">
        <v>1</v>
      </c>
    </row>
    <row r="38" spans="2:8">
      <c r="B38" s="202"/>
      <c r="C38" s="203"/>
      <c r="D38" s="204"/>
      <c r="G38" s="200"/>
      <c r="H38" s="201">
        <v>4</v>
      </c>
    </row>
    <row r="39" spans="2:8">
      <c r="B39" s="196"/>
      <c r="C39" s="208"/>
      <c r="D39" s="206"/>
      <c r="G39" s="200"/>
      <c r="H39" s="201">
        <v>1</v>
      </c>
    </row>
    <row r="40" spans="2:8">
      <c r="B40" s="202"/>
      <c r="C40" s="209"/>
      <c r="D40" s="204"/>
      <c r="G40" s="200"/>
      <c r="H40" s="201">
        <v>4</v>
      </c>
    </row>
    <row r="41" spans="2:8">
      <c r="B41" s="196"/>
      <c r="C41" s="197"/>
      <c r="D41" s="206"/>
      <c r="G41" s="200"/>
      <c r="H41" s="201">
        <v>1</v>
      </c>
    </row>
    <row r="42" spans="2:8">
      <c r="B42" s="202"/>
      <c r="C42" s="203"/>
      <c r="D42" s="210"/>
      <c r="E42" s="211"/>
      <c r="G42" s="200"/>
      <c r="H42" s="201">
        <v>4</v>
      </c>
    </row>
    <row r="43" spans="2:8">
      <c r="B43" s="196"/>
      <c r="C43" s="197"/>
      <c r="D43" s="207"/>
      <c r="E43" s="197"/>
      <c r="G43" s="200"/>
      <c r="H43" s="201">
        <v>1</v>
      </c>
    </row>
    <row r="44" spans="2:8">
      <c r="B44" s="202"/>
      <c r="C44" s="203"/>
      <c r="D44" s="205"/>
      <c r="E44" s="203"/>
      <c r="G44" s="200"/>
      <c r="H44" s="201">
        <v>4</v>
      </c>
    </row>
    <row r="45" spans="2:8">
      <c r="B45" s="196"/>
      <c r="C45" s="197"/>
      <c r="D45" s="199"/>
      <c r="G45" s="200"/>
      <c r="H45" s="201">
        <v>1</v>
      </c>
    </row>
    <row r="46" spans="2:8">
      <c r="B46" s="202"/>
      <c r="C46" s="203"/>
      <c r="D46" s="205"/>
      <c r="E46" s="212"/>
      <c r="F46" s="212"/>
      <c r="G46" s="213"/>
      <c r="H46" s="201">
        <v>4</v>
      </c>
    </row>
    <row r="47" spans="2:8">
      <c r="B47" s="196"/>
      <c r="C47" s="214"/>
      <c r="D47" s="207"/>
      <c r="E47" s="197"/>
      <c r="F47" s="197"/>
      <c r="G47" s="197"/>
      <c r="H47" s="201">
        <v>1</v>
      </c>
    </row>
    <row r="48" spans="2:8">
      <c r="B48" s="202"/>
      <c r="C48" s="215"/>
      <c r="D48" s="205"/>
      <c r="E48" s="197"/>
      <c r="F48" s="197"/>
      <c r="G48" s="197"/>
      <c r="H48" s="201">
        <v>4</v>
      </c>
    </row>
    <row r="49" spans="2:8">
      <c r="B49" s="196"/>
      <c r="C49" s="214"/>
      <c r="D49" s="207"/>
      <c r="E49" s="197"/>
      <c r="F49" s="197"/>
      <c r="G49" s="197"/>
      <c r="H49" s="201"/>
    </row>
    <row r="50" spans="2:8">
      <c r="B50" s="202"/>
      <c r="C50" s="215"/>
      <c r="D50" s="205"/>
      <c r="E50" s="197"/>
      <c r="F50" s="197"/>
      <c r="G50" s="197"/>
      <c r="H50" s="201"/>
    </row>
    <row r="51" spans="2:8">
      <c r="B51" s="196"/>
      <c r="C51" s="214"/>
      <c r="D51" s="207"/>
      <c r="E51" s="197"/>
      <c r="F51" s="197"/>
      <c r="G51" s="197"/>
      <c r="H51" s="201"/>
    </row>
    <row r="52" spans="2:8">
      <c r="B52" s="202"/>
      <c r="C52" s="215"/>
      <c r="D52" s="205"/>
      <c r="E52" s="197"/>
      <c r="F52" s="197"/>
      <c r="G52" s="197"/>
      <c r="H52" s="201"/>
    </row>
    <row r="53" spans="2:8">
      <c r="B53" s="196"/>
      <c r="C53" s="214"/>
      <c r="D53" s="207"/>
      <c r="E53" s="197"/>
      <c r="F53" s="197"/>
      <c r="G53" s="197"/>
      <c r="H53" s="201"/>
    </row>
    <row r="54" spans="2:8">
      <c r="B54" s="202"/>
      <c r="C54" s="215"/>
      <c r="D54" s="205"/>
      <c r="E54" s="197"/>
      <c r="F54" s="197"/>
      <c r="G54" s="197"/>
      <c r="H54" s="201"/>
    </row>
    <row r="55" spans="2:8">
      <c r="B55" s="196"/>
      <c r="C55" s="214"/>
      <c r="D55" s="207"/>
      <c r="E55" s="197"/>
      <c r="F55" s="197"/>
      <c r="G55" s="197"/>
      <c r="H55" s="201"/>
    </row>
    <row r="56" spans="2:8">
      <c r="B56" s="202"/>
      <c r="C56" s="215"/>
      <c r="D56" s="205"/>
      <c r="E56" s="197"/>
      <c r="F56" s="197"/>
      <c r="G56" s="197"/>
      <c r="H56" s="201"/>
    </row>
  </sheetData>
  <mergeCells count="2">
    <mergeCell ref="C3:C6"/>
    <mergeCell ref="D3:G6"/>
  </mergeCells>
  <phoneticPr fontId="1"/>
  <printOptions horizontalCentered="1"/>
  <pageMargins left="0.59055118110236227" right="0.59055118110236227" top="0.59055118110236227" bottom="0.59055118110236227" header="0.39370078740157483" footer="0.39370078740157483"/>
  <pageSetup paperSize="9" scale="72"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7"/>
  <sheetViews>
    <sheetView topLeftCell="A13" workbookViewId="0">
      <selection sqref="A1:A47"/>
    </sheetView>
  </sheetViews>
  <sheetFormatPr defaultRowHeight="13.5"/>
  <sheetData>
    <row r="1" spans="1:1">
      <c r="A1" t="s">
        <v>26</v>
      </c>
    </row>
    <row r="2" spans="1:1">
      <c r="A2" t="s">
        <v>27</v>
      </c>
    </row>
    <row r="3" spans="1:1">
      <c r="A3" t="s">
        <v>28</v>
      </c>
    </row>
    <row r="4" spans="1:1">
      <c r="A4" t="s">
        <v>29</v>
      </c>
    </row>
    <row r="5" spans="1:1">
      <c r="A5" t="s">
        <v>30</v>
      </c>
    </row>
    <row r="6" spans="1:1">
      <c r="A6" t="s">
        <v>31</v>
      </c>
    </row>
    <row r="7" spans="1:1">
      <c r="A7" t="s">
        <v>32</v>
      </c>
    </row>
    <row r="8" spans="1:1">
      <c r="A8" t="s">
        <v>33</v>
      </c>
    </row>
    <row r="9" spans="1:1">
      <c r="A9" t="s">
        <v>34</v>
      </c>
    </row>
    <row r="10" spans="1:1">
      <c r="A10" t="s">
        <v>35</v>
      </c>
    </row>
    <row r="11" spans="1:1">
      <c r="A11" t="s">
        <v>36</v>
      </c>
    </row>
    <row r="12" spans="1:1">
      <c r="A12" t="s">
        <v>37</v>
      </c>
    </row>
    <row r="13" spans="1:1">
      <c r="A13" t="s">
        <v>38</v>
      </c>
    </row>
    <row r="14" spans="1:1">
      <c r="A14" t="s">
        <v>39</v>
      </c>
    </row>
    <row r="15" spans="1:1">
      <c r="A15" t="s">
        <v>40</v>
      </c>
    </row>
    <row r="16" spans="1:1">
      <c r="A16" t="s">
        <v>41</v>
      </c>
    </row>
    <row r="17" spans="1:1">
      <c r="A17" t="s">
        <v>42</v>
      </c>
    </row>
    <row r="18" spans="1:1">
      <c r="A18" t="s">
        <v>43</v>
      </c>
    </row>
    <row r="19" spans="1:1">
      <c r="A19" t="s">
        <v>44</v>
      </c>
    </row>
    <row r="20" spans="1:1">
      <c r="A20" t="s">
        <v>45</v>
      </c>
    </row>
    <row r="21" spans="1:1">
      <c r="A21" t="s">
        <v>46</v>
      </c>
    </row>
    <row r="22" spans="1:1">
      <c r="A22" t="s">
        <v>47</v>
      </c>
    </row>
    <row r="23" spans="1:1">
      <c r="A23" t="s">
        <v>48</v>
      </c>
    </row>
    <row r="24" spans="1:1">
      <c r="A24" t="s">
        <v>49</v>
      </c>
    </row>
    <row r="25" spans="1:1">
      <c r="A25" t="s">
        <v>50</v>
      </c>
    </row>
    <row r="26" spans="1:1">
      <c r="A26" t="s">
        <v>51</v>
      </c>
    </row>
    <row r="27" spans="1:1">
      <c r="A27" t="s">
        <v>52</v>
      </c>
    </row>
    <row r="28" spans="1:1">
      <c r="A28" t="s">
        <v>53</v>
      </c>
    </row>
    <row r="29" spans="1:1">
      <c r="A29" t="s">
        <v>54</v>
      </c>
    </row>
    <row r="30" spans="1:1">
      <c r="A30" t="s">
        <v>55</v>
      </c>
    </row>
    <row r="31" spans="1:1">
      <c r="A31" t="s">
        <v>56</v>
      </c>
    </row>
    <row r="32" spans="1:1">
      <c r="A32" t="s">
        <v>57</v>
      </c>
    </row>
    <row r="33" spans="1:1">
      <c r="A33" t="s">
        <v>58</v>
      </c>
    </row>
    <row r="34" spans="1:1">
      <c r="A34" t="s">
        <v>59</v>
      </c>
    </row>
    <row r="35" spans="1:1">
      <c r="A35" t="s">
        <v>60</v>
      </c>
    </row>
    <row r="36" spans="1:1">
      <c r="A36" t="s">
        <v>61</v>
      </c>
    </row>
    <row r="37" spans="1:1">
      <c r="A37" t="s">
        <v>62</v>
      </c>
    </row>
    <row r="38" spans="1:1">
      <c r="A38" t="s">
        <v>63</v>
      </c>
    </row>
    <row r="39" spans="1:1">
      <c r="A39" t="s">
        <v>64</v>
      </c>
    </row>
    <row r="40" spans="1:1">
      <c r="A40" t="s">
        <v>65</v>
      </c>
    </row>
    <row r="41" spans="1:1">
      <c r="A41" t="s">
        <v>66</v>
      </c>
    </row>
    <row r="42" spans="1:1">
      <c r="A42" t="s">
        <v>67</v>
      </c>
    </row>
    <row r="43" spans="1:1">
      <c r="A43" t="s">
        <v>68</v>
      </c>
    </row>
    <row r="44" spans="1:1">
      <c r="A44" t="s">
        <v>69</v>
      </c>
    </row>
    <row r="45" spans="1:1">
      <c r="A45" t="s">
        <v>70</v>
      </c>
    </row>
    <row r="46" spans="1:1">
      <c r="A46" t="s">
        <v>71</v>
      </c>
    </row>
    <row r="47" spans="1:1">
      <c r="A47" t="s">
        <v>72</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B640F812AD7844297CB17990A7D5762" ma:contentTypeVersion="4" ma:contentTypeDescription="新しいドキュメントを作成します。" ma:contentTypeScope="" ma:versionID="dcbf02815bd9abcda6f22b94a9bee6ec">
  <xsd:schema xmlns:xsd="http://www.w3.org/2001/XMLSchema" xmlns:xs="http://www.w3.org/2001/XMLSchema" xmlns:p="http://schemas.microsoft.com/office/2006/metadata/properties" xmlns:ns2="fedbd109-94e1-4dab-9b5e-022f1758dbc5" targetNamespace="http://schemas.microsoft.com/office/2006/metadata/properties" ma:root="true" ma:fieldsID="aaab6f8b6ea9143ffc4049d325efb099" ns2:_="">
    <xsd:import namespace="fedbd109-94e1-4dab-9b5e-022f1758dbc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dbd109-94e1-4dab-9b5e-022f1758db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4F3B57-CDBA-47A5-872B-770CBFD5349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CAD2F87-6684-4063-876D-8166B3C22968}">
  <ds:schemaRefs>
    <ds:schemaRef ds:uri="http://schemas.microsoft.com/sharepoint/v3/contenttype/forms"/>
  </ds:schemaRefs>
</ds:datastoreItem>
</file>

<file path=customXml/itemProps3.xml><?xml version="1.0" encoding="utf-8"?>
<ds:datastoreItem xmlns:ds="http://schemas.openxmlformats.org/officeDocument/2006/customXml" ds:itemID="{34B0296B-6BE1-4BB5-9BB7-91A9F59D7D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dbd109-94e1-4dab-9b5e-022f1758db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60</vt:i4>
      </vt:variant>
    </vt:vector>
  </HeadingPairs>
  <TitlesOfParts>
    <vt:vector size="65" baseType="lpstr">
      <vt:lpstr>総括表</vt:lpstr>
      <vt:lpstr>様式１-２１</vt:lpstr>
      <vt:lpstr>総括表（記載例）</vt:lpstr>
      <vt:lpstr>事業区分</vt:lpstr>
      <vt:lpstr>Sheet1</vt:lpstr>
      <vt:lpstr>_１__ア</vt:lpstr>
      <vt:lpstr>_１__イ</vt:lpstr>
      <vt:lpstr>_１０__ア</vt:lpstr>
      <vt:lpstr>_１０__イ</vt:lpstr>
      <vt:lpstr>_１１</vt:lpstr>
      <vt:lpstr>_１２__ア</vt:lpstr>
      <vt:lpstr>_１２__イ</vt:lpstr>
      <vt:lpstr>_１３__ア</vt:lpstr>
      <vt:lpstr>_１３__イ</vt:lpstr>
      <vt:lpstr>_１４__ア</vt:lpstr>
      <vt:lpstr>_１４__イ</vt:lpstr>
      <vt:lpstr>_１５__ア</vt:lpstr>
      <vt:lpstr>_１５__イ</vt:lpstr>
      <vt:lpstr>_１６__ア</vt:lpstr>
      <vt:lpstr>_１６__イ</vt:lpstr>
      <vt:lpstr>_１７__ア</vt:lpstr>
      <vt:lpstr>_１８__ア</vt:lpstr>
      <vt:lpstr>_１８__イ</vt:lpstr>
      <vt:lpstr>_１９__ア</vt:lpstr>
      <vt:lpstr>_１９__イ</vt:lpstr>
      <vt:lpstr>_２__ア</vt:lpstr>
      <vt:lpstr>_２__イ</vt:lpstr>
      <vt:lpstr>_２__ウ</vt:lpstr>
      <vt:lpstr>_２__エ</vt:lpstr>
      <vt:lpstr>_２０__ア</vt:lpstr>
      <vt:lpstr>_２０__イ</vt:lpstr>
      <vt:lpstr>_３__ア</vt:lpstr>
      <vt:lpstr>_３__イ</vt:lpstr>
      <vt:lpstr>_３__ウ</vt:lpstr>
      <vt:lpstr>_３__エ</vt:lpstr>
      <vt:lpstr>_４</vt:lpstr>
      <vt:lpstr>_５__ア</vt:lpstr>
      <vt:lpstr>_５__イ</vt:lpstr>
      <vt:lpstr>_６</vt:lpstr>
      <vt:lpstr>_７</vt:lpstr>
      <vt:lpstr>_８__ア</vt:lpstr>
      <vt:lpstr>_８__イ</vt:lpstr>
      <vt:lpstr>_９__ア</vt:lpstr>
      <vt:lpstr>_９__イ</vt:lpstr>
      <vt:lpstr>ICTを活用した産科医師少数地域に対する妊産婦モニタリング支援設備整備事業</vt:lpstr>
      <vt:lpstr>'様式１-２１'!Print_Area</vt:lpstr>
      <vt:lpstr>へき地・離島診療支援システム設備</vt:lpstr>
      <vt:lpstr>へき地医療拠点病院設備</vt:lpstr>
      <vt:lpstr>へき地患者輸送車_艇_</vt:lpstr>
      <vt:lpstr>へき地巡回診療車_船_</vt:lpstr>
      <vt:lpstr>へき地診療所</vt:lpstr>
      <vt:lpstr>へき地保健指導所設備</vt:lpstr>
      <vt:lpstr>奄美群島医療施設設備</vt:lpstr>
      <vt:lpstr>遠隔ICU体制整備促進事業</vt:lpstr>
      <vt:lpstr>遠隔医療設備</vt:lpstr>
      <vt:lpstr>沖施縄設医設療備</vt:lpstr>
      <vt:lpstr>過疎地域等特定診療所設備</vt:lpstr>
      <vt:lpstr>在宅人工呼吸器使用者非常用電源整備事業</vt:lpstr>
      <vt:lpstr>産科医療機関設備</vt:lpstr>
      <vt:lpstr>死亡時画像診断システム等設備</vt:lpstr>
      <vt:lpstr>実践的手術手技向上研修実施機関設備</vt:lpstr>
      <vt:lpstr>分娩設備取扱施設</vt:lpstr>
      <vt:lpstr>離島歯科巡回診療設備</vt:lpstr>
      <vt:lpstr>離島等患者宿泊施設設備</vt:lpstr>
      <vt:lpstr>臨床研修病院支援システム設備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2024-03-18T07:21:36Z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0x0101004B640F812AD7844297CB17990A7D5762</vt:lpwstr>
  </property>
</Properties>
</file>