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499B03E-B277-4D24-BBF4-ED341A3FC7F4}" xr6:coauthVersionLast="47" xr6:coauthVersionMax="47" xr10:uidLastSave="{00000000-0000-0000-0000-000000000000}"/>
  <bookViews>
    <workbookView xWindow="-98" yWindow="-98" windowWidth="17115" windowHeight="10876" tabRatio="601"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'管理シート（本体）'!$A$12:$DD$25</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2" i="5" l="1"/>
  <c r="AA42" i="5"/>
  <c r="AD38" i="5" l="1"/>
  <c r="AA40" i="5"/>
  <c r="AA39" i="5"/>
  <c r="AA38" i="5"/>
  <c r="AA41" i="5" s="1"/>
  <c r="AG34" i="5"/>
  <c r="AF34" i="5"/>
  <c r="AE34" i="5"/>
  <c r="AD34" i="5"/>
  <c r="AB34" i="5"/>
  <c r="AA34" i="5"/>
  <c r="Z34" i="5"/>
  <c r="Y34" i="5"/>
  <c r="Y29" i="5"/>
  <c r="AH29" i="5"/>
  <c r="AG29" i="5"/>
  <c r="AF29" i="5"/>
  <c r="AE29" i="5"/>
  <c r="AD29" i="5"/>
  <c r="AB29" i="5"/>
  <c r="AA29" i="5"/>
  <c r="Z29" i="5"/>
  <c r="AC29" i="5" s="1"/>
  <c r="AB40" i="5"/>
  <c r="AD40" i="5" s="1"/>
  <c r="AB39" i="5"/>
  <c r="AF25" i="5"/>
  <c r="AC34" i="5" l="1"/>
  <c r="AD39" i="5"/>
  <c r="AC40" i="5"/>
  <c r="AH34" i="5"/>
  <c r="AC39" i="5"/>
  <c r="AB38" i="5"/>
  <c r="AB41" i="5" l="1"/>
  <c r="AC41" i="5" s="1"/>
  <c r="AC38" i="5"/>
  <c r="AD42" i="5" l="1"/>
  <c r="AD41" i="5"/>
  <c r="AC42" i="5" l="1"/>
  <c r="AM24" i="5" l="1"/>
  <c r="AP24" i="5"/>
  <c r="AN24" i="5"/>
  <c r="AL24" i="5"/>
  <c r="AJ24" i="5"/>
  <c r="Y24" i="5" l="1"/>
  <c r="AM25" i="5" s="1"/>
  <c r="AB24" i="5"/>
  <c r="AA24" i="5"/>
  <c r="S24" i="5" l="1"/>
  <c r="U13" i="5"/>
  <c r="W13" i="5" s="1"/>
  <c r="AR24" i="5"/>
  <c r="Z24" i="5"/>
  <c r="AP25" i="5" s="1"/>
  <c r="BC13" i="5"/>
  <c r="AY24" i="5"/>
  <c r="AW24" i="5"/>
  <c r="AU24" i="5"/>
  <c r="AQ24" i="5"/>
  <c r="AS24" i="5"/>
  <c r="BA13" i="5"/>
  <c r="AU25" i="5" l="1"/>
  <c r="AR25" i="5"/>
  <c r="BE13" i="5"/>
  <c r="CA58" i="5"/>
  <c r="CA57" i="5"/>
  <c r="CB60" i="5"/>
  <c r="CB58" i="5"/>
  <c r="CB57" i="5"/>
  <c r="CC60" i="5"/>
  <c r="CC58" i="5"/>
  <c r="CC57" i="5"/>
  <c r="BX42" i="5"/>
  <c r="BX40" i="5"/>
  <c r="BX39" i="5"/>
  <c r="BR39" i="5"/>
  <c r="BQ60" i="5"/>
  <c r="BQ58" i="5"/>
  <c r="BQ57" i="5"/>
  <c r="BP60" i="5"/>
  <c r="BP58" i="5"/>
  <c r="BP57" i="5"/>
  <c r="BO60" i="5"/>
  <c r="BO58" i="5"/>
  <c r="BO57" i="5"/>
  <c r="BQ51" i="5" l="1"/>
  <c r="BQ50" i="5"/>
  <c r="BQ49" i="5"/>
  <c r="BQ48" i="5"/>
  <c r="BP51" i="5"/>
  <c r="BP50" i="5"/>
  <c r="BP49" i="5"/>
  <c r="BP48" i="5"/>
  <c r="BO51" i="5"/>
  <c r="BO50" i="5"/>
  <c r="BO49" i="5"/>
  <c r="BO48" i="5"/>
  <c r="BI48" i="5"/>
  <c r="BP42" i="5"/>
  <c r="BQ40" i="5"/>
  <c r="BQ39" i="5"/>
  <c r="BK60" i="5"/>
  <c r="BK58" i="5"/>
  <c r="BK57" i="5"/>
  <c r="BJ60" i="5"/>
  <c r="BJ58" i="5"/>
  <c r="BJ57" i="5"/>
  <c r="BI60" i="5"/>
  <c r="BI58" i="5"/>
  <c r="BI57" i="5"/>
  <c r="BK48" i="5"/>
  <c r="BK51" i="5"/>
  <c r="BK50" i="5"/>
  <c r="BK49" i="5"/>
  <c r="BJ51" i="5"/>
  <c r="BJ50" i="5"/>
  <c r="BJ49" i="5"/>
  <c r="BJ48" i="5"/>
  <c r="BI51" i="5"/>
  <c r="BI50" i="5"/>
  <c r="BI49" i="5"/>
  <c r="BL42" i="5"/>
  <c r="BL40" i="5"/>
  <c r="BL39" i="5"/>
  <c r="BK42" i="5"/>
  <c r="BK40" i="5"/>
  <c r="BK39" i="5"/>
  <c r="BJ42" i="5"/>
  <c r="BJ40" i="5"/>
  <c r="BJ39" i="5"/>
  <c r="BI42" i="5"/>
  <c r="BI40" i="5"/>
  <c r="BI39" i="5"/>
  <c r="BF60" i="5"/>
  <c r="BF58" i="5"/>
  <c r="BF57" i="5"/>
  <c r="BE57" i="5"/>
  <c r="BE60" i="5"/>
  <c r="BE58" i="5"/>
  <c r="BD60" i="5"/>
  <c r="BD58" i="5"/>
  <c r="BD57" i="5"/>
  <c r="BC60" i="5"/>
  <c r="BC58" i="5"/>
  <c r="BC57" i="5"/>
  <c r="BF51" i="5"/>
  <c r="BF50" i="5"/>
  <c r="BF49" i="5"/>
  <c r="BF48" i="5"/>
  <c r="BE48" i="5"/>
  <c r="BE51" i="5"/>
  <c r="BE50" i="5"/>
  <c r="BE49" i="5"/>
  <c r="BD51" i="5"/>
  <c r="BD50" i="5"/>
  <c r="BD49" i="5"/>
  <c r="BD48" i="5"/>
  <c r="BC51" i="5"/>
  <c r="BC50" i="5"/>
  <c r="BC49" i="5"/>
  <c r="BC48" i="5"/>
  <c r="BE42" i="5"/>
  <c r="BE40" i="5"/>
  <c r="BE39" i="5"/>
  <c r="BD42" i="5"/>
  <c r="BD40" i="5"/>
  <c r="BD39" i="5"/>
  <c r="BC39" i="5"/>
  <c r="BC42" i="5"/>
  <c r="BC40" i="5"/>
  <c r="BU51" i="5"/>
  <c r="CB51" i="5"/>
  <c r="CG51" i="5"/>
  <c r="CH60" i="5"/>
  <c r="CT51" i="5"/>
  <c r="CU57" i="5"/>
  <c r="DA60" i="5"/>
  <c r="DA58" i="5"/>
  <c r="DA57" i="5"/>
  <c r="CZ60" i="5"/>
  <c r="CZ58" i="5"/>
  <c r="CZ57" i="5"/>
  <c r="DA49" i="5"/>
  <c r="DA51" i="5"/>
  <c r="DA50" i="5"/>
  <c r="DA48" i="5"/>
  <c r="CZ51" i="5"/>
  <c r="CZ50" i="5"/>
  <c r="CZ49" i="5"/>
  <c r="CZ48" i="5"/>
  <c r="CY51" i="5"/>
  <c r="CY50" i="5"/>
  <c r="CY49" i="5"/>
  <c r="CY48" i="5"/>
  <c r="CY60" i="5"/>
  <c r="CY58" i="5"/>
  <c r="CY57" i="5"/>
  <c r="BE52" i="5" l="1"/>
  <c r="BF52" i="5"/>
  <c r="F18" i="16"/>
  <c r="F17" i="16"/>
  <c r="F16" i="16"/>
  <c r="F15" i="16"/>
  <c r="F14" i="16"/>
  <c r="F13" i="16"/>
  <c r="F12" i="16"/>
  <c r="F11" i="16"/>
  <c r="F10" i="16"/>
  <c r="F27" i="16"/>
  <c r="F9" i="16"/>
  <c r="F8" i="16"/>
  <c r="I30" i="16"/>
  <c r="H30" i="16"/>
  <c r="G30" i="16"/>
  <c r="F30" i="16"/>
  <c r="I29" i="16"/>
  <c r="H29" i="16"/>
  <c r="G29" i="16"/>
  <c r="F29" i="16"/>
  <c r="I28" i="16"/>
  <c r="H28" i="16"/>
  <c r="G28" i="16"/>
  <c r="F28" i="16"/>
  <c r="I24" i="16"/>
  <c r="H24" i="16"/>
  <c r="G24" i="16"/>
  <c r="F24" i="16"/>
  <c r="I23" i="16"/>
  <c r="H23" i="16"/>
  <c r="G23" i="16"/>
  <c r="F23" i="16"/>
  <c r="I22" i="16"/>
  <c r="H22" i="16"/>
  <c r="G22" i="16"/>
  <c r="F22" i="16"/>
  <c r="I21" i="16"/>
  <c r="H21" i="16"/>
  <c r="G21" i="16"/>
  <c r="F21" i="16"/>
  <c r="I20" i="16"/>
  <c r="H20" i="16"/>
  <c r="G20" i="16"/>
  <c r="F20" i="16"/>
  <c r="I19" i="16"/>
  <c r="H19" i="16"/>
  <c r="G19" i="16"/>
  <c r="F19" i="16"/>
  <c r="F18" i="15"/>
  <c r="F17" i="15"/>
  <c r="F16" i="15"/>
  <c r="F15" i="15"/>
  <c r="F14" i="15"/>
  <c r="F13" i="15"/>
  <c r="F12" i="15"/>
  <c r="F11" i="15"/>
  <c r="F10" i="15"/>
  <c r="F27" i="15"/>
  <c r="F9" i="15"/>
  <c r="F8" i="15"/>
  <c r="I30" i="15"/>
  <c r="H30" i="15"/>
  <c r="G30" i="15"/>
  <c r="F30" i="15"/>
  <c r="I29" i="15"/>
  <c r="H29" i="15"/>
  <c r="G29" i="15"/>
  <c r="F29" i="15"/>
  <c r="I28" i="15"/>
  <c r="H28" i="15"/>
  <c r="G28" i="15"/>
  <c r="F28" i="15"/>
  <c r="I24" i="15"/>
  <c r="H24" i="15"/>
  <c r="G24" i="15"/>
  <c r="F24" i="15"/>
  <c r="I23" i="15"/>
  <c r="H23" i="15"/>
  <c r="G23" i="15"/>
  <c r="F23" i="15"/>
  <c r="I22" i="15"/>
  <c r="H22" i="15"/>
  <c r="G22" i="15"/>
  <c r="F22" i="15"/>
  <c r="I21" i="15"/>
  <c r="H21" i="15"/>
  <c r="G21" i="15"/>
  <c r="F21" i="15"/>
  <c r="I20" i="15"/>
  <c r="H20" i="15"/>
  <c r="G20" i="15"/>
  <c r="F20" i="15"/>
  <c r="I19" i="15"/>
  <c r="H19" i="15"/>
  <c r="G19" i="15"/>
  <c r="F19" i="15"/>
  <c r="F15" i="14"/>
  <c r="F14" i="14"/>
  <c r="F18" i="14"/>
  <c r="F17" i="14"/>
  <c r="F16" i="14"/>
  <c r="F13" i="14"/>
  <c r="F12" i="14"/>
  <c r="F11" i="14"/>
  <c r="F10" i="14"/>
  <c r="F27" i="14"/>
  <c r="F9" i="14"/>
  <c r="F8" i="14"/>
  <c r="I30" i="14"/>
  <c r="H30" i="14"/>
  <c r="G30" i="14"/>
  <c r="F30" i="14"/>
  <c r="I29" i="14"/>
  <c r="H29" i="14"/>
  <c r="G29" i="14"/>
  <c r="F29" i="14"/>
  <c r="I28" i="14"/>
  <c r="H28" i="14"/>
  <c r="G28" i="14"/>
  <c r="F28" i="14"/>
  <c r="I24" i="14"/>
  <c r="H24" i="14"/>
  <c r="G24" i="14"/>
  <c r="F24" i="14"/>
  <c r="I23" i="14"/>
  <c r="H23" i="14"/>
  <c r="G23" i="14"/>
  <c r="F23" i="14"/>
  <c r="I22" i="14"/>
  <c r="H22" i="14"/>
  <c r="G22" i="14"/>
  <c r="F22" i="14"/>
  <c r="I21" i="14"/>
  <c r="H21" i="14"/>
  <c r="G21" i="14"/>
  <c r="F21" i="14"/>
  <c r="I20" i="14"/>
  <c r="H20" i="14"/>
  <c r="G20" i="14"/>
  <c r="F20" i="14"/>
  <c r="I19" i="14"/>
  <c r="H19" i="14"/>
  <c r="G19" i="14"/>
  <c r="F19" i="14"/>
  <c r="F18" i="13"/>
  <c r="F17" i="13"/>
  <c r="F16" i="13"/>
  <c r="F15" i="13"/>
  <c r="F14" i="13"/>
  <c r="F13" i="13"/>
  <c r="F12" i="13"/>
  <c r="F11" i="13"/>
  <c r="F10" i="13"/>
  <c r="F27" i="13"/>
  <c r="F9" i="13"/>
  <c r="F8" i="13"/>
  <c r="I30" i="13"/>
  <c r="H30" i="13"/>
  <c r="G30" i="13"/>
  <c r="F30" i="13"/>
  <c r="I29" i="13"/>
  <c r="H29" i="13"/>
  <c r="G29" i="13"/>
  <c r="F29" i="13"/>
  <c r="I28" i="13"/>
  <c r="H28" i="13"/>
  <c r="G28" i="13"/>
  <c r="F28" i="13"/>
  <c r="I24" i="13"/>
  <c r="H24" i="13"/>
  <c r="G24" i="13"/>
  <c r="F24" i="13"/>
  <c r="I23" i="13"/>
  <c r="H23" i="13"/>
  <c r="G23" i="13"/>
  <c r="F23" i="13"/>
  <c r="I22" i="13"/>
  <c r="H22" i="13"/>
  <c r="G22" i="13"/>
  <c r="F22" i="13"/>
  <c r="I21" i="13"/>
  <c r="H21" i="13"/>
  <c r="G21" i="13"/>
  <c r="F21" i="13"/>
  <c r="I20" i="13"/>
  <c r="H20" i="13"/>
  <c r="G20" i="13"/>
  <c r="F20" i="13"/>
  <c r="I19" i="13"/>
  <c r="H19" i="13"/>
  <c r="G19" i="13"/>
  <c r="F19" i="13"/>
  <c r="F18" i="12"/>
  <c r="F17" i="12"/>
  <c r="F16" i="12"/>
  <c r="F15" i="12"/>
  <c r="F14" i="12"/>
  <c r="F13" i="12"/>
  <c r="F12" i="12"/>
  <c r="F11" i="12"/>
  <c r="F10" i="12"/>
  <c r="F27" i="12"/>
  <c r="F9" i="12"/>
  <c r="F8" i="12"/>
  <c r="I30" i="12"/>
  <c r="H30" i="12"/>
  <c r="G30" i="12"/>
  <c r="F30" i="12"/>
  <c r="I29" i="12"/>
  <c r="H29" i="12"/>
  <c r="G29" i="12"/>
  <c r="F29" i="12"/>
  <c r="I28" i="12"/>
  <c r="H28" i="12"/>
  <c r="G28" i="12"/>
  <c r="F28" i="12"/>
  <c r="I24" i="12"/>
  <c r="H24" i="12"/>
  <c r="G24" i="12"/>
  <c r="F24" i="12"/>
  <c r="I23" i="12"/>
  <c r="H23" i="12"/>
  <c r="G23" i="12"/>
  <c r="F23" i="12"/>
  <c r="I22" i="12"/>
  <c r="H22" i="12"/>
  <c r="G22" i="12"/>
  <c r="F22" i="12"/>
  <c r="I21" i="12"/>
  <c r="H21" i="12"/>
  <c r="G21" i="12"/>
  <c r="F21" i="12"/>
  <c r="I20" i="12"/>
  <c r="H20" i="12"/>
  <c r="G20" i="12"/>
  <c r="F20" i="12"/>
  <c r="I19" i="12"/>
  <c r="H19" i="12"/>
  <c r="G19" i="12"/>
  <c r="F19" i="12"/>
  <c r="F18" i="11"/>
  <c r="F17" i="11"/>
  <c r="F16" i="11"/>
  <c r="F15" i="11"/>
  <c r="F14" i="11"/>
  <c r="F13" i="11"/>
  <c r="F12" i="11"/>
  <c r="F11" i="11"/>
  <c r="F10" i="11"/>
  <c r="F27" i="11"/>
  <c r="F9" i="11"/>
  <c r="F8" i="11"/>
  <c r="I30" i="11"/>
  <c r="H30" i="11"/>
  <c r="G30" i="11"/>
  <c r="F30" i="11"/>
  <c r="I29" i="11"/>
  <c r="H29" i="11"/>
  <c r="G29" i="11"/>
  <c r="F29" i="11"/>
  <c r="I28" i="11"/>
  <c r="H28" i="11"/>
  <c r="G28" i="11"/>
  <c r="F28" i="11"/>
  <c r="I24" i="11"/>
  <c r="H24" i="11"/>
  <c r="G24" i="11"/>
  <c r="F24" i="11"/>
  <c r="I23" i="11"/>
  <c r="H23" i="11"/>
  <c r="G23" i="11"/>
  <c r="F23" i="11"/>
  <c r="I22" i="11"/>
  <c r="H22" i="11"/>
  <c r="G22" i="11"/>
  <c r="F22" i="11"/>
  <c r="I21" i="11"/>
  <c r="H21" i="11"/>
  <c r="G21" i="11"/>
  <c r="F21" i="11"/>
  <c r="I20" i="11"/>
  <c r="H20" i="11"/>
  <c r="G20" i="11"/>
  <c r="F20" i="11"/>
  <c r="I19" i="11"/>
  <c r="H19" i="11"/>
  <c r="G19" i="11"/>
  <c r="F19" i="11"/>
  <c r="G29" i="10"/>
  <c r="F18" i="10"/>
  <c r="F17" i="10"/>
  <c r="F16" i="10"/>
  <c r="F15" i="10"/>
  <c r="F14" i="10"/>
  <c r="F13" i="10"/>
  <c r="F12" i="10"/>
  <c r="F11" i="10"/>
  <c r="F10" i="10"/>
  <c r="F27" i="10"/>
  <c r="F9" i="10"/>
  <c r="F8" i="10"/>
  <c r="I30" i="10"/>
  <c r="H30" i="10"/>
  <c r="G30" i="10"/>
  <c r="F30" i="10"/>
  <c r="I29" i="10"/>
  <c r="H29" i="10"/>
  <c r="F29" i="10"/>
  <c r="I28" i="10"/>
  <c r="H28" i="10"/>
  <c r="G28" i="10"/>
  <c r="F28" i="10"/>
  <c r="I24" i="10"/>
  <c r="H24" i="10"/>
  <c r="G24" i="10"/>
  <c r="F24" i="10"/>
  <c r="I23" i="10"/>
  <c r="H23" i="10"/>
  <c r="G23" i="10"/>
  <c r="F23" i="10"/>
  <c r="I22" i="10"/>
  <c r="H22" i="10"/>
  <c r="G22" i="10"/>
  <c r="F22" i="10"/>
  <c r="I21" i="10"/>
  <c r="H21" i="10"/>
  <c r="G21" i="10"/>
  <c r="F21" i="10"/>
  <c r="I20" i="10"/>
  <c r="H20" i="10"/>
  <c r="G20" i="10"/>
  <c r="F20" i="10"/>
  <c r="I19" i="10"/>
  <c r="H19" i="10"/>
  <c r="G19" i="10"/>
  <c r="F19" i="10"/>
  <c r="F18" i="9"/>
  <c r="F17" i="9"/>
  <c r="F16" i="9"/>
  <c r="F15" i="9"/>
  <c r="F14" i="9"/>
  <c r="F13" i="9"/>
  <c r="F12" i="9"/>
  <c r="F11" i="9"/>
  <c r="F10" i="9"/>
  <c r="F27" i="9"/>
  <c r="F9" i="9"/>
  <c r="F8" i="9"/>
  <c r="I30" i="9"/>
  <c r="H30" i="9"/>
  <c r="G30" i="9"/>
  <c r="F30" i="9"/>
  <c r="I29" i="9"/>
  <c r="H29" i="9"/>
  <c r="G29" i="9"/>
  <c r="F29" i="9"/>
  <c r="I28" i="9"/>
  <c r="H28" i="9"/>
  <c r="G28" i="9"/>
  <c r="F28" i="9"/>
  <c r="I24" i="9"/>
  <c r="H24" i="9"/>
  <c r="G24" i="9"/>
  <c r="F24" i="9"/>
  <c r="I23" i="9"/>
  <c r="H23" i="9"/>
  <c r="G23" i="9"/>
  <c r="F23" i="9"/>
  <c r="I22" i="9"/>
  <c r="H22" i="9"/>
  <c r="G22" i="9"/>
  <c r="F22" i="9"/>
  <c r="I21" i="9"/>
  <c r="H21" i="9"/>
  <c r="G21" i="9"/>
  <c r="F21" i="9"/>
  <c r="I20" i="9"/>
  <c r="H20" i="9"/>
  <c r="G20" i="9"/>
  <c r="F20" i="9"/>
  <c r="I19" i="9"/>
  <c r="H19" i="9"/>
  <c r="G19" i="9"/>
  <c r="F19" i="9"/>
  <c r="F18" i="8"/>
  <c r="F17" i="8"/>
  <c r="F16" i="8"/>
  <c r="F15" i="8"/>
  <c r="F14" i="8"/>
  <c r="F13" i="8"/>
  <c r="F12" i="8"/>
  <c r="F11" i="8"/>
  <c r="F10" i="8"/>
  <c r="F27" i="8"/>
  <c r="F9" i="8"/>
  <c r="F8" i="8"/>
  <c r="G26" i="8"/>
  <c r="G25" i="8"/>
  <c r="G31" i="8"/>
  <c r="G30" i="8"/>
  <c r="I29" i="8"/>
  <c r="H29" i="8"/>
  <c r="G29" i="8"/>
  <c r="F29" i="8"/>
  <c r="G28" i="8"/>
  <c r="G27" i="8"/>
  <c r="I24" i="8"/>
  <c r="H24" i="8"/>
  <c r="G24" i="8"/>
  <c r="F24" i="8"/>
  <c r="I23" i="8"/>
  <c r="H23" i="8"/>
  <c r="G23" i="8"/>
  <c r="F23" i="8"/>
  <c r="I22" i="8"/>
  <c r="H22" i="8"/>
  <c r="G22" i="8"/>
  <c r="F22" i="8"/>
  <c r="I21" i="8"/>
  <c r="H21" i="8"/>
  <c r="G21" i="8"/>
  <c r="F21" i="8"/>
  <c r="I20" i="8"/>
  <c r="H20" i="8"/>
  <c r="G20" i="8"/>
  <c r="F20" i="8"/>
  <c r="I19" i="8"/>
  <c r="H19" i="8"/>
  <c r="G19" i="8"/>
  <c r="F19" i="8"/>
  <c r="H30" i="8"/>
  <c r="F30" i="8"/>
  <c r="F31" i="16" l="1"/>
  <c r="F26" i="9"/>
  <c r="F31" i="12"/>
  <c r="F26" i="16"/>
  <c r="F26" i="11"/>
  <c r="F31" i="11"/>
  <c r="F25" i="10"/>
  <c r="F26" i="12"/>
  <c r="F26" i="10"/>
  <c r="F26" i="8"/>
  <c r="F31" i="9"/>
  <c r="F26" i="14"/>
  <c r="F31" i="15"/>
  <c r="F26" i="15"/>
  <c r="F31" i="14"/>
  <c r="F31" i="13"/>
  <c r="F25" i="8"/>
  <c r="F25" i="16"/>
  <c r="F25" i="15"/>
  <c r="F25" i="14"/>
  <c r="F26" i="13"/>
  <c r="F25" i="13"/>
  <c r="F25" i="12"/>
  <c r="F25" i="11"/>
  <c r="F31" i="10"/>
  <c r="F25" i="9"/>
  <c r="F31" i="8"/>
  <c r="I30" i="8"/>
  <c r="F28" i="8"/>
  <c r="H28" i="8"/>
  <c r="I28" i="8"/>
  <c r="BI14" i="5" l="1"/>
  <c r="CY23" i="5"/>
  <c r="CY22" i="5"/>
  <c r="CY21" i="5"/>
  <c r="CY20" i="5"/>
  <c r="CY19" i="5"/>
  <c r="CY18" i="5"/>
  <c r="CY17" i="5"/>
  <c r="CY16" i="5"/>
  <c r="CY15" i="5"/>
  <c r="CY14" i="5"/>
  <c r="CY13" i="5"/>
  <c r="CS23" i="5"/>
  <c r="CS22" i="5"/>
  <c r="CS21" i="5"/>
  <c r="CS20" i="5"/>
  <c r="CS19" i="5"/>
  <c r="CS18" i="5"/>
  <c r="CS17" i="5"/>
  <c r="CS16" i="5"/>
  <c r="CS15" i="5"/>
  <c r="CS14" i="5"/>
  <c r="CS13" i="5"/>
  <c r="CM23" i="5"/>
  <c r="CM22" i="5"/>
  <c r="CM21" i="5"/>
  <c r="CM20" i="5"/>
  <c r="CM19" i="5"/>
  <c r="CM18" i="5"/>
  <c r="CM17" i="5"/>
  <c r="CM16" i="5"/>
  <c r="CM15" i="5"/>
  <c r="CM14" i="5"/>
  <c r="CM13" i="5"/>
  <c r="CG23" i="5"/>
  <c r="CG22" i="5"/>
  <c r="CG21" i="5"/>
  <c r="CG20" i="5"/>
  <c r="CG19" i="5"/>
  <c r="CG18" i="5"/>
  <c r="CG17" i="5"/>
  <c r="CG16" i="5"/>
  <c r="CG15" i="5"/>
  <c r="CG14" i="5"/>
  <c r="CG13" i="5"/>
  <c r="CA23" i="5"/>
  <c r="CA22" i="5"/>
  <c r="CA21" i="5"/>
  <c r="CA20" i="5"/>
  <c r="CA19" i="5"/>
  <c r="CA18" i="5"/>
  <c r="CA17" i="5"/>
  <c r="CA16" i="5"/>
  <c r="CA15" i="5"/>
  <c r="CA14" i="5"/>
  <c r="CA13" i="5"/>
  <c r="BU23" i="5"/>
  <c r="BU22" i="5"/>
  <c r="BU21" i="5"/>
  <c r="BU20" i="5"/>
  <c r="BU19" i="5"/>
  <c r="BU18" i="5"/>
  <c r="BU17" i="5"/>
  <c r="BU16" i="5"/>
  <c r="BU15" i="5"/>
  <c r="BU14" i="5"/>
  <c r="BU13" i="5"/>
  <c r="BO23" i="5"/>
  <c r="BO22" i="5"/>
  <c r="BO21" i="5"/>
  <c r="BO20" i="5"/>
  <c r="BO19" i="5"/>
  <c r="BO18" i="5"/>
  <c r="BO17" i="5"/>
  <c r="BO16" i="5"/>
  <c r="BO15" i="5"/>
  <c r="BO14" i="5"/>
  <c r="BO13" i="5"/>
  <c r="BI23" i="5"/>
  <c r="BI22" i="5"/>
  <c r="BI21" i="5"/>
  <c r="BI20" i="5"/>
  <c r="BI19" i="5"/>
  <c r="BI18" i="5"/>
  <c r="BI17" i="5"/>
  <c r="BI16" i="5"/>
  <c r="BI15" i="5"/>
  <c r="BI13" i="5"/>
  <c r="BC23" i="5"/>
  <c r="BC22" i="5"/>
  <c r="BC21" i="5"/>
  <c r="BC20" i="5"/>
  <c r="BF59" i="5"/>
  <c r="BC19" i="5"/>
  <c r="BC18" i="5"/>
  <c r="BC17" i="5"/>
  <c r="BC16" i="5"/>
  <c r="BC15" i="5"/>
  <c r="BC14" i="5"/>
  <c r="CU60" i="5"/>
  <c r="CT60" i="5"/>
  <c r="CS60" i="5"/>
  <c r="CU58" i="5"/>
  <c r="CT58" i="5"/>
  <c r="CS58" i="5"/>
  <c r="CT57" i="5"/>
  <c r="CS57" i="5"/>
  <c r="CU51" i="5"/>
  <c r="CS51" i="5"/>
  <c r="CU50" i="5"/>
  <c r="CT50" i="5"/>
  <c r="CS50" i="5"/>
  <c r="CU49" i="5"/>
  <c r="CT49" i="5"/>
  <c r="CS49" i="5"/>
  <c r="CU48" i="5"/>
  <c r="CT48" i="5"/>
  <c r="CS48" i="5"/>
  <c r="CO60" i="5"/>
  <c r="CN60" i="5"/>
  <c r="CM60" i="5"/>
  <c r="CO58" i="5"/>
  <c r="CN58" i="5"/>
  <c r="CM58" i="5"/>
  <c r="CO57" i="5"/>
  <c r="CN57" i="5"/>
  <c r="CM57" i="5"/>
  <c r="CO51" i="5"/>
  <c r="CN51" i="5"/>
  <c r="CM51" i="5"/>
  <c r="CO50" i="5"/>
  <c r="CN50" i="5"/>
  <c r="CM50" i="5"/>
  <c r="CO49" i="5"/>
  <c r="CN49" i="5"/>
  <c r="CM49" i="5"/>
  <c r="CO48" i="5"/>
  <c r="CN48" i="5"/>
  <c r="CM48" i="5"/>
  <c r="CI60" i="5"/>
  <c r="CG60" i="5"/>
  <c r="CI58" i="5"/>
  <c r="CH58" i="5"/>
  <c r="CG58" i="5"/>
  <c r="CI57" i="5"/>
  <c r="CH57" i="5"/>
  <c r="CG57" i="5"/>
  <c r="CI51" i="5"/>
  <c r="CH51" i="5"/>
  <c r="CI50" i="5"/>
  <c r="CH50" i="5"/>
  <c r="CG50" i="5"/>
  <c r="CI49" i="5"/>
  <c r="CH49" i="5"/>
  <c r="CG49" i="5"/>
  <c r="CI48" i="5"/>
  <c r="CH48" i="5"/>
  <c r="CG48" i="5"/>
  <c r="CA60" i="5"/>
  <c r="CC51" i="5"/>
  <c r="CA51" i="5"/>
  <c r="CC50" i="5"/>
  <c r="CB50" i="5"/>
  <c r="CA50" i="5"/>
  <c r="CC49" i="5"/>
  <c r="CB49" i="5"/>
  <c r="CA49" i="5"/>
  <c r="CC48" i="5"/>
  <c r="CB48" i="5"/>
  <c r="CA48" i="5"/>
  <c r="BU57" i="5"/>
  <c r="BW60" i="5"/>
  <c r="BV60" i="5"/>
  <c r="BU60" i="5"/>
  <c r="BW58" i="5"/>
  <c r="BV58" i="5"/>
  <c r="BU58" i="5"/>
  <c r="BW57" i="5"/>
  <c r="BV57" i="5"/>
  <c r="BU50" i="5"/>
  <c r="BW51" i="5"/>
  <c r="BV51" i="5"/>
  <c r="BW50" i="5"/>
  <c r="BV50" i="5"/>
  <c r="BW49" i="5"/>
  <c r="BV49" i="5"/>
  <c r="BU49" i="5"/>
  <c r="BW48" i="5"/>
  <c r="BV48" i="5"/>
  <c r="BU48" i="5"/>
  <c r="BN24" i="5"/>
  <c r="BG13" i="5"/>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59" i="5" l="1"/>
  <c r="BE59" i="5"/>
  <c r="BI59" i="5"/>
  <c r="BQ59" i="5"/>
  <c r="CB59" i="5"/>
  <c r="BO59" i="5"/>
  <c r="BP59" i="5"/>
  <c r="BP61" i="5" s="1"/>
  <c r="BJ59" i="5"/>
  <c r="BK59" i="5"/>
  <c r="CC59" i="5"/>
  <c r="CC61" i="5" s="1"/>
  <c r="BC59" i="5"/>
  <c r="H8" i="8"/>
  <c r="I8" i="8" s="1"/>
  <c r="BD59" i="5"/>
  <c r="BV59" i="5"/>
  <c r="CZ59" i="5"/>
  <c r="CY59" i="5"/>
  <c r="CA59" i="5"/>
  <c r="CG52" i="5"/>
  <c r="CU52" i="5"/>
  <c r="CC52" i="5"/>
  <c r="CZ52" i="5"/>
  <c r="CY52" i="5"/>
  <c r="DA52" i="5"/>
  <c r="CT52" i="5"/>
  <c r="CS52" i="5"/>
  <c r="CO52" i="5"/>
  <c r="CN52" i="5"/>
  <c r="CM52" i="5"/>
  <c r="CI52" i="5"/>
  <c r="CH52" i="5"/>
  <c r="CB52" i="5"/>
  <c r="CA52" i="5"/>
  <c r="BU52" i="5"/>
  <c r="BV52" i="5"/>
  <c r="BW52" i="5"/>
  <c r="BQ52" i="5"/>
  <c r="BP52" i="5"/>
  <c r="BO52" i="5"/>
  <c r="BK52" i="5"/>
  <c r="BJ52" i="5"/>
  <c r="BI52" i="5"/>
  <c r="BF61" i="5"/>
  <c r="AZ24" i="5"/>
  <c r="BB24" i="5"/>
  <c r="CW13" i="5"/>
  <c r="DA13" i="5" s="1"/>
  <c r="H8" i="16" s="1"/>
  <c r="CW14" i="5"/>
  <c r="CW15" i="5"/>
  <c r="CW16" i="5"/>
  <c r="CW17" i="5"/>
  <c r="CW18" i="5"/>
  <c r="CW19" i="5"/>
  <c r="CW20" i="5"/>
  <c r="CW21" i="5"/>
  <c r="CW22" i="5"/>
  <c r="CW23" i="5"/>
  <c r="CG53" i="5" l="1"/>
  <c r="G8" i="9"/>
  <c r="CS53" i="5"/>
  <c r="CY53" i="5"/>
  <c r="CM53" i="5"/>
  <c r="BU53" i="5"/>
  <c r="CA53" i="5"/>
  <c r="BO53" i="5"/>
  <c r="BI53" i="5"/>
  <c r="BC52" i="5"/>
  <c r="DF23" i="5"/>
  <c r="DF22" i="5"/>
  <c r="DF21" i="5"/>
  <c r="DF20" i="5"/>
  <c r="DF19" i="5"/>
  <c r="DF18" i="5"/>
  <c r="DF17" i="5"/>
  <c r="DF16" i="5"/>
  <c r="DF15" i="5"/>
  <c r="DF14" i="5"/>
  <c r="DF13" i="5"/>
  <c r="DB21" i="5"/>
  <c r="CQ21" i="5"/>
  <c r="CK21" i="5"/>
  <c r="CE21" i="5"/>
  <c r="BY21" i="5"/>
  <c r="BS21" i="5"/>
  <c r="BM21" i="5"/>
  <c r="BG21" i="5"/>
  <c r="BA21" i="5"/>
  <c r="CQ20" i="5"/>
  <c r="CK20" i="5"/>
  <c r="CE20" i="5"/>
  <c r="BY20" i="5"/>
  <c r="BS20" i="5"/>
  <c r="BM20" i="5"/>
  <c r="BG20" i="5"/>
  <c r="BA20" i="5"/>
  <c r="DB19" i="5"/>
  <c r="CQ19" i="5"/>
  <c r="CK19" i="5"/>
  <c r="CE19" i="5"/>
  <c r="BY19" i="5"/>
  <c r="BS19" i="5"/>
  <c r="BM19" i="5"/>
  <c r="BG19" i="5"/>
  <c r="BA19" i="5"/>
  <c r="CQ18" i="5"/>
  <c r="CK18" i="5"/>
  <c r="CE18" i="5"/>
  <c r="BY18" i="5"/>
  <c r="BS18" i="5"/>
  <c r="BM18" i="5"/>
  <c r="BG18" i="5"/>
  <c r="BA18" i="5"/>
  <c r="CQ17" i="5"/>
  <c r="CK17" i="5"/>
  <c r="CE17" i="5"/>
  <c r="BY17" i="5"/>
  <c r="BS17" i="5"/>
  <c r="BM17" i="5"/>
  <c r="BG17" i="5"/>
  <c r="BA17" i="5"/>
  <c r="V31" i="5"/>
  <c r="T31" i="5"/>
  <c r="U31" i="5"/>
  <c r="CO17" i="5" l="1"/>
  <c r="H12" i="14" s="1"/>
  <c r="BE19" i="5"/>
  <c r="H14" i="8" s="1"/>
  <c r="I14" i="8" s="1"/>
  <c r="G14" i="9" s="1"/>
  <c r="DF24" i="5"/>
  <c r="CI21" i="5"/>
  <c r="H16" i="13" s="1"/>
  <c r="BQ20" i="5"/>
  <c r="H15" i="10" s="1"/>
  <c r="CD17" i="5"/>
  <c r="CI18" i="5"/>
  <c r="H13" i="13" s="1"/>
  <c r="BX19" i="5"/>
  <c r="CJ19" i="5"/>
  <c r="CV19" i="5"/>
  <c r="CC19" i="5"/>
  <c r="H14" i="12" s="1"/>
  <c r="CU20" i="5"/>
  <c r="H15" i="15" s="1"/>
  <c r="BL17" i="5"/>
  <c r="CJ17" i="5"/>
  <c r="CP21" i="5"/>
  <c r="BQ18" i="5"/>
  <c r="H13" i="10" s="1"/>
  <c r="CD18" i="5"/>
  <c r="CO18" i="5"/>
  <c r="H13" i="14" s="1"/>
  <c r="BE17" i="5"/>
  <c r="H12" i="8" s="1"/>
  <c r="I12" i="8" s="1"/>
  <c r="G12" i="9" s="1"/>
  <c r="BR17" i="5"/>
  <c r="CP17" i="5"/>
  <c r="CO19" i="5"/>
  <c r="H14" i="14" s="1"/>
  <c r="BL19" i="5"/>
  <c r="BW19" i="5"/>
  <c r="H14" i="11" s="1"/>
  <c r="CV17" i="5"/>
  <c r="BF18" i="5"/>
  <c r="DB18" i="5"/>
  <c r="BR19" i="5"/>
  <c r="CD19" i="5"/>
  <c r="BL20" i="5"/>
  <c r="BX20" i="5"/>
  <c r="CJ20" i="5"/>
  <c r="BR21" i="5"/>
  <c r="CD21" i="5"/>
  <c r="BQ17" i="5"/>
  <c r="H12" i="10" s="1"/>
  <c r="BX17" i="5"/>
  <c r="CI17" i="5"/>
  <c r="H12" i="13" s="1"/>
  <c r="DA17" i="5"/>
  <c r="H12" i="16" s="1"/>
  <c r="BL18" i="5"/>
  <c r="CU18" i="5"/>
  <c r="H13" i="15" s="1"/>
  <c r="BF19" i="5"/>
  <c r="CD20" i="5"/>
  <c r="CP20" i="5"/>
  <c r="DB20" i="5"/>
  <c r="BL21" i="5"/>
  <c r="BX21" i="5"/>
  <c r="CJ21" i="5"/>
  <c r="CC18" i="5"/>
  <c r="H13" i="12" s="1"/>
  <c r="BQ21" i="5"/>
  <c r="H16" i="10" s="1"/>
  <c r="BW17" i="5"/>
  <c r="CU17" i="5"/>
  <c r="BK18" i="5"/>
  <c r="H13" i="9" s="1"/>
  <c r="BX18" i="5"/>
  <c r="BK19" i="5"/>
  <c r="H14" i="9" s="1"/>
  <c r="CI19" i="5"/>
  <c r="H14" i="13" s="1"/>
  <c r="DA19" i="5"/>
  <c r="CO20" i="5"/>
  <c r="H15" i="14" s="1"/>
  <c r="CO21" i="5"/>
  <c r="H16" i="14" s="1"/>
  <c r="BR18" i="5"/>
  <c r="CJ18" i="5"/>
  <c r="CP18" i="5"/>
  <c r="BF20" i="5"/>
  <c r="BR20" i="5"/>
  <c r="BW20" i="5"/>
  <c r="CV20" i="5"/>
  <c r="BE21" i="5"/>
  <c r="H16" i="8" s="1"/>
  <c r="I16" i="8" s="1"/>
  <c r="G16" i="9" s="1"/>
  <c r="BK21" i="5"/>
  <c r="CV21" i="5"/>
  <c r="BK17" i="5"/>
  <c r="H12" i="9" s="1"/>
  <c r="BE18" i="5"/>
  <c r="H13" i="8" s="1"/>
  <c r="I13" i="8" s="1"/>
  <c r="G13" i="9" s="1"/>
  <c r="DA18" i="5"/>
  <c r="H13" i="16" s="1"/>
  <c r="CU19" i="5"/>
  <c r="H14" i="15" s="1"/>
  <c r="BF17" i="5"/>
  <c r="CC17" i="5"/>
  <c r="H12" i="12" s="1"/>
  <c r="DB17" i="5"/>
  <c r="BW18" i="5"/>
  <c r="H13" i="11" s="1"/>
  <c r="CV18" i="5"/>
  <c r="BQ19" i="5"/>
  <c r="H14" i="10" s="1"/>
  <c r="CP19" i="5"/>
  <c r="BF21" i="5"/>
  <c r="BE20" i="5"/>
  <c r="H15" i="8" s="1"/>
  <c r="I15" i="8" s="1"/>
  <c r="G15" i="9" s="1"/>
  <c r="CC20" i="5"/>
  <c r="H15" i="12" s="1"/>
  <c r="DA20" i="5"/>
  <c r="H15" i="16" s="1"/>
  <c r="BW21" i="5"/>
  <c r="H16" i="11" s="1"/>
  <c r="CU21" i="5"/>
  <c r="H16" i="15" s="1"/>
  <c r="BK20" i="5"/>
  <c r="H15" i="9" s="1"/>
  <c r="CI20" i="5"/>
  <c r="H15" i="13" s="1"/>
  <c r="CC21" i="5"/>
  <c r="H16" i="12" s="1"/>
  <c r="DA21" i="5"/>
  <c r="I24" i="5"/>
  <c r="CB19" i="5" l="1"/>
  <c r="I13" i="9"/>
  <c r="G13" i="10" s="1"/>
  <c r="I13" i="10" s="1"/>
  <c r="G13" i="11" s="1"/>
  <c r="I13" i="11" s="1"/>
  <c r="G13" i="12" s="1"/>
  <c r="I13" i="12" s="1"/>
  <c r="G13" i="13" s="1"/>
  <c r="I13" i="13" s="1"/>
  <c r="G13" i="14" s="1"/>
  <c r="I13" i="14" s="1"/>
  <c r="G13" i="15" s="1"/>
  <c r="I13" i="15" s="1"/>
  <c r="G13" i="16" s="1"/>
  <c r="I13" i="16" s="1"/>
  <c r="I15" i="9"/>
  <c r="G15" i="10" s="1"/>
  <c r="I15" i="10" s="1"/>
  <c r="G15" i="11" s="1"/>
  <c r="I12" i="9"/>
  <c r="G12" i="10" s="1"/>
  <c r="I12" i="10" s="1"/>
  <c r="G12" i="11" s="1"/>
  <c r="I14" i="9"/>
  <c r="G14" i="10" s="1"/>
  <c r="I14" i="10" s="1"/>
  <c r="G14" i="11" s="1"/>
  <c r="I14" i="11" s="1"/>
  <c r="G14" i="12" s="1"/>
  <c r="I14" i="12" s="1"/>
  <c r="G14" i="13" s="1"/>
  <c r="I14" i="13" s="1"/>
  <c r="G14" i="14" s="1"/>
  <c r="I14" i="14" s="1"/>
  <c r="G14" i="15" s="1"/>
  <c r="I14" i="15" s="1"/>
  <c r="G14" i="16" s="1"/>
  <c r="BJ21" i="5"/>
  <c r="H16" i="9"/>
  <c r="I16" i="9" s="1"/>
  <c r="G16" i="10" s="1"/>
  <c r="I16" i="10" s="1"/>
  <c r="G16" i="11" s="1"/>
  <c r="I16" i="11" s="1"/>
  <c r="G16" i="12" s="1"/>
  <c r="I16" i="12" s="1"/>
  <c r="G16" i="13" s="1"/>
  <c r="I16" i="13" s="1"/>
  <c r="G16" i="14" s="1"/>
  <c r="I16" i="14" s="1"/>
  <c r="G16" i="15" s="1"/>
  <c r="I16" i="15" s="1"/>
  <c r="G16" i="16" s="1"/>
  <c r="BV17" i="5"/>
  <c r="H12" i="11"/>
  <c r="BV20" i="5"/>
  <c r="H15" i="11"/>
  <c r="CT17" i="5"/>
  <c r="H12" i="15"/>
  <c r="CZ21" i="5"/>
  <c r="H16" i="16"/>
  <c r="CZ19" i="5"/>
  <c r="H14" i="16"/>
  <c r="CT18" i="5"/>
  <c r="CH17" i="5"/>
  <c r="CN17" i="5"/>
  <c r="BD19" i="5"/>
  <c r="CT20" i="5"/>
  <c r="CH21" i="5"/>
  <c r="BV19" i="5"/>
  <c r="BP18" i="5"/>
  <c r="BP17" i="5"/>
  <c r="BD17" i="5"/>
  <c r="CT19" i="5"/>
  <c r="BD18" i="5"/>
  <c r="CZ20" i="5"/>
  <c r="CH18" i="5"/>
  <c r="CN19" i="5"/>
  <c r="BP21" i="5"/>
  <c r="CB17" i="5"/>
  <c r="BP20" i="5"/>
  <c r="CN21" i="5"/>
  <c r="CZ17" i="5"/>
  <c r="CB21" i="5"/>
  <c r="BJ17" i="5"/>
  <c r="CH19" i="5"/>
  <c r="CB18" i="5"/>
  <c r="BJ19" i="5"/>
  <c r="BJ20" i="5"/>
  <c r="CT21" i="5"/>
  <c r="BL41" i="5"/>
  <c r="CN18" i="5"/>
  <c r="CN20" i="5"/>
  <c r="CH20" i="5"/>
  <c r="BD21" i="5"/>
  <c r="BP19" i="5"/>
  <c r="CZ18" i="5"/>
  <c r="BV21" i="5"/>
  <c r="BJ18" i="5"/>
  <c r="CB20" i="5"/>
  <c r="BX41" i="5"/>
  <c r="BD20" i="5"/>
  <c r="BV18" i="5"/>
  <c r="DC19" i="5"/>
  <c r="DD19" i="5" s="1"/>
  <c r="DC17" i="5"/>
  <c r="DD17" i="5" s="1"/>
  <c r="DC20" i="5"/>
  <c r="DD20" i="5" s="1"/>
  <c r="DC18" i="5"/>
  <c r="DD18" i="5" s="1"/>
  <c r="DC21" i="5"/>
  <c r="DD21" i="5" s="1"/>
  <c r="X21" i="5"/>
  <c r="X20" i="5"/>
  <c r="X19" i="5"/>
  <c r="X18" i="5"/>
  <c r="X17" i="5"/>
  <c r="R21" i="5"/>
  <c r="U21" i="5"/>
  <c r="W21" i="5" s="1"/>
  <c r="R20" i="5"/>
  <c r="U20" i="5"/>
  <c r="R19" i="5"/>
  <c r="U19" i="5"/>
  <c r="W19" i="5" s="1"/>
  <c r="R18" i="5"/>
  <c r="U18" i="5"/>
  <c r="W18" i="5" s="1"/>
  <c r="R17" i="5"/>
  <c r="U17" i="5"/>
  <c r="W17" i="5" s="1"/>
  <c r="DB42" i="5"/>
  <c r="CZ42" i="5"/>
  <c r="CV42" i="5"/>
  <c r="CT42" i="5"/>
  <c r="CP42" i="5"/>
  <c r="CN42" i="5"/>
  <c r="CJ42" i="5"/>
  <c r="CH42" i="5"/>
  <c r="CD42" i="5"/>
  <c r="CB42" i="5"/>
  <c r="BV42" i="5"/>
  <c r="BR42" i="5"/>
  <c r="BF42" i="5"/>
  <c r="DB40" i="5"/>
  <c r="DA40" i="5"/>
  <c r="CZ40" i="5"/>
  <c r="CV40" i="5"/>
  <c r="CU40" i="5"/>
  <c r="CT40" i="5"/>
  <c r="CP40" i="5"/>
  <c r="CO40" i="5"/>
  <c r="CN40" i="5"/>
  <c r="CJ40" i="5"/>
  <c r="CI40" i="5"/>
  <c r="CH40" i="5"/>
  <c r="CD40" i="5"/>
  <c r="CC40" i="5"/>
  <c r="CB40" i="5"/>
  <c r="BW40" i="5"/>
  <c r="BV40" i="5"/>
  <c r="BR40" i="5"/>
  <c r="BP40" i="5"/>
  <c r="BF40" i="5"/>
  <c r="DB39" i="5"/>
  <c r="DA39" i="5"/>
  <c r="CZ39" i="5"/>
  <c r="CV39" i="5"/>
  <c r="CU39" i="5"/>
  <c r="CT39" i="5"/>
  <c r="CP39" i="5"/>
  <c r="CO39" i="5"/>
  <c r="CN39" i="5"/>
  <c r="CJ39" i="5"/>
  <c r="CI39" i="5"/>
  <c r="CH39" i="5"/>
  <c r="CD39" i="5"/>
  <c r="CC39" i="5"/>
  <c r="CB39" i="5"/>
  <c r="BW39" i="5"/>
  <c r="BV39" i="5"/>
  <c r="BP39" i="5"/>
  <c r="BF39" i="5"/>
  <c r="W32" i="5"/>
  <c r="V32" i="5"/>
  <c r="U32" i="5"/>
  <c r="T32" i="5"/>
  <c r="Q32" i="5"/>
  <c r="P32" i="5"/>
  <c r="O32" i="5"/>
  <c r="N32" i="5"/>
  <c r="W31" i="5"/>
  <c r="Q31" i="5"/>
  <c r="P31" i="5"/>
  <c r="O31" i="5"/>
  <c r="N31" i="5"/>
  <c r="W30" i="5"/>
  <c r="V30" i="5"/>
  <c r="U30" i="5"/>
  <c r="T30" i="5"/>
  <c r="Q30" i="5"/>
  <c r="P30" i="5"/>
  <c r="O30" i="5"/>
  <c r="N30" i="5"/>
  <c r="W29" i="5"/>
  <c r="V29" i="5"/>
  <c r="U29" i="5"/>
  <c r="T29" i="5"/>
  <c r="Q29" i="5"/>
  <c r="P29" i="5"/>
  <c r="O29" i="5"/>
  <c r="N29" i="5"/>
  <c r="CX24" i="5"/>
  <c r="CR24" i="5"/>
  <c r="CL24" i="5"/>
  <c r="CF24" i="5"/>
  <c r="BZ24" i="5"/>
  <c r="BT24" i="5"/>
  <c r="BH24" i="5"/>
  <c r="AK24" i="5"/>
  <c r="AG24" i="5"/>
  <c r="AE24" i="5"/>
  <c r="AD24" i="5"/>
  <c r="AC24" i="5"/>
  <c r="Q24" i="5"/>
  <c r="S25" i="5" s="1"/>
  <c r="P24" i="5"/>
  <c r="O24" i="5"/>
  <c r="CQ23" i="5"/>
  <c r="CK23" i="5"/>
  <c r="CE23" i="5"/>
  <c r="BY23" i="5"/>
  <c r="BS23" i="5"/>
  <c r="BM23" i="5"/>
  <c r="BG23" i="5"/>
  <c r="BA23" i="5"/>
  <c r="X23" i="5"/>
  <c r="U23" i="5"/>
  <c r="W23" i="5" s="1"/>
  <c r="R23" i="5"/>
  <c r="CQ22" i="5"/>
  <c r="CK22" i="5"/>
  <c r="CE22" i="5"/>
  <c r="BY22" i="5"/>
  <c r="BS22" i="5"/>
  <c r="BM22" i="5"/>
  <c r="BG22" i="5"/>
  <c r="BA22" i="5"/>
  <c r="X22" i="5"/>
  <c r="U22" i="5"/>
  <c r="W22" i="5" s="1"/>
  <c r="R22" i="5"/>
  <c r="CQ16" i="5"/>
  <c r="CK16" i="5"/>
  <c r="CE16" i="5"/>
  <c r="BY16" i="5"/>
  <c r="BS16" i="5"/>
  <c r="BM16" i="5"/>
  <c r="BG16" i="5"/>
  <c r="BA16" i="5"/>
  <c r="X16" i="5"/>
  <c r="U16" i="5"/>
  <c r="W16" i="5" s="1"/>
  <c r="R16" i="5"/>
  <c r="CQ15" i="5"/>
  <c r="CK15" i="5"/>
  <c r="CE15" i="5"/>
  <c r="BY15" i="5"/>
  <c r="BS15" i="5"/>
  <c r="BM15" i="5"/>
  <c r="BG15" i="5"/>
  <c r="BA15" i="5"/>
  <c r="X15" i="5"/>
  <c r="U15" i="5"/>
  <c r="W15" i="5" s="1"/>
  <c r="R15" i="5"/>
  <c r="CO59" i="5"/>
  <c r="CO61" i="5" s="1"/>
  <c r="CI59" i="5"/>
  <c r="BW59" i="5"/>
  <c r="BE61" i="5"/>
  <c r="CQ14" i="5"/>
  <c r="CK14" i="5"/>
  <c r="CE14" i="5"/>
  <c r="BY14" i="5"/>
  <c r="BS14" i="5"/>
  <c r="BM14" i="5"/>
  <c r="BG14" i="5"/>
  <c r="BA14" i="5"/>
  <c r="X14" i="5"/>
  <c r="U14" i="5"/>
  <c r="W14" i="5" s="1"/>
  <c r="R14" i="5"/>
  <c r="CH59" i="5"/>
  <c r="CQ13" i="5"/>
  <c r="CK13" i="5"/>
  <c r="CE13" i="5"/>
  <c r="BY13" i="5"/>
  <c r="BS13" i="5"/>
  <c r="BM13" i="5"/>
  <c r="X13" i="5"/>
  <c r="R13" i="5"/>
  <c r="W20" i="5" l="1"/>
  <c r="W24" i="5" s="1"/>
  <c r="I12" i="11"/>
  <c r="G12" i="12" s="1"/>
  <c r="I12" i="12" s="1"/>
  <c r="G12" i="13" s="1"/>
  <c r="I12" i="13" s="1"/>
  <c r="G12" i="14" s="1"/>
  <c r="I12" i="14" s="1"/>
  <c r="G12" i="15" s="1"/>
  <c r="I12" i="15" s="1"/>
  <c r="G12" i="16" s="1"/>
  <c r="I12" i="16" s="1"/>
  <c r="I15" i="11"/>
  <c r="G15" i="12" s="1"/>
  <c r="I15" i="12" s="1"/>
  <c r="G15" i="13" s="1"/>
  <c r="I15" i="13" s="1"/>
  <c r="G15" i="14" s="1"/>
  <c r="I15" i="14" s="1"/>
  <c r="G15" i="15" s="1"/>
  <c r="I15" i="15" s="1"/>
  <c r="G15" i="16" s="1"/>
  <c r="I15" i="16" s="1"/>
  <c r="I16" i="16"/>
  <c r="I14" i="16"/>
  <c r="CM59" i="5"/>
  <c r="CM61" i="5" s="1"/>
  <c r="BU59" i="5"/>
  <c r="BU61" i="5" s="1"/>
  <c r="CG59" i="5"/>
  <c r="CG61" i="5" s="1"/>
  <c r="BD61" i="5"/>
  <c r="CN59" i="5"/>
  <c r="CN61" i="5" s="1"/>
  <c r="CY61" i="5"/>
  <c r="CS59" i="5"/>
  <c r="CS61" i="5" s="1"/>
  <c r="CT59" i="5"/>
  <c r="CT61" i="5" s="1"/>
  <c r="CZ61" i="5"/>
  <c r="DA61" i="5"/>
  <c r="CU59" i="5"/>
  <c r="CU61" i="5" s="1"/>
  <c r="CA61" i="5"/>
  <c r="CB61" i="5"/>
  <c r="CH61" i="5"/>
  <c r="CI61" i="5"/>
  <c r="BC61" i="5"/>
  <c r="BV61" i="5"/>
  <c r="BW61" i="5"/>
  <c r="BQ61" i="5"/>
  <c r="BO61" i="5"/>
  <c r="BJ61" i="5"/>
  <c r="BI61" i="5"/>
  <c r="BK61" i="5"/>
  <c r="O33" i="5"/>
  <c r="U33" i="5"/>
  <c r="V33" i="5"/>
  <c r="CP22" i="5"/>
  <c r="CU14" i="5"/>
  <c r="H9" i="15" s="1"/>
  <c r="W33" i="5"/>
  <c r="DB14" i="5"/>
  <c r="BQ22" i="5"/>
  <c r="H17" i="10" s="1"/>
  <c r="CU22" i="5"/>
  <c r="H17" i="15" s="1"/>
  <c r="BQ13" i="5"/>
  <c r="H8" i="10" s="1"/>
  <c r="P33" i="5"/>
  <c r="BF16" i="5"/>
  <c r="AF24" i="5"/>
  <c r="CJ13" i="5"/>
  <c r="BW22" i="5"/>
  <c r="H17" i="11" s="1"/>
  <c r="BQ14" i="5"/>
  <c r="H9" i="10" s="1"/>
  <c r="BE15" i="5"/>
  <c r="H10" i="8" s="1"/>
  <c r="I10" i="8" s="1"/>
  <c r="G10" i="9" s="1"/>
  <c r="BQ15" i="5"/>
  <c r="H10" i="10" s="1"/>
  <c r="CO16" i="5"/>
  <c r="H11" i="14" s="1"/>
  <c r="CC22" i="5"/>
  <c r="H17" i="12" s="1"/>
  <c r="AH24" i="5"/>
  <c r="AK25" i="5" s="1"/>
  <c r="DA14" i="5"/>
  <c r="H9" i="16" s="1"/>
  <c r="CI14" i="5"/>
  <c r="H9" i="13" s="1"/>
  <c r="Q33" i="5"/>
  <c r="CI13" i="5"/>
  <c r="H8" i="13" s="1"/>
  <c r="CV15" i="5"/>
  <c r="CV16" i="5"/>
  <c r="CP13" i="5"/>
  <c r="CO14" i="5"/>
  <c r="H9" i="14" s="1"/>
  <c r="CO22" i="5"/>
  <c r="H17" i="14" s="1"/>
  <c r="CI15" i="5"/>
  <c r="H10" i="13" s="1"/>
  <c r="CJ16" i="5"/>
  <c r="CJ14" i="5"/>
  <c r="BX22" i="5"/>
  <c r="BR16" i="5"/>
  <c r="BF14" i="5"/>
  <c r="BF22" i="5"/>
  <c r="BF23" i="5"/>
  <c r="CV13" i="5"/>
  <c r="CV14" i="5"/>
  <c r="CS24" i="5"/>
  <c r="CV22" i="5"/>
  <c r="CU23" i="5"/>
  <c r="H18" i="15" s="1"/>
  <c r="CP15" i="5"/>
  <c r="CP16" i="5"/>
  <c r="CJ23" i="5"/>
  <c r="CC13" i="5"/>
  <c r="H8" i="12" s="1"/>
  <c r="CD15" i="5"/>
  <c r="CC16" i="5"/>
  <c r="H11" i="12" s="1"/>
  <c r="CD23" i="5"/>
  <c r="CD14" i="5"/>
  <c r="CD22" i="5"/>
  <c r="BX13" i="5"/>
  <c r="BX15" i="5"/>
  <c r="BU24" i="5"/>
  <c r="BX14" i="5"/>
  <c r="BW23" i="5"/>
  <c r="H18" i="11" s="1"/>
  <c r="BR13" i="5"/>
  <c r="BR15" i="5"/>
  <c r="BL14" i="5"/>
  <c r="BK15" i="5"/>
  <c r="H10" i="9" s="1"/>
  <c r="BL13" i="5"/>
  <c r="BL16" i="5"/>
  <c r="BL23" i="5"/>
  <c r="BE14" i="5"/>
  <c r="H9" i="8" s="1"/>
  <c r="BE22" i="5"/>
  <c r="H17" i="8" s="1"/>
  <c r="I17" i="8" s="1"/>
  <c r="G17" i="9" s="1"/>
  <c r="BE23" i="5"/>
  <c r="H18" i="8" s="1"/>
  <c r="I18" i="8" s="1"/>
  <c r="G18" i="9" s="1"/>
  <c r="BF15" i="5"/>
  <c r="BE16" i="5"/>
  <c r="DB22" i="5"/>
  <c r="DA23" i="5"/>
  <c r="H18" i="16" s="1"/>
  <c r="DA15" i="5"/>
  <c r="H10" i="16" s="1"/>
  <c r="DA16" i="5"/>
  <c r="H11" i="16" s="1"/>
  <c r="U24" i="5"/>
  <c r="R24" i="5"/>
  <c r="CC15" i="5"/>
  <c r="H10" i="12" s="1"/>
  <c r="BR22" i="5"/>
  <c r="DA22" i="5"/>
  <c r="H17" i="16" s="1"/>
  <c r="DB23" i="5"/>
  <c r="BK13" i="5"/>
  <c r="H8" i="9" s="1"/>
  <c r="BK14" i="5"/>
  <c r="H9" i="9" s="1"/>
  <c r="CC14" i="5"/>
  <c r="H9" i="12" s="1"/>
  <c r="CO15" i="5"/>
  <c r="H10" i="14" s="1"/>
  <c r="DB15" i="5"/>
  <c r="BK16" i="5"/>
  <c r="H11" i="9" s="1"/>
  <c r="BQ16" i="5"/>
  <c r="H11" i="10" s="1"/>
  <c r="CC23" i="5"/>
  <c r="H18" i="12" s="1"/>
  <c r="CI23" i="5"/>
  <c r="H18" i="13" s="1"/>
  <c r="CO13" i="5"/>
  <c r="H8" i="14" s="1"/>
  <c r="BW14" i="5"/>
  <c r="H9" i="11" s="1"/>
  <c r="BK23" i="5"/>
  <c r="H18" i="9" s="1"/>
  <c r="BC24" i="5"/>
  <c r="BW15" i="5"/>
  <c r="H10" i="11" s="1"/>
  <c r="CU15" i="5"/>
  <c r="H10" i="15" s="1"/>
  <c r="BX16" i="5"/>
  <c r="CI16" i="5"/>
  <c r="H11" i="13" s="1"/>
  <c r="BR23" i="5"/>
  <c r="BX23" i="5"/>
  <c r="CP23" i="5"/>
  <c r="CV23" i="5"/>
  <c r="BF13" i="5"/>
  <c r="BD13" i="5" s="1"/>
  <c r="CD13" i="5"/>
  <c r="BR14" i="5"/>
  <c r="BL15" i="5"/>
  <c r="CA24" i="5"/>
  <c r="BI24" i="5"/>
  <c r="BW13" i="5"/>
  <c r="H8" i="11" s="1"/>
  <c r="CG24" i="5"/>
  <c r="CU13" i="5"/>
  <c r="H8" i="15" s="1"/>
  <c r="CD16" i="5"/>
  <c r="DB16" i="5"/>
  <c r="DB13" i="5"/>
  <c r="CZ13" i="5" s="1"/>
  <c r="CP14" i="5"/>
  <c r="CJ15" i="5"/>
  <c r="CY24" i="5"/>
  <c r="X24" i="5"/>
  <c r="BO24" i="5"/>
  <c r="CM24" i="5"/>
  <c r="BL22" i="5"/>
  <c r="CJ22" i="5"/>
  <c r="BW16" i="5"/>
  <c r="H11" i="11" s="1"/>
  <c r="CU16" i="5"/>
  <c r="H11" i="15" s="1"/>
  <c r="BK22" i="5"/>
  <c r="H17" i="9" s="1"/>
  <c r="CI22" i="5"/>
  <c r="H17" i="13" s="1"/>
  <c r="BQ23" i="5"/>
  <c r="H18" i="10" s="1"/>
  <c r="CO23" i="5"/>
  <c r="H18" i="14" s="1"/>
  <c r="N33" i="5"/>
  <c r="T33" i="5"/>
  <c r="W25" i="5" l="1"/>
  <c r="AJ25" i="5"/>
  <c r="AE25" i="5"/>
  <c r="BF41" i="5"/>
  <c r="BF43" i="5" s="1"/>
  <c r="CU42" i="5"/>
  <c r="BO62" i="5"/>
  <c r="I17" i="9"/>
  <c r="G17" i="10" s="1"/>
  <c r="I17" i="10" s="1"/>
  <c r="G17" i="11" s="1"/>
  <c r="I17" i="11" s="1"/>
  <c r="G17" i="12" s="1"/>
  <c r="I17" i="12" s="1"/>
  <c r="G17" i="13" s="1"/>
  <c r="I17" i="13" s="1"/>
  <c r="G17" i="14" s="1"/>
  <c r="I17" i="14" s="1"/>
  <c r="G17" i="15" s="1"/>
  <c r="I17" i="15" s="1"/>
  <c r="G17" i="16" s="1"/>
  <c r="I17" i="16" s="1"/>
  <c r="I10" i="9"/>
  <c r="G10" i="10" s="1"/>
  <c r="I10" i="10" s="1"/>
  <c r="G10" i="11" s="1"/>
  <c r="I10" i="11" s="1"/>
  <c r="G10" i="12" s="1"/>
  <c r="I10" i="12" s="1"/>
  <c r="G10" i="13" s="1"/>
  <c r="I10" i="13" s="1"/>
  <c r="G10" i="14" s="1"/>
  <c r="I10" i="14" s="1"/>
  <c r="G10" i="15" s="1"/>
  <c r="I10" i="15" s="1"/>
  <c r="G10" i="16" s="1"/>
  <c r="I10" i="16" s="1"/>
  <c r="BC62" i="5"/>
  <c r="I9" i="8"/>
  <c r="I18" i="9"/>
  <c r="G18" i="10" s="1"/>
  <c r="I18" i="10" s="1"/>
  <c r="G18" i="11" s="1"/>
  <c r="I18" i="11" s="1"/>
  <c r="G18" i="12" s="1"/>
  <c r="I18" i="12" s="1"/>
  <c r="G18" i="13" s="1"/>
  <c r="I18" i="13" s="1"/>
  <c r="G18" i="14" s="1"/>
  <c r="I18" i="14" s="1"/>
  <c r="G18" i="15" s="1"/>
  <c r="I18" i="15" s="1"/>
  <c r="G18" i="16" s="1"/>
  <c r="I18" i="16" s="1"/>
  <c r="BD16" i="5"/>
  <c r="H11" i="8"/>
  <c r="I11" i="8" s="1"/>
  <c r="G11" i="9" s="1"/>
  <c r="I11" i="9" s="1"/>
  <c r="G11" i="10" s="1"/>
  <c r="I11" i="10" s="1"/>
  <c r="G11" i="11" s="1"/>
  <c r="I11" i="11" s="1"/>
  <c r="G11" i="12" s="1"/>
  <c r="I11" i="12" s="1"/>
  <c r="G11" i="13" s="1"/>
  <c r="I11" i="13" s="1"/>
  <c r="G11" i="14" s="1"/>
  <c r="I11" i="14" s="1"/>
  <c r="G11" i="15" s="1"/>
  <c r="I11" i="15" s="1"/>
  <c r="G11" i="16" s="1"/>
  <c r="I11" i="16" s="1"/>
  <c r="H27" i="8"/>
  <c r="H26" i="8"/>
  <c r="H27" i="9"/>
  <c r="H26" i="9"/>
  <c r="H27" i="10"/>
  <c r="H26" i="10"/>
  <c r="H26" i="11"/>
  <c r="H27" i="11"/>
  <c r="H26" i="12"/>
  <c r="H27" i="12"/>
  <c r="H26" i="13"/>
  <c r="H27" i="13"/>
  <c r="H26" i="14"/>
  <c r="H27" i="14"/>
  <c r="H27" i="15"/>
  <c r="H26" i="15"/>
  <c r="H26" i="16"/>
  <c r="H31" i="16"/>
  <c r="H27" i="16"/>
  <c r="H25" i="16"/>
  <c r="H31" i="15"/>
  <c r="H25" i="15"/>
  <c r="H31" i="14"/>
  <c r="H25" i="14"/>
  <c r="H31" i="13"/>
  <c r="H25" i="13"/>
  <c r="H31" i="12"/>
  <c r="H25" i="12"/>
  <c r="H31" i="11"/>
  <c r="H25" i="11"/>
  <c r="H31" i="10"/>
  <c r="H25" i="10"/>
  <c r="H25" i="9"/>
  <c r="H31" i="9"/>
  <c r="I8" i="9"/>
  <c r="CM62" i="5"/>
  <c r="CT16" i="5"/>
  <c r="BR41" i="5"/>
  <c r="BR43" i="5" s="1"/>
  <c r="BJ23" i="5"/>
  <c r="BP22" i="5"/>
  <c r="CN15" i="5"/>
  <c r="BO40" i="5"/>
  <c r="BP16" i="5"/>
  <c r="CS62" i="5"/>
  <c r="CY62" i="5"/>
  <c r="CN22" i="5"/>
  <c r="CM39" i="5" s="1"/>
  <c r="CA62" i="5"/>
  <c r="CG62" i="5"/>
  <c r="BU62" i="5"/>
  <c r="BI62" i="5"/>
  <c r="CT14" i="5"/>
  <c r="BJ13" i="5"/>
  <c r="BD23" i="5"/>
  <c r="BV15" i="5"/>
  <c r="BV22" i="5"/>
  <c r="BU39" i="5" s="1"/>
  <c r="CT15" i="5"/>
  <c r="BP14" i="5"/>
  <c r="DC13" i="5"/>
  <c r="CG40" i="5"/>
  <c r="CN23" i="5"/>
  <c r="CV41" i="5"/>
  <c r="CV43" i="5" s="1"/>
  <c r="CZ14" i="5"/>
  <c r="T34" i="5"/>
  <c r="CN14" i="5"/>
  <c r="CH16" i="5"/>
  <c r="BJ16" i="5"/>
  <c r="CJ41" i="5"/>
  <c r="CJ43" i="5" s="1"/>
  <c r="CO42" i="5"/>
  <c r="CZ23" i="5"/>
  <c r="CN16" i="5"/>
  <c r="CS40" i="5"/>
  <c r="BD15" i="5"/>
  <c r="BJ15" i="5"/>
  <c r="BV14" i="5"/>
  <c r="CB22" i="5"/>
  <c r="CA39" i="5" s="1"/>
  <c r="CH13" i="5"/>
  <c r="BD22" i="5"/>
  <c r="BW42" i="5"/>
  <c r="CZ22" i="5"/>
  <c r="CY39" i="5" s="1"/>
  <c r="CD41" i="5"/>
  <c r="CD43" i="5" s="1"/>
  <c r="CH23" i="5"/>
  <c r="CB23" i="5"/>
  <c r="BV23" i="5"/>
  <c r="CT22" i="5"/>
  <c r="CS39" i="5" s="1"/>
  <c r="CH22" i="5"/>
  <c r="CG39" i="5" s="1"/>
  <c r="CY40" i="5"/>
  <c r="BU40" i="5"/>
  <c r="CM40" i="5"/>
  <c r="CB16" i="5"/>
  <c r="CB15" i="5"/>
  <c r="CZ15" i="5"/>
  <c r="BQ24" i="5"/>
  <c r="BP15" i="5"/>
  <c r="DB41" i="5"/>
  <c r="DB43" i="5" s="1"/>
  <c r="BK24" i="5"/>
  <c r="BX24" i="5"/>
  <c r="CB13" i="5"/>
  <c r="DA42" i="5"/>
  <c r="BP13" i="5"/>
  <c r="BD14" i="5"/>
  <c r="N34" i="5"/>
  <c r="BJ14" i="5"/>
  <c r="BE24" i="5"/>
  <c r="BL43" i="5"/>
  <c r="CH14" i="5"/>
  <c r="BL24" i="5"/>
  <c r="CN13" i="5"/>
  <c r="BX43" i="5"/>
  <c r="CP41" i="5"/>
  <c r="CP43" i="5" s="1"/>
  <c r="CI24" i="5"/>
  <c r="BQ42" i="5"/>
  <c r="CZ16" i="5"/>
  <c r="CT23" i="5"/>
  <c r="CH15" i="5"/>
  <c r="CI42" i="5"/>
  <c r="BR24" i="5"/>
  <c r="DC14" i="5"/>
  <c r="DD14" i="5" s="1"/>
  <c r="DC16" i="5"/>
  <c r="DD16" i="5" s="1"/>
  <c r="CB14" i="5"/>
  <c r="BO42" i="5"/>
  <c r="DA24" i="5"/>
  <c r="CA42" i="5"/>
  <c r="BP23" i="5"/>
  <c r="CA40" i="5"/>
  <c r="CT13" i="5"/>
  <c r="CU24" i="5"/>
  <c r="CD24" i="5"/>
  <c r="CJ24" i="5"/>
  <c r="CC24" i="5"/>
  <c r="CP24" i="5"/>
  <c r="DC15" i="5"/>
  <c r="DD15" i="5" s="1"/>
  <c r="CG42" i="5"/>
  <c r="DC22" i="5"/>
  <c r="DD22" i="5" s="1"/>
  <c r="CO24" i="5"/>
  <c r="CM42" i="5"/>
  <c r="BJ22" i="5"/>
  <c r="BV16" i="5"/>
  <c r="DC23" i="5"/>
  <c r="DD23" i="5" s="1"/>
  <c r="DB24" i="5"/>
  <c r="BW24" i="5"/>
  <c r="BV13" i="5"/>
  <c r="BF24" i="5"/>
  <c r="CC42" i="5"/>
  <c r="CV24" i="5"/>
  <c r="CO41" i="5" l="1"/>
  <c r="BJ41" i="5"/>
  <c r="BJ43" i="5" s="1"/>
  <c r="DA41" i="5"/>
  <c r="CI41" i="5"/>
  <c r="CC41" i="5"/>
  <c r="CU41" i="5"/>
  <c r="CU43" i="5" s="1"/>
  <c r="BW41" i="5"/>
  <c r="BW43" i="5" s="1"/>
  <c r="BI41" i="5"/>
  <c r="BI43" i="5" s="1"/>
  <c r="BI30" i="5"/>
  <c r="BI33" i="5"/>
  <c r="BJ32" i="5"/>
  <c r="BJ31" i="5"/>
  <c r="BL30" i="5"/>
  <c r="BL33" i="5"/>
  <c r="BK41" i="5"/>
  <c r="BK43" i="5" s="1"/>
  <c r="BI32" i="5"/>
  <c r="BI31" i="5"/>
  <c r="BK30" i="5"/>
  <c r="BK33" i="5"/>
  <c r="BL32" i="5"/>
  <c r="BL31" i="5"/>
  <c r="BJ30" i="5"/>
  <c r="BJ33" i="5"/>
  <c r="BK32" i="5"/>
  <c r="BK31" i="5"/>
  <c r="BO39" i="5"/>
  <c r="BQ41" i="5"/>
  <c r="BQ43" i="5" s="1"/>
  <c r="BE41" i="5"/>
  <c r="BE43" i="5" s="1"/>
  <c r="BD41" i="5"/>
  <c r="BD43" i="5" s="1"/>
  <c r="BC41" i="5"/>
  <c r="BC43" i="5" s="1"/>
  <c r="BF31" i="5"/>
  <c r="BC30" i="5"/>
  <c r="BF30" i="5"/>
  <c r="BF33" i="5"/>
  <c r="BE32" i="5"/>
  <c r="BF32" i="5"/>
  <c r="BD30" i="5"/>
  <c r="H31" i="8"/>
  <c r="I27" i="8"/>
  <c r="H25" i="8"/>
  <c r="I26" i="8"/>
  <c r="I31" i="8"/>
  <c r="G9" i="9"/>
  <c r="I25" i="8"/>
  <c r="G8" i="10"/>
  <c r="BD32" i="5"/>
  <c r="BC32" i="5"/>
  <c r="CT41" i="5"/>
  <c r="CT43" i="5" s="1"/>
  <c r="BU41" i="5"/>
  <c r="CO43" i="5"/>
  <c r="CP31" i="5"/>
  <c r="CS41" i="5"/>
  <c r="CA41" i="5"/>
  <c r="CA43" i="5" s="1"/>
  <c r="CO33" i="5"/>
  <c r="BO41" i="5"/>
  <c r="CB41" i="5"/>
  <c r="CB43" i="5" s="1"/>
  <c r="CC43" i="5"/>
  <c r="CG41" i="5"/>
  <c r="CG43" i="5" s="1"/>
  <c r="CZ41" i="5"/>
  <c r="CZ43" i="5" s="1"/>
  <c r="CM30" i="5"/>
  <c r="CJ33" i="5"/>
  <c r="BP41" i="5"/>
  <c r="BP43" i="5" s="1"/>
  <c r="CP33" i="5"/>
  <c r="CM33" i="5"/>
  <c r="CM32" i="5"/>
  <c r="CH32" i="5"/>
  <c r="CI33" i="5"/>
  <c r="CO32" i="5"/>
  <c r="CN33" i="5"/>
  <c r="CI30" i="5"/>
  <c r="BD31" i="5"/>
  <c r="CO31" i="5"/>
  <c r="CP30" i="5"/>
  <c r="CH31" i="5"/>
  <c r="BC31" i="5"/>
  <c r="CH41" i="5"/>
  <c r="CH43" i="5" s="1"/>
  <c r="CM41" i="5"/>
  <c r="CM43" i="5" s="1"/>
  <c r="DA43" i="5"/>
  <c r="CN41" i="5"/>
  <c r="CN43" i="5" s="1"/>
  <c r="CN31" i="5"/>
  <c r="CN24" i="5"/>
  <c r="CM31" i="5"/>
  <c r="CP32" i="5"/>
  <c r="CG31" i="5"/>
  <c r="CH24" i="5"/>
  <c r="BC33" i="5"/>
  <c r="BD33" i="5"/>
  <c r="CN30" i="5"/>
  <c r="CO30" i="5"/>
  <c r="CN32" i="5"/>
  <c r="CG30" i="5"/>
  <c r="CJ30" i="5"/>
  <c r="BD24" i="5"/>
  <c r="BD52" i="5" s="1"/>
  <c r="BC53" i="5" s="1"/>
  <c r="BE33" i="5"/>
  <c r="CI43" i="5"/>
  <c r="BV41" i="5"/>
  <c r="BV43" i="5" s="1"/>
  <c r="CY41" i="5"/>
  <c r="CI32" i="5"/>
  <c r="CG32" i="5"/>
  <c r="CJ31" i="5"/>
  <c r="CH33" i="5"/>
  <c r="CH30" i="5"/>
  <c r="CG33" i="5"/>
  <c r="CJ32" i="5"/>
  <c r="CI31" i="5"/>
  <c r="DC24" i="5"/>
  <c r="DD13" i="5"/>
  <c r="DD24" i="5" s="1"/>
  <c r="CY42" i="5"/>
  <c r="DB33" i="5"/>
  <c r="CY32" i="5"/>
  <c r="DA33" i="5"/>
  <c r="DB32" i="5"/>
  <c r="DB31" i="5"/>
  <c r="DB30" i="5"/>
  <c r="CZ32" i="5"/>
  <c r="DA31" i="5"/>
  <c r="CZ30" i="5"/>
  <c r="CZ24" i="5"/>
  <c r="CZ33" i="5"/>
  <c r="CZ31" i="5"/>
  <c r="CY30" i="5"/>
  <c r="CY33" i="5"/>
  <c r="CY31" i="5"/>
  <c r="DA32" i="5"/>
  <c r="DA30" i="5"/>
  <c r="BJ24" i="5"/>
  <c r="CA31" i="5"/>
  <c r="CB31" i="5"/>
  <c r="CB30" i="5"/>
  <c r="CC33" i="5"/>
  <c r="BP31" i="5"/>
  <c r="BO33" i="5"/>
  <c r="BP33" i="5"/>
  <c r="BR31" i="5"/>
  <c r="BU42" i="5"/>
  <c r="BX33" i="5"/>
  <c r="BW33" i="5"/>
  <c r="BX32" i="5"/>
  <c r="BX31" i="5"/>
  <c r="BX30" i="5"/>
  <c r="BU33" i="5"/>
  <c r="BW32" i="5"/>
  <c r="BV31" i="5"/>
  <c r="BU30" i="5"/>
  <c r="BV24" i="5"/>
  <c r="BV32" i="5"/>
  <c r="BU31" i="5"/>
  <c r="BU32" i="5"/>
  <c r="BW30" i="5"/>
  <c r="BV33" i="5"/>
  <c r="BV30" i="5"/>
  <c r="BW31" i="5"/>
  <c r="CB32" i="5"/>
  <c r="CC32" i="5"/>
  <c r="CC31" i="5"/>
  <c r="CD33" i="5"/>
  <c r="BQ32" i="5"/>
  <c r="BP24" i="5"/>
  <c r="BO31" i="5"/>
  <c r="BR32" i="5"/>
  <c r="CS42" i="5"/>
  <c r="CV33" i="5"/>
  <c r="CS32" i="5"/>
  <c r="CU33" i="5"/>
  <c r="CV32" i="5"/>
  <c r="CV31" i="5"/>
  <c r="CV30" i="5"/>
  <c r="CS33" i="5"/>
  <c r="CT31" i="5"/>
  <c r="CS30" i="5"/>
  <c r="CT24" i="5"/>
  <c r="CU32" i="5"/>
  <c r="CT32" i="5"/>
  <c r="CU30" i="5"/>
  <c r="CU31" i="5"/>
  <c r="CT33" i="5"/>
  <c r="CT30" i="5"/>
  <c r="CA33" i="5"/>
  <c r="CB33" i="5"/>
  <c r="CD31" i="5"/>
  <c r="BP30" i="5"/>
  <c r="BQ30" i="5"/>
  <c r="BP32" i="5"/>
  <c r="BQ33" i="5"/>
  <c r="CA32" i="5"/>
  <c r="CA30" i="5"/>
  <c r="CB24" i="5"/>
  <c r="CD32" i="5"/>
  <c r="BO30" i="5"/>
  <c r="BQ31" i="5"/>
  <c r="BO32" i="5"/>
  <c r="BR30" i="5"/>
  <c r="BR33" i="5"/>
  <c r="BO43" i="5" l="1"/>
  <c r="G25" i="9"/>
  <c r="I9" i="9"/>
  <c r="G27" i="9"/>
  <c r="G31" i="9"/>
  <c r="G26" i="9"/>
  <c r="I8" i="10"/>
  <c r="BU43" i="5"/>
  <c r="BU44" i="5" s="1"/>
  <c r="BC44" i="5"/>
  <c r="CM34" i="5"/>
  <c r="BO44" i="5"/>
  <c r="CA44" i="5"/>
  <c r="CS43" i="5"/>
  <c r="CS44" i="5" s="1"/>
  <c r="CP34" i="5"/>
  <c r="CJ34" i="5"/>
  <c r="CO34" i="5"/>
  <c r="BC34" i="5"/>
  <c r="BD34" i="5"/>
  <c r="CM44" i="5"/>
  <c r="CN34" i="5"/>
  <c r="BI44" i="5"/>
  <c r="BE30" i="5"/>
  <c r="BF34" i="5"/>
  <c r="BE31" i="5"/>
  <c r="CG44" i="5"/>
  <c r="BJ34" i="5"/>
  <c r="CH34" i="5"/>
  <c r="CY43" i="5"/>
  <c r="CY44" i="5" s="1"/>
  <c r="CG34" i="5"/>
  <c r="CI34" i="5"/>
  <c r="DA34" i="5"/>
  <c r="CY34" i="5"/>
  <c r="BI34" i="5"/>
  <c r="BO34" i="5"/>
  <c r="CA34" i="5"/>
  <c r="BP34" i="5"/>
  <c r="CU34" i="5"/>
  <c r="BV34" i="5"/>
  <c r="DB34" i="5"/>
  <c r="BR34" i="5"/>
  <c r="BW34" i="5"/>
  <c r="CV34" i="5"/>
  <c r="BU34" i="5"/>
  <c r="BX34" i="5"/>
  <c r="CB34" i="5"/>
  <c r="BL34" i="5"/>
  <c r="CC30" i="5"/>
  <c r="CC34" i="5" s="1"/>
  <c r="CD30" i="5"/>
  <c r="CD34" i="5" s="1"/>
  <c r="BQ34" i="5"/>
  <c r="CS31" i="5"/>
  <c r="CS34" i="5" s="1"/>
  <c r="BK34" i="5"/>
  <c r="CT34" i="5"/>
  <c r="CZ34" i="5"/>
  <c r="I27" i="9" l="1"/>
  <c r="I26" i="9"/>
  <c r="I31" i="9"/>
  <c r="G9" i="10"/>
  <c r="I25" i="9"/>
  <c r="G8" i="11"/>
  <c r="CM35" i="5"/>
  <c r="BE34" i="5"/>
  <c r="BC35" i="5" s="1"/>
  <c r="CY35" i="5"/>
  <c r="CG35" i="5"/>
  <c r="CA35" i="5"/>
  <c r="BU35" i="5"/>
  <c r="BI35" i="5"/>
  <c r="BO35" i="5"/>
  <c r="CS35" i="5"/>
  <c r="G31" i="10" l="1"/>
  <c r="G26" i="10"/>
  <c r="I9" i="10"/>
  <c r="G25" i="10"/>
  <c r="G27" i="10"/>
  <c r="I8" i="11"/>
  <c r="G9" i="11" l="1"/>
  <c r="I25" i="10"/>
  <c r="I31" i="10"/>
  <c r="I26" i="10"/>
  <c r="I27" i="10"/>
  <c r="G8" i="12"/>
  <c r="G27" i="11" l="1"/>
  <c r="G31" i="11"/>
  <c r="G26" i="11"/>
  <c r="I9" i="11"/>
  <c r="G25" i="11"/>
  <c r="I8" i="12"/>
  <c r="G9" i="12" l="1"/>
  <c r="I25" i="11"/>
  <c r="I27" i="11"/>
  <c r="I31" i="11"/>
  <c r="I26" i="11"/>
  <c r="G8" i="13"/>
  <c r="G27" i="12" l="1"/>
  <c r="G31" i="12"/>
  <c r="G26" i="12"/>
  <c r="I9" i="12"/>
  <c r="G25" i="12"/>
  <c r="I8" i="13"/>
  <c r="I31" i="12" l="1"/>
  <c r="I26" i="12"/>
  <c r="G9" i="13"/>
  <c r="I25" i="12"/>
  <c r="I27" i="12"/>
  <c r="G8" i="14"/>
  <c r="I9" i="13" l="1"/>
  <c r="G25" i="13"/>
  <c r="G27" i="13"/>
  <c r="G26" i="13"/>
  <c r="G31" i="13"/>
  <c r="I8" i="14"/>
  <c r="I27" i="13" l="1"/>
  <c r="I26" i="13"/>
  <c r="I31" i="13"/>
  <c r="G9" i="14"/>
  <c r="I25" i="13"/>
  <c r="G8" i="15"/>
  <c r="I9" i="14" l="1"/>
  <c r="G25" i="14"/>
  <c r="G27" i="14"/>
  <c r="G26" i="14"/>
  <c r="G31" i="14"/>
  <c r="I8" i="15"/>
  <c r="I27" i="14" l="1"/>
  <c r="I26" i="14"/>
  <c r="I31" i="14"/>
  <c r="G9" i="15"/>
  <c r="I25" i="14"/>
  <c r="G8" i="16"/>
  <c r="G31" i="15" l="1"/>
  <c r="G26" i="15"/>
  <c r="I9" i="15"/>
  <c r="G25" i="15"/>
  <c r="G27" i="15"/>
  <c r="I8" i="16"/>
  <c r="G9" i="16" l="1"/>
  <c r="I25" i="15"/>
  <c r="I27" i="15"/>
  <c r="I31" i="15"/>
  <c r="I26" i="15"/>
  <c r="I27" i="16" l="1"/>
  <c r="G27" i="16"/>
  <c r="G26" i="16"/>
  <c r="G31" i="16"/>
  <c r="I9" i="16"/>
  <c r="I25" i="16" s="1"/>
  <c r="G25" i="16"/>
  <c r="I26" i="16" l="1"/>
  <c r="I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<sst xmlns="http://schemas.openxmlformats.org/spreadsheetml/2006/main" count="1027" uniqueCount="178">
  <si>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</si>
  <si>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</si>
  <si>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</si>
  <si>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</si>
  <si>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</si>
  <si>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</si>
  <si>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</si>
  <si>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</si>
  <si>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</si>
  <si>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</si>
  <si>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</si>
  <si>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</si>
  <si>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</si>
  <si>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</si>
  <si>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</si>
  <si>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</si>
  <si>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</si>
  <si>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</si>
  <si>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</si>
  <si>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</si>
  <si>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</si>
  <si>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</si>
  <si>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</si>
  <si>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</si>
  <si>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</si>
  <si>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</si>
  <si>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</si>
  <si>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</si>
  <si>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</si>
  <si>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</si>
  <si>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</si>
  <si>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</si>
  <si>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</si>
  <si>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</si>
  <si>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</si>
  <si>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</si>
  <si>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</si>
  <si>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</si>
  <si>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</si>
  <si>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</si>
  <si>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</si>
  <si>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</si>
  <si>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</si>
  <si>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</si>
  <si>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</si>
  <si>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</si>
  <si>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</si>
  <si>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4"/>
  </si>
  <si>
    <t>・農家個人ごとの整理番号で整理。</t>
    <rPh sb="1" eb="3">
      <t>ノウカ</t>
    </rPh>
    <rPh sb="3" eb="5">
      <t>コジン</t>
    </rPh>
    <rPh sb="8" eb="10">
      <t>セイリ</t>
    </rPh>
    <rPh sb="10" eb="12">
      <t>バンゴウ</t>
    </rPh>
    <rPh sb="13" eb="15">
      <t>セイリ</t>
    </rPh>
    <phoneticPr fontId="14"/>
  </si>
  <si>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4"/>
  </si>
  <si>
    <t>目標欄は「０」にすること。</t>
    <phoneticPr fontId="14"/>
  </si>
  <si>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</si>
  <si>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</si>
  <si>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</si>
  <si>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</si>
  <si>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</si>
  <si>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</si>
  <si>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</si>
  <si>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</si>
  <si>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</si>
  <si>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</si>
  <si>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</si>
  <si>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</si>
  <si>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</si>
  <si>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</si>
  <si>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</si>
  <si>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</si>
  <si>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</si>
  <si>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</si>
  <si>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</si>
  <si>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</si>
  <si>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</si>
  <si>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</si>
  <si>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</si>
  <si>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</si>
  <si>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</si>
  <si>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</si>
  <si>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</si>
  <si>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</si>
  <si>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</si>
  <si>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</si>
  <si>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</si>
  <si>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1"/>
  </si>
  <si>
    <t>別紙</t>
  </si>
  <si>
    <t>３　参加構成員ごとの内訳</t>
  </si>
  <si>
    <t>番号</t>
    <rPh sb="0" eb="2">
      <t>バンゴウ</t>
    </rPh>
    <phoneticPr fontId="31"/>
  </si>
  <si>
    <t>氏名</t>
    <rPh sb="0" eb="2">
      <t>シメイ</t>
    </rPh>
    <phoneticPr fontId="31"/>
  </si>
  <si>
    <t>住所</t>
    <rPh sb="0" eb="2">
      <t>ジュウショ</t>
    </rPh>
    <phoneticPr fontId="31"/>
  </si>
  <si>
    <t>　選択肢
・115％
・130％
・150％
・170％</t>
    <rPh sb="1" eb="4">
      <t>センタクシ</t>
    </rPh>
    <phoneticPr fontId="31"/>
  </si>
  <si>
    <t>積立金額
（交付前残高）
A（円）</t>
    <rPh sb="0" eb="2">
      <t>ツミタテ</t>
    </rPh>
    <rPh sb="2" eb="4">
      <t>キンガク</t>
    </rPh>
    <rPh sb="6" eb="8">
      <t>コウフ</t>
    </rPh>
    <rPh sb="8" eb="9">
      <t>マエ</t>
    </rPh>
    <rPh sb="9" eb="11">
      <t>ザンダカ</t>
    </rPh>
    <rPh sb="15" eb="16">
      <t>エン</t>
    </rPh>
    <phoneticPr fontId="31"/>
  </si>
  <si>
    <t>積立金残高
（A－B）（円）</t>
    <rPh sb="0" eb="2">
      <t>ツミタテ</t>
    </rPh>
    <rPh sb="2" eb="3">
      <t>キン</t>
    </rPh>
    <rPh sb="3" eb="5">
      <t>ザンダカ</t>
    </rPh>
    <rPh sb="12" eb="13">
      <t>エン</t>
    </rPh>
    <phoneticPr fontId="31"/>
  </si>
  <si>
    <t>備考</t>
    <rPh sb="0" eb="2">
      <t>ビコウ</t>
    </rPh>
    <phoneticPr fontId="31"/>
  </si>
  <si>
    <t>合計</t>
    <rPh sb="0" eb="2">
      <t>ゴウケイ</t>
    </rPh>
    <phoneticPr fontId="31"/>
  </si>
  <si>
    <t>Ａ重油</t>
    <rPh sb="1" eb="3">
      <t>ジュウユ</t>
    </rPh>
    <phoneticPr fontId="1"/>
  </si>
  <si>
    <t>灯油</t>
    <rPh sb="0" eb="2">
      <t>トウユ</t>
    </rPh>
    <phoneticPr fontId="31"/>
  </si>
  <si>
    <t>計</t>
    <rPh sb="0" eb="1">
      <t>ケイ</t>
    </rPh>
    <phoneticPr fontId="31"/>
  </si>
  <si>
    <t>ＬＰガス</t>
    <phoneticPr fontId="31"/>
  </si>
  <si>
    <t>　燃料別
・A重油
・灯油
・ＬＰガス</t>
    <rPh sb="1" eb="4">
      <t>ネンリョウベツ</t>
    </rPh>
    <rPh sb="7" eb="9">
      <t>ジュウユ</t>
    </rPh>
    <rPh sb="11" eb="13">
      <t>トウユ</t>
    </rPh>
    <phoneticPr fontId="31"/>
  </si>
  <si>
    <t>燃料購入実績
（リットル.㎏）</t>
    <rPh sb="0" eb="2">
      <t>ネンリョウ</t>
    </rPh>
    <rPh sb="2" eb="4">
      <t>コウニュウ</t>
    </rPh>
    <rPh sb="4" eb="6">
      <t>ジッセキ</t>
    </rPh>
    <phoneticPr fontId="31"/>
  </si>
  <si>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1"/>
  </si>
  <si>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</si>
  <si>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</si>
  <si>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</si>
  <si>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</si>
  <si>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</si>
  <si>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</si>
  <si>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</si>
  <si>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</si>
  <si>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</si>
  <si>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</si>
  <si>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</si>
  <si>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</si>
  <si>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</si>
  <si>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</si>
  <si>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</si>
  <si>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</si>
  <si>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</si>
  <si>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</si>
  <si>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</si>
  <si>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</si>
  <si>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4"/>
  </si>
  <si>
    <t>6年11月分</t>
    <rPh sb="1" eb="2">
      <t>ネン</t>
    </rPh>
    <rPh sb="4" eb="5">
      <t>ガツ</t>
    </rPh>
    <rPh sb="5" eb="6">
      <t>ブン</t>
    </rPh>
    <phoneticPr fontId="14"/>
  </si>
  <si>
    <t>6年12月分</t>
    <rPh sb="1" eb="2">
      <t>ネン</t>
    </rPh>
    <rPh sb="4" eb="5">
      <t>ガツ</t>
    </rPh>
    <rPh sb="5" eb="6">
      <t>ブン</t>
    </rPh>
    <phoneticPr fontId="14"/>
  </si>
  <si>
    <t>7年1月分</t>
    <rPh sb="1" eb="2">
      <t>ネン</t>
    </rPh>
    <rPh sb="3" eb="4">
      <t>ガツ</t>
    </rPh>
    <rPh sb="4" eb="5">
      <t>ブン</t>
    </rPh>
    <phoneticPr fontId="14"/>
  </si>
  <si>
    <t>7年2月分</t>
    <rPh sb="1" eb="2">
      <t>ネン</t>
    </rPh>
    <rPh sb="3" eb="4">
      <t>ガツ</t>
    </rPh>
    <rPh sb="4" eb="5">
      <t>ブン</t>
    </rPh>
    <phoneticPr fontId="14"/>
  </si>
  <si>
    <t>7年3月分</t>
    <rPh sb="1" eb="2">
      <t>ネン</t>
    </rPh>
    <rPh sb="3" eb="4">
      <t>ガツ</t>
    </rPh>
    <rPh sb="4" eb="5">
      <t>ブン</t>
    </rPh>
    <phoneticPr fontId="14"/>
  </si>
  <si>
    <t>7年4月分</t>
    <rPh sb="1" eb="2">
      <t>ネン</t>
    </rPh>
    <rPh sb="3" eb="4">
      <t>ガツ</t>
    </rPh>
    <rPh sb="4" eb="5">
      <t>ブン</t>
    </rPh>
    <phoneticPr fontId="14"/>
  </si>
  <si>
    <t>7年5月分</t>
    <rPh sb="1" eb="2">
      <t>ネン</t>
    </rPh>
    <rPh sb="3" eb="4">
      <t>ガツ</t>
    </rPh>
    <rPh sb="4" eb="5">
      <t>ブン</t>
    </rPh>
    <phoneticPr fontId="14"/>
  </si>
  <si>
    <t>7年6月分</t>
    <rPh sb="1" eb="2">
      <t>ネン</t>
    </rPh>
    <rPh sb="3" eb="4">
      <t>ガツ</t>
    </rPh>
    <rPh sb="4" eb="5">
      <t>ブン</t>
    </rPh>
    <phoneticPr fontId="14"/>
  </si>
  <si>
    <t>6年10月</t>
    <rPh sb="1" eb="2">
      <t>ネン</t>
    </rPh>
    <rPh sb="4" eb="5">
      <t>ガツ</t>
    </rPh>
    <phoneticPr fontId="14"/>
  </si>
  <si>
    <t>6年11月</t>
    <rPh sb="1" eb="2">
      <t>ネン</t>
    </rPh>
    <rPh sb="4" eb="5">
      <t>ガツ</t>
    </rPh>
    <phoneticPr fontId="14"/>
  </si>
  <si>
    <t>6年12月</t>
    <rPh sb="1" eb="2">
      <t>ネン</t>
    </rPh>
    <rPh sb="4" eb="5">
      <t>ガツ</t>
    </rPh>
    <phoneticPr fontId="14"/>
  </si>
  <si>
    <t>7年1月</t>
    <rPh sb="1" eb="2">
      <t>ネン</t>
    </rPh>
    <rPh sb="3" eb="4">
      <t>ガツ</t>
    </rPh>
    <phoneticPr fontId="14"/>
  </si>
  <si>
    <t>7年2月</t>
    <rPh sb="1" eb="2">
      <t>ネン</t>
    </rPh>
    <rPh sb="3" eb="4">
      <t>ガツ</t>
    </rPh>
    <phoneticPr fontId="14"/>
  </si>
  <si>
    <t>7年3月</t>
    <rPh sb="1" eb="2">
      <t>ネン</t>
    </rPh>
    <rPh sb="3" eb="4">
      <t>ガツ</t>
    </rPh>
    <phoneticPr fontId="14"/>
  </si>
  <si>
    <t>7年4月</t>
    <rPh sb="1" eb="2">
      <t>ネン</t>
    </rPh>
    <rPh sb="3" eb="4">
      <t>ガツ</t>
    </rPh>
    <phoneticPr fontId="14"/>
  </si>
  <si>
    <t>7年5月</t>
    <rPh sb="1" eb="2">
      <t>ネン</t>
    </rPh>
    <rPh sb="3" eb="4">
      <t>ガツ</t>
    </rPh>
    <phoneticPr fontId="14"/>
  </si>
  <si>
    <t>7年6月</t>
    <rPh sb="1" eb="2">
      <t>ネン</t>
    </rPh>
    <rPh sb="3" eb="4">
      <t>ガツ</t>
    </rPh>
    <phoneticPr fontId="14"/>
  </si>
  <si>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</si>
  <si>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</si>
  <si>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4"/>
  </si>
  <si>
    <t>うち
Ａ重油</t>
    <rPh sb="3" eb="6">
      <t>アジュウユ</t>
    </rPh>
    <phoneticPr fontId="2"/>
  </si>
  <si>
    <t>うち
灯油</t>
    <rPh sb="3" eb="5">
      <t>トウユ</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</si>
  <si>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</si>
  <si>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</si>
  <si>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</si>
  <si>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</si>
  <si>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Ｒ　～Ｒ　</t>
    <phoneticPr fontId="2"/>
  </si>
  <si>
    <t>月～翌　月</t>
    <rPh sb="0" eb="1">
      <t>ガツ</t>
    </rPh>
    <rPh sb="2" eb="3">
      <t>ヨク</t>
    </rPh>
    <rPh sb="4" eb="5">
      <t>ガツ</t>
    </rPh>
    <phoneticPr fontId="2"/>
  </si>
  <si>
    <r>
      <t>施設園芸用燃料価格差補塡金交付</t>
    </r>
    <r>
      <rPr>
        <sz val="12"/>
        <rFont val="ＭＳ 明朝"/>
        <family val="1"/>
        <charset val="128"/>
      </rPr>
      <t>の内訳（令和６年１０月分）</t>
    </r>
    <rPh sb="5" eb="7">
      <t>ネンリョウ</t>
    </rPh>
    <phoneticPr fontId="31"/>
  </si>
  <si>
    <r>
      <t>１　組織名　　　契約管理番号　</t>
    </r>
    <r>
      <rPr>
        <u/>
        <sz val="12"/>
        <rFont val="ＭＳ 明朝"/>
        <family val="1"/>
        <charset val="128"/>
      </rPr>
      <t>　　　　</t>
    </r>
    <r>
      <rPr>
        <u/>
        <sz val="12"/>
        <color theme="0"/>
        <rFont val="ＭＳ 明朝"/>
        <family val="1"/>
        <charset val="128"/>
      </rPr>
      <t>〇</t>
    </r>
    <phoneticPr fontId="31"/>
  </si>
  <si>
    <t>２　参加構成員数　　　名</t>
    <phoneticPr fontId="31"/>
  </si>
  <si>
    <r>
      <t>施設園芸用燃料価格差補塡金交付</t>
    </r>
    <r>
      <rPr>
        <sz val="12"/>
        <rFont val="ＭＳ 明朝"/>
        <family val="1"/>
        <charset val="128"/>
      </rPr>
      <t>の内訳（令和６年１１月分）</t>
    </r>
    <rPh sb="5" eb="7">
      <t>ネンリョウ</t>
    </rPh>
    <phoneticPr fontId="31"/>
  </si>
  <si>
    <r>
      <t>施設園芸用燃料価格差補塡金交付</t>
    </r>
    <r>
      <rPr>
        <sz val="12"/>
        <rFont val="ＭＳ 明朝"/>
        <family val="1"/>
        <charset val="128"/>
      </rPr>
      <t>の内訳（令和６年１２月分）</t>
    </r>
    <rPh sb="5" eb="7">
      <t>ネンリョウ</t>
    </rPh>
    <phoneticPr fontId="31"/>
  </si>
  <si>
    <r>
      <t>施設園芸用燃料価格差補塡金交付</t>
    </r>
    <r>
      <rPr>
        <sz val="12"/>
        <rFont val="ＭＳ 明朝"/>
        <family val="1"/>
        <charset val="128"/>
      </rPr>
      <t>の内訳（令和７年１月分）</t>
    </r>
    <rPh sb="5" eb="7">
      <t>ネンリョウ</t>
    </rPh>
    <phoneticPr fontId="31"/>
  </si>
  <si>
    <r>
      <t>施設園芸用燃料価格差補塡金交付</t>
    </r>
    <r>
      <rPr>
        <sz val="12"/>
        <rFont val="ＭＳ 明朝"/>
        <family val="1"/>
        <charset val="128"/>
      </rPr>
      <t>の内訳（令和７年２月分）</t>
    </r>
    <rPh sb="5" eb="7">
      <t>ネンリョウ</t>
    </rPh>
    <phoneticPr fontId="31"/>
  </si>
  <si>
    <r>
      <t>施設園芸用燃料価格差補塡金交付</t>
    </r>
    <r>
      <rPr>
        <sz val="12"/>
        <rFont val="ＭＳ 明朝"/>
        <family val="1"/>
        <charset val="128"/>
      </rPr>
      <t>の内訳（令和７年３月分）</t>
    </r>
    <rPh sb="5" eb="7">
      <t>ネンリョウ</t>
    </rPh>
    <phoneticPr fontId="31"/>
  </si>
  <si>
    <r>
      <t>施設園芸用燃料価格差補塡金交付</t>
    </r>
    <r>
      <rPr>
        <sz val="12"/>
        <rFont val="ＭＳ 明朝"/>
        <family val="1"/>
        <charset val="128"/>
      </rPr>
      <t>の内訳（令和７年４月分）</t>
    </r>
    <rPh sb="5" eb="7">
      <t>ネンリョウ</t>
    </rPh>
    <phoneticPr fontId="31"/>
  </si>
  <si>
    <r>
      <t>施設園芸用燃料価格差補塡金交付</t>
    </r>
    <r>
      <rPr>
        <sz val="12"/>
        <rFont val="ＭＳ 明朝"/>
        <family val="1"/>
        <charset val="128"/>
      </rPr>
      <t>の内訳（令和７年５月分）</t>
    </r>
    <rPh sb="5" eb="7">
      <t>ネンリョウ</t>
    </rPh>
    <phoneticPr fontId="31"/>
  </si>
  <si>
    <r>
      <t>施設園芸用燃料価格差補塡金交付</t>
    </r>
    <r>
      <rPr>
        <sz val="12"/>
        <rFont val="ＭＳ 明朝"/>
        <family val="1"/>
        <charset val="128"/>
      </rPr>
      <t>の内訳（令和７年６月分）</t>
    </r>
    <rPh sb="5" eb="7">
      <t>ネンリョウ</t>
    </rPh>
    <phoneticPr fontId="31"/>
  </si>
  <si>
    <t>R6積立金額
（円）</t>
    <rPh sb="2" eb="4">
      <t>ツミタテ</t>
    </rPh>
    <rPh sb="4" eb="6">
      <t>キンガク</t>
    </rPh>
    <rPh sb="8" eb="9">
      <t>エン</t>
    </rPh>
    <phoneticPr fontId="2"/>
  </si>
  <si>
    <t>R5末残高
（円）
①</t>
    <rPh sb="2" eb="3">
      <t>マツ</t>
    </rPh>
    <rPh sb="3" eb="5">
      <t>ザンダカ</t>
    </rPh>
    <rPh sb="7" eb="8">
      <t>エン</t>
    </rPh>
    <phoneticPr fontId="2"/>
  </si>
  <si>
    <t>＜燃料使用量：現在値（ﾘｯﾄﾙ、㎏、㎥) ＞</t>
    <rPh sb="1" eb="3">
      <t>ネンリョウ</t>
    </rPh>
    <rPh sb="3" eb="6">
      <t>シヨウリョウ</t>
    </rPh>
    <rPh sb="7" eb="10">
      <t>ゲンザイチ</t>
    </rPh>
    <phoneticPr fontId="2"/>
  </si>
  <si>
    <t>＜燃料使用量：現在値（A重油換算ﾘｯﾄﾙ) ＞</t>
    <rPh sb="1" eb="3">
      <t>ネンリョウ</t>
    </rPh>
    <rPh sb="3" eb="6">
      <t>シヨウリョウ</t>
    </rPh>
    <rPh sb="7" eb="10">
      <t>ゲンザイチ</t>
    </rPh>
    <rPh sb="12" eb="14">
      <t>ジュウユ</t>
    </rPh>
    <rPh sb="14" eb="16">
      <t>カンサン</t>
    </rPh>
    <phoneticPr fontId="2"/>
  </si>
  <si>
    <t>Ａ重油</t>
    <rPh sb="1" eb="3">
      <t>ジュウユ</t>
    </rPh>
    <phoneticPr fontId="2"/>
  </si>
  <si>
    <t>＜燃料使用量：目標（ﾘｯﾄﾙ、㎏、㎥) ＞</t>
    <rPh sb="1" eb="3">
      <t>ネンリョウ</t>
    </rPh>
    <rPh sb="3" eb="6">
      <t>シヨウリョウ</t>
    </rPh>
    <rPh sb="7" eb="9">
      <t>モクヒョウ</t>
    </rPh>
    <phoneticPr fontId="2"/>
  </si>
  <si>
    <t>＜燃料使用量：目標（A重油換算ﾘｯﾄﾙ) ＞</t>
    <rPh sb="1" eb="3">
      <t>ネンリョウ</t>
    </rPh>
    <rPh sb="3" eb="6">
      <t>シヨウリョウ</t>
    </rPh>
    <rPh sb="7" eb="9">
      <t>モクヒョウ</t>
    </rPh>
    <rPh sb="11" eb="13">
      <t>ジュウユ</t>
    </rPh>
    <rPh sb="13" eb="15">
      <t>カンサン</t>
    </rPh>
    <phoneticPr fontId="2"/>
  </si>
  <si>
    <t>※別紙様式第１号別紙２第１の３（１）10a当たり燃料使用量を削減する目標</t>
    <rPh sb="1" eb="3">
      <t>ベッシ</t>
    </rPh>
    <rPh sb="3" eb="5">
      <t>ヨウシキ</t>
    </rPh>
    <rPh sb="5" eb="6">
      <t>ダイ</t>
    </rPh>
    <rPh sb="7" eb="8">
      <t>ゴウ</t>
    </rPh>
    <rPh sb="8" eb="10">
      <t>ベッシ</t>
    </rPh>
    <rPh sb="11" eb="12">
      <t>ダイ</t>
    </rPh>
    <rPh sb="21" eb="22">
      <t>ア</t>
    </rPh>
    <rPh sb="24" eb="26">
      <t>ネンリョウ</t>
    </rPh>
    <rPh sb="26" eb="29">
      <t>シヨウリョウ</t>
    </rPh>
    <rPh sb="30" eb="32">
      <t>サクゲン</t>
    </rPh>
    <rPh sb="34" eb="36">
      <t>モクヒョウ</t>
    </rPh>
    <phoneticPr fontId="2"/>
  </si>
  <si>
    <t>油種</t>
    <rPh sb="0" eb="2">
      <t>ユシュ</t>
    </rPh>
    <phoneticPr fontId="2"/>
  </si>
  <si>
    <t>現在値</t>
    <rPh sb="0" eb="2">
      <t>ゲンザイ</t>
    </rPh>
    <rPh sb="2" eb="3">
      <t>チ</t>
    </rPh>
    <phoneticPr fontId="2"/>
  </si>
  <si>
    <t>目標値</t>
    <rPh sb="0" eb="2">
      <t>モクヒョウ</t>
    </rPh>
    <rPh sb="2" eb="3">
      <t>チ</t>
    </rPh>
    <phoneticPr fontId="2"/>
  </si>
  <si>
    <t>削減量</t>
    <rPh sb="0" eb="2">
      <t>サクゲン</t>
    </rPh>
    <rPh sb="2" eb="3">
      <t>リョウ</t>
    </rPh>
    <phoneticPr fontId="2"/>
  </si>
  <si>
    <t>削減率</t>
    <rPh sb="0" eb="2">
      <t>サクゲン</t>
    </rPh>
    <rPh sb="2" eb="3">
      <t>リツ</t>
    </rPh>
    <phoneticPr fontId="2"/>
  </si>
  <si>
    <t>A重油及び灯油</t>
    <rPh sb="1" eb="3">
      <t>ジュウユ</t>
    </rPh>
    <rPh sb="3" eb="4">
      <t>オヨ</t>
    </rPh>
    <rPh sb="5" eb="7">
      <t>トウユ</t>
    </rPh>
    <phoneticPr fontId="2"/>
  </si>
  <si>
    <t>LPガス</t>
    <phoneticPr fontId="2"/>
  </si>
  <si>
    <t>LNG</t>
    <phoneticPr fontId="2"/>
  </si>
  <si>
    <t>合計（A重油換算）</t>
    <rPh sb="0" eb="2">
      <t>ゴウケイ</t>
    </rPh>
    <rPh sb="4" eb="6">
      <t>ジュウユ</t>
    </rPh>
    <rPh sb="6" eb="8">
      <t>カンサン</t>
    </rPh>
    <phoneticPr fontId="2"/>
  </si>
  <si>
    <t>10a当たり</t>
    <rPh sb="3" eb="4">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</si>
</sst>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 numFmtId="188" formatCode="0&quot;KL&quot;"/>
    <numFmt numFmtId="189" formatCode="0&quot;KG&quot;"/>
    <numFmt numFmtId="190" formatCode="0&quot;㎥&quot;"/>
  </numFmts>
  <fonts count="37">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2">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5"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5" fillId="3" borderId="1" xfId="1" applyNumberFormat="1" applyFont="1" applyFill="1" applyBorder="1" applyAlignment="1">
      <alignment vertical="center" shrinkToFit="1"/>
    </xf>
    <xf numFmtId="179" fontId="15" fillId="3" borderId="1"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176" fontId="15" fillId="0" borderId="3" xfId="1" applyNumberFormat="1" applyFont="1" applyFill="1" applyBorder="1">
      <alignment vertical="center"/>
    </xf>
    <xf numFmtId="180" fontId="0" fillId="0" borderId="3" xfId="0" applyNumberFormat="1" applyBorder="1" applyAlignment="1">
      <alignment vertical="center"/>
    </xf>
    <xf numFmtId="9" fontId="15" fillId="0" borderId="0" xfId="0" applyNumberFormat="1" applyFont="1" applyAlignment="1">
      <alignment horizontal="center" vertical="center" shrinkToFit="1"/>
    </xf>
    <xf numFmtId="0" fontId="21"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6" fillId="4" borderId="25" xfId="0" applyFont="1" applyFill="1" applyBorder="1" applyAlignment="1">
      <alignment horizontal="center" vertical="center"/>
    </xf>
    <xf numFmtId="0" fontId="26" fillId="2"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2" fillId="0" borderId="1" xfId="1" applyFont="1" applyBorder="1" applyAlignment="1">
      <alignment horizontal="center" vertical="center" shrinkToFit="1"/>
    </xf>
    <xf numFmtId="0" fontId="28" fillId="6" borderId="37" xfId="0" applyFont="1" applyFill="1" applyBorder="1" applyAlignment="1">
      <alignment horizontal="center" vertical="center" shrinkToFit="1"/>
    </xf>
    <xf numFmtId="0" fontId="23" fillId="6" borderId="16" xfId="0" applyFont="1" applyFill="1" applyBorder="1" applyAlignment="1">
      <alignment horizontal="center" vertical="center" shrinkToFit="1"/>
    </xf>
    <xf numFmtId="0" fontId="23" fillId="6" borderId="39" xfId="0" applyFont="1" applyFill="1" applyBorder="1" applyAlignment="1">
      <alignment horizontal="center" vertical="center" shrinkToFit="1"/>
    </xf>
    <xf numFmtId="38" fontId="22"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29" fillId="0" borderId="0" xfId="5" applyFont="1" applyAlignment="1">
      <alignment horizontal="left" vertical="center"/>
    </xf>
    <xf numFmtId="0" fontId="1" fillId="0" borderId="0" xfId="5">
      <alignment vertical="center"/>
    </xf>
    <xf numFmtId="0" fontId="30"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186" fontId="1" fillId="0" borderId="1" xfId="1" applyNumberFormat="1" applyFont="1" applyBorder="1">
      <alignment vertical="center"/>
    </xf>
    <xf numFmtId="186" fontId="0" fillId="0" borderId="1" xfId="1" applyNumberFormat="1" applyFont="1" applyBorder="1">
      <alignment vertical="center"/>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38" fontId="0"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2"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2" fillId="9" borderId="1" xfId="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8" fillId="6" borderId="48" xfId="0" applyFont="1" applyFill="1" applyBorder="1" applyAlignment="1">
      <alignment horizontal="center" vertical="center" shrinkToFit="1"/>
    </xf>
    <xf numFmtId="0" fontId="23" fillId="6" borderId="6" xfId="0" applyFont="1" applyFill="1" applyBorder="1" applyAlignment="1">
      <alignment horizontal="center" vertical="center" shrinkToFit="1"/>
    </xf>
    <xf numFmtId="0" fontId="23" fillId="6" borderId="49"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49" fontId="22" fillId="0" borderId="0" xfId="0" applyNumberFormat="1" applyFont="1" applyAlignment="1">
      <alignment horizontal="center" vertical="center" shrinkToFit="1"/>
    </xf>
    <xf numFmtId="49" fontId="22"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5" fillId="0" borderId="0" xfId="0" applyFont="1" applyAlignment="1">
      <alignment horizontal="center" vertical="center" shrinkToFit="1"/>
    </xf>
    <xf numFmtId="9" fontId="1" fillId="0" borderId="0" xfId="5" applyNumberFormat="1">
      <alignment vertical="center"/>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4" fillId="7" borderId="25" xfId="0" applyNumberFormat="1" applyFont="1" applyFill="1" applyBorder="1" applyAlignment="1">
      <alignment horizontal="center" vertical="center" shrinkToFit="1"/>
    </xf>
    <xf numFmtId="181" fontId="25"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4" fillId="8"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4" fillId="7" borderId="25" xfId="0" applyFont="1" applyFill="1" applyBorder="1" applyAlignment="1">
      <alignment horizontal="center" vertical="center" shrinkToFit="1"/>
    </xf>
    <xf numFmtId="0" fontId="25" fillId="7"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4" fillId="8" borderId="0" xfId="0" applyFont="1" applyFill="1" applyAlignment="1">
      <alignment horizontal="center" vertical="center" shrinkToFit="1"/>
    </xf>
    <xf numFmtId="0" fontId="26" fillId="3"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55"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34"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0" borderId="5" xfId="0"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0" fontId="26" fillId="2" borderId="9" xfId="0" applyFont="1" applyFill="1" applyBorder="1" applyAlignment="1">
      <alignment horizontal="left" vertical="center"/>
    </xf>
    <xf numFmtId="0" fontId="0" fillId="2" borderId="30" xfId="0" applyFill="1" applyBorder="1" applyAlignment="1">
      <alignment horizontal="center" vertical="center" shrinkToFit="1"/>
    </xf>
    <xf numFmtId="38" fontId="0" fillId="2" borderId="11" xfId="0" applyNumberFormat="1" applyFill="1" applyBorder="1" applyAlignment="1">
      <alignment horizontal="center" vertical="center" shrinkToFit="1"/>
    </xf>
    <xf numFmtId="0" fontId="0" fillId="5" borderId="9" xfId="0" applyFill="1" applyBorder="1" applyAlignment="1">
      <alignment horizontal="center" vertical="center"/>
    </xf>
    <xf numFmtId="0" fontId="0" fillId="5" borderId="25" xfId="0" applyFill="1" applyBorder="1" applyAlignment="1">
      <alignment horizontal="center" vertical="center" wrapText="1" shrinkToFit="1"/>
    </xf>
    <xf numFmtId="0" fontId="0" fillId="5" borderId="8" xfId="0" applyFill="1" applyBorder="1" applyAlignment="1">
      <alignment horizontal="center" vertical="center" wrapText="1" shrinkToFit="1"/>
    </xf>
    <xf numFmtId="0" fontId="26" fillId="5" borderId="0" xfId="0" applyFont="1" applyFill="1" applyAlignment="1">
      <alignment horizontal="left" vertical="center"/>
    </xf>
    <xf numFmtId="0" fontId="0" fillId="5" borderId="30" xfId="0" applyFill="1" applyBorder="1" applyAlignment="1">
      <alignment horizontal="center" vertical="center" shrinkToFit="1"/>
    </xf>
    <xf numFmtId="38" fontId="0" fillId="5" borderId="11" xfId="0" applyNumberFormat="1" applyFill="1" applyBorder="1" applyAlignment="1">
      <alignment horizontal="center" vertical="center" shrinkToFit="1"/>
    </xf>
    <xf numFmtId="0" fontId="0" fillId="0" borderId="0" xfId="0" applyAlignment="1">
      <alignment horizontal="left" vertical="center"/>
    </xf>
    <xf numFmtId="0" fontId="0" fillId="7" borderId="1" xfId="0" applyFill="1" applyBorder="1" applyAlignment="1">
      <alignment horizontal="center" vertical="center" shrinkToFit="1"/>
    </xf>
    <xf numFmtId="0" fontId="0" fillId="7" borderId="1" xfId="0" applyFill="1" applyBorder="1" applyAlignment="1">
      <alignment horizontal="center" vertical="center" shrinkToFit="1"/>
    </xf>
    <xf numFmtId="188" fontId="0" fillId="7" borderId="1" xfId="0" applyNumberFormat="1" applyFill="1" applyBorder="1" applyAlignment="1">
      <alignment horizontal="center" vertical="center" shrinkToFit="1"/>
    </xf>
    <xf numFmtId="9" fontId="0" fillId="7" borderId="1" xfId="0" applyNumberFormat="1" applyFill="1" applyBorder="1" applyAlignment="1">
      <alignment horizontal="center" vertical="center" shrinkToFit="1"/>
    </xf>
    <xf numFmtId="189" fontId="0" fillId="7" borderId="1" xfId="0" applyNumberFormat="1" applyFill="1" applyBorder="1" applyAlignment="1">
      <alignment horizontal="center" vertical="center" shrinkToFit="1"/>
    </xf>
    <xf numFmtId="190" fontId="0" fillId="7" borderId="1" xfId="0" applyNumberFormat="1" applyFill="1" applyBorder="1" applyAlignment="1">
      <alignment horizontal="center" vertical="center" shrinkToFit="1"/>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23</xdr:col>
      <xdr:colOff>55562</xdr:colOff>
      <xdr:row>42</xdr:row>
      <xdr:rowOff>103187</xdr:rowOff>
    </xdr:from>
    <xdr:to>
      <xdr:col>28</xdr:col>
      <xdr:colOff>371502</xdr:colOff>
      <xdr:row>47</xdr:row>
      <xdr:rowOff>174625</xdr:rowOff>
    </xdr:to>
    <xdr:grpSp>
      <xdr:nvGrpSpPr>
        <xdr:cNvPr id="4" name="グループ化 3">
          <a:extLst>
            <a:ext uri="{FF2B5EF4-FFF2-40B4-BE49-F238E27FC236}">
              <a16:creationId xmlns:a16="http://schemas.microsoft.com/office/drawing/2014/main" id="{E8FC53FF-1D0A-F3CC-7216-A072FDE8DCA7}"/>
            </a:ext>
          </a:extLst>
        </xdr:cNvPr>
        <xdr:cNvGrpSpPr/>
      </xdr:nvGrpSpPr>
      <xdr:grpSpPr>
        <a:xfrm>
          <a:off x="20242731" y="12699514"/>
          <a:ext cx="3659410" cy="1286362"/>
          <a:chOff x="21653500" y="12985750"/>
          <a:chExt cx="3649690" cy="1301750"/>
        </a:xfrm>
      </xdr:grpSpPr>
      <xdr:cxnSp macro="">
        <xdr:nvCxnSpPr>
          <xdr:cNvPr id="2" name="直線矢印コネクタ 1">
            <a:extLst>
              <a:ext uri="{FF2B5EF4-FFF2-40B4-BE49-F238E27FC236}">
                <a16:creationId xmlns:a16="http://schemas.microsoft.com/office/drawing/2014/main" id="{11C59F07-90B4-4CF6-8636-DBC109771A36}"/>
              </a:ext>
            </a:extLst>
          </xdr:cNvPr>
          <xdr:cNvCxnSpPr/>
        </xdr:nvCxnSpPr>
        <xdr:spPr>
          <a:xfrm flipV="1">
            <a:off x="23294958" y="12985750"/>
            <a:ext cx="469830" cy="594921"/>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 name="テキスト ボックス 2">
            <a:extLst>
              <a:ext uri="{FF2B5EF4-FFF2-40B4-BE49-F238E27FC236}">
                <a16:creationId xmlns:a16="http://schemas.microsoft.com/office/drawing/2014/main" id="{703A35E9-E7B8-4A60-AD50-723CE3716084}"/>
              </a:ext>
            </a:extLst>
          </xdr:cNvPr>
          <xdr:cNvSpPr txBox="1"/>
        </xdr:nvSpPr>
        <xdr:spPr>
          <a:xfrm>
            <a:off x="21653500" y="13570087"/>
            <a:ext cx="3649690" cy="71741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別紙様式第１号別紙２第１の３（１）</a:t>
            </a:r>
            <a:r>
              <a:rPr kumimoji="1" lang="en-US" altLang="ja-JP" sz="1100"/>
              <a:t>10a</a:t>
            </a:r>
            <a:r>
              <a:rPr kumimoji="1" lang="ja-JP" altLang="en-US" sz="1100"/>
              <a:t>当たり燃料使用量を削減する目標の表へ転記をする。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2"/>
  <sheetViews>
    <sheetView tabSelected="1" view="pageBreakPreview" zoomScale="49" zoomScaleNormal="80" zoomScaleSheetLayoutView="49" workbookViewId="0">
      <selection activeCell="C4" sqref="C4"/>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267" t="s">
        <v>117</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6">
        <v>1.1499999999999999</v>
      </c>
      <c r="AJ4" s="106">
        <v>0.7</v>
      </c>
      <c r="AK4" s="107" t="s">
        <v>65</v>
      </c>
      <c r="AL4" s="228" t="s">
        <v>70</v>
      </c>
      <c r="AM4" s="107"/>
      <c r="AN4" s="107" t="s">
        <v>106</v>
      </c>
      <c r="AO4" s="107"/>
      <c r="AP4" s="107"/>
      <c r="AQ4" s="107"/>
      <c r="AR4" s="107"/>
      <c r="AS4" s="107"/>
      <c r="AT4" s="107"/>
      <c r="AU4" s="107"/>
      <c r="AV4" s="107"/>
      <c r="AW4" s="107"/>
      <c r="AX4" s="107"/>
      <c r="AY4" s="107"/>
      <c r="BB4" s="220"/>
      <c r="BC4" s="221" t="s">
        <v>129</v>
      </c>
      <c r="BD4" s="215" t="s">
        <v>100</v>
      </c>
      <c r="BE4" s="165">
        <v>0</v>
      </c>
      <c r="BF4" s="166">
        <v>1</v>
      </c>
      <c r="BH4" s="220"/>
      <c r="BI4" s="221" t="s">
        <v>130</v>
      </c>
      <c r="BJ4" s="137" t="s">
        <v>70</v>
      </c>
      <c r="BK4" s="165">
        <v>0</v>
      </c>
      <c r="BL4" s="166">
        <v>1</v>
      </c>
      <c r="BN4" s="220"/>
      <c r="BO4" s="221" t="s">
        <v>131</v>
      </c>
      <c r="BP4" s="137" t="s">
        <v>70</v>
      </c>
      <c r="BQ4" s="165">
        <v>0</v>
      </c>
      <c r="BR4" s="166">
        <v>1</v>
      </c>
      <c r="BT4" s="220"/>
      <c r="BU4" s="221" t="s">
        <v>132</v>
      </c>
      <c r="BV4" s="137" t="s">
        <v>70</v>
      </c>
      <c r="BW4" s="165">
        <v>0</v>
      </c>
      <c r="BX4" s="166">
        <v>1</v>
      </c>
      <c r="BZ4" s="220"/>
      <c r="CA4" s="221" t="s">
        <v>133</v>
      </c>
      <c r="CB4" s="137" t="s">
        <v>70</v>
      </c>
      <c r="CC4" s="165">
        <v>0</v>
      </c>
      <c r="CD4" s="166">
        <v>1</v>
      </c>
      <c r="CF4" s="220"/>
      <c r="CG4" s="221" t="s">
        <v>134</v>
      </c>
      <c r="CH4" s="137" t="s">
        <v>70</v>
      </c>
      <c r="CI4" s="165">
        <v>0</v>
      </c>
      <c r="CJ4" s="166">
        <v>1</v>
      </c>
      <c r="CL4" s="220"/>
      <c r="CM4" s="221" t="s">
        <v>135</v>
      </c>
      <c r="CN4" s="137" t="s">
        <v>70</v>
      </c>
      <c r="CO4" s="165">
        <v>0</v>
      </c>
      <c r="CP4" s="166">
        <v>1</v>
      </c>
      <c r="CR4" s="220"/>
      <c r="CS4" s="221" t="s">
        <v>136</v>
      </c>
      <c r="CT4" s="137" t="s">
        <v>70</v>
      </c>
      <c r="CU4" s="165">
        <v>0</v>
      </c>
      <c r="CV4" s="166">
        <v>1</v>
      </c>
      <c r="CX4" s="220"/>
      <c r="CY4" s="221" t="s">
        <v>137</v>
      </c>
      <c r="CZ4" s="137" t="s">
        <v>70</v>
      </c>
      <c r="DA4" s="165">
        <v>0</v>
      </c>
      <c r="DB4" s="166">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6">
        <v>1.3</v>
      </c>
      <c r="AJ5" s="106">
        <v>0.8</v>
      </c>
      <c r="AK5" s="107" t="s">
        <v>66</v>
      </c>
      <c r="AL5" s="228" t="s">
        <v>71</v>
      </c>
      <c r="AM5" s="107"/>
      <c r="AN5" s="107" t="s">
        <v>107</v>
      </c>
      <c r="AO5" s="107"/>
      <c r="AP5" s="107"/>
      <c r="AQ5" s="107"/>
      <c r="AR5" s="107"/>
      <c r="AS5" s="107"/>
      <c r="AT5" s="107"/>
      <c r="AU5" s="107"/>
      <c r="AV5" s="107"/>
      <c r="AW5" s="107"/>
      <c r="AX5" s="107"/>
      <c r="AY5" s="107"/>
      <c r="BB5" s="218"/>
      <c r="BC5" s="222"/>
      <c r="BD5" s="216" t="s">
        <v>72</v>
      </c>
      <c r="BE5" s="167">
        <v>0</v>
      </c>
      <c r="BF5" s="168">
        <v>1</v>
      </c>
      <c r="BH5" s="218"/>
      <c r="BI5" s="222"/>
      <c r="BJ5" s="138" t="s">
        <v>72</v>
      </c>
      <c r="BK5" s="167"/>
      <c r="BL5" s="168">
        <v>1</v>
      </c>
      <c r="BN5" s="218"/>
      <c r="BO5" s="222"/>
      <c r="BP5" s="138" t="s">
        <v>72</v>
      </c>
      <c r="BQ5" s="167"/>
      <c r="BR5" s="168">
        <v>1</v>
      </c>
      <c r="BT5" s="218"/>
      <c r="BU5" s="222"/>
      <c r="BV5" s="138" t="s">
        <v>72</v>
      </c>
      <c r="BW5" s="167"/>
      <c r="BX5" s="168">
        <v>1</v>
      </c>
      <c r="BZ5" s="218"/>
      <c r="CA5" s="222"/>
      <c r="CB5" s="138" t="s">
        <v>72</v>
      </c>
      <c r="CC5" s="167"/>
      <c r="CD5" s="168">
        <v>1</v>
      </c>
      <c r="CF5" s="218"/>
      <c r="CG5" s="222"/>
      <c r="CH5" s="138" t="s">
        <v>72</v>
      </c>
      <c r="CI5" s="167"/>
      <c r="CJ5" s="168">
        <v>1</v>
      </c>
      <c r="CL5" s="218"/>
      <c r="CM5" s="222"/>
      <c r="CN5" s="138" t="s">
        <v>72</v>
      </c>
      <c r="CO5" s="167"/>
      <c r="CP5" s="168">
        <v>1</v>
      </c>
      <c r="CR5" s="218"/>
      <c r="CS5" s="222"/>
      <c r="CT5" s="138" t="s">
        <v>72</v>
      </c>
      <c r="CU5" s="167"/>
      <c r="CV5" s="168">
        <v>1</v>
      </c>
      <c r="CX5" s="218"/>
      <c r="CY5" s="222"/>
      <c r="CZ5" s="138" t="s">
        <v>72</v>
      </c>
      <c r="DA5" s="167"/>
      <c r="DB5" s="168">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6">
        <v>1.5</v>
      </c>
      <c r="AJ6" s="106">
        <v>0.9</v>
      </c>
      <c r="AK6" s="20"/>
      <c r="AL6" s="228" t="s">
        <v>20</v>
      </c>
      <c r="AM6" s="20"/>
      <c r="AN6" s="107" t="s">
        <v>108</v>
      </c>
      <c r="AO6" s="20"/>
      <c r="AP6" s="20"/>
      <c r="AQ6" s="20"/>
      <c r="AR6" s="107"/>
      <c r="AS6" s="20"/>
      <c r="AT6" s="20"/>
      <c r="AU6" s="20"/>
      <c r="AV6" s="20"/>
      <c r="AW6" s="107"/>
      <c r="AX6" s="20"/>
      <c r="AY6" s="20"/>
      <c r="BB6" s="218"/>
      <c r="BC6" s="223"/>
      <c r="BD6" s="216" t="s">
        <v>21</v>
      </c>
      <c r="BE6" s="169">
        <v>0</v>
      </c>
      <c r="BF6" s="168">
        <v>1</v>
      </c>
      <c r="BH6" s="218"/>
      <c r="BI6" s="223"/>
      <c r="BJ6" s="138" t="s">
        <v>21</v>
      </c>
      <c r="BK6" s="169"/>
      <c r="BL6" s="168">
        <v>1</v>
      </c>
      <c r="BN6" s="218"/>
      <c r="BO6" s="223"/>
      <c r="BP6" s="138" t="s">
        <v>21</v>
      </c>
      <c r="BQ6" s="169"/>
      <c r="BR6" s="168">
        <v>1</v>
      </c>
      <c r="BT6" s="218"/>
      <c r="BU6" s="223"/>
      <c r="BV6" s="138" t="s">
        <v>21</v>
      </c>
      <c r="BW6" s="169"/>
      <c r="BX6" s="168">
        <v>1</v>
      </c>
      <c r="BZ6" s="218"/>
      <c r="CA6" s="223"/>
      <c r="CB6" s="138" t="s">
        <v>21</v>
      </c>
      <c r="CC6" s="169"/>
      <c r="CD6" s="168">
        <v>1</v>
      </c>
      <c r="CF6" s="218"/>
      <c r="CG6" s="223"/>
      <c r="CH6" s="138" t="s">
        <v>21</v>
      </c>
      <c r="CI6" s="169"/>
      <c r="CJ6" s="168">
        <v>1</v>
      </c>
      <c r="CL6" s="218"/>
      <c r="CM6" s="223"/>
      <c r="CN6" s="138" t="s">
        <v>21</v>
      </c>
      <c r="CO6" s="169"/>
      <c r="CP6" s="168">
        <v>1</v>
      </c>
      <c r="CR6" s="218"/>
      <c r="CS6" s="223"/>
      <c r="CT6" s="138" t="s">
        <v>21</v>
      </c>
      <c r="CU6" s="169"/>
      <c r="CV6" s="168">
        <v>1</v>
      </c>
      <c r="CX6" s="218"/>
      <c r="CY6" s="223"/>
      <c r="CZ6" s="138" t="s">
        <v>21</v>
      </c>
      <c r="DA6" s="169"/>
      <c r="DB6" s="168">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6">
        <v>1.7</v>
      </c>
      <c r="AJ7" s="106">
        <v>1</v>
      </c>
      <c r="AK7" s="20"/>
      <c r="AL7" s="228" t="s">
        <v>116</v>
      </c>
      <c r="AM7" s="20"/>
      <c r="AN7" s="20"/>
      <c r="AO7" s="20"/>
      <c r="AP7" s="20"/>
      <c r="AQ7" s="20"/>
      <c r="AR7" s="20"/>
      <c r="AS7" s="20"/>
      <c r="AT7" s="20"/>
      <c r="AU7" s="20"/>
      <c r="AV7" s="20"/>
      <c r="AW7" s="20"/>
      <c r="AX7" s="20"/>
      <c r="AY7" s="20"/>
      <c r="BB7" s="219"/>
      <c r="BC7" s="224"/>
      <c r="BD7" s="217" t="s">
        <v>22</v>
      </c>
      <c r="BE7" s="170">
        <v>0</v>
      </c>
      <c r="BF7" s="171">
        <v>1</v>
      </c>
      <c r="BH7" s="219"/>
      <c r="BI7" s="224"/>
      <c r="BJ7" s="139" t="s">
        <v>22</v>
      </c>
      <c r="BK7" s="170"/>
      <c r="BL7" s="171">
        <v>1</v>
      </c>
      <c r="BN7" s="219"/>
      <c r="BO7" s="224"/>
      <c r="BP7" s="139" t="s">
        <v>22</v>
      </c>
      <c r="BQ7" s="170"/>
      <c r="BR7" s="171">
        <v>1</v>
      </c>
      <c r="BT7" s="219"/>
      <c r="BU7" s="224"/>
      <c r="BV7" s="139" t="s">
        <v>22</v>
      </c>
      <c r="BW7" s="170"/>
      <c r="BX7" s="171">
        <v>1</v>
      </c>
      <c r="BZ7" s="219"/>
      <c r="CA7" s="224"/>
      <c r="CB7" s="139" t="s">
        <v>22</v>
      </c>
      <c r="CC7" s="170"/>
      <c r="CD7" s="171">
        <v>1</v>
      </c>
      <c r="CF7" s="219"/>
      <c r="CG7" s="224"/>
      <c r="CH7" s="139" t="s">
        <v>22</v>
      </c>
      <c r="CI7" s="170"/>
      <c r="CJ7" s="171">
        <v>1</v>
      </c>
      <c r="CL7" s="219"/>
      <c r="CM7" s="224"/>
      <c r="CN7" s="139" t="s">
        <v>22</v>
      </c>
      <c r="CO7" s="170"/>
      <c r="CP7" s="171">
        <v>1</v>
      </c>
      <c r="CR7" s="219"/>
      <c r="CS7" s="224"/>
      <c r="CT7" s="139" t="s">
        <v>22</v>
      </c>
      <c r="CU7" s="170"/>
      <c r="CV7" s="171">
        <v>1</v>
      </c>
      <c r="CX7" s="219"/>
      <c r="CY7" s="224"/>
      <c r="CZ7" s="139" t="s">
        <v>22</v>
      </c>
      <c r="DA7" s="170"/>
      <c r="DB7" s="171">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33" t="s">
        <v>26</v>
      </c>
      <c r="B9" s="268" t="s">
        <v>11</v>
      </c>
      <c r="C9" s="271" t="s">
        <v>0</v>
      </c>
      <c r="D9" s="271" t="s">
        <v>16</v>
      </c>
      <c r="E9" s="271" t="s">
        <v>17</v>
      </c>
      <c r="F9" s="271" t="s">
        <v>12</v>
      </c>
      <c r="G9" s="281" t="s">
        <v>118</v>
      </c>
      <c r="H9" s="271" t="s">
        <v>38</v>
      </c>
      <c r="I9" s="233" t="s">
        <v>10</v>
      </c>
      <c r="J9" s="233" t="s">
        <v>41</v>
      </c>
      <c r="K9" s="233" t="s">
        <v>1</v>
      </c>
      <c r="L9" s="271" t="s">
        <v>12</v>
      </c>
      <c r="M9" s="271" t="s">
        <v>2</v>
      </c>
      <c r="N9" s="271" t="s">
        <v>68</v>
      </c>
      <c r="O9" s="233" t="s">
        <v>30</v>
      </c>
      <c r="P9" s="233" t="s">
        <v>160</v>
      </c>
      <c r="Q9" s="262" t="s">
        <v>161</v>
      </c>
      <c r="R9" s="275" t="s">
        <v>69</v>
      </c>
      <c r="S9" s="195"/>
      <c r="T9" s="195"/>
      <c r="U9" s="195"/>
      <c r="V9" s="195"/>
      <c r="W9" s="196"/>
      <c r="X9" s="278" t="s">
        <v>13</v>
      </c>
      <c r="Y9" s="305" t="s">
        <v>113</v>
      </c>
      <c r="Z9" s="306"/>
      <c r="AA9" s="306"/>
      <c r="AB9" s="306"/>
      <c r="AC9" s="306"/>
      <c r="AD9" s="307"/>
      <c r="AE9" s="299" t="s">
        <v>35</v>
      </c>
      <c r="AF9" s="300"/>
      <c r="AG9" s="300"/>
      <c r="AH9" s="301"/>
      <c r="AI9" s="299" t="s">
        <v>42</v>
      </c>
      <c r="AJ9" s="300"/>
      <c r="AK9" s="301"/>
      <c r="AL9" s="290" t="s">
        <v>144</v>
      </c>
      <c r="AM9" s="291"/>
      <c r="AN9" s="291"/>
      <c r="AO9" s="291"/>
      <c r="AP9" s="291"/>
      <c r="AQ9" s="291"/>
      <c r="AR9" s="291"/>
      <c r="AS9" s="291"/>
      <c r="AT9" s="291"/>
      <c r="AU9" s="291"/>
      <c r="AV9" s="291"/>
      <c r="AW9" s="291"/>
      <c r="AX9" s="291"/>
      <c r="AY9" s="292"/>
      <c r="AZ9" s="293" t="s">
        <v>119</v>
      </c>
      <c r="BA9" s="264" t="s">
        <v>120</v>
      </c>
      <c r="BB9" s="265"/>
      <c r="BC9" s="265"/>
      <c r="BD9" s="265"/>
      <c r="BE9" s="265"/>
      <c r="BF9" s="266"/>
      <c r="BG9" s="264" t="s">
        <v>121</v>
      </c>
      <c r="BH9" s="265"/>
      <c r="BI9" s="265"/>
      <c r="BJ9" s="265"/>
      <c r="BK9" s="265"/>
      <c r="BL9" s="266"/>
      <c r="BM9" s="264" t="s">
        <v>122</v>
      </c>
      <c r="BN9" s="265"/>
      <c r="BO9" s="265"/>
      <c r="BP9" s="265"/>
      <c r="BQ9" s="265"/>
      <c r="BR9" s="266"/>
      <c r="BS9" s="264" t="s">
        <v>123</v>
      </c>
      <c r="BT9" s="265"/>
      <c r="BU9" s="265"/>
      <c r="BV9" s="265"/>
      <c r="BW9" s="265"/>
      <c r="BX9" s="266"/>
      <c r="BY9" s="264" t="s">
        <v>124</v>
      </c>
      <c r="BZ9" s="265"/>
      <c r="CA9" s="265"/>
      <c r="CB9" s="265"/>
      <c r="CC9" s="265"/>
      <c r="CD9" s="266"/>
      <c r="CE9" s="264" t="s">
        <v>125</v>
      </c>
      <c r="CF9" s="265"/>
      <c r="CG9" s="265"/>
      <c r="CH9" s="265"/>
      <c r="CI9" s="265"/>
      <c r="CJ9" s="266"/>
      <c r="CK9" s="264" t="s">
        <v>126</v>
      </c>
      <c r="CL9" s="265"/>
      <c r="CM9" s="265"/>
      <c r="CN9" s="265"/>
      <c r="CO9" s="265"/>
      <c r="CP9" s="266"/>
      <c r="CQ9" s="264" t="s">
        <v>127</v>
      </c>
      <c r="CR9" s="265"/>
      <c r="CS9" s="265"/>
      <c r="CT9" s="265"/>
      <c r="CU9" s="265"/>
      <c r="CV9" s="266"/>
      <c r="CW9" s="264" t="s">
        <v>128</v>
      </c>
      <c r="CX9" s="265"/>
      <c r="CY9" s="265"/>
      <c r="CZ9" s="265"/>
      <c r="DA9" s="265"/>
      <c r="DB9" s="266"/>
      <c r="DC9" s="230" t="s">
        <v>34</v>
      </c>
      <c r="DD9" s="230" t="s">
        <v>19</v>
      </c>
      <c r="DE9" s="233" t="s">
        <v>74</v>
      </c>
      <c r="DF9" s="233" t="s">
        <v>75</v>
      </c>
    </row>
    <row r="10" spans="1:110" ht="28.5" customHeight="1">
      <c r="A10" s="234"/>
      <c r="B10" s="269"/>
      <c r="C10" s="272"/>
      <c r="D10" s="272"/>
      <c r="E10" s="272"/>
      <c r="F10" s="272"/>
      <c r="G10" s="285"/>
      <c r="H10" s="272"/>
      <c r="I10" s="234"/>
      <c r="J10" s="234"/>
      <c r="K10" s="234"/>
      <c r="L10" s="272"/>
      <c r="M10" s="272"/>
      <c r="N10" s="272"/>
      <c r="O10" s="234"/>
      <c r="P10" s="234"/>
      <c r="Q10" s="274"/>
      <c r="R10" s="276"/>
      <c r="W10" s="193"/>
      <c r="X10" s="279"/>
      <c r="Y10" s="308"/>
      <c r="Z10" s="309"/>
      <c r="AA10" s="309"/>
      <c r="AB10" s="309"/>
      <c r="AC10" s="309"/>
      <c r="AD10" s="310"/>
      <c r="AE10" s="302"/>
      <c r="AF10" s="303"/>
      <c r="AG10" s="303"/>
      <c r="AH10" s="304"/>
      <c r="AI10" s="302"/>
      <c r="AJ10" s="303"/>
      <c r="AK10" s="304"/>
      <c r="AL10" s="287" t="s">
        <v>145</v>
      </c>
      <c r="AM10" s="288"/>
      <c r="AN10" s="288"/>
      <c r="AO10" s="288"/>
      <c r="AP10" s="289"/>
      <c r="AQ10" s="287" t="s">
        <v>146</v>
      </c>
      <c r="AR10" s="288"/>
      <c r="AS10" s="288"/>
      <c r="AT10" s="288"/>
      <c r="AU10" s="289"/>
      <c r="AV10" s="287" t="s">
        <v>143</v>
      </c>
      <c r="AW10" s="288"/>
      <c r="AX10" s="288"/>
      <c r="AY10" s="289"/>
      <c r="AZ10" s="294"/>
      <c r="BA10" s="184"/>
      <c r="BB10" s="185"/>
      <c r="BC10" s="185"/>
      <c r="BD10" s="185"/>
      <c r="BE10" s="185"/>
      <c r="BF10" s="186"/>
      <c r="BG10" s="184"/>
      <c r="BH10" s="185"/>
      <c r="BI10" s="185"/>
      <c r="BJ10" s="185"/>
      <c r="BK10" s="185"/>
      <c r="BL10" s="186"/>
      <c r="BM10" s="184"/>
      <c r="BN10" s="185"/>
      <c r="BO10" s="185"/>
      <c r="BP10" s="185"/>
      <c r="BQ10" s="185"/>
      <c r="BR10" s="186"/>
      <c r="BS10" s="184"/>
      <c r="BT10" s="185"/>
      <c r="BU10" s="185"/>
      <c r="BV10" s="185"/>
      <c r="BW10" s="185"/>
      <c r="BX10" s="186"/>
      <c r="BY10" s="184"/>
      <c r="BZ10" s="185"/>
      <c r="CA10" s="185"/>
      <c r="CB10" s="185"/>
      <c r="CC10" s="185"/>
      <c r="CD10" s="186"/>
      <c r="CE10" s="184"/>
      <c r="CF10" s="185"/>
      <c r="CG10" s="185"/>
      <c r="CH10" s="185"/>
      <c r="CI10" s="185"/>
      <c r="CJ10" s="186"/>
      <c r="CK10" s="184"/>
      <c r="CL10" s="185"/>
      <c r="CM10" s="185"/>
      <c r="CN10" s="185"/>
      <c r="CO10" s="185"/>
      <c r="CP10" s="186"/>
      <c r="CQ10" s="184"/>
      <c r="CR10" s="185"/>
      <c r="CS10" s="185"/>
      <c r="CT10" s="185"/>
      <c r="CU10" s="185"/>
      <c r="CV10" s="186"/>
      <c r="CW10" s="194"/>
      <c r="CX10" s="185"/>
      <c r="CY10" s="185"/>
      <c r="CZ10" s="185"/>
      <c r="DA10" s="185"/>
      <c r="DB10" s="186"/>
      <c r="DC10" s="231"/>
      <c r="DD10" s="231"/>
      <c r="DE10" s="234"/>
      <c r="DF10" s="234"/>
    </row>
    <row r="11" spans="1:110" ht="24.75" customHeight="1">
      <c r="A11" s="234"/>
      <c r="B11" s="269"/>
      <c r="C11" s="272"/>
      <c r="D11" s="272"/>
      <c r="E11" s="272"/>
      <c r="F11" s="272"/>
      <c r="G11" s="285"/>
      <c r="H11" s="272"/>
      <c r="I11" s="234"/>
      <c r="J11" s="234"/>
      <c r="K11" s="234"/>
      <c r="L11" s="272"/>
      <c r="M11" s="272"/>
      <c r="N11" s="272"/>
      <c r="O11" s="234"/>
      <c r="P11" s="234"/>
      <c r="Q11" s="274"/>
      <c r="R11" s="276"/>
      <c r="S11" s="233" t="s">
        <v>23</v>
      </c>
      <c r="T11" s="233" t="s">
        <v>14</v>
      </c>
      <c r="U11" s="233" t="s">
        <v>24</v>
      </c>
      <c r="V11" s="233" t="s">
        <v>15</v>
      </c>
      <c r="W11" s="262" t="s">
        <v>25</v>
      </c>
      <c r="X11" s="279"/>
      <c r="Y11" s="271" t="s">
        <v>3</v>
      </c>
      <c r="Z11" s="271" t="s">
        <v>4</v>
      </c>
      <c r="AA11" s="281" t="s">
        <v>141</v>
      </c>
      <c r="AB11" s="281" t="s">
        <v>142</v>
      </c>
      <c r="AC11" s="281" t="s">
        <v>114</v>
      </c>
      <c r="AD11" s="281" t="s">
        <v>115</v>
      </c>
      <c r="AE11" s="283" t="s">
        <v>36</v>
      </c>
      <c r="AF11" s="21"/>
      <c r="AG11" s="283" t="s">
        <v>37</v>
      </c>
      <c r="AH11" s="36"/>
      <c r="AI11" s="255" t="s">
        <v>43</v>
      </c>
      <c r="AJ11" s="255" t="s">
        <v>44</v>
      </c>
      <c r="AK11" s="286" t="s">
        <v>45</v>
      </c>
      <c r="AL11" s="290" t="s">
        <v>101</v>
      </c>
      <c r="AM11" s="292"/>
      <c r="AN11" s="290" t="s">
        <v>102</v>
      </c>
      <c r="AO11" s="291"/>
      <c r="AP11" s="292"/>
      <c r="AQ11" s="290" t="s">
        <v>101</v>
      </c>
      <c r="AR11" s="292"/>
      <c r="AS11" s="290" t="s">
        <v>102</v>
      </c>
      <c r="AT11" s="291"/>
      <c r="AU11" s="292"/>
      <c r="AV11" s="290" t="s">
        <v>102</v>
      </c>
      <c r="AW11" s="291"/>
      <c r="AX11" s="291"/>
      <c r="AY11" s="292"/>
      <c r="AZ11" s="294"/>
      <c r="BA11" s="260" t="s">
        <v>54</v>
      </c>
      <c r="BB11" s="256" t="s">
        <v>52</v>
      </c>
      <c r="BC11" s="258" t="s">
        <v>53</v>
      </c>
      <c r="BD11" s="254" t="s">
        <v>55</v>
      </c>
      <c r="BE11" s="254" t="s">
        <v>56</v>
      </c>
      <c r="BF11" s="254" t="s">
        <v>57</v>
      </c>
      <c r="BG11" s="260" t="s">
        <v>54</v>
      </c>
      <c r="BH11" s="256" t="s">
        <v>52</v>
      </c>
      <c r="BI11" s="258" t="s">
        <v>53</v>
      </c>
      <c r="BJ11" s="254" t="s">
        <v>55</v>
      </c>
      <c r="BK11" s="254" t="s">
        <v>56</v>
      </c>
      <c r="BL11" s="254" t="s">
        <v>57</v>
      </c>
      <c r="BM11" s="260" t="s">
        <v>54</v>
      </c>
      <c r="BN11" s="256" t="s">
        <v>52</v>
      </c>
      <c r="BO11" s="258" t="s">
        <v>53</v>
      </c>
      <c r="BP11" s="254" t="s">
        <v>55</v>
      </c>
      <c r="BQ11" s="254" t="s">
        <v>56</v>
      </c>
      <c r="BR11" s="254" t="s">
        <v>57</v>
      </c>
      <c r="BS11" s="260" t="s">
        <v>54</v>
      </c>
      <c r="BT11" s="256" t="s">
        <v>52</v>
      </c>
      <c r="BU11" s="258" t="s">
        <v>53</v>
      </c>
      <c r="BV11" s="254" t="s">
        <v>55</v>
      </c>
      <c r="BW11" s="254" t="s">
        <v>56</v>
      </c>
      <c r="BX11" s="254" t="s">
        <v>57</v>
      </c>
      <c r="BY11" s="260" t="s">
        <v>54</v>
      </c>
      <c r="BZ11" s="256" t="s">
        <v>52</v>
      </c>
      <c r="CA11" s="258" t="s">
        <v>53</v>
      </c>
      <c r="CB11" s="254" t="s">
        <v>55</v>
      </c>
      <c r="CC11" s="254" t="s">
        <v>56</v>
      </c>
      <c r="CD11" s="254" t="s">
        <v>57</v>
      </c>
      <c r="CE11" s="260" t="s">
        <v>54</v>
      </c>
      <c r="CF11" s="256" t="s">
        <v>52</v>
      </c>
      <c r="CG11" s="258" t="s">
        <v>53</v>
      </c>
      <c r="CH11" s="254" t="s">
        <v>55</v>
      </c>
      <c r="CI11" s="254" t="s">
        <v>56</v>
      </c>
      <c r="CJ11" s="254" t="s">
        <v>57</v>
      </c>
      <c r="CK11" s="260" t="s">
        <v>54</v>
      </c>
      <c r="CL11" s="256" t="s">
        <v>52</v>
      </c>
      <c r="CM11" s="258" t="s">
        <v>53</v>
      </c>
      <c r="CN11" s="254" t="s">
        <v>55</v>
      </c>
      <c r="CO11" s="254" t="s">
        <v>56</v>
      </c>
      <c r="CP11" s="254" t="s">
        <v>57</v>
      </c>
      <c r="CQ11" s="260" t="s">
        <v>54</v>
      </c>
      <c r="CR11" s="256" t="s">
        <v>52</v>
      </c>
      <c r="CS11" s="258" t="s">
        <v>53</v>
      </c>
      <c r="CT11" s="254" t="s">
        <v>55</v>
      </c>
      <c r="CU11" s="254" t="s">
        <v>56</v>
      </c>
      <c r="CV11" s="254" t="s">
        <v>57</v>
      </c>
      <c r="CW11" s="233" t="s">
        <v>54</v>
      </c>
      <c r="CX11" s="256" t="s">
        <v>52</v>
      </c>
      <c r="CY11" s="258" t="s">
        <v>53</v>
      </c>
      <c r="CZ11" s="254" t="s">
        <v>55</v>
      </c>
      <c r="DA11" s="254" t="s">
        <v>56</v>
      </c>
      <c r="DB11" s="254" t="s">
        <v>57</v>
      </c>
      <c r="DC11" s="231"/>
      <c r="DD11" s="231"/>
      <c r="DE11" s="234"/>
      <c r="DF11" s="234"/>
    </row>
    <row r="12" spans="1:110" ht="43.5" customHeight="1">
      <c r="A12" s="235"/>
      <c r="B12" s="270"/>
      <c r="C12" s="273"/>
      <c r="D12" s="273"/>
      <c r="E12" s="273"/>
      <c r="F12" s="273"/>
      <c r="G12" s="282"/>
      <c r="H12" s="273"/>
      <c r="I12" s="235"/>
      <c r="J12" s="235"/>
      <c r="K12" s="235"/>
      <c r="L12" s="273"/>
      <c r="M12" s="273"/>
      <c r="N12" s="273"/>
      <c r="O12" s="235"/>
      <c r="P12" s="235"/>
      <c r="Q12" s="263"/>
      <c r="R12" s="277"/>
      <c r="S12" s="235"/>
      <c r="T12" s="235"/>
      <c r="U12" s="235"/>
      <c r="V12" s="235"/>
      <c r="W12" s="263"/>
      <c r="X12" s="280"/>
      <c r="Y12" s="273"/>
      <c r="Z12" s="273"/>
      <c r="AA12" s="282"/>
      <c r="AB12" s="282"/>
      <c r="AC12" s="282"/>
      <c r="AD12" s="282"/>
      <c r="AE12" s="284"/>
      <c r="AF12" s="44" t="s">
        <v>78</v>
      </c>
      <c r="AG12" s="284"/>
      <c r="AH12" s="91" t="s">
        <v>78</v>
      </c>
      <c r="AI12" s="255"/>
      <c r="AJ12" s="255"/>
      <c r="AK12" s="286"/>
      <c r="AL12" s="201" t="s">
        <v>103</v>
      </c>
      <c r="AM12" s="201" t="s">
        <v>109</v>
      </c>
      <c r="AN12" s="202" t="s">
        <v>104</v>
      </c>
      <c r="AO12" s="202" t="s">
        <v>105</v>
      </c>
      <c r="AP12" s="201" t="s">
        <v>109</v>
      </c>
      <c r="AQ12" s="201" t="s">
        <v>103</v>
      </c>
      <c r="AR12" s="201" t="s">
        <v>109</v>
      </c>
      <c r="AS12" s="202" t="s">
        <v>104</v>
      </c>
      <c r="AT12" s="202" t="s">
        <v>105</v>
      </c>
      <c r="AU12" s="201" t="s">
        <v>109</v>
      </c>
      <c r="AV12" s="201" t="s">
        <v>112</v>
      </c>
      <c r="AW12" s="202" t="s">
        <v>104</v>
      </c>
      <c r="AX12" s="202" t="s">
        <v>105</v>
      </c>
      <c r="AY12" s="201" t="s">
        <v>109</v>
      </c>
      <c r="AZ12" s="295"/>
      <c r="BA12" s="261"/>
      <c r="BB12" s="257"/>
      <c r="BC12" s="259"/>
      <c r="BD12" s="255"/>
      <c r="BE12" s="255"/>
      <c r="BF12" s="255"/>
      <c r="BG12" s="261"/>
      <c r="BH12" s="257"/>
      <c r="BI12" s="259"/>
      <c r="BJ12" s="255"/>
      <c r="BK12" s="255"/>
      <c r="BL12" s="255"/>
      <c r="BM12" s="261"/>
      <c r="BN12" s="257"/>
      <c r="BO12" s="259"/>
      <c r="BP12" s="255"/>
      <c r="BQ12" s="255"/>
      <c r="BR12" s="255"/>
      <c r="BS12" s="261"/>
      <c r="BT12" s="257"/>
      <c r="BU12" s="259"/>
      <c r="BV12" s="255"/>
      <c r="BW12" s="255"/>
      <c r="BX12" s="255"/>
      <c r="BY12" s="261"/>
      <c r="BZ12" s="257"/>
      <c r="CA12" s="259"/>
      <c r="CB12" s="255"/>
      <c r="CC12" s="255"/>
      <c r="CD12" s="255"/>
      <c r="CE12" s="261"/>
      <c r="CF12" s="257"/>
      <c r="CG12" s="259"/>
      <c r="CH12" s="255"/>
      <c r="CI12" s="255"/>
      <c r="CJ12" s="255"/>
      <c r="CK12" s="261"/>
      <c r="CL12" s="257"/>
      <c r="CM12" s="259"/>
      <c r="CN12" s="255"/>
      <c r="CO12" s="255"/>
      <c r="CP12" s="255"/>
      <c r="CQ12" s="261"/>
      <c r="CR12" s="257"/>
      <c r="CS12" s="259"/>
      <c r="CT12" s="255"/>
      <c r="CU12" s="255"/>
      <c r="CV12" s="255"/>
      <c r="CW12" s="235"/>
      <c r="CX12" s="257"/>
      <c r="CY12" s="259"/>
      <c r="CZ12" s="255"/>
      <c r="DA12" s="255"/>
      <c r="DB12" s="255"/>
      <c r="DC12" s="232"/>
      <c r="DD12" s="232"/>
      <c r="DE12" s="235"/>
      <c r="DF12" s="235"/>
    </row>
    <row r="13" spans="1:110" ht="25.5" customHeight="1">
      <c r="A13" s="3"/>
      <c r="B13" s="3"/>
      <c r="C13" s="3"/>
      <c r="D13" s="3"/>
      <c r="E13" s="3"/>
      <c r="F13" s="3"/>
      <c r="G13" s="212" t="s">
        <v>147</v>
      </c>
      <c r="H13" s="3" t="s">
        <v>148</v>
      </c>
      <c r="I13" s="2">
        <v>1</v>
      </c>
      <c r="J13" s="2"/>
      <c r="K13" s="3"/>
      <c r="L13" s="144"/>
      <c r="M13" s="8">
        <v>1.5</v>
      </c>
      <c r="N13" s="2" t="s">
        <v>70</v>
      </c>
      <c r="O13" s="7"/>
      <c r="P13" s="7"/>
      <c r="Q13" s="11"/>
      <c r="R13" s="13">
        <f>P13-Q13</f>
        <v>0</v>
      </c>
      <c r="S13" s="7"/>
      <c r="T13" s="22"/>
      <c r="U13" s="7">
        <f>P13-S13-Q13</f>
        <v>0</v>
      </c>
      <c r="V13" s="24"/>
      <c r="W13" s="16">
        <f>Q13+S13+U13</f>
        <v>0</v>
      </c>
      <c r="X13" s="12">
        <f>P13</f>
        <v>0</v>
      </c>
      <c r="Y13" s="227"/>
      <c r="Z13" s="227"/>
      <c r="AA13" s="197"/>
      <c r="AB13" s="197"/>
      <c r="AC13" s="197"/>
      <c r="AD13" s="197"/>
      <c r="AE13" s="7"/>
      <c r="AF13" s="136" cm="1">
        <f t="array" ref="AF13">ROUND(_xlfn.IFS($N13="Ａ重油",AE13*1,$N13="灯油",AE13*0.939,$N13="ＬＰガス",AE13*1.299,$N13="ＬＮＧ",AE13*1.56),1)</f>
        <v>0</v>
      </c>
      <c r="AG13" s="136"/>
      <c r="AH13" s="136" cm="1">
        <f t="array" ref="AH13">ROUND(_xlfn.IFS($N13="Ａ重油",AG13*1,$N13="灯油",AG13*0.939,$N13="ＬＰガス",AG13*1.299,$N13="ＬＮＧ",AG13*1.56),1)</f>
        <v>0</v>
      </c>
      <c r="AI13" s="7"/>
      <c r="AJ13" s="7"/>
      <c r="AK13" s="7"/>
      <c r="AL13" s="203"/>
      <c r="AM13" s="203"/>
      <c r="AN13" s="203"/>
      <c r="AO13" s="203"/>
      <c r="AP13" s="204"/>
      <c r="AQ13" s="203"/>
      <c r="AR13" s="203"/>
      <c r="AS13" s="203"/>
      <c r="AT13" s="203"/>
      <c r="AU13" s="204"/>
      <c r="AV13" s="204"/>
      <c r="AW13" s="203"/>
      <c r="AX13" s="203"/>
      <c r="AY13" s="204"/>
      <c r="AZ13" s="187"/>
      <c r="BA13" s="141">
        <f t="shared" ref="BA13:BA23" si="0">VLOOKUP($N13,$BD$4:$BE$7,2,0)</f>
        <v>0</v>
      </c>
      <c r="BB13" s="105"/>
      <c r="BC13" s="105">
        <f t="shared" ref="BC13:BC23" si="1">VLOOKUP($N13,BD$4:BF$7,3,0)*BB13</f>
        <v>0</v>
      </c>
      <c r="BD13" s="104">
        <f>SUM(BE13:BF13)</f>
        <v>0</v>
      </c>
      <c r="BE13" s="104">
        <f>ROUNDDOWN(BA13*BC13*1/2,0)</f>
        <v>0</v>
      </c>
      <c r="BF13" s="104">
        <f>ROUNDDOWN(BA13*BC13*1/2,0)</f>
        <v>0</v>
      </c>
      <c r="BG13" s="135">
        <f t="shared" ref="BG13:BG23" si="2">VLOOKUP($N13,$BJ$4:$BK$7,2,0)</f>
        <v>0</v>
      </c>
      <c r="BH13" s="7"/>
      <c r="BI13" s="105">
        <f t="shared" ref="BI13:BI23" si="3">VLOOKUP($N13,BJ$4:BL$7,3,0)*BH13</f>
        <v>0</v>
      </c>
      <c r="BJ13" s="104">
        <f>SUM(BK13:BL13)</f>
        <v>0</v>
      </c>
      <c r="BK13" s="104">
        <f>ROUNDDOWN(BG13*BI13*1/2,0)</f>
        <v>0</v>
      </c>
      <c r="BL13" s="104">
        <f>ROUNDDOWN(BG13*BI13*1/2,0)</f>
        <v>0</v>
      </c>
      <c r="BM13" s="135">
        <f t="shared" ref="BM13:BM23" si="4">VLOOKUP($N13,$BP$4:$BQ$7,2,0)</f>
        <v>0</v>
      </c>
      <c r="BN13" s="7"/>
      <c r="BO13" s="105">
        <f t="shared" ref="BO13:BO23" si="5">VLOOKUP($N13,BP$4:BR$7,3,0)*BN13</f>
        <v>0</v>
      </c>
      <c r="BP13" s="104">
        <f>SUM(BQ13:BR13)</f>
        <v>0</v>
      </c>
      <c r="BQ13" s="104">
        <f>ROUNDDOWN(BM13*BO13*1/2,0)</f>
        <v>0</v>
      </c>
      <c r="BR13" s="104">
        <f>ROUNDDOWN(BM13*BO13*1/2,0)</f>
        <v>0</v>
      </c>
      <c r="BS13" s="135">
        <f t="shared" ref="BS13:BS23" si="6">VLOOKUP($N13,$BV$4:$BW$7,2,0)</f>
        <v>0</v>
      </c>
      <c r="BT13" s="7"/>
      <c r="BU13" s="105">
        <f t="shared" ref="BU13:BU23" si="7">VLOOKUP($N13,BV$4:BX$7,3,0)*BT13</f>
        <v>0</v>
      </c>
      <c r="BV13" s="104">
        <f>SUM(BW13:BX13)</f>
        <v>0</v>
      </c>
      <c r="BW13" s="104">
        <f t="shared" ref="BW13:BW23" si="8">ROUNDDOWN(BS13*BU13*1/2,0)</f>
        <v>0</v>
      </c>
      <c r="BX13" s="104">
        <f t="shared" ref="BX13:BX23" si="9">ROUNDDOWN(BS13*BU13*1/2,0)</f>
        <v>0</v>
      </c>
      <c r="BY13" s="135">
        <f t="shared" ref="BY13:BY23" si="10">VLOOKUP($N13,$CB$4:$CC$7,2,0)</f>
        <v>0</v>
      </c>
      <c r="BZ13" s="7"/>
      <c r="CA13" s="105">
        <f t="shared" ref="CA13:CA23" si="11">VLOOKUP($N13,CB$4:CD$7,3,0)*BZ13</f>
        <v>0</v>
      </c>
      <c r="CB13" s="104">
        <f>SUM(CC13:CD13)</f>
        <v>0</v>
      </c>
      <c r="CC13" s="104">
        <f>ROUNDDOWN(BY13*CA13*1/2,0)</f>
        <v>0</v>
      </c>
      <c r="CD13" s="104">
        <f>ROUNDDOWN(BY13*CA13*1/2,0)</f>
        <v>0</v>
      </c>
      <c r="CE13" s="108">
        <f t="shared" ref="CE13:CE23" si="12">VLOOKUP($N13,$CH$4:$CI$7,2,0)</f>
        <v>0</v>
      </c>
      <c r="CF13" s="7"/>
      <c r="CG13" s="105">
        <f t="shared" ref="CG13:CG23" si="13">VLOOKUP($N13,CH$4:CJ$7,3,0)*CF13</f>
        <v>0</v>
      </c>
      <c r="CH13" s="104">
        <f>SUM(CI13:CJ13)</f>
        <v>0</v>
      </c>
      <c r="CI13" s="104">
        <f>ROUNDDOWN(CE13*CG13*1/2,0)</f>
        <v>0</v>
      </c>
      <c r="CJ13" s="104">
        <f>ROUNDDOWN(CE13*CG13*1/2,0)</f>
        <v>0</v>
      </c>
      <c r="CK13" s="108">
        <f t="shared" ref="CK13:CK23" si="14">VLOOKUP($N13,$CN$4:$CO$7,2,0)</f>
        <v>0</v>
      </c>
      <c r="CL13" s="7"/>
      <c r="CM13" s="105">
        <f t="shared" ref="CM13:CM23" si="15">VLOOKUP($N13,CN$4:CP$7,3,0)*CL13</f>
        <v>0</v>
      </c>
      <c r="CN13" s="104">
        <f>SUM(CO13:CP13)</f>
        <v>0</v>
      </c>
      <c r="CO13" s="104">
        <f>ROUNDDOWN(CK13*CM13*1/2,0)</f>
        <v>0</v>
      </c>
      <c r="CP13" s="104">
        <f>ROUNDDOWN(CK13*CM13*1/2,0)</f>
        <v>0</v>
      </c>
      <c r="CQ13" s="108">
        <f t="shared" ref="CQ13:CQ23" si="16">VLOOKUP($N13,$CT$4:$CU$7,2,0)</f>
        <v>0</v>
      </c>
      <c r="CR13" s="7"/>
      <c r="CS13" s="105">
        <f t="shared" ref="CS13:CS23" si="17">VLOOKUP($N13,CT$4:CV$7,3,0)*CR13</f>
        <v>0</v>
      </c>
      <c r="CT13" s="104">
        <f>SUM(CU13:CV13)</f>
        <v>0</v>
      </c>
      <c r="CU13" s="104">
        <f t="shared" ref="CU13:CU23" si="18">ROUNDDOWN(CQ13*CS13*1/2,0)</f>
        <v>0</v>
      </c>
      <c r="CV13" s="104">
        <f t="shared" ref="CV13:CV23" si="19">ROUNDDOWN(CQ13*CS13*1/2,0)</f>
        <v>0</v>
      </c>
      <c r="CW13" s="108">
        <f t="shared" ref="CW13:CW23" si="20">VLOOKUP($N13,$CZ$4:$DA$7,2,0)</f>
        <v>0</v>
      </c>
      <c r="CX13" s="7"/>
      <c r="CY13" s="105">
        <f t="shared" ref="CY13:CY23" si="21">VLOOKUP($N13,CZ$4:DB$7,3,0)*CX13</f>
        <v>0</v>
      </c>
      <c r="CZ13" s="104">
        <f>SUM(DA13:DB13)</f>
        <v>0</v>
      </c>
      <c r="DA13" s="104">
        <f>ROUNDDOWN(CW13*CY13*1/2,0)</f>
        <v>0</v>
      </c>
      <c r="DB13" s="104">
        <f t="shared" ref="DB13:DB23" si="22">ROUNDDOWN(CW13*CY13*1/2,0)</f>
        <v>0</v>
      </c>
      <c r="DC13" s="147">
        <f t="shared" ref="DC13:DC23" si="23">BE13+BK13+BQ13+BW13+CC13+CI13+CO13+CU13+DA13</f>
        <v>0</v>
      </c>
      <c r="DD13" s="147">
        <f t="shared" ref="DD13:DD23" si="24">P13-DC13</f>
        <v>0</v>
      </c>
      <c r="DE13" s="7"/>
      <c r="DF13" s="146">
        <f t="shared" ref="DF13:DF23" si="25">SUM(AZ13,BB13,BH13,BN13,BT13,BZ13,CF13,CL13,CR13,CX13)</f>
        <v>0</v>
      </c>
    </row>
    <row r="14" spans="1:110" ht="25.5" customHeight="1">
      <c r="A14" s="5"/>
      <c r="B14" s="5"/>
      <c r="C14" s="5"/>
      <c r="D14" s="5"/>
      <c r="E14" s="5"/>
      <c r="F14" s="5"/>
      <c r="G14" s="213"/>
      <c r="H14" s="5"/>
      <c r="I14" s="2">
        <v>2</v>
      </c>
      <c r="J14" s="2"/>
      <c r="K14" s="3"/>
      <c r="L14" s="144"/>
      <c r="M14" s="8">
        <v>1.5</v>
      </c>
      <c r="N14" s="2" t="s">
        <v>77</v>
      </c>
      <c r="O14" s="7"/>
      <c r="P14" s="7"/>
      <c r="Q14" s="11"/>
      <c r="R14" s="13">
        <f t="shared" ref="R14:R23" si="26">P14-Q14</f>
        <v>0</v>
      </c>
      <c r="S14" s="7"/>
      <c r="T14" s="23"/>
      <c r="U14" s="7">
        <f>P14-S14-Q14</f>
        <v>0</v>
      </c>
      <c r="V14" s="24"/>
      <c r="W14" s="16">
        <f>Q14+S14+U14</f>
        <v>0</v>
      </c>
      <c r="X14" s="12">
        <f t="shared" ref="X14:X23" si="27">P14</f>
        <v>0</v>
      </c>
      <c r="Y14" s="227"/>
      <c r="Z14" s="227"/>
      <c r="AA14" s="197"/>
      <c r="AB14" s="197"/>
      <c r="AC14" s="197"/>
      <c r="AD14" s="197"/>
      <c r="AE14" s="7"/>
      <c r="AF14" s="136" cm="1">
        <f t="array" ref="AF14">ROUND(_xlfn.IFS($N14="Ａ重油",AE14*1,$N14="灯油",AE14*0.939,$N14="ＬＰガス",AE14*1.299,$N14="ＬＮＧ",AE14*1.56),1)</f>
        <v>0</v>
      </c>
      <c r="AG14" s="136"/>
      <c r="AH14" s="136" cm="1">
        <f t="array" ref="AH14">ROUND(_xlfn.IFS($N14="Ａ重油",AG14*1,$N14="灯油",AG14*0.939,$N14="ＬＰガス",AG14*1.299,$N14="ＬＮＧ",AG14*1.56),1)</f>
        <v>0</v>
      </c>
      <c r="AI14" s="7"/>
      <c r="AJ14" s="7"/>
      <c r="AK14" s="7"/>
      <c r="AL14" s="205"/>
      <c r="AM14" s="205"/>
      <c r="AN14" s="203"/>
      <c r="AO14" s="203"/>
      <c r="AP14" s="204"/>
      <c r="AQ14" s="205"/>
      <c r="AR14" s="205"/>
      <c r="AS14" s="203"/>
      <c r="AT14" s="203"/>
      <c r="AU14" s="204"/>
      <c r="AV14" s="204"/>
      <c r="AW14" s="203"/>
      <c r="AX14" s="203"/>
      <c r="AY14" s="204"/>
      <c r="AZ14" s="187"/>
      <c r="BA14" s="108">
        <f t="shared" si="0"/>
        <v>0</v>
      </c>
      <c r="BB14" s="105"/>
      <c r="BC14" s="105">
        <f t="shared" si="1"/>
        <v>0</v>
      </c>
      <c r="BD14" s="104">
        <f t="shared" ref="BD14:BD23" si="28">SUM(BE14:BF14)</f>
        <v>0</v>
      </c>
      <c r="BE14" s="104">
        <f t="shared" ref="BE14:BE16" si="29">ROUNDDOWN(BA14*BC14*1/2,0)</f>
        <v>0</v>
      </c>
      <c r="BF14" s="104">
        <f t="shared" ref="BF14" si="30">ROUNDDOWN(BA14*BC14*1/2,0)</f>
        <v>0</v>
      </c>
      <c r="BG14" s="108">
        <f t="shared" si="2"/>
        <v>0</v>
      </c>
      <c r="BH14" s="7"/>
      <c r="BI14" s="105">
        <f t="shared" si="3"/>
        <v>0</v>
      </c>
      <c r="BJ14" s="104">
        <f t="shared" ref="BJ14" si="31">SUM(BK14:BL14)</f>
        <v>0</v>
      </c>
      <c r="BK14" s="104">
        <f t="shared" ref="BK14" si="32">ROUNDDOWN(BG14*BI14*1/2,0)</f>
        <v>0</v>
      </c>
      <c r="BL14" s="104">
        <f t="shared" ref="BL14:BL23" si="33">ROUNDDOWN(BG14*BI14*1/2,0)</f>
        <v>0</v>
      </c>
      <c r="BM14" s="108">
        <f t="shared" si="4"/>
        <v>0</v>
      </c>
      <c r="BN14" s="7"/>
      <c r="BO14" s="105">
        <f t="shared" si="5"/>
        <v>0</v>
      </c>
      <c r="BP14" s="104">
        <f t="shared" ref="BP14:BP23" si="34">SUM(BQ14:BR14)</f>
        <v>0</v>
      </c>
      <c r="BQ14" s="104">
        <f t="shared" ref="BQ14:BQ23" si="35">ROUNDDOWN(BM14*BO14*1/2,0)</f>
        <v>0</v>
      </c>
      <c r="BR14" s="104">
        <f t="shared" ref="BR14:BR23" si="36">ROUNDDOWN(BM14*BO14*1/2,0)</f>
        <v>0</v>
      </c>
      <c r="BS14" s="108">
        <f t="shared" si="6"/>
        <v>0</v>
      </c>
      <c r="BT14" s="7"/>
      <c r="BU14" s="105">
        <f t="shared" si="7"/>
        <v>0</v>
      </c>
      <c r="BV14" s="104">
        <f t="shared" ref="BV14:BV23" si="37">SUM(BW14:BX14)</f>
        <v>0</v>
      </c>
      <c r="BW14" s="104">
        <f t="shared" si="8"/>
        <v>0</v>
      </c>
      <c r="BX14" s="104">
        <f t="shared" si="9"/>
        <v>0</v>
      </c>
      <c r="BY14" s="108">
        <f t="shared" si="10"/>
        <v>0</v>
      </c>
      <c r="BZ14" s="7"/>
      <c r="CA14" s="105">
        <f t="shared" si="11"/>
        <v>0</v>
      </c>
      <c r="CB14" s="104">
        <f t="shared" ref="CB14:CB23" si="38">SUM(CC14:CD14)</f>
        <v>0</v>
      </c>
      <c r="CC14" s="104">
        <f t="shared" ref="CC14:CC23" si="39">ROUNDDOWN(BY14*CA14*1/2,0)</f>
        <v>0</v>
      </c>
      <c r="CD14" s="104">
        <f t="shared" ref="CD14:CD23" si="40">ROUNDDOWN(BY14*CA14*1/2,0)</f>
        <v>0</v>
      </c>
      <c r="CE14" s="108">
        <f t="shared" si="12"/>
        <v>0</v>
      </c>
      <c r="CF14" s="7"/>
      <c r="CG14" s="105">
        <f t="shared" si="13"/>
        <v>0</v>
      </c>
      <c r="CH14" s="104">
        <f t="shared" ref="CH14:CH23" si="41">SUM(CI14:CJ14)</f>
        <v>0</v>
      </c>
      <c r="CI14" s="104">
        <f t="shared" ref="CI14:CI23" si="42">ROUNDDOWN(CE14*CG14*1/2,0)</f>
        <v>0</v>
      </c>
      <c r="CJ14" s="104">
        <f t="shared" ref="CJ14:CJ23" si="43">ROUNDDOWN(CE14*CG14*1/2,0)</f>
        <v>0</v>
      </c>
      <c r="CK14" s="108">
        <f t="shared" si="14"/>
        <v>0</v>
      </c>
      <c r="CL14" s="7"/>
      <c r="CM14" s="105">
        <f t="shared" si="15"/>
        <v>0</v>
      </c>
      <c r="CN14" s="104">
        <f t="shared" ref="CN14:CN23" si="44">SUM(CO14:CP14)</f>
        <v>0</v>
      </c>
      <c r="CO14" s="104">
        <f t="shared" ref="CO14:CO23" si="45">ROUNDDOWN(CK14*CM14*1/2,0)</f>
        <v>0</v>
      </c>
      <c r="CP14" s="104">
        <f t="shared" ref="CP14:CP23" si="46">ROUNDDOWN(CK14*CM14*1/2,0)</f>
        <v>0</v>
      </c>
      <c r="CQ14" s="108">
        <f t="shared" si="16"/>
        <v>0</v>
      </c>
      <c r="CR14" s="7"/>
      <c r="CS14" s="105">
        <f t="shared" si="17"/>
        <v>0</v>
      </c>
      <c r="CT14" s="104">
        <f t="shared" ref="CT14:CT23" si="47">SUM(CU14:CV14)</f>
        <v>0</v>
      </c>
      <c r="CU14" s="104">
        <f t="shared" si="18"/>
        <v>0</v>
      </c>
      <c r="CV14" s="104">
        <f t="shared" si="19"/>
        <v>0</v>
      </c>
      <c r="CW14" s="108">
        <f t="shared" si="20"/>
        <v>0</v>
      </c>
      <c r="CX14" s="7"/>
      <c r="CY14" s="105">
        <f t="shared" si="21"/>
        <v>0</v>
      </c>
      <c r="CZ14" s="104">
        <f t="shared" ref="CZ14:CZ23" si="48">SUM(DA14:DB14)</f>
        <v>0</v>
      </c>
      <c r="DA14" s="104">
        <f t="shared" ref="DA14:DA23" si="49">ROUNDDOWN(CW14*CY14*1/2,0)</f>
        <v>0</v>
      </c>
      <c r="DB14" s="104">
        <f t="shared" si="22"/>
        <v>0</v>
      </c>
      <c r="DC14" s="147">
        <f t="shared" si="23"/>
        <v>0</v>
      </c>
      <c r="DD14" s="147">
        <f t="shared" si="24"/>
        <v>0</v>
      </c>
      <c r="DE14" s="7"/>
      <c r="DF14" s="146">
        <f t="shared" si="25"/>
        <v>0</v>
      </c>
    </row>
    <row r="15" spans="1:110" ht="25.5" customHeight="1">
      <c r="A15" s="5"/>
      <c r="B15" s="5"/>
      <c r="C15" s="5"/>
      <c r="D15" s="5"/>
      <c r="E15" s="5"/>
      <c r="F15" s="5"/>
      <c r="G15" s="213"/>
      <c r="H15" s="5"/>
      <c r="I15" s="2">
        <v>3</v>
      </c>
      <c r="J15" s="2"/>
      <c r="K15" s="2"/>
      <c r="L15" s="145"/>
      <c r="M15" s="8">
        <v>1.5</v>
      </c>
      <c r="N15" s="2" t="s">
        <v>70</v>
      </c>
      <c r="O15" s="7"/>
      <c r="P15" s="7"/>
      <c r="Q15" s="11"/>
      <c r="R15" s="13">
        <f t="shared" si="26"/>
        <v>0</v>
      </c>
      <c r="S15" s="7"/>
      <c r="T15" s="23"/>
      <c r="U15" s="7">
        <f t="shared" ref="U15:U23" si="50">P15-S15-Q15</f>
        <v>0</v>
      </c>
      <c r="V15" s="24"/>
      <c r="W15" s="16">
        <f t="shared" ref="W15:W23" si="51">Q15+S15+U15</f>
        <v>0</v>
      </c>
      <c r="X15" s="12">
        <f t="shared" si="27"/>
        <v>0</v>
      </c>
      <c r="Y15" s="15"/>
      <c r="Z15" s="15"/>
      <c r="AA15" s="197"/>
      <c r="AB15" s="197"/>
      <c r="AC15" s="197"/>
      <c r="AD15" s="197"/>
      <c r="AE15" s="7"/>
      <c r="AF15" s="136" cm="1">
        <f t="array" ref="AF15">ROUND(_xlfn.IFS($N15="Ａ重油",AE15*1,$N15="灯油",AE15*0.939,$N15="ＬＰガス",AE15*1.299,$N15="ＬＮＧ",AE15*1.56),1)</f>
        <v>0</v>
      </c>
      <c r="AG15" s="136"/>
      <c r="AH15" s="136" cm="1">
        <f t="array" ref="AH15">ROUND(_xlfn.IFS($N15="Ａ重油",AG15*1,$N15="灯油",AG15*0.939,$N15="ＬＰガス",AG15*1.299,$N15="ＬＮＧ",AG15*1.56),1)</f>
        <v>0</v>
      </c>
      <c r="AI15" s="7"/>
      <c r="AJ15" s="7"/>
      <c r="AK15" s="7"/>
      <c r="AL15" s="203"/>
      <c r="AM15" s="203"/>
      <c r="AN15" s="203"/>
      <c r="AO15" s="203"/>
      <c r="AP15" s="204"/>
      <c r="AQ15" s="203"/>
      <c r="AR15" s="203"/>
      <c r="AS15" s="203"/>
      <c r="AT15" s="203"/>
      <c r="AU15" s="204"/>
      <c r="AV15" s="204"/>
      <c r="AW15" s="203"/>
      <c r="AX15" s="203"/>
      <c r="AY15" s="204"/>
      <c r="AZ15" s="187"/>
      <c r="BA15" s="108">
        <f t="shared" si="0"/>
        <v>0</v>
      </c>
      <c r="BB15" s="105"/>
      <c r="BC15" s="105">
        <f t="shared" si="1"/>
        <v>0</v>
      </c>
      <c r="BD15" s="104">
        <f t="shared" si="28"/>
        <v>0</v>
      </c>
      <c r="BE15" s="104">
        <f t="shared" si="29"/>
        <v>0</v>
      </c>
      <c r="BF15" s="104">
        <f>ROUNDDOWN(BA15*BC15*1/2,0)</f>
        <v>0</v>
      </c>
      <c r="BG15" s="108">
        <f t="shared" si="2"/>
        <v>0</v>
      </c>
      <c r="BH15" s="7"/>
      <c r="BI15" s="105">
        <f t="shared" si="3"/>
        <v>0</v>
      </c>
      <c r="BJ15" s="104">
        <f t="shared" ref="BJ15:BJ23" si="52">SUM(BK15:BL15)</f>
        <v>0</v>
      </c>
      <c r="BK15" s="104">
        <f t="shared" ref="BK15:BK23" si="53">ROUNDDOWN(BG15*BI15*1/2,0)</f>
        <v>0</v>
      </c>
      <c r="BL15" s="104">
        <f t="shared" si="33"/>
        <v>0</v>
      </c>
      <c r="BM15" s="108">
        <f t="shared" si="4"/>
        <v>0</v>
      </c>
      <c r="BN15" s="7"/>
      <c r="BO15" s="105">
        <f t="shared" si="5"/>
        <v>0</v>
      </c>
      <c r="BP15" s="104">
        <f t="shared" si="34"/>
        <v>0</v>
      </c>
      <c r="BQ15" s="104">
        <f t="shared" si="35"/>
        <v>0</v>
      </c>
      <c r="BR15" s="104">
        <f t="shared" si="36"/>
        <v>0</v>
      </c>
      <c r="BS15" s="108">
        <f t="shared" si="6"/>
        <v>0</v>
      </c>
      <c r="BT15" s="7"/>
      <c r="BU15" s="105">
        <f t="shared" si="7"/>
        <v>0</v>
      </c>
      <c r="BV15" s="104">
        <f t="shared" si="37"/>
        <v>0</v>
      </c>
      <c r="BW15" s="104">
        <f t="shared" si="8"/>
        <v>0</v>
      </c>
      <c r="BX15" s="104">
        <f t="shared" si="9"/>
        <v>0</v>
      </c>
      <c r="BY15" s="108">
        <f t="shared" si="10"/>
        <v>0</v>
      </c>
      <c r="BZ15" s="7"/>
      <c r="CA15" s="105">
        <f t="shared" si="11"/>
        <v>0</v>
      </c>
      <c r="CB15" s="104">
        <f t="shared" si="38"/>
        <v>0</v>
      </c>
      <c r="CC15" s="104">
        <f t="shared" si="39"/>
        <v>0</v>
      </c>
      <c r="CD15" s="104">
        <f t="shared" si="40"/>
        <v>0</v>
      </c>
      <c r="CE15" s="108">
        <f t="shared" si="12"/>
        <v>0</v>
      </c>
      <c r="CF15" s="7"/>
      <c r="CG15" s="105">
        <f t="shared" si="13"/>
        <v>0</v>
      </c>
      <c r="CH15" s="104">
        <f t="shared" si="41"/>
        <v>0</v>
      </c>
      <c r="CI15" s="104">
        <f t="shared" si="42"/>
        <v>0</v>
      </c>
      <c r="CJ15" s="104">
        <f t="shared" si="43"/>
        <v>0</v>
      </c>
      <c r="CK15" s="108">
        <f t="shared" si="14"/>
        <v>0</v>
      </c>
      <c r="CL15" s="7"/>
      <c r="CM15" s="105">
        <f t="shared" si="15"/>
        <v>0</v>
      </c>
      <c r="CN15" s="104">
        <f t="shared" si="44"/>
        <v>0</v>
      </c>
      <c r="CO15" s="104">
        <f t="shared" si="45"/>
        <v>0</v>
      </c>
      <c r="CP15" s="104">
        <f t="shared" si="46"/>
        <v>0</v>
      </c>
      <c r="CQ15" s="108">
        <f t="shared" si="16"/>
        <v>0</v>
      </c>
      <c r="CR15" s="7"/>
      <c r="CS15" s="105">
        <f t="shared" si="17"/>
        <v>0</v>
      </c>
      <c r="CT15" s="104">
        <f t="shared" si="47"/>
        <v>0</v>
      </c>
      <c r="CU15" s="104">
        <f t="shared" si="18"/>
        <v>0</v>
      </c>
      <c r="CV15" s="104">
        <f t="shared" si="19"/>
        <v>0</v>
      </c>
      <c r="CW15" s="108">
        <f t="shared" si="20"/>
        <v>0</v>
      </c>
      <c r="CX15" s="7"/>
      <c r="CY15" s="105">
        <f t="shared" si="21"/>
        <v>0</v>
      </c>
      <c r="CZ15" s="104">
        <f t="shared" si="48"/>
        <v>0</v>
      </c>
      <c r="DA15" s="104">
        <f t="shared" si="49"/>
        <v>0</v>
      </c>
      <c r="DB15" s="104">
        <f t="shared" si="22"/>
        <v>0</v>
      </c>
      <c r="DC15" s="147">
        <f t="shared" si="23"/>
        <v>0</v>
      </c>
      <c r="DD15" s="147">
        <f t="shared" si="24"/>
        <v>0</v>
      </c>
      <c r="DE15" s="7"/>
      <c r="DF15" s="146">
        <f t="shared" si="25"/>
        <v>0</v>
      </c>
    </row>
    <row r="16" spans="1:110" ht="25.5" customHeight="1">
      <c r="A16" s="5"/>
      <c r="B16" s="5"/>
      <c r="C16" s="5"/>
      <c r="D16" s="5"/>
      <c r="E16" s="5"/>
      <c r="F16" s="5"/>
      <c r="G16" s="213"/>
      <c r="H16" s="5"/>
      <c r="I16" s="2">
        <v>4</v>
      </c>
      <c r="J16" s="2"/>
      <c r="K16" s="3"/>
      <c r="L16" s="144"/>
      <c r="M16" s="8">
        <v>1.5</v>
      </c>
      <c r="N16" s="2" t="s">
        <v>70</v>
      </c>
      <c r="O16" s="7"/>
      <c r="P16" s="7"/>
      <c r="Q16" s="11"/>
      <c r="R16" s="13">
        <f t="shared" si="26"/>
        <v>0</v>
      </c>
      <c r="S16" s="7"/>
      <c r="T16" s="23"/>
      <c r="U16" s="7">
        <f t="shared" si="50"/>
        <v>0</v>
      </c>
      <c r="V16" s="24"/>
      <c r="W16" s="16">
        <f t="shared" si="51"/>
        <v>0</v>
      </c>
      <c r="X16" s="12">
        <f t="shared" si="27"/>
        <v>0</v>
      </c>
      <c r="Y16" s="227"/>
      <c r="Z16" s="227"/>
      <c r="AA16" s="197"/>
      <c r="AB16" s="197"/>
      <c r="AC16" s="197"/>
      <c r="AD16" s="197"/>
      <c r="AE16" s="7"/>
      <c r="AF16" s="136" cm="1">
        <f t="array" ref="AF16">ROUND(_xlfn.IFS($N16="Ａ重油",AE16*1,$N16="灯油",AE16*0.939,$N16="ＬＰガス",AE16*1.299,$N16="ＬＮＧ",AE16*1.56),1)</f>
        <v>0</v>
      </c>
      <c r="AG16" s="136"/>
      <c r="AH16" s="136" cm="1">
        <f t="array" ref="AH16">ROUND(_xlfn.IFS($N16="Ａ重油",AG16*1,$N16="灯油",AG16*0.939,$N16="ＬＰガス",AG16*1.299,$N16="ＬＮＧ",AG16*1.56),1)</f>
        <v>0</v>
      </c>
      <c r="AI16" s="7"/>
      <c r="AJ16" s="7"/>
      <c r="AK16" s="7"/>
      <c r="AL16" s="203"/>
      <c r="AM16" s="203"/>
      <c r="AN16" s="203"/>
      <c r="AO16" s="203"/>
      <c r="AP16" s="204"/>
      <c r="AQ16" s="203"/>
      <c r="AR16" s="203"/>
      <c r="AS16" s="203"/>
      <c r="AT16" s="203"/>
      <c r="AU16" s="204"/>
      <c r="AV16" s="204"/>
      <c r="AW16" s="203"/>
      <c r="AX16" s="203"/>
      <c r="AY16" s="204"/>
      <c r="AZ16" s="187"/>
      <c r="BA16" s="108">
        <f t="shared" si="0"/>
        <v>0</v>
      </c>
      <c r="BB16" s="105"/>
      <c r="BC16" s="105">
        <f t="shared" si="1"/>
        <v>0</v>
      </c>
      <c r="BD16" s="104">
        <f t="shared" si="28"/>
        <v>0</v>
      </c>
      <c r="BE16" s="104">
        <f t="shared" si="29"/>
        <v>0</v>
      </c>
      <c r="BF16" s="104">
        <f t="shared" ref="BF16:BF23" si="54">ROUNDDOWN(BA16*BC16*1/2,0)</f>
        <v>0</v>
      </c>
      <c r="BG16" s="108">
        <f t="shared" si="2"/>
        <v>0</v>
      </c>
      <c r="BH16" s="7"/>
      <c r="BI16" s="105">
        <f t="shared" si="3"/>
        <v>0</v>
      </c>
      <c r="BJ16" s="104">
        <f t="shared" si="52"/>
        <v>0</v>
      </c>
      <c r="BK16" s="104">
        <f t="shared" si="53"/>
        <v>0</v>
      </c>
      <c r="BL16" s="104">
        <f t="shared" si="33"/>
        <v>0</v>
      </c>
      <c r="BM16" s="108">
        <f t="shared" si="4"/>
        <v>0</v>
      </c>
      <c r="BN16" s="7"/>
      <c r="BO16" s="105">
        <f t="shared" si="5"/>
        <v>0</v>
      </c>
      <c r="BP16" s="104">
        <f t="shared" si="34"/>
        <v>0</v>
      </c>
      <c r="BQ16" s="104">
        <f t="shared" si="35"/>
        <v>0</v>
      </c>
      <c r="BR16" s="104">
        <f t="shared" si="36"/>
        <v>0</v>
      </c>
      <c r="BS16" s="108">
        <f t="shared" si="6"/>
        <v>0</v>
      </c>
      <c r="BT16" s="7"/>
      <c r="BU16" s="105">
        <f t="shared" si="7"/>
        <v>0</v>
      </c>
      <c r="BV16" s="104">
        <f t="shared" si="37"/>
        <v>0</v>
      </c>
      <c r="BW16" s="104">
        <f t="shared" si="8"/>
        <v>0</v>
      </c>
      <c r="BX16" s="104">
        <f t="shared" si="9"/>
        <v>0</v>
      </c>
      <c r="BY16" s="108">
        <f t="shared" si="10"/>
        <v>0</v>
      </c>
      <c r="BZ16" s="7"/>
      <c r="CA16" s="105">
        <f t="shared" si="11"/>
        <v>0</v>
      </c>
      <c r="CB16" s="104">
        <f t="shared" si="38"/>
        <v>0</v>
      </c>
      <c r="CC16" s="104">
        <f t="shared" si="39"/>
        <v>0</v>
      </c>
      <c r="CD16" s="104">
        <f t="shared" si="40"/>
        <v>0</v>
      </c>
      <c r="CE16" s="108">
        <f t="shared" si="12"/>
        <v>0</v>
      </c>
      <c r="CF16" s="7"/>
      <c r="CG16" s="105">
        <f t="shared" si="13"/>
        <v>0</v>
      </c>
      <c r="CH16" s="104">
        <f t="shared" si="41"/>
        <v>0</v>
      </c>
      <c r="CI16" s="104">
        <f t="shared" si="42"/>
        <v>0</v>
      </c>
      <c r="CJ16" s="104">
        <f t="shared" si="43"/>
        <v>0</v>
      </c>
      <c r="CK16" s="108">
        <f t="shared" si="14"/>
        <v>0</v>
      </c>
      <c r="CL16" s="7"/>
      <c r="CM16" s="105">
        <f t="shared" si="15"/>
        <v>0</v>
      </c>
      <c r="CN16" s="104">
        <f t="shared" si="44"/>
        <v>0</v>
      </c>
      <c r="CO16" s="104">
        <f t="shared" si="45"/>
        <v>0</v>
      </c>
      <c r="CP16" s="104">
        <f t="shared" si="46"/>
        <v>0</v>
      </c>
      <c r="CQ16" s="108">
        <f t="shared" si="16"/>
        <v>0</v>
      </c>
      <c r="CR16" s="7"/>
      <c r="CS16" s="105">
        <f t="shared" si="17"/>
        <v>0</v>
      </c>
      <c r="CT16" s="104">
        <f t="shared" si="47"/>
        <v>0</v>
      </c>
      <c r="CU16" s="104">
        <f t="shared" si="18"/>
        <v>0</v>
      </c>
      <c r="CV16" s="104">
        <f t="shared" si="19"/>
        <v>0</v>
      </c>
      <c r="CW16" s="108">
        <f t="shared" si="20"/>
        <v>0</v>
      </c>
      <c r="CX16" s="7"/>
      <c r="CY16" s="105">
        <f t="shared" si="21"/>
        <v>0</v>
      </c>
      <c r="CZ16" s="104">
        <f t="shared" si="48"/>
        <v>0</v>
      </c>
      <c r="DA16" s="104">
        <f t="shared" si="49"/>
        <v>0</v>
      </c>
      <c r="DB16" s="104">
        <f t="shared" si="22"/>
        <v>0</v>
      </c>
      <c r="DC16" s="147">
        <f t="shared" si="23"/>
        <v>0</v>
      </c>
      <c r="DD16" s="147">
        <f t="shared" si="24"/>
        <v>0</v>
      </c>
      <c r="DE16" s="7"/>
      <c r="DF16" s="146">
        <f t="shared" si="25"/>
        <v>0</v>
      </c>
    </row>
    <row r="17" spans="1:110" ht="25.5" customHeight="1">
      <c r="A17" s="5"/>
      <c r="B17" s="5"/>
      <c r="C17" s="5"/>
      <c r="D17" s="5"/>
      <c r="E17" s="5"/>
      <c r="F17" s="5"/>
      <c r="G17" s="213"/>
      <c r="H17" s="5"/>
      <c r="I17" s="2">
        <v>5</v>
      </c>
      <c r="J17" s="2"/>
      <c r="K17" s="2"/>
      <c r="L17" s="145"/>
      <c r="M17" s="8">
        <v>1.5</v>
      </c>
      <c r="N17" s="2" t="s">
        <v>70</v>
      </c>
      <c r="O17" s="7"/>
      <c r="P17" s="7"/>
      <c r="Q17" s="11"/>
      <c r="R17" s="13">
        <f t="shared" si="26"/>
        <v>0</v>
      </c>
      <c r="S17" s="7"/>
      <c r="T17" s="23"/>
      <c r="U17" s="7">
        <f t="shared" si="50"/>
        <v>0</v>
      </c>
      <c r="V17" s="24"/>
      <c r="W17" s="16">
        <f t="shared" si="51"/>
        <v>0</v>
      </c>
      <c r="X17" s="12">
        <f t="shared" si="27"/>
        <v>0</v>
      </c>
      <c r="Y17" s="15"/>
      <c r="Z17" s="15"/>
      <c r="AA17" s="197"/>
      <c r="AB17" s="197"/>
      <c r="AC17" s="197"/>
      <c r="AD17" s="197"/>
      <c r="AE17" s="7"/>
      <c r="AF17" s="136" cm="1">
        <f t="array" ref="AF17">ROUND(_xlfn.IFS($N17="Ａ重油",AE17*1,$N17="灯油",AE17*0.939,$N17="ＬＰガス",AE17*1.299,$N17="ＬＮＧ",AE17*1.56),1)</f>
        <v>0</v>
      </c>
      <c r="AG17" s="136"/>
      <c r="AH17" s="136" cm="1">
        <f t="array" ref="AH17">ROUND(_xlfn.IFS($N17="Ａ重油",AG17*1,$N17="灯油",AG17*0.939,$N17="ＬＰガス",AG17*1.299,$N17="ＬＮＧ",AG17*1.56),1)</f>
        <v>0</v>
      </c>
      <c r="AI17" s="7"/>
      <c r="AJ17" s="7"/>
      <c r="AK17" s="7"/>
      <c r="AL17" s="203"/>
      <c r="AM17" s="203"/>
      <c r="AN17" s="203"/>
      <c r="AO17" s="203"/>
      <c r="AP17" s="204"/>
      <c r="AQ17" s="203"/>
      <c r="AR17" s="203"/>
      <c r="AS17" s="203"/>
      <c r="AT17" s="203"/>
      <c r="AU17" s="204"/>
      <c r="AV17" s="204"/>
      <c r="AW17" s="203"/>
      <c r="AX17" s="203"/>
      <c r="AY17" s="204"/>
      <c r="AZ17" s="187"/>
      <c r="BA17" s="108">
        <f t="shared" si="0"/>
        <v>0</v>
      </c>
      <c r="BB17" s="105"/>
      <c r="BC17" s="105">
        <f t="shared" si="1"/>
        <v>0</v>
      </c>
      <c r="BD17" s="104">
        <f t="shared" ref="BD17:BD21" si="55">SUM(BE17:BF17)</f>
        <v>0</v>
      </c>
      <c r="BE17" s="104">
        <f t="shared" ref="BE17:BE21" si="56">ROUNDDOWN(BA17*BC17*1/2,0)</f>
        <v>0</v>
      </c>
      <c r="BF17" s="104">
        <f t="shared" ref="BF17:BF21" si="57">ROUNDDOWN(BA17*BC17*1/2,0)</f>
        <v>0</v>
      </c>
      <c r="BG17" s="108">
        <f t="shared" si="2"/>
        <v>0</v>
      </c>
      <c r="BH17" s="7"/>
      <c r="BI17" s="105">
        <f t="shared" si="3"/>
        <v>0</v>
      </c>
      <c r="BJ17" s="104">
        <f t="shared" ref="BJ17:BJ21" si="58">SUM(BK17:BL17)</f>
        <v>0</v>
      </c>
      <c r="BK17" s="104">
        <f t="shared" ref="BK17:BK21" si="59">ROUNDDOWN(BG17*BI17*1/2,0)</f>
        <v>0</v>
      </c>
      <c r="BL17" s="104">
        <f t="shared" ref="BL17:BL21" si="60">ROUNDDOWN(BG17*BI17*1/2,0)</f>
        <v>0</v>
      </c>
      <c r="BM17" s="108">
        <f t="shared" si="4"/>
        <v>0</v>
      </c>
      <c r="BN17" s="7"/>
      <c r="BO17" s="105">
        <f t="shared" si="5"/>
        <v>0</v>
      </c>
      <c r="BP17" s="104">
        <f t="shared" ref="BP17:BP21" si="61">SUM(BQ17:BR17)</f>
        <v>0</v>
      </c>
      <c r="BQ17" s="104">
        <f t="shared" ref="BQ17:BQ21" si="62">ROUNDDOWN(BM17*BO17*1/2,0)</f>
        <v>0</v>
      </c>
      <c r="BR17" s="104">
        <f t="shared" ref="BR17:BR21" si="63">ROUNDDOWN(BM17*BO17*1/2,0)</f>
        <v>0</v>
      </c>
      <c r="BS17" s="108">
        <f t="shared" si="6"/>
        <v>0</v>
      </c>
      <c r="BT17" s="7"/>
      <c r="BU17" s="105">
        <f t="shared" si="7"/>
        <v>0</v>
      </c>
      <c r="BV17" s="104">
        <f t="shared" ref="BV17:BV21" si="64">SUM(BW17:BX17)</f>
        <v>0</v>
      </c>
      <c r="BW17" s="104">
        <f t="shared" ref="BW17:BW21" si="65">ROUNDDOWN(BS17*BU17*1/2,0)</f>
        <v>0</v>
      </c>
      <c r="BX17" s="104">
        <f t="shared" ref="BX17:BX21" si="66">ROUNDDOWN(BS17*BU17*1/2,0)</f>
        <v>0</v>
      </c>
      <c r="BY17" s="108">
        <f t="shared" si="10"/>
        <v>0</v>
      </c>
      <c r="BZ17" s="7"/>
      <c r="CA17" s="105">
        <f t="shared" si="11"/>
        <v>0</v>
      </c>
      <c r="CB17" s="104">
        <f t="shared" ref="CB17:CB21" si="67">SUM(CC17:CD17)</f>
        <v>0</v>
      </c>
      <c r="CC17" s="104">
        <f t="shared" ref="CC17:CC21" si="68">ROUNDDOWN(BY17*CA17*1/2,0)</f>
        <v>0</v>
      </c>
      <c r="CD17" s="104">
        <f t="shared" ref="CD17:CD21" si="69">ROUNDDOWN(BY17*CA17*1/2,0)</f>
        <v>0</v>
      </c>
      <c r="CE17" s="108">
        <f t="shared" si="12"/>
        <v>0</v>
      </c>
      <c r="CF17" s="7"/>
      <c r="CG17" s="105">
        <f t="shared" si="13"/>
        <v>0</v>
      </c>
      <c r="CH17" s="104">
        <f t="shared" ref="CH17:CH21" si="70">SUM(CI17:CJ17)</f>
        <v>0</v>
      </c>
      <c r="CI17" s="104">
        <f t="shared" ref="CI17:CI21" si="71">ROUNDDOWN(CE17*CG17*1/2,0)</f>
        <v>0</v>
      </c>
      <c r="CJ17" s="104">
        <f t="shared" ref="CJ17:CJ21" si="72">ROUNDDOWN(CE17*CG17*1/2,0)</f>
        <v>0</v>
      </c>
      <c r="CK17" s="108">
        <f t="shared" si="14"/>
        <v>0</v>
      </c>
      <c r="CL17" s="7"/>
      <c r="CM17" s="105">
        <f t="shared" si="15"/>
        <v>0</v>
      </c>
      <c r="CN17" s="104">
        <f t="shared" ref="CN17:CN21" si="73">SUM(CO17:CP17)</f>
        <v>0</v>
      </c>
      <c r="CO17" s="104">
        <f t="shared" ref="CO17:CO21" si="74">ROUNDDOWN(CK17*CM17*1/2,0)</f>
        <v>0</v>
      </c>
      <c r="CP17" s="104">
        <f t="shared" ref="CP17:CP21" si="75">ROUNDDOWN(CK17*CM17*1/2,0)</f>
        <v>0</v>
      </c>
      <c r="CQ17" s="108">
        <f t="shared" si="16"/>
        <v>0</v>
      </c>
      <c r="CR17" s="7"/>
      <c r="CS17" s="105">
        <f t="shared" si="17"/>
        <v>0</v>
      </c>
      <c r="CT17" s="104">
        <f t="shared" ref="CT17:CT21" si="76">SUM(CU17:CV17)</f>
        <v>0</v>
      </c>
      <c r="CU17" s="104">
        <f t="shared" ref="CU17:CU21" si="77">ROUNDDOWN(CQ17*CS17*1/2,0)</f>
        <v>0</v>
      </c>
      <c r="CV17" s="104">
        <f t="shared" ref="CV17:CV21" si="78">ROUNDDOWN(CQ17*CS17*1/2,0)</f>
        <v>0</v>
      </c>
      <c r="CW17" s="108">
        <f t="shared" si="20"/>
        <v>0</v>
      </c>
      <c r="CX17" s="7"/>
      <c r="CY17" s="105">
        <f t="shared" si="21"/>
        <v>0</v>
      </c>
      <c r="CZ17" s="104">
        <f t="shared" ref="CZ17:CZ21" si="79">SUM(DA17:DB17)</f>
        <v>0</v>
      </c>
      <c r="DA17" s="104">
        <f t="shared" si="49"/>
        <v>0</v>
      </c>
      <c r="DB17" s="104">
        <f t="shared" si="22"/>
        <v>0</v>
      </c>
      <c r="DC17" s="147">
        <f t="shared" si="23"/>
        <v>0</v>
      </c>
      <c r="DD17" s="147">
        <f t="shared" si="24"/>
        <v>0</v>
      </c>
      <c r="DE17" s="7"/>
      <c r="DF17" s="146">
        <f t="shared" si="25"/>
        <v>0</v>
      </c>
    </row>
    <row r="18" spans="1:110" ht="25.5" customHeight="1">
      <c r="A18" s="5"/>
      <c r="B18" s="5"/>
      <c r="C18" s="5"/>
      <c r="D18" s="5"/>
      <c r="E18" s="5"/>
      <c r="F18" s="5"/>
      <c r="G18" s="213"/>
      <c r="H18" s="5"/>
      <c r="I18" s="2">
        <v>6</v>
      </c>
      <c r="J18" s="2"/>
      <c r="K18" s="2"/>
      <c r="L18" s="145"/>
      <c r="M18" s="8">
        <v>1.5</v>
      </c>
      <c r="N18" s="2" t="s">
        <v>70</v>
      </c>
      <c r="O18" s="7"/>
      <c r="P18" s="7"/>
      <c r="Q18" s="11"/>
      <c r="R18" s="13">
        <f t="shared" si="26"/>
        <v>0</v>
      </c>
      <c r="S18" s="7"/>
      <c r="T18" s="23"/>
      <c r="U18" s="7">
        <f t="shared" si="50"/>
        <v>0</v>
      </c>
      <c r="V18" s="24"/>
      <c r="W18" s="16">
        <f t="shared" si="51"/>
        <v>0</v>
      </c>
      <c r="X18" s="12">
        <f t="shared" si="27"/>
        <v>0</v>
      </c>
      <c r="Y18" s="15"/>
      <c r="Z18" s="15"/>
      <c r="AA18" s="197"/>
      <c r="AB18" s="197"/>
      <c r="AC18" s="197"/>
      <c r="AD18" s="197"/>
      <c r="AE18" s="7"/>
      <c r="AF18" s="136" cm="1">
        <f t="array" ref="AF18">ROUND(_xlfn.IFS($N18="Ａ重油",AE18*1,$N18="灯油",AE18*0.939,$N18="ＬＰガス",AE18*1.299,$N18="ＬＮＧ",AE18*1.56),1)</f>
        <v>0</v>
      </c>
      <c r="AG18" s="136"/>
      <c r="AH18" s="136" cm="1">
        <f t="array" ref="AH18">ROUND(_xlfn.IFS($N18="Ａ重油",AG18*1,$N18="灯油",AG18*0.939,$N18="ＬＰガス",AG18*1.299,$N18="ＬＮＧ",AG18*1.56),1)</f>
        <v>0</v>
      </c>
      <c r="AI18" s="7"/>
      <c r="AJ18" s="7"/>
      <c r="AK18" s="7"/>
      <c r="AL18" s="203"/>
      <c r="AM18" s="203"/>
      <c r="AN18" s="203"/>
      <c r="AO18" s="203"/>
      <c r="AP18" s="204"/>
      <c r="AQ18" s="203"/>
      <c r="AR18" s="203"/>
      <c r="AS18" s="203"/>
      <c r="AT18" s="203"/>
      <c r="AU18" s="204"/>
      <c r="AV18" s="204"/>
      <c r="AW18" s="203"/>
      <c r="AX18" s="203"/>
      <c r="AY18" s="204"/>
      <c r="AZ18" s="187"/>
      <c r="BA18" s="108">
        <f t="shared" si="0"/>
        <v>0</v>
      </c>
      <c r="BB18" s="105"/>
      <c r="BC18" s="105">
        <f t="shared" si="1"/>
        <v>0</v>
      </c>
      <c r="BD18" s="104">
        <f t="shared" si="55"/>
        <v>0</v>
      </c>
      <c r="BE18" s="104">
        <f t="shared" si="56"/>
        <v>0</v>
      </c>
      <c r="BF18" s="104">
        <f t="shared" si="57"/>
        <v>0</v>
      </c>
      <c r="BG18" s="108">
        <f t="shared" si="2"/>
        <v>0</v>
      </c>
      <c r="BH18" s="7"/>
      <c r="BI18" s="105">
        <f t="shared" si="3"/>
        <v>0</v>
      </c>
      <c r="BJ18" s="104">
        <f t="shared" si="58"/>
        <v>0</v>
      </c>
      <c r="BK18" s="104">
        <f t="shared" si="59"/>
        <v>0</v>
      </c>
      <c r="BL18" s="104">
        <f t="shared" si="60"/>
        <v>0</v>
      </c>
      <c r="BM18" s="108">
        <f t="shared" si="4"/>
        <v>0</v>
      </c>
      <c r="BN18" s="7"/>
      <c r="BO18" s="105">
        <f t="shared" si="5"/>
        <v>0</v>
      </c>
      <c r="BP18" s="104">
        <f t="shared" si="61"/>
        <v>0</v>
      </c>
      <c r="BQ18" s="104">
        <f t="shared" si="62"/>
        <v>0</v>
      </c>
      <c r="BR18" s="104">
        <f t="shared" si="63"/>
        <v>0</v>
      </c>
      <c r="BS18" s="108">
        <f t="shared" si="6"/>
        <v>0</v>
      </c>
      <c r="BT18" s="7"/>
      <c r="BU18" s="105">
        <f t="shared" si="7"/>
        <v>0</v>
      </c>
      <c r="BV18" s="104">
        <f t="shared" si="64"/>
        <v>0</v>
      </c>
      <c r="BW18" s="104">
        <f t="shared" si="65"/>
        <v>0</v>
      </c>
      <c r="BX18" s="104">
        <f t="shared" si="66"/>
        <v>0</v>
      </c>
      <c r="BY18" s="108">
        <f t="shared" si="10"/>
        <v>0</v>
      </c>
      <c r="BZ18" s="7"/>
      <c r="CA18" s="105">
        <f t="shared" si="11"/>
        <v>0</v>
      </c>
      <c r="CB18" s="104">
        <f t="shared" si="67"/>
        <v>0</v>
      </c>
      <c r="CC18" s="104">
        <f t="shared" si="68"/>
        <v>0</v>
      </c>
      <c r="CD18" s="104">
        <f t="shared" si="69"/>
        <v>0</v>
      </c>
      <c r="CE18" s="108">
        <f t="shared" si="12"/>
        <v>0</v>
      </c>
      <c r="CF18" s="7"/>
      <c r="CG18" s="105">
        <f t="shared" si="13"/>
        <v>0</v>
      </c>
      <c r="CH18" s="104">
        <f t="shared" si="70"/>
        <v>0</v>
      </c>
      <c r="CI18" s="104">
        <f t="shared" si="71"/>
        <v>0</v>
      </c>
      <c r="CJ18" s="104">
        <f t="shared" si="72"/>
        <v>0</v>
      </c>
      <c r="CK18" s="108">
        <f t="shared" si="14"/>
        <v>0</v>
      </c>
      <c r="CL18" s="7"/>
      <c r="CM18" s="105">
        <f t="shared" si="15"/>
        <v>0</v>
      </c>
      <c r="CN18" s="104">
        <f t="shared" si="73"/>
        <v>0</v>
      </c>
      <c r="CO18" s="104">
        <f t="shared" si="74"/>
        <v>0</v>
      </c>
      <c r="CP18" s="104">
        <f t="shared" si="75"/>
        <v>0</v>
      </c>
      <c r="CQ18" s="108">
        <f t="shared" si="16"/>
        <v>0</v>
      </c>
      <c r="CR18" s="7"/>
      <c r="CS18" s="105">
        <f t="shared" si="17"/>
        <v>0</v>
      </c>
      <c r="CT18" s="104">
        <f t="shared" si="76"/>
        <v>0</v>
      </c>
      <c r="CU18" s="104">
        <f t="shared" si="77"/>
        <v>0</v>
      </c>
      <c r="CV18" s="104">
        <f t="shared" si="78"/>
        <v>0</v>
      </c>
      <c r="CW18" s="108">
        <f t="shared" si="20"/>
        <v>0</v>
      </c>
      <c r="CX18" s="7"/>
      <c r="CY18" s="105">
        <f t="shared" si="21"/>
        <v>0</v>
      </c>
      <c r="CZ18" s="104">
        <f t="shared" si="79"/>
        <v>0</v>
      </c>
      <c r="DA18" s="104">
        <f t="shared" si="49"/>
        <v>0</v>
      </c>
      <c r="DB18" s="104">
        <f t="shared" si="22"/>
        <v>0</v>
      </c>
      <c r="DC18" s="147">
        <f t="shared" si="23"/>
        <v>0</v>
      </c>
      <c r="DD18" s="147">
        <f t="shared" si="24"/>
        <v>0</v>
      </c>
      <c r="DE18" s="7"/>
      <c r="DF18" s="146">
        <f t="shared" si="25"/>
        <v>0</v>
      </c>
    </row>
    <row r="19" spans="1:110" ht="25.5" customHeight="1">
      <c r="A19" s="5"/>
      <c r="B19" s="5"/>
      <c r="C19" s="5"/>
      <c r="D19" s="5"/>
      <c r="E19" s="5"/>
      <c r="F19" s="5"/>
      <c r="G19" s="213"/>
      <c r="H19" s="5"/>
      <c r="I19" s="2">
        <v>7</v>
      </c>
      <c r="J19" s="2"/>
      <c r="K19" s="3"/>
      <c r="L19" s="144"/>
      <c r="M19" s="8">
        <v>1.5</v>
      </c>
      <c r="N19" s="2" t="s">
        <v>70</v>
      </c>
      <c r="O19" s="7"/>
      <c r="P19" s="7"/>
      <c r="Q19" s="11"/>
      <c r="R19" s="13">
        <f t="shared" si="26"/>
        <v>0</v>
      </c>
      <c r="S19" s="7"/>
      <c r="T19" s="23"/>
      <c r="U19" s="7">
        <f t="shared" si="50"/>
        <v>0</v>
      </c>
      <c r="V19" s="24"/>
      <c r="W19" s="16">
        <f t="shared" si="51"/>
        <v>0</v>
      </c>
      <c r="X19" s="12">
        <f t="shared" si="27"/>
        <v>0</v>
      </c>
      <c r="Y19" s="227"/>
      <c r="Z19" s="227"/>
      <c r="AA19" s="197"/>
      <c r="AB19" s="197"/>
      <c r="AC19" s="197"/>
      <c r="AD19" s="197"/>
      <c r="AE19" s="7"/>
      <c r="AF19" s="136" cm="1">
        <f t="array" ref="AF19">ROUND(_xlfn.IFS($N19="Ａ重油",AE19*1,$N19="灯油",AE19*0.939,$N19="ＬＰガス",AE19*1.299,$N19="ＬＮＧ",AE19*1.56),1)</f>
        <v>0</v>
      </c>
      <c r="AG19" s="136"/>
      <c r="AH19" s="136" cm="1">
        <f t="array" ref="AH19">ROUND(_xlfn.IFS($N19="Ａ重油",AG19*1,$N19="灯油",AG19*0.939,$N19="ＬＰガス",AG19*1.299,$N19="ＬＮＧ",AG19*1.56),1)</f>
        <v>0</v>
      </c>
      <c r="AI19" s="7"/>
      <c r="AJ19" s="7"/>
      <c r="AK19" s="7"/>
      <c r="AL19" s="203"/>
      <c r="AM19" s="203"/>
      <c r="AN19" s="203"/>
      <c r="AO19" s="203"/>
      <c r="AP19" s="204"/>
      <c r="AQ19" s="203"/>
      <c r="AR19" s="203"/>
      <c r="AS19" s="203"/>
      <c r="AT19" s="203"/>
      <c r="AU19" s="204"/>
      <c r="AV19" s="204"/>
      <c r="AW19" s="203"/>
      <c r="AX19" s="203"/>
      <c r="AY19" s="204"/>
      <c r="AZ19" s="187"/>
      <c r="BA19" s="108">
        <f t="shared" si="0"/>
        <v>0</v>
      </c>
      <c r="BB19" s="105"/>
      <c r="BC19" s="105">
        <f t="shared" si="1"/>
        <v>0</v>
      </c>
      <c r="BD19" s="104">
        <f t="shared" si="55"/>
        <v>0</v>
      </c>
      <c r="BE19" s="104">
        <f t="shared" si="56"/>
        <v>0</v>
      </c>
      <c r="BF19" s="104">
        <f t="shared" si="57"/>
        <v>0</v>
      </c>
      <c r="BG19" s="108">
        <f t="shared" si="2"/>
        <v>0</v>
      </c>
      <c r="BH19" s="7"/>
      <c r="BI19" s="105">
        <f t="shared" si="3"/>
        <v>0</v>
      </c>
      <c r="BJ19" s="104">
        <f t="shared" si="58"/>
        <v>0</v>
      </c>
      <c r="BK19" s="104">
        <f t="shared" si="59"/>
        <v>0</v>
      </c>
      <c r="BL19" s="104">
        <f t="shared" si="60"/>
        <v>0</v>
      </c>
      <c r="BM19" s="108">
        <f t="shared" si="4"/>
        <v>0</v>
      </c>
      <c r="BN19" s="7"/>
      <c r="BO19" s="105">
        <f t="shared" si="5"/>
        <v>0</v>
      </c>
      <c r="BP19" s="104">
        <f t="shared" si="61"/>
        <v>0</v>
      </c>
      <c r="BQ19" s="104">
        <f t="shared" si="62"/>
        <v>0</v>
      </c>
      <c r="BR19" s="104">
        <f t="shared" si="63"/>
        <v>0</v>
      </c>
      <c r="BS19" s="108">
        <f t="shared" si="6"/>
        <v>0</v>
      </c>
      <c r="BT19" s="7"/>
      <c r="BU19" s="105">
        <f t="shared" si="7"/>
        <v>0</v>
      </c>
      <c r="BV19" s="104">
        <f t="shared" si="64"/>
        <v>0</v>
      </c>
      <c r="BW19" s="104">
        <f t="shared" si="65"/>
        <v>0</v>
      </c>
      <c r="BX19" s="104">
        <f t="shared" si="66"/>
        <v>0</v>
      </c>
      <c r="BY19" s="108">
        <f t="shared" si="10"/>
        <v>0</v>
      </c>
      <c r="BZ19" s="7"/>
      <c r="CA19" s="105">
        <f t="shared" si="11"/>
        <v>0</v>
      </c>
      <c r="CB19" s="104">
        <f t="shared" si="67"/>
        <v>0</v>
      </c>
      <c r="CC19" s="104">
        <f t="shared" si="68"/>
        <v>0</v>
      </c>
      <c r="CD19" s="104">
        <f t="shared" si="69"/>
        <v>0</v>
      </c>
      <c r="CE19" s="108">
        <f t="shared" si="12"/>
        <v>0</v>
      </c>
      <c r="CF19" s="7"/>
      <c r="CG19" s="105">
        <f t="shared" si="13"/>
        <v>0</v>
      </c>
      <c r="CH19" s="104">
        <f t="shared" si="70"/>
        <v>0</v>
      </c>
      <c r="CI19" s="104">
        <f t="shared" si="71"/>
        <v>0</v>
      </c>
      <c r="CJ19" s="104">
        <f t="shared" si="72"/>
        <v>0</v>
      </c>
      <c r="CK19" s="108">
        <f t="shared" si="14"/>
        <v>0</v>
      </c>
      <c r="CL19" s="7"/>
      <c r="CM19" s="105">
        <f t="shared" si="15"/>
        <v>0</v>
      </c>
      <c r="CN19" s="104">
        <f t="shared" si="73"/>
        <v>0</v>
      </c>
      <c r="CO19" s="104">
        <f t="shared" si="74"/>
        <v>0</v>
      </c>
      <c r="CP19" s="104">
        <f t="shared" si="75"/>
        <v>0</v>
      </c>
      <c r="CQ19" s="108">
        <f t="shared" si="16"/>
        <v>0</v>
      </c>
      <c r="CR19" s="7"/>
      <c r="CS19" s="105">
        <f t="shared" si="17"/>
        <v>0</v>
      </c>
      <c r="CT19" s="104">
        <f t="shared" si="76"/>
        <v>0</v>
      </c>
      <c r="CU19" s="104">
        <f t="shared" si="77"/>
        <v>0</v>
      </c>
      <c r="CV19" s="104">
        <f t="shared" si="78"/>
        <v>0</v>
      </c>
      <c r="CW19" s="108">
        <f t="shared" si="20"/>
        <v>0</v>
      </c>
      <c r="CX19" s="7"/>
      <c r="CY19" s="105">
        <f t="shared" si="21"/>
        <v>0</v>
      </c>
      <c r="CZ19" s="104">
        <f t="shared" si="79"/>
        <v>0</v>
      </c>
      <c r="DA19" s="104">
        <f t="shared" si="49"/>
        <v>0</v>
      </c>
      <c r="DB19" s="104">
        <f t="shared" si="22"/>
        <v>0</v>
      </c>
      <c r="DC19" s="147">
        <f t="shared" si="23"/>
        <v>0</v>
      </c>
      <c r="DD19" s="147">
        <f t="shared" si="24"/>
        <v>0</v>
      </c>
      <c r="DE19" s="7"/>
      <c r="DF19" s="146">
        <f t="shared" si="25"/>
        <v>0</v>
      </c>
    </row>
    <row r="20" spans="1:110" ht="25.5" customHeight="1">
      <c r="A20" s="5"/>
      <c r="B20" s="5"/>
      <c r="C20" s="5"/>
      <c r="D20" s="5"/>
      <c r="E20" s="5"/>
      <c r="F20" s="5"/>
      <c r="G20" s="213"/>
      <c r="H20" s="5"/>
      <c r="I20" s="2">
        <v>8</v>
      </c>
      <c r="J20" s="2"/>
      <c r="K20" s="2"/>
      <c r="L20" s="145"/>
      <c r="M20" s="8">
        <v>1.5</v>
      </c>
      <c r="N20" s="2" t="s">
        <v>70</v>
      </c>
      <c r="O20" s="7"/>
      <c r="P20" s="7"/>
      <c r="Q20" s="11"/>
      <c r="R20" s="13">
        <f t="shared" si="26"/>
        <v>0</v>
      </c>
      <c r="S20" s="7"/>
      <c r="T20" s="23"/>
      <c r="U20" s="7">
        <f t="shared" si="50"/>
        <v>0</v>
      </c>
      <c r="V20" s="24"/>
      <c r="W20" s="16">
        <f>Q20+S20+U20</f>
        <v>0</v>
      </c>
      <c r="X20" s="12">
        <f t="shared" si="27"/>
        <v>0</v>
      </c>
      <c r="Y20" s="15"/>
      <c r="Z20" s="15"/>
      <c r="AA20" s="197"/>
      <c r="AB20" s="197"/>
      <c r="AC20" s="197"/>
      <c r="AD20" s="197"/>
      <c r="AE20" s="7"/>
      <c r="AF20" s="136" cm="1">
        <f t="array" ref="AF20">ROUND(_xlfn.IFS($N20="Ａ重油",AE20*1,$N20="灯油",AE20*0.939,$N20="ＬＰガス",AE20*1.299,$N20="ＬＮＧ",AE20*1.56),1)</f>
        <v>0</v>
      </c>
      <c r="AG20" s="136"/>
      <c r="AH20" s="136" cm="1">
        <f t="array" ref="AH20">ROUND(_xlfn.IFS($N20="Ａ重油",AG20*1,$N20="灯油",AG20*0.939,$N20="ＬＰガス",AG20*1.299,$N20="ＬＮＧ",AG20*1.56),1)</f>
        <v>0</v>
      </c>
      <c r="AI20" s="7"/>
      <c r="AJ20" s="7"/>
      <c r="AK20" s="7"/>
      <c r="AL20" s="203"/>
      <c r="AM20" s="203"/>
      <c r="AN20" s="203"/>
      <c r="AO20" s="203"/>
      <c r="AP20" s="204"/>
      <c r="AQ20" s="203"/>
      <c r="AR20" s="203"/>
      <c r="AS20" s="203"/>
      <c r="AT20" s="203"/>
      <c r="AU20" s="204"/>
      <c r="AV20" s="204"/>
      <c r="AW20" s="203"/>
      <c r="AX20" s="203"/>
      <c r="AY20" s="204"/>
      <c r="AZ20" s="187"/>
      <c r="BA20" s="108">
        <f t="shared" si="0"/>
        <v>0</v>
      </c>
      <c r="BB20" s="105"/>
      <c r="BC20" s="105">
        <f t="shared" si="1"/>
        <v>0</v>
      </c>
      <c r="BD20" s="104">
        <f t="shared" si="55"/>
        <v>0</v>
      </c>
      <c r="BE20" s="104">
        <f t="shared" si="56"/>
        <v>0</v>
      </c>
      <c r="BF20" s="104">
        <f t="shared" si="57"/>
        <v>0</v>
      </c>
      <c r="BG20" s="108">
        <f t="shared" si="2"/>
        <v>0</v>
      </c>
      <c r="BH20" s="7"/>
      <c r="BI20" s="105">
        <f t="shared" si="3"/>
        <v>0</v>
      </c>
      <c r="BJ20" s="104">
        <f t="shared" si="58"/>
        <v>0</v>
      </c>
      <c r="BK20" s="104">
        <f t="shared" si="59"/>
        <v>0</v>
      </c>
      <c r="BL20" s="104">
        <f t="shared" si="60"/>
        <v>0</v>
      </c>
      <c r="BM20" s="108">
        <f t="shared" si="4"/>
        <v>0</v>
      </c>
      <c r="BN20" s="7"/>
      <c r="BO20" s="105">
        <f t="shared" si="5"/>
        <v>0</v>
      </c>
      <c r="BP20" s="104">
        <f t="shared" si="61"/>
        <v>0</v>
      </c>
      <c r="BQ20" s="104">
        <f t="shared" si="62"/>
        <v>0</v>
      </c>
      <c r="BR20" s="104">
        <f t="shared" si="63"/>
        <v>0</v>
      </c>
      <c r="BS20" s="108">
        <f t="shared" si="6"/>
        <v>0</v>
      </c>
      <c r="BT20" s="7"/>
      <c r="BU20" s="105">
        <f t="shared" si="7"/>
        <v>0</v>
      </c>
      <c r="BV20" s="104">
        <f t="shared" si="64"/>
        <v>0</v>
      </c>
      <c r="BW20" s="104">
        <f t="shared" si="65"/>
        <v>0</v>
      </c>
      <c r="BX20" s="104">
        <f t="shared" si="66"/>
        <v>0</v>
      </c>
      <c r="BY20" s="108">
        <f t="shared" si="10"/>
        <v>0</v>
      </c>
      <c r="BZ20" s="7"/>
      <c r="CA20" s="105">
        <f t="shared" si="11"/>
        <v>0</v>
      </c>
      <c r="CB20" s="104">
        <f t="shared" si="67"/>
        <v>0</v>
      </c>
      <c r="CC20" s="104">
        <f t="shared" si="68"/>
        <v>0</v>
      </c>
      <c r="CD20" s="104">
        <f t="shared" si="69"/>
        <v>0</v>
      </c>
      <c r="CE20" s="108">
        <f t="shared" si="12"/>
        <v>0</v>
      </c>
      <c r="CF20" s="7"/>
      <c r="CG20" s="105">
        <f t="shared" si="13"/>
        <v>0</v>
      </c>
      <c r="CH20" s="104">
        <f t="shared" si="70"/>
        <v>0</v>
      </c>
      <c r="CI20" s="104">
        <f t="shared" si="71"/>
        <v>0</v>
      </c>
      <c r="CJ20" s="104">
        <f t="shared" si="72"/>
        <v>0</v>
      </c>
      <c r="CK20" s="108">
        <f t="shared" si="14"/>
        <v>0</v>
      </c>
      <c r="CL20" s="7"/>
      <c r="CM20" s="105">
        <f t="shared" si="15"/>
        <v>0</v>
      </c>
      <c r="CN20" s="104">
        <f t="shared" si="73"/>
        <v>0</v>
      </c>
      <c r="CO20" s="104">
        <f t="shared" si="74"/>
        <v>0</v>
      </c>
      <c r="CP20" s="104">
        <f t="shared" si="75"/>
        <v>0</v>
      </c>
      <c r="CQ20" s="108">
        <f t="shared" si="16"/>
        <v>0</v>
      </c>
      <c r="CR20" s="7"/>
      <c r="CS20" s="105">
        <f t="shared" si="17"/>
        <v>0</v>
      </c>
      <c r="CT20" s="104">
        <f t="shared" si="76"/>
        <v>0</v>
      </c>
      <c r="CU20" s="104">
        <f t="shared" si="77"/>
        <v>0</v>
      </c>
      <c r="CV20" s="104">
        <f t="shared" si="78"/>
        <v>0</v>
      </c>
      <c r="CW20" s="108">
        <f t="shared" si="20"/>
        <v>0</v>
      </c>
      <c r="CX20" s="7"/>
      <c r="CY20" s="105">
        <f t="shared" si="21"/>
        <v>0</v>
      </c>
      <c r="CZ20" s="104">
        <f t="shared" si="79"/>
        <v>0</v>
      </c>
      <c r="DA20" s="104">
        <f t="shared" si="49"/>
        <v>0</v>
      </c>
      <c r="DB20" s="104">
        <f t="shared" si="22"/>
        <v>0</v>
      </c>
      <c r="DC20" s="147">
        <f t="shared" si="23"/>
        <v>0</v>
      </c>
      <c r="DD20" s="147">
        <f t="shared" si="24"/>
        <v>0</v>
      </c>
      <c r="DE20" s="7"/>
      <c r="DF20" s="146">
        <f t="shared" si="25"/>
        <v>0</v>
      </c>
    </row>
    <row r="21" spans="1:110" ht="25.5" customHeight="1">
      <c r="A21" s="5"/>
      <c r="B21" s="5"/>
      <c r="C21" s="5"/>
      <c r="D21" s="5"/>
      <c r="E21" s="5"/>
      <c r="F21" s="5"/>
      <c r="G21" s="213"/>
      <c r="H21" s="5"/>
      <c r="I21" s="2">
        <v>9</v>
      </c>
      <c r="J21" s="2"/>
      <c r="K21" s="2"/>
      <c r="L21" s="145"/>
      <c r="M21" s="8">
        <v>1.5</v>
      </c>
      <c r="N21" s="2" t="s">
        <v>70</v>
      </c>
      <c r="O21" s="7"/>
      <c r="P21" s="7"/>
      <c r="Q21" s="11"/>
      <c r="R21" s="13">
        <f t="shared" si="26"/>
        <v>0</v>
      </c>
      <c r="S21" s="7"/>
      <c r="T21" s="23"/>
      <c r="U21" s="7">
        <f t="shared" si="50"/>
        <v>0</v>
      </c>
      <c r="V21" s="24"/>
      <c r="W21" s="16">
        <f t="shared" si="51"/>
        <v>0</v>
      </c>
      <c r="X21" s="12">
        <f t="shared" si="27"/>
        <v>0</v>
      </c>
      <c r="Y21" s="15"/>
      <c r="Z21" s="15"/>
      <c r="AA21" s="197"/>
      <c r="AB21" s="197"/>
      <c r="AC21" s="197"/>
      <c r="AD21" s="197"/>
      <c r="AE21" s="7"/>
      <c r="AF21" s="136" cm="1">
        <f t="array" ref="AF21">ROUND(_xlfn.IFS($N21="Ａ重油",AE21*1,$N21="灯油",AE21*0.939,$N21="ＬＰガス",AE21*1.299,$N21="ＬＮＧ",AE21*1.56),1)</f>
        <v>0</v>
      </c>
      <c r="AG21" s="136"/>
      <c r="AH21" s="136" cm="1">
        <f t="array" ref="AH21">ROUND(_xlfn.IFS($N21="Ａ重油",AG21*1,$N21="灯油",AG21*0.939,$N21="ＬＰガス",AG21*1.299,$N21="ＬＮＧ",AG21*1.56),1)</f>
        <v>0</v>
      </c>
      <c r="AI21" s="7"/>
      <c r="AJ21" s="7"/>
      <c r="AK21" s="7"/>
      <c r="AL21" s="203"/>
      <c r="AM21" s="203"/>
      <c r="AN21" s="203"/>
      <c r="AO21" s="203"/>
      <c r="AP21" s="204"/>
      <c r="AQ21" s="203"/>
      <c r="AR21" s="203"/>
      <c r="AS21" s="203"/>
      <c r="AT21" s="203"/>
      <c r="AU21" s="204"/>
      <c r="AV21" s="204"/>
      <c r="AW21" s="203"/>
      <c r="AX21" s="203"/>
      <c r="AY21" s="204"/>
      <c r="AZ21" s="187"/>
      <c r="BA21" s="108">
        <f t="shared" si="0"/>
        <v>0</v>
      </c>
      <c r="BB21" s="105"/>
      <c r="BC21" s="105">
        <f t="shared" si="1"/>
        <v>0</v>
      </c>
      <c r="BD21" s="104">
        <f t="shared" si="55"/>
        <v>0</v>
      </c>
      <c r="BE21" s="104">
        <f t="shared" si="56"/>
        <v>0</v>
      </c>
      <c r="BF21" s="104">
        <f t="shared" si="57"/>
        <v>0</v>
      </c>
      <c r="BG21" s="108">
        <f t="shared" si="2"/>
        <v>0</v>
      </c>
      <c r="BH21" s="7"/>
      <c r="BI21" s="105">
        <f t="shared" si="3"/>
        <v>0</v>
      </c>
      <c r="BJ21" s="104">
        <f t="shared" si="58"/>
        <v>0</v>
      </c>
      <c r="BK21" s="104">
        <f t="shared" si="59"/>
        <v>0</v>
      </c>
      <c r="BL21" s="104">
        <f t="shared" si="60"/>
        <v>0</v>
      </c>
      <c r="BM21" s="108">
        <f t="shared" si="4"/>
        <v>0</v>
      </c>
      <c r="BN21" s="7"/>
      <c r="BO21" s="105">
        <f t="shared" si="5"/>
        <v>0</v>
      </c>
      <c r="BP21" s="104">
        <f t="shared" si="61"/>
        <v>0</v>
      </c>
      <c r="BQ21" s="104">
        <f t="shared" si="62"/>
        <v>0</v>
      </c>
      <c r="BR21" s="104">
        <f t="shared" si="63"/>
        <v>0</v>
      </c>
      <c r="BS21" s="108">
        <f t="shared" si="6"/>
        <v>0</v>
      </c>
      <c r="BT21" s="7"/>
      <c r="BU21" s="105">
        <f t="shared" si="7"/>
        <v>0</v>
      </c>
      <c r="BV21" s="104">
        <f t="shared" si="64"/>
        <v>0</v>
      </c>
      <c r="BW21" s="104">
        <f t="shared" si="65"/>
        <v>0</v>
      </c>
      <c r="BX21" s="104">
        <f t="shared" si="66"/>
        <v>0</v>
      </c>
      <c r="BY21" s="108">
        <f t="shared" si="10"/>
        <v>0</v>
      </c>
      <c r="BZ21" s="7"/>
      <c r="CA21" s="105">
        <f t="shared" si="11"/>
        <v>0</v>
      </c>
      <c r="CB21" s="104">
        <f t="shared" si="67"/>
        <v>0</v>
      </c>
      <c r="CC21" s="104">
        <f t="shared" si="68"/>
        <v>0</v>
      </c>
      <c r="CD21" s="104">
        <f t="shared" si="69"/>
        <v>0</v>
      </c>
      <c r="CE21" s="108">
        <f t="shared" si="12"/>
        <v>0</v>
      </c>
      <c r="CF21" s="7"/>
      <c r="CG21" s="105">
        <f t="shared" si="13"/>
        <v>0</v>
      </c>
      <c r="CH21" s="104">
        <f t="shared" si="70"/>
        <v>0</v>
      </c>
      <c r="CI21" s="104">
        <f t="shared" si="71"/>
        <v>0</v>
      </c>
      <c r="CJ21" s="104">
        <f t="shared" si="72"/>
        <v>0</v>
      </c>
      <c r="CK21" s="108">
        <f t="shared" si="14"/>
        <v>0</v>
      </c>
      <c r="CL21" s="7"/>
      <c r="CM21" s="105">
        <f t="shared" si="15"/>
        <v>0</v>
      </c>
      <c r="CN21" s="104">
        <f t="shared" si="73"/>
        <v>0</v>
      </c>
      <c r="CO21" s="104">
        <f t="shared" si="74"/>
        <v>0</v>
      </c>
      <c r="CP21" s="104">
        <f t="shared" si="75"/>
        <v>0</v>
      </c>
      <c r="CQ21" s="108">
        <f t="shared" si="16"/>
        <v>0</v>
      </c>
      <c r="CR21" s="7"/>
      <c r="CS21" s="105">
        <f t="shared" si="17"/>
        <v>0</v>
      </c>
      <c r="CT21" s="104">
        <f t="shared" si="76"/>
        <v>0</v>
      </c>
      <c r="CU21" s="104">
        <f t="shared" si="77"/>
        <v>0</v>
      </c>
      <c r="CV21" s="104">
        <f t="shared" si="78"/>
        <v>0</v>
      </c>
      <c r="CW21" s="108">
        <f t="shared" si="20"/>
        <v>0</v>
      </c>
      <c r="CX21" s="7"/>
      <c r="CY21" s="105">
        <f t="shared" si="21"/>
        <v>0</v>
      </c>
      <c r="CZ21" s="104">
        <f t="shared" si="79"/>
        <v>0</v>
      </c>
      <c r="DA21" s="104">
        <f t="shared" si="49"/>
        <v>0</v>
      </c>
      <c r="DB21" s="104">
        <f t="shared" si="22"/>
        <v>0</v>
      </c>
      <c r="DC21" s="147">
        <f t="shared" si="23"/>
        <v>0</v>
      </c>
      <c r="DD21" s="147">
        <f t="shared" si="24"/>
        <v>0</v>
      </c>
      <c r="DE21" s="7"/>
      <c r="DF21" s="146">
        <f t="shared" si="25"/>
        <v>0</v>
      </c>
    </row>
    <row r="22" spans="1:110" ht="25.5" customHeight="1">
      <c r="A22" s="5"/>
      <c r="B22" s="5"/>
      <c r="C22" s="5"/>
      <c r="D22" s="5"/>
      <c r="E22" s="5"/>
      <c r="F22" s="5"/>
      <c r="G22" s="213"/>
      <c r="H22" s="5"/>
      <c r="I22" s="2">
        <v>10</v>
      </c>
      <c r="J22" s="2"/>
      <c r="K22" s="2"/>
      <c r="L22" s="145"/>
      <c r="M22" s="8">
        <v>1.5</v>
      </c>
      <c r="N22" s="2" t="s">
        <v>70</v>
      </c>
      <c r="O22" s="7"/>
      <c r="P22" s="7"/>
      <c r="Q22" s="11"/>
      <c r="R22" s="13">
        <f t="shared" si="26"/>
        <v>0</v>
      </c>
      <c r="S22" s="7"/>
      <c r="T22" s="23"/>
      <c r="U22" s="7">
        <f t="shared" si="50"/>
        <v>0</v>
      </c>
      <c r="V22" s="24"/>
      <c r="W22" s="16">
        <f t="shared" si="51"/>
        <v>0</v>
      </c>
      <c r="X22" s="12">
        <f t="shared" si="27"/>
        <v>0</v>
      </c>
      <c r="Y22" s="15"/>
      <c r="Z22" s="15"/>
      <c r="AA22" s="197"/>
      <c r="AB22" s="197"/>
      <c r="AC22" s="197"/>
      <c r="AD22" s="197"/>
      <c r="AE22" s="7"/>
      <c r="AF22" s="136" cm="1">
        <f t="array" ref="AF22">ROUND(_xlfn.IFS($N22="Ａ重油",AE22*1,$N22="灯油",AE22*0.939,$N22="ＬＰガス",AE22*1.299,$N22="ＬＮＧ",AE22*1.56),1)</f>
        <v>0</v>
      </c>
      <c r="AG22" s="136"/>
      <c r="AH22" s="136" cm="1">
        <f t="array" ref="AH22">ROUND(_xlfn.IFS($N22="Ａ重油",AG22*1,$N22="灯油",AG22*0.939,$N22="ＬＰガス",AG22*1.299,$N22="ＬＮＧ",AG22*1.56),1)</f>
        <v>0</v>
      </c>
      <c r="AI22" s="7"/>
      <c r="AJ22" s="7"/>
      <c r="AK22" s="7"/>
      <c r="AL22" s="203"/>
      <c r="AM22" s="203"/>
      <c r="AN22" s="203"/>
      <c r="AO22" s="203"/>
      <c r="AP22" s="204"/>
      <c r="AQ22" s="203"/>
      <c r="AR22" s="203"/>
      <c r="AS22" s="203"/>
      <c r="AT22" s="203"/>
      <c r="AU22" s="204"/>
      <c r="AV22" s="204"/>
      <c r="AW22" s="203"/>
      <c r="AX22" s="203"/>
      <c r="AY22" s="204"/>
      <c r="AZ22" s="187"/>
      <c r="BA22" s="108">
        <f t="shared" si="0"/>
        <v>0</v>
      </c>
      <c r="BB22" s="105"/>
      <c r="BC22" s="105">
        <f t="shared" si="1"/>
        <v>0</v>
      </c>
      <c r="BD22" s="104">
        <f t="shared" si="28"/>
        <v>0</v>
      </c>
      <c r="BE22" s="104">
        <f t="shared" ref="BE22:BE23" si="80">ROUNDDOWN(BA22*BC22*1/2,0)</f>
        <v>0</v>
      </c>
      <c r="BF22" s="104">
        <f t="shared" si="54"/>
        <v>0</v>
      </c>
      <c r="BG22" s="108">
        <f t="shared" si="2"/>
        <v>0</v>
      </c>
      <c r="BH22" s="7"/>
      <c r="BI22" s="105">
        <f t="shared" si="3"/>
        <v>0</v>
      </c>
      <c r="BJ22" s="104">
        <f t="shared" si="52"/>
        <v>0</v>
      </c>
      <c r="BK22" s="104">
        <f t="shared" si="53"/>
        <v>0</v>
      </c>
      <c r="BL22" s="104">
        <f t="shared" si="33"/>
        <v>0</v>
      </c>
      <c r="BM22" s="108">
        <f t="shared" si="4"/>
        <v>0</v>
      </c>
      <c r="BN22" s="7"/>
      <c r="BO22" s="105">
        <f t="shared" si="5"/>
        <v>0</v>
      </c>
      <c r="BP22" s="104">
        <f t="shared" si="34"/>
        <v>0</v>
      </c>
      <c r="BQ22" s="104">
        <f t="shared" si="35"/>
        <v>0</v>
      </c>
      <c r="BR22" s="104">
        <f t="shared" si="36"/>
        <v>0</v>
      </c>
      <c r="BS22" s="108">
        <f t="shared" si="6"/>
        <v>0</v>
      </c>
      <c r="BT22" s="7"/>
      <c r="BU22" s="105">
        <f t="shared" si="7"/>
        <v>0</v>
      </c>
      <c r="BV22" s="104">
        <f t="shared" si="37"/>
        <v>0</v>
      </c>
      <c r="BW22" s="104">
        <f t="shared" si="8"/>
        <v>0</v>
      </c>
      <c r="BX22" s="104">
        <f t="shared" si="9"/>
        <v>0</v>
      </c>
      <c r="BY22" s="108">
        <f t="shared" si="10"/>
        <v>0</v>
      </c>
      <c r="BZ22" s="7"/>
      <c r="CA22" s="105">
        <f t="shared" si="11"/>
        <v>0</v>
      </c>
      <c r="CB22" s="104">
        <f t="shared" si="38"/>
        <v>0</v>
      </c>
      <c r="CC22" s="104">
        <f t="shared" si="39"/>
        <v>0</v>
      </c>
      <c r="CD22" s="104">
        <f t="shared" si="40"/>
        <v>0</v>
      </c>
      <c r="CE22" s="108">
        <f t="shared" si="12"/>
        <v>0</v>
      </c>
      <c r="CF22" s="7"/>
      <c r="CG22" s="105">
        <f t="shared" si="13"/>
        <v>0</v>
      </c>
      <c r="CH22" s="104">
        <f t="shared" si="41"/>
        <v>0</v>
      </c>
      <c r="CI22" s="104">
        <f t="shared" si="42"/>
        <v>0</v>
      </c>
      <c r="CJ22" s="104">
        <f t="shared" si="43"/>
        <v>0</v>
      </c>
      <c r="CK22" s="108">
        <f t="shared" si="14"/>
        <v>0</v>
      </c>
      <c r="CL22" s="7"/>
      <c r="CM22" s="105">
        <f t="shared" si="15"/>
        <v>0</v>
      </c>
      <c r="CN22" s="104">
        <f t="shared" si="44"/>
        <v>0</v>
      </c>
      <c r="CO22" s="104">
        <f t="shared" si="45"/>
        <v>0</v>
      </c>
      <c r="CP22" s="104">
        <f t="shared" si="46"/>
        <v>0</v>
      </c>
      <c r="CQ22" s="108">
        <f t="shared" si="16"/>
        <v>0</v>
      </c>
      <c r="CR22" s="7"/>
      <c r="CS22" s="105">
        <f t="shared" si="17"/>
        <v>0</v>
      </c>
      <c r="CT22" s="104">
        <f t="shared" si="47"/>
        <v>0</v>
      </c>
      <c r="CU22" s="104">
        <f t="shared" si="18"/>
        <v>0</v>
      </c>
      <c r="CV22" s="104">
        <f t="shared" si="19"/>
        <v>0</v>
      </c>
      <c r="CW22" s="108">
        <f t="shared" si="20"/>
        <v>0</v>
      </c>
      <c r="CX22" s="7"/>
      <c r="CY22" s="105">
        <f t="shared" si="21"/>
        <v>0</v>
      </c>
      <c r="CZ22" s="104">
        <f t="shared" si="48"/>
        <v>0</v>
      </c>
      <c r="DA22" s="104">
        <f t="shared" si="49"/>
        <v>0</v>
      </c>
      <c r="DB22" s="104">
        <f t="shared" si="22"/>
        <v>0</v>
      </c>
      <c r="DC22" s="147">
        <f t="shared" si="23"/>
        <v>0</v>
      </c>
      <c r="DD22" s="147">
        <f t="shared" si="24"/>
        <v>0</v>
      </c>
      <c r="DE22" s="7"/>
      <c r="DF22" s="146">
        <f t="shared" si="25"/>
        <v>0</v>
      </c>
    </row>
    <row r="23" spans="1:110" ht="25.5" customHeight="1" thickBot="1">
      <c r="A23" s="5"/>
      <c r="B23" s="5"/>
      <c r="C23" s="5"/>
      <c r="D23" s="5"/>
      <c r="E23" s="5"/>
      <c r="F23" s="5"/>
      <c r="G23" s="213"/>
      <c r="H23" s="5"/>
      <c r="I23" s="3">
        <v>11</v>
      </c>
      <c r="J23" s="90"/>
      <c r="K23" s="3"/>
      <c r="L23" s="144"/>
      <c r="M23" s="8">
        <v>1.5</v>
      </c>
      <c r="N23" s="2" t="s">
        <v>70</v>
      </c>
      <c r="O23" s="37"/>
      <c r="P23" s="140"/>
      <c r="Q23" s="39"/>
      <c r="R23" s="40">
        <f t="shared" si="26"/>
        <v>0</v>
      </c>
      <c r="S23" s="37"/>
      <c r="T23" s="49"/>
      <c r="U23" s="37">
        <f t="shared" si="50"/>
        <v>0</v>
      </c>
      <c r="V23" s="50"/>
      <c r="W23" s="41">
        <f t="shared" si="51"/>
        <v>0</v>
      </c>
      <c r="X23" s="12">
        <f t="shared" si="27"/>
        <v>0</v>
      </c>
      <c r="Y23" s="43"/>
      <c r="Z23" s="43"/>
      <c r="AA23" s="198"/>
      <c r="AB23" s="198"/>
      <c r="AC23" s="198"/>
      <c r="AD23" s="198"/>
      <c r="AE23" s="37"/>
      <c r="AF23" s="136" cm="1">
        <f t="array" ref="AF23">ROUND(_xlfn.IFS($N23="Ａ重油",AE23*1,$N23="灯油",AE23*0.939,$N23="ＬＰガス",AE23*1.299,$N23="ＬＮＧ",AE23*1.56),1)</f>
        <v>0</v>
      </c>
      <c r="AG23" s="140"/>
      <c r="AH23" s="136" cm="1">
        <f t="array" ref="AH23">ROUND(_xlfn.IFS($N23="Ａ重油",AG23*1,$N23="灯油",AG23*0.939,$N23="ＬＰガス",AG23*1.299,$N23="ＬＮＧ",AG23*1.56),1)</f>
        <v>0</v>
      </c>
      <c r="AI23" s="7"/>
      <c r="AJ23" s="37"/>
      <c r="AK23" s="190"/>
      <c r="AL23" s="206"/>
      <c r="AM23" s="206"/>
      <c r="AN23" s="206"/>
      <c r="AO23" s="206"/>
      <c r="AP23" s="207"/>
      <c r="AQ23" s="206"/>
      <c r="AR23" s="206"/>
      <c r="AS23" s="206"/>
      <c r="AT23" s="206"/>
      <c r="AU23" s="207"/>
      <c r="AV23" s="207"/>
      <c r="AW23" s="206"/>
      <c r="AX23" s="206"/>
      <c r="AY23" s="207"/>
      <c r="AZ23" s="188"/>
      <c r="BA23" s="108">
        <f t="shared" si="0"/>
        <v>0</v>
      </c>
      <c r="BB23" s="105"/>
      <c r="BC23" s="105">
        <f t="shared" si="1"/>
        <v>0</v>
      </c>
      <c r="BD23" s="104">
        <f t="shared" si="28"/>
        <v>0</v>
      </c>
      <c r="BE23" s="104">
        <f t="shared" si="80"/>
        <v>0</v>
      </c>
      <c r="BF23" s="104">
        <f t="shared" si="54"/>
        <v>0</v>
      </c>
      <c r="BG23" s="108">
        <f t="shared" si="2"/>
        <v>0</v>
      </c>
      <c r="BH23" s="37"/>
      <c r="BI23" s="105">
        <f t="shared" si="3"/>
        <v>0</v>
      </c>
      <c r="BJ23" s="104">
        <f t="shared" si="52"/>
        <v>0</v>
      </c>
      <c r="BK23" s="104">
        <f t="shared" si="53"/>
        <v>0</v>
      </c>
      <c r="BL23" s="104">
        <f t="shared" si="33"/>
        <v>0</v>
      </c>
      <c r="BM23" s="108">
        <f t="shared" si="4"/>
        <v>0</v>
      </c>
      <c r="BN23" s="37"/>
      <c r="BO23" s="105">
        <f t="shared" si="5"/>
        <v>0</v>
      </c>
      <c r="BP23" s="104">
        <f t="shared" si="34"/>
        <v>0</v>
      </c>
      <c r="BQ23" s="104">
        <f t="shared" si="35"/>
        <v>0</v>
      </c>
      <c r="BR23" s="104">
        <f t="shared" si="36"/>
        <v>0</v>
      </c>
      <c r="BS23" s="108">
        <f t="shared" si="6"/>
        <v>0</v>
      </c>
      <c r="BT23" s="37"/>
      <c r="BU23" s="105">
        <f t="shared" si="7"/>
        <v>0</v>
      </c>
      <c r="BV23" s="104">
        <f t="shared" si="37"/>
        <v>0</v>
      </c>
      <c r="BW23" s="104">
        <f t="shared" si="8"/>
        <v>0</v>
      </c>
      <c r="BX23" s="104">
        <f t="shared" si="9"/>
        <v>0</v>
      </c>
      <c r="BY23" s="108">
        <f t="shared" si="10"/>
        <v>0</v>
      </c>
      <c r="BZ23" s="37"/>
      <c r="CA23" s="105">
        <f t="shared" si="11"/>
        <v>0</v>
      </c>
      <c r="CB23" s="104">
        <f t="shared" si="38"/>
        <v>0</v>
      </c>
      <c r="CC23" s="104">
        <f t="shared" si="39"/>
        <v>0</v>
      </c>
      <c r="CD23" s="104">
        <f t="shared" si="40"/>
        <v>0</v>
      </c>
      <c r="CE23" s="108">
        <f t="shared" si="12"/>
        <v>0</v>
      </c>
      <c r="CF23" s="37"/>
      <c r="CG23" s="105">
        <f t="shared" si="13"/>
        <v>0</v>
      </c>
      <c r="CH23" s="104">
        <f t="shared" si="41"/>
        <v>0</v>
      </c>
      <c r="CI23" s="104">
        <f t="shared" si="42"/>
        <v>0</v>
      </c>
      <c r="CJ23" s="104">
        <f t="shared" si="43"/>
        <v>0</v>
      </c>
      <c r="CK23" s="108">
        <f t="shared" si="14"/>
        <v>0</v>
      </c>
      <c r="CL23" s="37"/>
      <c r="CM23" s="105">
        <f t="shared" si="15"/>
        <v>0</v>
      </c>
      <c r="CN23" s="104">
        <f t="shared" si="44"/>
        <v>0</v>
      </c>
      <c r="CO23" s="104">
        <f t="shared" si="45"/>
        <v>0</v>
      </c>
      <c r="CP23" s="104">
        <f t="shared" si="46"/>
        <v>0</v>
      </c>
      <c r="CQ23" s="108">
        <f t="shared" si="16"/>
        <v>0</v>
      </c>
      <c r="CR23" s="37"/>
      <c r="CS23" s="105">
        <f t="shared" si="17"/>
        <v>0</v>
      </c>
      <c r="CT23" s="104">
        <f t="shared" si="47"/>
        <v>0</v>
      </c>
      <c r="CU23" s="104">
        <f t="shared" si="18"/>
        <v>0</v>
      </c>
      <c r="CV23" s="104">
        <f t="shared" si="19"/>
        <v>0</v>
      </c>
      <c r="CW23" s="108">
        <f t="shared" si="20"/>
        <v>0</v>
      </c>
      <c r="CX23" s="37"/>
      <c r="CY23" s="105">
        <f t="shared" si="21"/>
        <v>0</v>
      </c>
      <c r="CZ23" s="104">
        <f t="shared" si="48"/>
        <v>0</v>
      </c>
      <c r="DA23" s="104">
        <f t="shared" si="49"/>
        <v>0</v>
      </c>
      <c r="DB23" s="104">
        <f t="shared" si="22"/>
        <v>0</v>
      </c>
      <c r="DC23" s="148">
        <f t="shared" si="23"/>
        <v>0</v>
      </c>
      <c r="DD23" s="148">
        <f t="shared" si="24"/>
        <v>0</v>
      </c>
      <c r="DE23" s="7"/>
      <c r="DF23" s="146">
        <f t="shared" si="25"/>
        <v>0</v>
      </c>
    </row>
    <row r="24" spans="1:110" ht="48" customHeight="1" thickBot="1">
      <c r="A24" s="34" t="s">
        <v>27</v>
      </c>
      <c r="B24" s="33"/>
      <c r="C24" s="33"/>
      <c r="D24" s="33"/>
      <c r="E24" s="33"/>
      <c r="F24" s="33"/>
      <c r="G24" s="214"/>
      <c r="H24" s="33"/>
      <c r="I24" s="25">
        <f>COUNTA(I13:I23)</f>
        <v>11</v>
      </c>
      <c r="J24" s="25"/>
      <c r="K24" s="33"/>
      <c r="L24" s="33"/>
      <c r="M24" s="35"/>
      <c r="N24" s="25"/>
      <c r="O24" s="26">
        <f>SUM(O13:O23)</f>
        <v>0</v>
      </c>
      <c r="P24" s="27">
        <f>SUM(P13:P23)</f>
        <v>0</v>
      </c>
      <c r="Q24" s="27">
        <f>SUM(Q13:Q23)</f>
        <v>0</v>
      </c>
      <c r="R24" s="28">
        <f>SUM(R13:R23)</f>
        <v>0</v>
      </c>
      <c r="S24" s="26">
        <f>SUM(S13:S23)</f>
        <v>0</v>
      </c>
      <c r="T24" s="29"/>
      <c r="U24" s="30">
        <f>SUM(U13:U23)</f>
        <v>0</v>
      </c>
      <c r="V24" s="31"/>
      <c r="W24" s="32">
        <f t="shared" ref="W24:AH24" si="81">SUM(W13:W23)</f>
        <v>0</v>
      </c>
      <c r="X24" s="42">
        <f t="shared" si="81"/>
        <v>0</v>
      </c>
      <c r="Y24" s="94">
        <f t="shared" si="81"/>
        <v>0</v>
      </c>
      <c r="Z24" s="95">
        <f t="shared" si="81"/>
        <v>0</v>
      </c>
      <c r="AA24" s="199">
        <f t="shared" si="81"/>
        <v>0</v>
      </c>
      <c r="AB24" s="200">
        <f t="shared" si="81"/>
        <v>0</v>
      </c>
      <c r="AC24" s="199">
        <f t="shared" si="81"/>
        <v>0</v>
      </c>
      <c r="AD24" s="200">
        <f t="shared" si="81"/>
        <v>0</v>
      </c>
      <c r="AE24" s="96">
        <f t="shared" si="81"/>
        <v>0</v>
      </c>
      <c r="AF24" s="97">
        <f t="shared" si="81"/>
        <v>0</v>
      </c>
      <c r="AG24" s="26">
        <f t="shared" si="81"/>
        <v>0</v>
      </c>
      <c r="AH24" s="92">
        <f t="shared" si="81"/>
        <v>0</v>
      </c>
      <c r="AI24" s="191"/>
      <c r="AJ24" s="192">
        <f>SUM(AJ13:AJ23)</f>
        <v>0</v>
      </c>
      <c r="AK24" s="192">
        <f>SUM(AK13:AK23)</f>
        <v>0</v>
      </c>
      <c r="AL24" s="208">
        <f>SUM(AL13:AL23)</f>
        <v>0</v>
      </c>
      <c r="AM24" s="209">
        <f>SUM(AM13:AM23)</f>
        <v>0</v>
      </c>
      <c r="AN24" s="208">
        <f>SUM(AN13:AN23)</f>
        <v>0</v>
      </c>
      <c r="AO24" s="208"/>
      <c r="AP24" s="209">
        <f>SUM(AP13:AP23)</f>
        <v>0</v>
      </c>
      <c r="AQ24" s="208">
        <f>SUM(AQ13:AQ23)</f>
        <v>0</v>
      </c>
      <c r="AR24" s="209">
        <f>SUM(AR13:AR23)</f>
        <v>0</v>
      </c>
      <c r="AS24" s="208">
        <f>SUM(AS13:AS23)</f>
        <v>0</v>
      </c>
      <c r="AT24" s="208"/>
      <c r="AU24" s="209">
        <f>SUM(AU13:AU23)</f>
        <v>0</v>
      </c>
      <c r="AV24" s="209"/>
      <c r="AW24" s="208">
        <f>SUM(AW13:AW23)</f>
        <v>0</v>
      </c>
      <c r="AX24" s="208"/>
      <c r="AY24" s="209">
        <f>SUM(AY13:AY23)</f>
        <v>0</v>
      </c>
      <c r="AZ24" s="189">
        <f>SUM(AZ13:AZ23)</f>
        <v>0</v>
      </c>
      <c r="BA24" s="142"/>
      <c r="BB24" s="38">
        <f>SUM(BB13:BB23)</f>
        <v>0</v>
      </c>
      <c r="BC24" s="38">
        <f>SUM(BC13:BC23)</f>
        <v>0</v>
      </c>
      <c r="BD24" s="26">
        <f>SUM(BD13:BD23)</f>
        <v>0</v>
      </c>
      <c r="BE24" s="26">
        <f>SUM(BE13:BE23)</f>
        <v>0</v>
      </c>
      <c r="BF24" s="26">
        <f>SUM(BF13:BF23)</f>
        <v>0</v>
      </c>
      <c r="BG24" s="134"/>
      <c r="BH24" s="38">
        <f>SUM(BH13:BH23)</f>
        <v>0</v>
      </c>
      <c r="BI24" s="38">
        <f>SUM(BI13:BI23)</f>
        <v>0</v>
      </c>
      <c r="BJ24" s="26">
        <f>SUM(BJ13:BJ23)</f>
        <v>0</v>
      </c>
      <c r="BK24" s="26">
        <f>SUM(BK13:BK23)</f>
        <v>0</v>
      </c>
      <c r="BL24" s="26">
        <f>SUM(BL13:BL23)</f>
        <v>0</v>
      </c>
      <c r="BM24" s="134"/>
      <c r="BN24" s="38">
        <f>SUM(BN13:BN23)</f>
        <v>0</v>
      </c>
      <c r="BO24" s="38">
        <f>SUM(BO13:BO23)</f>
        <v>0</v>
      </c>
      <c r="BP24" s="26">
        <f>SUM(BP13:BP23)</f>
        <v>0</v>
      </c>
      <c r="BQ24" s="26">
        <f>SUM(BQ13:BQ23)</f>
        <v>0</v>
      </c>
      <c r="BR24" s="26">
        <f>SUM(BR13:BR23)</f>
        <v>0</v>
      </c>
      <c r="BS24" s="134"/>
      <c r="BT24" s="38">
        <f>SUM(BT13:BT23)</f>
        <v>0</v>
      </c>
      <c r="BU24" s="38">
        <f>SUM(BU13:BU23)</f>
        <v>0</v>
      </c>
      <c r="BV24" s="26">
        <f>SUM(BV13:BV23)</f>
        <v>0</v>
      </c>
      <c r="BW24" s="26">
        <f>SUM(BW13:BW23)</f>
        <v>0</v>
      </c>
      <c r="BX24" s="26">
        <f>SUM(BX13:BX23)</f>
        <v>0</v>
      </c>
      <c r="BY24" s="134"/>
      <c r="BZ24" s="38">
        <f>SUM(BZ13:BZ23)</f>
        <v>0</v>
      </c>
      <c r="CA24" s="38">
        <f>SUM(CA13:CA23)</f>
        <v>0</v>
      </c>
      <c r="CB24" s="26">
        <f>SUM(CB13:CB23)</f>
        <v>0</v>
      </c>
      <c r="CC24" s="26">
        <f>SUM(CC13:CC23)</f>
        <v>0</v>
      </c>
      <c r="CD24" s="26">
        <f>SUM(CD13:CD23)</f>
        <v>0</v>
      </c>
      <c r="CE24" s="134"/>
      <c r="CF24" s="38">
        <f>SUM(CF13:CF23)</f>
        <v>0</v>
      </c>
      <c r="CG24" s="38">
        <f>SUM(CG13:CG23)</f>
        <v>0</v>
      </c>
      <c r="CH24" s="26">
        <f>SUM(CH13:CH23)</f>
        <v>0</v>
      </c>
      <c r="CI24" s="26">
        <f>SUM(CI13:CI23)</f>
        <v>0</v>
      </c>
      <c r="CJ24" s="26">
        <f>SUM(CJ13:CJ23)</f>
        <v>0</v>
      </c>
      <c r="CK24" s="134"/>
      <c r="CL24" s="38">
        <f>SUM(CL13:CL23)</f>
        <v>0</v>
      </c>
      <c r="CM24" s="38">
        <f>SUM(CM13:CM23)</f>
        <v>0</v>
      </c>
      <c r="CN24" s="26">
        <f>SUM(CN13:CN23)</f>
        <v>0</v>
      </c>
      <c r="CO24" s="26">
        <f>SUM(CO13:CO23)</f>
        <v>0</v>
      </c>
      <c r="CP24" s="26">
        <f>SUM(CP13:CP23)</f>
        <v>0</v>
      </c>
      <c r="CQ24" s="134"/>
      <c r="CR24" s="38">
        <f>SUM(CR13:CR23)</f>
        <v>0</v>
      </c>
      <c r="CS24" s="38">
        <f>SUM(CS13:CS23)</f>
        <v>0</v>
      </c>
      <c r="CT24" s="26">
        <f>SUM(CT13:CT23)</f>
        <v>0</v>
      </c>
      <c r="CU24" s="26">
        <f>SUM(CU13:CU23)</f>
        <v>0</v>
      </c>
      <c r="CV24" s="26">
        <f>SUM(CV13:CV23)</f>
        <v>0</v>
      </c>
      <c r="CW24" s="134"/>
      <c r="CX24" s="38">
        <f t="shared" ref="CX24:DF24" si="82">SUM(CX13:CX23)</f>
        <v>0</v>
      </c>
      <c r="CY24" s="38">
        <f t="shared" si="82"/>
        <v>0</v>
      </c>
      <c r="CZ24" s="26">
        <f t="shared" si="82"/>
        <v>0</v>
      </c>
      <c r="DA24" s="26">
        <f t="shared" si="82"/>
        <v>0</v>
      </c>
      <c r="DB24" s="26">
        <f t="shared" si="82"/>
        <v>0</v>
      </c>
      <c r="DC24" s="149">
        <f t="shared" si="82"/>
        <v>0</v>
      </c>
      <c r="DD24" s="149">
        <f t="shared" si="82"/>
        <v>0</v>
      </c>
      <c r="DE24" s="134"/>
      <c r="DF24" s="38">
        <f t="shared" si="82"/>
        <v>0</v>
      </c>
    </row>
    <row r="25" spans="1:110" ht="28.5" customHeight="1">
      <c r="S25" s="19">
        <f>Q24+S24</f>
        <v>0</v>
      </c>
      <c r="W25" s="19">
        <f>S25+U24</f>
        <v>0</v>
      </c>
      <c r="Y25" s="296" t="s">
        <v>46</v>
      </c>
      <c r="Z25" s="297"/>
      <c r="AA25" s="297"/>
      <c r="AB25" s="297"/>
      <c r="AC25" s="297"/>
      <c r="AD25" s="298"/>
      <c r="AE25" s="98">
        <f>IF(Y24=0,0,AF24/$Y24*0.1)*100</f>
        <v>0</v>
      </c>
      <c r="AF25" s="99">
        <f>IF(Z24=0,0,AH24/$Z24*0.1)*100</f>
        <v>0</v>
      </c>
      <c r="AH25" s="93"/>
      <c r="AI25" s="226" t="s">
        <v>138</v>
      </c>
      <c r="AJ25" s="225" t="e">
        <f>AJ24/AF24</f>
        <v>#DIV/0!</v>
      </c>
      <c r="AK25" s="225" t="e">
        <f>AK24/AH24</f>
        <v>#DIV/0!</v>
      </c>
      <c r="AL25" s="210" t="s">
        <v>110</v>
      </c>
      <c r="AM25" s="211" t="e">
        <f>AM24/Y24</f>
        <v>#DIV/0!</v>
      </c>
      <c r="AN25" s="210"/>
      <c r="AO25" s="210" t="s">
        <v>111</v>
      </c>
      <c r="AP25" s="211" t="e">
        <f>(AM24+AP24)/Z24</f>
        <v>#DIV/0!</v>
      </c>
      <c r="AQ25" s="210" t="s">
        <v>110</v>
      </c>
      <c r="AR25" s="211" t="e">
        <f>AR24/Y24</f>
        <v>#DIV/0!</v>
      </c>
      <c r="AS25" s="210"/>
      <c r="AT25" s="210" t="s">
        <v>111</v>
      </c>
      <c r="AU25" s="211" t="e">
        <f>(AR24+AU24)/Z24</f>
        <v>#DIV/0!</v>
      </c>
      <c r="AV25" s="6"/>
      <c r="AW25" s="143"/>
      <c r="AX25" s="143"/>
      <c r="AY25" s="6"/>
      <c r="AZ25" s="143"/>
    </row>
    <row r="27" spans="1:110" ht="19.5" customHeight="1">
      <c r="A27" s="100" t="s">
        <v>47</v>
      </c>
      <c r="C27" s="100"/>
      <c r="M27" s="51"/>
      <c r="N27" s="252" t="s">
        <v>40</v>
      </c>
      <c r="O27" s="253"/>
      <c r="P27" s="52"/>
      <c r="Q27" s="53"/>
      <c r="S27" s="66"/>
      <c r="T27" s="132" t="s">
        <v>39</v>
      </c>
      <c r="U27" s="67"/>
      <c r="V27" s="67"/>
      <c r="W27" s="68"/>
      <c r="Y27" s="316" t="s">
        <v>162</v>
      </c>
      <c r="Z27" s="133"/>
      <c r="AA27" s="81"/>
      <c r="AB27" s="81"/>
      <c r="AC27" s="82"/>
      <c r="AD27" s="316" t="s">
        <v>163</v>
      </c>
      <c r="AE27" s="133"/>
      <c r="AF27" s="81"/>
      <c r="AG27" s="81"/>
      <c r="AH27" s="82"/>
      <c r="AI27" s="45"/>
      <c r="AJ27" s="45"/>
      <c r="AK27" s="45"/>
      <c r="AL27" s="45"/>
      <c r="AM27" s="45"/>
      <c r="AN27" s="45"/>
      <c r="AO27" s="45"/>
      <c r="AP27" s="45"/>
      <c r="AQ27" s="45"/>
      <c r="AR27" s="45"/>
      <c r="AS27" s="45"/>
      <c r="AT27" s="45"/>
      <c r="AU27" s="45"/>
      <c r="AV27" s="45"/>
      <c r="AW27" s="45"/>
      <c r="AX27" s="45"/>
      <c r="AY27" s="45"/>
      <c r="AZ27" s="45"/>
      <c r="BA27" s="45"/>
      <c r="BB27" s="131"/>
      <c r="BC27" s="240" t="s">
        <v>28</v>
      </c>
      <c r="BD27" s="241"/>
      <c r="BE27" s="242"/>
      <c r="BF27" s="243"/>
      <c r="BG27" s="45"/>
      <c r="BH27" s="131"/>
      <c r="BI27" s="240" t="s">
        <v>29</v>
      </c>
      <c r="BJ27" s="241"/>
      <c r="BK27" s="242"/>
      <c r="BL27" s="243"/>
      <c r="BM27" s="45"/>
      <c r="BN27" s="131"/>
      <c r="BO27" s="240" t="s">
        <v>58</v>
      </c>
      <c r="BP27" s="241"/>
      <c r="BQ27" s="242"/>
      <c r="BR27" s="243"/>
      <c r="BS27" s="45"/>
      <c r="BT27" s="131"/>
      <c r="BU27" s="240" t="s">
        <v>59</v>
      </c>
      <c r="BV27" s="241"/>
      <c r="BW27" s="242"/>
      <c r="BX27" s="243"/>
      <c r="BY27" s="45"/>
      <c r="BZ27" s="131"/>
      <c r="CA27" s="240" t="s">
        <v>60</v>
      </c>
      <c r="CB27" s="241"/>
      <c r="CC27" s="242"/>
      <c r="CD27" s="243"/>
      <c r="CE27" s="45"/>
      <c r="CF27" s="131"/>
      <c r="CG27" s="240" t="s">
        <v>61</v>
      </c>
      <c r="CH27" s="241"/>
      <c r="CI27" s="242"/>
      <c r="CJ27" s="243"/>
      <c r="CK27" s="45"/>
      <c r="CL27" s="131"/>
      <c r="CM27" s="240" t="s">
        <v>62</v>
      </c>
      <c r="CN27" s="241"/>
      <c r="CO27" s="242"/>
      <c r="CP27" s="243"/>
      <c r="CQ27" s="45"/>
      <c r="CR27" s="131"/>
      <c r="CS27" s="240" t="s">
        <v>63</v>
      </c>
      <c r="CT27" s="241"/>
      <c r="CU27" s="242"/>
      <c r="CV27" s="243"/>
      <c r="CW27" s="45"/>
      <c r="CX27" s="131"/>
      <c r="CY27" s="240" t="s">
        <v>64</v>
      </c>
      <c r="CZ27" s="241"/>
      <c r="DA27" s="242"/>
      <c r="DB27" s="243"/>
    </row>
    <row r="28" spans="1:110" ht="19.5" customHeight="1">
      <c r="A28" s="100" t="s">
        <v>48</v>
      </c>
      <c r="B28" s="100"/>
      <c r="C28" s="100"/>
      <c r="M28" s="54"/>
      <c r="N28" s="55" t="s">
        <v>70</v>
      </c>
      <c r="O28" s="55" t="s">
        <v>7</v>
      </c>
      <c r="P28" s="55" t="s">
        <v>21</v>
      </c>
      <c r="Q28" s="56" t="s">
        <v>22</v>
      </c>
      <c r="S28" s="69"/>
      <c r="T28" s="70" t="s">
        <v>70</v>
      </c>
      <c r="U28" s="70" t="s">
        <v>7</v>
      </c>
      <c r="V28" s="70" t="s">
        <v>21</v>
      </c>
      <c r="W28" s="71" t="s">
        <v>22</v>
      </c>
      <c r="Y28" s="83" t="s">
        <v>164</v>
      </c>
      <c r="Z28" s="4" t="s">
        <v>7</v>
      </c>
      <c r="AA28" s="4" t="s">
        <v>21</v>
      </c>
      <c r="AB28" s="4" t="s">
        <v>22</v>
      </c>
      <c r="AC28" s="317" t="s">
        <v>9</v>
      </c>
      <c r="AD28" s="83" t="s">
        <v>164</v>
      </c>
      <c r="AE28" s="4" t="s">
        <v>7</v>
      </c>
      <c r="AF28" s="4" t="s">
        <v>21</v>
      </c>
      <c r="AG28" s="4" t="s">
        <v>22</v>
      </c>
      <c r="AH28" s="317" t="s">
        <v>9</v>
      </c>
      <c r="AI28" s="45"/>
      <c r="AJ28" s="45"/>
      <c r="AK28" s="45"/>
      <c r="AL28" s="45"/>
      <c r="AM28" s="45"/>
      <c r="AN28" s="45"/>
      <c r="AO28" s="45"/>
      <c r="AP28" s="45"/>
      <c r="AQ28" s="45"/>
      <c r="AR28" s="45"/>
      <c r="AS28" s="45"/>
      <c r="AT28" s="45"/>
      <c r="AU28" s="45"/>
      <c r="AV28" s="45"/>
      <c r="AW28" s="45"/>
      <c r="AX28" s="45"/>
      <c r="AY28" s="45"/>
      <c r="AZ28" s="45"/>
      <c r="BA28" s="45"/>
      <c r="BB28" s="123"/>
      <c r="BC28" s="250" t="s">
        <v>18</v>
      </c>
      <c r="BD28" s="250"/>
      <c r="BE28" s="248"/>
      <c r="BF28" s="249"/>
      <c r="BG28" s="45"/>
      <c r="BH28" s="123"/>
      <c r="BI28" s="250" t="s">
        <v>18</v>
      </c>
      <c r="BJ28" s="250"/>
      <c r="BK28" s="248"/>
      <c r="BL28" s="249"/>
      <c r="BM28" s="45"/>
      <c r="BN28" s="123"/>
      <c r="BO28" s="250" t="s">
        <v>18</v>
      </c>
      <c r="BP28" s="250"/>
      <c r="BQ28" s="248"/>
      <c r="BR28" s="249"/>
      <c r="BS28" s="45"/>
      <c r="BT28" s="123"/>
      <c r="BU28" s="250" t="s">
        <v>18</v>
      </c>
      <c r="BV28" s="250"/>
      <c r="BW28" s="248"/>
      <c r="BX28" s="249"/>
      <c r="BY28" s="45"/>
      <c r="BZ28" s="123"/>
      <c r="CA28" s="250" t="s">
        <v>18</v>
      </c>
      <c r="CB28" s="250"/>
      <c r="CC28" s="248"/>
      <c r="CD28" s="249"/>
      <c r="CE28" s="45"/>
      <c r="CF28" s="123"/>
      <c r="CG28" s="250" t="s">
        <v>18</v>
      </c>
      <c r="CH28" s="250"/>
      <c r="CI28" s="248"/>
      <c r="CJ28" s="249"/>
      <c r="CK28" s="45"/>
      <c r="CL28" s="123"/>
      <c r="CM28" s="250" t="s">
        <v>18</v>
      </c>
      <c r="CN28" s="250"/>
      <c r="CO28" s="248"/>
      <c r="CP28" s="249"/>
      <c r="CQ28" s="45"/>
      <c r="CR28" s="123"/>
      <c r="CS28" s="251" t="s">
        <v>18</v>
      </c>
      <c r="CT28" s="250"/>
      <c r="CU28" s="248"/>
      <c r="CV28" s="249"/>
      <c r="CW28" s="45"/>
      <c r="CX28" s="123"/>
      <c r="CY28" s="251" t="s">
        <v>18</v>
      </c>
      <c r="CZ28" s="250"/>
      <c r="DA28" s="248"/>
      <c r="DB28" s="249"/>
    </row>
    <row r="29" spans="1:110" ht="19.5" customHeight="1">
      <c r="A29" s="100" t="s">
        <v>49</v>
      </c>
      <c r="B29" s="100"/>
      <c r="C29" s="100"/>
      <c r="M29" s="57">
        <v>1.1499999999999999</v>
      </c>
      <c r="N29" s="58">
        <f>SUMIFS($P$13:$P$23,$N$13:$N$23,$N$28,$M$13:$M$23,$M$29)</f>
        <v>0</v>
      </c>
      <c r="O29" s="58">
        <f>SUMIFS($P$13:$P$23,$N$13:$N$23,$O$28,$M$13:$M$23,$M$29)</f>
        <v>0</v>
      </c>
      <c r="P29" s="58">
        <f>SUMIFS($P$13:$P$23,$N$13:$N$23,$P$28,$M$13:$M$23,$M$29)</f>
        <v>0</v>
      </c>
      <c r="Q29" s="59">
        <f>SUMIFS($P$13:$P$23,$N$13:$N$23,$Q$28,$M$13:$M$23,$M$29)</f>
        <v>0</v>
      </c>
      <c r="S29" s="72">
        <v>1.1499999999999999</v>
      </c>
      <c r="T29" s="73">
        <f>SUMIFS($O$13:$O$23,$N$13:$N$23,$N$28,$M$13:$M$23,$M$29)</f>
        <v>0</v>
      </c>
      <c r="U29" s="73">
        <f>SUMIFS($O$13:$O$23,$N$13:$N$23,$O$28,$M$13:$M$23,$M$29)</f>
        <v>0</v>
      </c>
      <c r="V29" s="73">
        <f>SUMIFS($O$13:$O$23,$N$13:$N$23,$P$28,$M$13:$M$23,$M$29)</f>
        <v>0</v>
      </c>
      <c r="W29" s="74">
        <f>SUMIFS($O$13:$O$23,$N$13:$N$23,$Q$28,$M$13:$M$23,$M$29)</f>
        <v>0</v>
      </c>
      <c r="Y29" s="17">
        <f>SUMIFS($AE$13:$AE$23,$N$13:$N$23,$N$28)</f>
        <v>0</v>
      </c>
      <c r="Z29" s="18">
        <f>SUMIFS($AE$13:$AE$23,$N$13:$N$23,$O$28)</f>
        <v>0</v>
      </c>
      <c r="AA29" s="18">
        <f>SUMIFS($AE$13:$AE$23,$N$13:$N$23,$P$28)</f>
        <v>0</v>
      </c>
      <c r="AB29" s="18">
        <f>SUMIFS($AE$13:$AE$23,$N$13:$N$23,$Q$28)</f>
        <v>0</v>
      </c>
      <c r="AC29" s="318">
        <f>SUM(Y29:AB29)</f>
        <v>0</v>
      </c>
      <c r="AD29" s="17">
        <f>SUMIFS($AF$13:$AF$23,$N$13:$N$23,$N$28)</f>
        <v>0</v>
      </c>
      <c r="AE29" s="18">
        <f>SUMIFS($AF$13:$AF$23,$N$13:$N$23,$O$28)</f>
        <v>0</v>
      </c>
      <c r="AF29" s="18">
        <f>SUMIFS($AF$13:$AF$23,$N$13:$N$23,$P$28)</f>
        <v>0</v>
      </c>
      <c r="AG29" s="18">
        <f>SUMIFS($AF$13:$AF$23,$N$13:$N$23,$Q$28)</f>
        <v>0</v>
      </c>
      <c r="AH29" s="318">
        <f>SUM(AD29:AG29)</f>
        <v>0</v>
      </c>
      <c r="AK29" s="46"/>
      <c r="AL29" s="46"/>
      <c r="AM29" s="46"/>
      <c r="AN29" s="46"/>
      <c r="AO29" s="46"/>
      <c r="AP29" s="46"/>
      <c r="AQ29" s="46"/>
      <c r="AR29" s="46"/>
      <c r="AS29" s="46"/>
      <c r="AT29" s="46"/>
      <c r="AU29" s="46"/>
      <c r="AV29" s="46"/>
      <c r="AW29" s="46"/>
      <c r="AX29" s="46"/>
      <c r="AY29" s="46"/>
      <c r="AZ29" s="46"/>
      <c r="BA29" s="46"/>
      <c r="BB29" s="123"/>
      <c r="BC29" s="124" t="s">
        <v>70</v>
      </c>
      <c r="BD29" s="124" t="s">
        <v>7</v>
      </c>
      <c r="BE29" s="124" t="s">
        <v>21</v>
      </c>
      <c r="BF29" s="125" t="s">
        <v>22</v>
      </c>
      <c r="BG29" s="46"/>
      <c r="BH29" s="123"/>
      <c r="BI29" s="124" t="s">
        <v>70</v>
      </c>
      <c r="BJ29" s="124" t="s">
        <v>7</v>
      </c>
      <c r="BK29" s="124" t="s">
        <v>20</v>
      </c>
      <c r="BL29" s="125" t="s">
        <v>22</v>
      </c>
      <c r="BM29" s="46"/>
      <c r="BN29" s="123"/>
      <c r="BO29" s="124" t="s">
        <v>70</v>
      </c>
      <c r="BP29" s="124" t="s">
        <v>7</v>
      </c>
      <c r="BQ29" s="124" t="s">
        <v>20</v>
      </c>
      <c r="BR29" s="125" t="s">
        <v>22</v>
      </c>
      <c r="BS29" s="46"/>
      <c r="BT29" s="123"/>
      <c r="BU29" s="124" t="s">
        <v>70</v>
      </c>
      <c r="BV29" s="124" t="s">
        <v>7</v>
      </c>
      <c r="BW29" s="124" t="s">
        <v>20</v>
      </c>
      <c r="BX29" s="125" t="s">
        <v>22</v>
      </c>
      <c r="BY29" s="46"/>
      <c r="BZ29" s="123"/>
      <c r="CA29" s="124" t="s">
        <v>70</v>
      </c>
      <c r="CB29" s="124" t="s">
        <v>7</v>
      </c>
      <c r="CC29" s="124" t="s">
        <v>20</v>
      </c>
      <c r="CD29" s="125" t="s">
        <v>22</v>
      </c>
      <c r="CE29" s="46"/>
      <c r="CF29" s="123"/>
      <c r="CG29" s="124" t="s">
        <v>70</v>
      </c>
      <c r="CH29" s="124" t="s">
        <v>7</v>
      </c>
      <c r="CI29" s="124" t="s">
        <v>20</v>
      </c>
      <c r="CJ29" s="125" t="s">
        <v>22</v>
      </c>
      <c r="CK29" s="46"/>
      <c r="CL29" s="123"/>
      <c r="CM29" s="124" t="s">
        <v>70</v>
      </c>
      <c r="CN29" s="124" t="s">
        <v>7</v>
      </c>
      <c r="CO29" s="124" t="s">
        <v>20</v>
      </c>
      <c r="CP29" s="125" t="s">
        <v>22</v>
      </c>
      <c r="CQ29" s="46"/>
      <c r="CR29" s="123"/>
      <c r="CS29" s="124" t="s">
        <v>70</v>
      </c>
      <c r="CT29" s="124" t="s">
        <v>7</v>
      </c>
      <c r="CU29" s="124" t="s">
        <v>20</v>
      </c>
      <c r="CV29" s="125" t="s">
        <v>22</v>
      </c>
      <c r="CW29" s="46"/>
      <c r="CX29" s="123"/>
      <c r="CY29" s="124" t="s">
        <v>70</v>
      </c>
      <c r="CZ29" s="124" t="s">
        <v>7</v>
      </c>
      <c r="DA29" s="124" t="s">
        <v>20</v>
      </c>
      <c r="DB29" s="125" t="s">
        <v>22</v>
      </c>
    </row>
    <row r="30" spans="1:110" ht="19.5" customHeight="1">
      <c r="A30" s="100" t="s">
        <v>139</v>
      </c>
      <c r="B30" s="100"/>
      <c r="C30" s="100"/>
      <c r="M30" s="57" t="s">
        <v>8</v>
      </c>
      <c r="N30" s="58">
        <f>SUMIFS($P$13:$P$23,$N$13:$N$23,$N$28,$M$13:$M$23,$M$30)</f>
        <v>0</v>
      </c>
      <c r="O30" s="58">
        <f>SUMIFS($P$13:$P$23,$N$13:$N$23,$O$28,$M$13:$M$23,$M$30)</f>
        <v>0</v>
      </c>
      <c r="P30" s="58">
        <f>SUMIFS($P$13:$P$23,$N$13:$N$23,$P$28,$M$13:$M$23,$M$30)</f>
        <v>0</v>
      </c>
      <c r="Q30" s="59">
        <f>SUMIFS($P$13:$P$23,$N$13:$N$23,$Q$28,$M$13:$M$23,$M$30)</f>
        <v>0</v>
      </c>
      <c r="S30" s="72" t="s">
        <v>8</v>
      </c>
      <c r="T30" s="73">
        <f>SUMIFS($O$13:$O$23,$N$13:$N$23,$N$28,$M$13:$M$23,$M$30)</f>
        <v>0</v>
      </c>
      <c r="U30" s="73">
        <f>SUMIFS($O$13:$O$23,$N$13:$N$23,$O$28,$M$13:$M$23,$M$30)</f>
        <v>0</v>
      </c>
      <c r="V30" s="73">
        <f>SUMIFS($O$13:$O$23,$N$13:$N$23,$P$28,$M$13:$M$23,$M$30)</f>
        <v>0</v>
      </c>
      <c r="W30" s="74">
        <f>SUMIFS($O$13:$O$23,$N$13:$N$23,$Q$28,$M$13:$M$23,$M$30)</f>
        <v>0</v>
      </c>
      <c r="Y30" s="19"/>
      <c r="AG30" s="46"/>
      <c r="AH30" s="46"/>
      <c r="AK30" s="46"/>
      <c r="AL30" s="46"/>
      <c r="AM30" s="46"/>
      <c r="AN30" s="46"/>
      <c r="AO30" s="46"/>
      <c r="AP30" s="46"/>
      <c r="AQ30" s="46"/>
      <c r="AR30" s="46"/>
      <c r="AS30" s="46"/>
      <c r="AT30" s="46"/>
      <c r="AU30" s="46"/>
      <c r="AV30" s="46"/>
      <c r="AW30" s="46"/>
      <c r="AX30" s="46"/>
      <c r="AY30" s="46"/>
      <c r="AZ30" s="46"/>
      <c r="BA30" s="46"/>
      <c r="BB30" s="126">
        <v>1.1499999999999999</v>
      </c>
      <c r="BC30" s="124">
        <f>COUNTIFS(BD13:BD23,"&lt;&gt;0",$N$13:$N$23,$BC$29,$M$13:$M$23,$BB$30)</f>
        <v>0</v>
      </c>
      <c r="BD30" s="124">
        <f>COUNTIFS(BD13:BD23,"&lt;&gt;0",$N$13:$N$23,$BD$29,$M$13:$M$23,$BB$30)</f>
        <v>0</v>
      </c>
      <c r="BE30" s="124">
        <f>COUNTIFS(BD14:BD24,"&lt;&gt;0",$N$13:$N$23,$BE$29,$M$13:$M$23,$BB$30)</f>
        <v>0</v>
      </c>
      <c r="BF30" s="125">
        <f>COUNTIFS(BD13:BD23,"&lt;&gt;0",$N$13:$N$23,$BF$29,$M$13:$M$23,$BB$30)</f>
        <v>0</v>
      </c>
      <c r="BG30" s="46"/>
      <c r="BH30" s="126">
        <v>1.1499999999999999</v>
      </c>
      <c r="BI30" s="124">
        <f>COUNTIFS(BJ13:BJ23,"&lt;&gt;0",$N$13:$N$23,$BI$29,$M$13:$M$23,$BH$30)</f>
        <v>0</v>
      </c>
      <c r="BJ30" s="124">
        <f>COUNTIFS(BJ13:BJ23,"&lt;&gt;0",$N$13:$N$23,$BJ$29,$M$13:$M$23,$BH$30)</f>
        <v>0</v>
      </c>
      <c r="BK30" s="124">
        <f>COUNTIFS(BJ13:BJ23,"&lt;&gt;0",$N$13:$N$23,$BK$29,$M$13:$M$23,$BH$30)</f>
        <v>0</v>
      </c>
      <c r="BL30" s="125">
        <f>COUNTIFS(BJ13:BJ23,"&lt;&gt;0",$N$13:$N$23,$BL$29,$M$13:$M$23,$BH$30)</f>
        <v>0</v>
      </c>
      <c r="BM30" s="46"/>
      <c r="BN30" s="126">
        <v>1.1499999999999999</v>
      </c>
      <c r="BO30" s="124">
        <f>COUNTIFS(BP13:BP23,"&lt;&gt;0",$N$13:$N$23,$BO$29,$M$13:$M$23,$BN$30)</f>
        <v>0</v>
      </c>
      <c r="BP30" s="124">
        <f>COUNTIFS(BP13:BP23,"&lt;&gt;0",$N$13:$N$23,$BP$29,$M$13:$M$23,$BN$30)</f>
        <v>0</v>
      </c>
      <c r="BQ30" s="124">
        <f>COUNTIFS(BP13:BP23,"&lt;&gt;0",$N$13:$N$23,$BQ$29,$M$13:$M$23,$BN$30)</f>
        <v>0</v>
      </c>
      <c r="BR30" s="125">
        <f>COUNTIFS(BP13:BP23,"&lt;&gt;0",$N$13:$N$23,$BR$29,$M$13:$M$23,$BN$30)</f>
        <v>0</v>
      </c>
      <c r="BS30" s="46"/>
      <c r="BT30" s="126">
        <v>1.1499999999999999</v>
      </c>
      <c r="BU30" s="124">
        <f>COUNTIFS(BV13:BV23,"&lt;&gt;0",$N$13:$N$23,$BU$29,$M$13:$M$23,$BT$30)</f>
        <v>0</v>
      </c>
      <c r="BV30" s="124">
        <f>COUNTIFS(BV13:BV23,"&lt;&gt;0",$N$13:$N$23,$BV$29,$M$13:$M$23,$BT$30)</f>
        <v>0</v>
      </c>
      <c r="BW30" s="124">
        <f>COUNTIFS(BV13:BV23,"&lt;&gt;0",$N$13:$N$23,$BW$29,$M$13:$M$23,$BT$30)</f>
        <v>0</v>
      </c>
      <c r="BX30" s="125">
        <f>COUNTIFS(BV13:BV23,"&lt;&gt;0",$N$13:$N$23,$BX$29,$M$13:$M$23,$BT$30)</f>
        <v>0</v>
      </c>
      <c r="BY30" s="46"/>
      <c r="BZ30" s="126">
        <v>1.1499999999999999</v>
      </c>
      <c r="CA30" s="124">
        <f>COUNTIFS(CB13:CB23,"&lt;&gt;0",$N$13:$N$23,$CA$29,$M$13:$M$23,$BZ$30)</f>
        <v>0</v>
      </c>
      <c r="CB30" s="124">
        <f>COUNTIFS(CB13:CB23,"&lt;&gt;0",$N$13:$N$23,$CB$29,$M$13:$M$23,$BZ$30)</f>
        <v>0</v>
      </c>
      <c r="CC30" s="124">
        <f>COUNTIFS(CB14:CB24,"&lt;&gt;0",$N$13:$N$23,$CC$29,$M$13:$M$23,$BZ$30)</f>
        <v>0</v>
      </c>
      <c r="CD30" s="125">
        <f>COUNTIFS(CB14:CB24,"&lt;&gt;0",$N$13:$N$23,$CD$29,$M$13:$M$23,$BZ$30)</f>
        <v>0</v>
      </c>
      <c r="CE30" s="46"/>
      <c r="CF30" s="126">
        <v>1.1499999999999999</v>
      </c>
      <c r="CG30" s="124">
        <f>COUNTIFS(CH13:CH23,"&lt;&gt;0",$N$13:$N$23,$CG$29,$M$13:$M$23,$CF$30)</f>
        <v>0</v>
      </c>
      <c r="CH30" s="124">
        <f>COUNTIFS(CH13:CH23,"&lt;&gt;0",$N$13:$N$23,$CH$29,$M$13:$M$23,$CF$30)</f>
        <v>0</v>
      </c>
      <c r="CI30" s="124">
        <f>COUNTIFS(CH13:CH23,"&lt;&gt;0",$N$13:$N$23,$CI$29,$M$13:$M$23,$CF$30)</f>
        <v>0</v>
      </c>
      <c r="CJ30" s="125">
        <f>COUNTIFS(CH13:CH23,"&lt;&gt;0",$N$13:$N$23,$CJ$29,$M$13:$M$23,$CF$30)</f>
        <v>0</v>
      </c>
      <c r="CK30" s="46"/>
      <c r="CL30" s="126">
        <v>1.1499999999999999</v>
      </c>
      <c r="CM30" s="124">
        <f>COUNTIFS($CN$13:$CN$23,"&lt;&gt;0",$N$13:$N$23,CM29,$M$13:$M$23,CL30)</f>
        <v>0</v>
      </c>
      <c r="CN30" s="124">
        <f>COUNTIFS($CN$13:$CN$23,"&lt;&gt;0",$N$13:$N$23,CN29,$M$13:$M$23,CL30)</f>
        <v>0</v>
      </c>
      <c r="CO30" s="124">
        <f>COUNTIFS($CN$13:$CN$23,"&lt;&gt;0",$N$13:$N$23,CO29,$M$13:$M$23,CL30)</f>
        <v>0</v>
      </c>
      <c r="CP30" s="125">
        <f>COUNTIFS($CN$13:$CN$23,"&lt;&gt;0",$N$13:$N$23,CP29,$M$13:$M$23,CL30)</f>
        <v>0</v>
      </c>
      <c r="CQ30" s="46"/>
      <c r="CR30" s="126">
        <v>1.1499999999999999</v>
      </c>
      <c r="CS30" s="124">
        <f>COUNTIFS($CT$13:$CT$23,"&lt;&gt;0",$N$13:$N$23,CS29,$M$13:$M$23,CR30)</f>
        <v>0</v>
      </c>
      <c r="CT30" s="124">
        <f>COUNTIFS($CT$13:$CT$23,"&lt;&gt;0",$N$13:$N$23,CT29,$M$13:$M$23,CR30)</f>
        <v>0</v>
      </c>
      <c r="CU30" s="124">
        <f>COUNTIFS($CT$13:$CT$23,"&lt;&gt;0",$N$13:$N$23,CU29,$M$13:$M$23,CR30)</f>
        <v>0</v>
      </c>
      <c r="CV30" s="125">
        <f>COUNTIFS($CT$13:$CT$23,"&lt;&gt;0",$N$13:$N$23,CV29,$M$13:$M$23,CR30)</f>
        <v>0</v>
      </c>
      <c r="CW30" s="46"/>
      <c r="CX30" s="126">
        <v>1.1499999999999999</v>
      </c>
      <c r="CY30" s="124">
        <f>COUNTIFS($CZ$13:$CZ$23,"&lt;&gt;0",$N$13:$N$23,CY29,$M$13:$M$23,CX30)</f>
        <v>0</v>
      </c>
      <c r="CZ30" s="124">
        <f>COUNTIFS($CZ$13:$CZ$23,"&lt;&gt;0",$N$13:$N$23,CZ29,$M$13:$M$23,CX30)</f>
        <v>0</v>
      </c>
      <c r="DA30" s="124">
        <f>COUNTIFS($CZ$13:$CZ$23,"&lt;&gt;0",$N$13:$N$23,DA29,$M$13:$M$23,CX30)</f>
        <v>0</v>
      </c>
      <c r="DB30" s="124">
        <f>COUNTIFS($CZ$13:$CZ$23,"&lt;&gt;0",$N$13:$N$23,DB29,$M$13:$M$23,CX30)</f>
        <v>0</v>
      </c>
    </row>
    <row r="31" spans="1:110" ht="19.5" customHeight="1">
      <c r="A31" s="101" t="s">
        <v>140</v>
      </c>
      <c r="B31" s="100"/>
      <c r="C31" s="100"/>
      <c r="M31" s="57" t="s">
        <v>6</v>
      </c>
      <c r="N31" s="58">
        <f>SUMIFS($P$13:$P$23,$N$13:$N$23,$N$28,$M$13:$M$23,$M$31)</f>
        <v>0</v>
      </c>
      <c r="O31" s="58">
        <f>SUMIFS($P$13:$P$23,$N$13:$N$23,$O$28,$M$13:$M$23,$M$31)</f>
        <v>0</v>
      </c>
      <c r="P31" s="58">
        <f>SUMIFS($P$13:$P$23,$N$13:$N$23,$P$28,$M$13:$M$23,$M$31)</f>
        <v>0</v>
      </c>
      <c r="Q31" s="59">
        <f>SUMIFS($P$13:$P$23,$N$13:$N$23,$Q$28,$M$13:$M$23,$M$31)</f>
        <v>0</v>
      </c>
      <c r="S31" s="72" t="s">
        <v>6</v>
      </c>
      <c r="T31" s="73">
        <f>SUMIFS($O$13:$O$23,$N$13:$N$23,$N$28,$M$13:$M$23,$M$31)</f>
        <v>0</v>
      </c>
      <c r="U31" s="73">
        <f>SUMIFS($O$13:$O$23,$N$13:$N$23,$O$28,$M$13:$M$23,$M$31)</f>
        <v>0</v>
      </c>
      <c r="V31" s="73">
        <f>SUMIFS($O$13:$O$23,$N$13:$N$23,$P$28,$M$13:$M$23,$M$31)</f>
        <v>0</v>
      </c>
      <c r="W31" s="74">
        <f>SUMIFS($O$13:$O$23,$N$13:$N$23,$Q$28,$M$13:$M$23,$M$31)</f>
        <v>0</v>
      </c>
      <c r="Y31" s="84"/>
      <c r="Z31" s="85"/>
      <c r="AA31" s="319" t="s">
        <v>165</v>
      </c>
      <c r="AB31" s="320"/>
      <c r="AC31" s="321"/>
      <c r="AD31" s="84"/>
      <c r="AE31" s="85"/>
      <c r="AF31" s="319" t="s">
        <v>166</v>
      </c>
      <c r="AG31" s="320"/>
      <c r="AH31" s="321"/>
      <c r="AK31" s="46"/>
      <c r="AL31" s="46"/>
      <c r="AM31" s="46"/>
      <c r="AN31" s="46"/>
      <c r="AO31" s="46"/>
      <c r="AP31" s="46"/>
      <c r="AQ31" s="46"/>
      <c r="AR31" s="46"/>
      <c r="AS31" s="46"/>
      <c r="AT31" s="46"/>
      <c r="AU31" s="46"/>
      <c r="AV31" s="46"/>
      <c r="AW31" s="46"/>
      <c r="AX31" s="46"/>
      <c r="AY31" s="46"/>
      <c r="AZ31" s="46"/>
      <c r="BA31" s="46"/>
      <c r="BB31" s="126" t="s">
        <v>8</v>
      </c>
      <c r="BC31" s="124">
        <f>COUNTIFS(BD13:BD23,"&lt;&gt;0",$N$13:$N$23,$BC$29,$M$13:$M$23,$BB$31)</f>
        <v>0</v>
      </c>
      <c r="BD31" s="124">
        <f>COUNTIFS(BD13:BD23,"&lt;&gt;0",$N$13:$N$23,$BD$29,$M$13:$M$23,$BB$31)</f>
        <v>0</v>
      </c>
      <c r="BE31" s="124">
        <f>COUNTIFS(BD14:BD24,"&lt;&gt;0",$N$13:$N$23,$BE$29,$M$13:$M$23,$BB$31)</f>
        <v>0</v>
      </c>
      <c r="BF31" s="125">
        <f>COUNTIFS(BD13:BD23,"&lt;&gt;0",$N$13:$N$23,$BE$29,$M$13:$M$23,$BB$31)</f>
        <v>0</v>
      </c>
      <c r="BG31" s="46"/>
      <c r="BH31" s="126" t="s">
        <v>8</v>
      </c>
      <c r="BI31" s="124">
        <f>COUNTIFS(BJ13:BJ23,"&lt;&gt;0",$N$13:$N$23,$BI$29,$M$13:$M$23,$BH$31)</f>
        <v>0</v>
      </c>
      <c r="BJ31" s="124">
        <f>COUNTIFS(BJ13:BJ23,"&lt;&gt;0",$N$13:$N$23,$BJ$29,$M$13:$M$23,$BH$31)</f>
        <v>0</v>
      </c>
      <c r="BK31" s="124">
        <f>COUNTIFS(BJ13:BJ23,"&lt;&gt;0",$N$13:$N$23,$BK$29,$M$13:$M$23,$BH$31)</f>
        <v>0</v>
      </c>
      <c r="BL31" s="125">
        <f>COUNTIFS(BJ13:BJ23,"&lt;&gt;0",$N$13:$N$23,$BL$29,$M$13:$M$23,$BH$31)</f>
        <v>0</v>
      </c>
      <c r="BM31" s="46"/>
      <c r="BN31" s="126" t="s">
        <v>8</v>
      </c>
      <c r="BO31" s="124">
        <f>COUNTIFS(BP13:BP23,"&lt;&gt;0",$N$13:$N$23,$BO$29,$M$13:$M$23,$BN$31)</f>
        <v>0</v>
      </c>
      <c r="BP31" s="124">
        <f>COUNTIFS(BP13:BP23,"&lt;&gt;0",$N$13:$N$23,$BP$29,$M$13:$M$23,$BN$31)</f>
        <v>0</v>
      </c>
      <c r="BQ31" s="124">
        <f>COUNTIFS(BP13:BP23,"&lt;&gt;0",$N$13:$N$23,$BQ$29,$M$13:$M$23,$BN$31)</f>
        <v>0</v>
      </c>
      <c r="BR31" s="125">
        <f>COUNTIFS(BP13:BP23,"&lt;&gt;0",$N$13:$N$23,$BR$29,$M$13:$M$23,$BN$31)</f>
        <v>0</v>
      </c>
      <c r="BS31" s="46"/>
      <c r="BT31" s="126" t="s">
        <v>8</v>
      </c>
      <c r="BU31" s="124">
        <f>COUNTIFS(BV13:BV23,"&lt;&gt;0",$N$13:$N$23,$BU$29,$M$13:$M$23,$BT$31)</f>
        <v>0</v>
      </c>
      <c r="BV31" s="124">
        <f>COUNTIFS(BV13:BV23,"&lt;&gt;0",$N$13:$N$23,$BV$29,$M$13:$M$23,$BT$31)</f>
        <v>0</v>
      </c>
      <c r="BW31" s="124">
        <f>COUNTIFS(BV13:BV23,"&lt;&gt;0",$N$13:$N$23,$BW$29,$M$13:$M$23,$BT$31)</f>
        <v>0</v>
      </c>
      <c r="BX31" s="125">
        <f>COUNTIFS(BV13:BV23,"&lt;&gt;0",$N$13:$N$23,$BX$29,$M$13:$M$23,$BT$30)</f>
        <v>0</v>
      </c>
      <c r="BY31" s="46"/>
      <c r="BZ31" s="126" t="s">
        <v>8</v>
      </c>
      <c r="CA31" s="124">
        <f>COUNTIFS(CB13:CB23,"&lt;&gt;0",$N$13:$N$23,$CA$29,$M$13:$M$23,$BZ$31)</f>
        <v>0</v>
      </c>
      <c r="CB31" s="124">
        <f>COUNTIFS(CB13:CB23,"&lt;&gt;0",$N$13:$N$23,$CB$29,$M$13:$M$23,$BZ$31)</f>
        <v>0</v>
      </c>
      <c r="CC31" s="124">
        <f>COUNTIFS(CB13:CB23,"&lt;&gt;0",$N$13:$N$23,$CC$29,$M$13:$M$23,$BZ$31)</f>
        <v>0</v>
      </c>
      <c r="CD31" s="125">
        <f>COUNTIFS(CB13:CB23,"&lt;&gt;0",$N$13:$N$23,$CD$29,$M$13:$M$23,$BZ$31)</f>
        <v>0</v>
      </c>
      <c r="CE31" s="46"/>
      <c r="CF31" s="126" t="s">
        <v>8</v>
      </c>
      <c r="CG31" s="124">
        <f>COUNTIFS(CH13:CH23,"&lt;&gt;0",$N$13:$N$23,$CG$29,$M$13:$M$23,$CF$31)</f>
        <v>0</v>
      </c>
      <c r="CH31" s="124">
        <f>COUNTIFS(CH13:CH23,"&lt;&gt;0",$N$13:$N$23,$CH$29,$M$13:$M$23,$CF$31)</f>
        <v>0</v>
      </c>
      <c r="CI31" s="124">
        <f>COUNTIFS(CH13:CH23,"&lt;&gt;0",$N$13:$N$23,$CI$29,$M$13:$M$23,$CF$31)</f>
        <v>0</v>
      </c>
      <c r="CJ31" s="125">
        <f>COUNTIFS(CH13:CH23,"&lt;&gt;0",$N$13:$N$23,$CJ$29,$M$13:$M$23,$CF$31)</f>
        <v>0</v>
      </c>
      <c r="CK31" s="46"/>
      <c r="CL31" s="126" t="s">
        <v>8</v>
      </c>
      <c r="CM31" s="124">
        <f>COUNTIFS($CN$13:$CN$23,"&lt;&gt;0",$N$13:$N$23,CM29,$M$13:$M$23,CL31)</f>
        <v>0</v>
      </c>
      <c r="CN31" s="124">
        <f>COUNTIFS($CN$13:$CN$23,"&lt;&gt;0",$N$13:$N$23,CN29,$M$13:$M$23,CL31)</f>
        <v>0</v>
      </c>
      <c r="CO31" s="124">
        <f>COUNTIFS($CN$13:$CN$23,"&lt;&gt;0",$N$13:$N$23,CO29,$M$13:$M$23,CL31)</f>
        <v>0</v>
      </c>
      <c r="CP31" s="125">
        <f>COUNTIFS($CN$13:$CN$23,"&lt;&gt;0",$N$13:$N$23,CP29,$M$13:$M$23,CL31)</f>
        <v>0</v>
      </c>
      <c r="CQ31" s="46"/>
      <c r="CR31" s="126" t="s">
        <v>8</v>
      </c>
      <c r="CS31" s="124">
        <f>COUNTIFS($CT$13:$CT$23,"&lt;&gt;0",$N$13:$N$23,CS30,$M$13:$M$23,CR31)</f>
        <v>0</v>
      </c>
      <c r="CT31" s="124">
        <f>COUNTIFS($CT$13:$CT$23,"&lt;&gt;0",$N$13:$N$23,CT29,$M$13:$M$23,CR31)</f>
        <v>0</v>
      </c>
      <c r="CU31" s="124">
        <f>COUNTIFS($CT$13:$CT$23,"&lt;&gt;0",$N$13:$N$23,CU29,$M$13:$M$23,CR31)</f>
        <v>0</v>
      </c>
      <c r="CV31" s="125">
        <f>COUNTIFS($CT$13:$CT$23,"&lt;&gt;0",$N$13:$N$23,CV29,$M$13:$M$23,CR31)</f>
        <v>0</v>
      </c>
      <c r="CW31" s="46"/>
      <c r="CX31" s="126" t="s">
        <v>8</v>
      </c>
      <c r="CY31" s="124">
        <f>COUNTIFS($CZ$13:$CZ$23,"&lt;&gt;0",$N$13:$N$23,CY29,$M$13:$M$23,CX31)</f>
        <v>0</v>
      </c>
      <c r="CZ31" s="124">
        <f>COUNTIFS($CZ$13:$CZ$23,"&lt;&gt;0",$N$13:$N$23,CZ29,$M$13:$M$23,CX31)</f>
        <v>0</v>
      </c>
      <c r="DA31" s="124">
        <f>COUNTIFS($CZ$13:$CZ$23,"&lt;&gt;0",$N$13:$N$23,DA29,$M$13:$M$23,CX31)</f>
        <v>0</v>
      </c>
      <c r="DB31" s="124">
        <f>COUNTIFS($CZ$13:$CZ$23,"&lt;&gt;0",$N$13:$N$23,DB29,$M$13:$M$23,CX31)</f>
        <v>0</v>
      </c>
    </row>
    <row r="32" spans="1:110" ht="19.5" customHeight="1">
      <c r="A32" s="101" t="s">
        <v>51</v>
      </c>
      <c r="B32" s="100"/>
      <c r="C32" s="100"/>
      <c r="M32" s="57" t="s">
        <v>5</v>
      </c>
      <c r="N32" s="58">
        <f>SUMIFS($P$13:$P$23,$N$13:$N$23,$N$28,$M$13:$M$23,$M$32)</f>
        <v>0</v>
      </c>
      <c r="O32" s="58">
        <f>SUMIFS($P$13:$P$23,$N$13:$N$23,$O$28,$M$13:$M$23,$M$32)</f>
        <v>0</v>
      </c>
      <c r="P32" s="58">
        <f>SUMIFS($P$13:$P$23,$N$13:$N$23,$P$28,$M$13:$M$23,$M$32)</f>
        <v>0</v>
      </c>
      <c r="Q32" s="59">
        <f>SUMIFS($P$13:$P$23,$N$13:$N$23,$Q$28,$M$13:$M$23,$M$32)</f>
        <v>0</v>
      </c>
      <c r="S32" s="72" t="s">
        <v>5</v>
      </c>
      <c r="T32" s="73">
        <f>SUMIFS($O$13:$O$23,$N$13:$N$23,$N$28,$M$13:$M$23,$M$32)</f>
        <v>0</v>
      </c>
      <c r="U32" s="73">
        <f>SUMIFS($P$13:$P$23,$N$13:$N$23,$O$28,$M$13:$M$23,$M$32)</f>
        <v>0</v>
      </c>
      <c r="V32" s="73">
        <f>SUMIFS($O$13:$O$23,$N$13:$N$23,$P$28,$M$13:$M$23,$M$32)</f>
        <v>0</v>
      </c>
      <c r="W32" s="74">
        <f>SUMIFS($P$13:$P$23,$N$13:$N$23,$Q$28,$M$13:$M$23,$M$32)</f>
        <v>0</v>
      </c>
      <c r="Y32" s="86"/>
      <c r="Z32" s="322"/>
      <c r="AA32" s="87"/>
      <c r="AB32" s="87"/>
      <c r="AC32" s="323"/>
      <c r="AD32" s="86"/>
      <c r="AE32" s="322"/>
      <c r="AF32" s="87"/>
      <c r="AG32" s="87"/>
      <c r="AH32" s="323"/>
      <c r="AK32" s="46"/>
      <c r="AL32" s="46"/>
      <c r="AM32" s="46"/>
      <c r="AN32" s="46"/>
      <c r="AO32" s="46"/>
      <c r="AP32" s="46"/>
      <c r="AQ32" s="46"/>
      <c r="AR32" s="46"/>
      <c r="AS32" s="46"/>
      <c r="AT32" s="46"/>
      <c r="AU32" s="46"/>
      <c r="AV32" s="46"/>
      <c r="AW32" s="46"/>
      <c r="AX32" s="46"/>
      <c r="AY32" s="46"/>
      <c r="AZ32" s="46"/>
      <c r="BA32" s="46"/>
      <c r="BB32" s="126" t="s">
        <v>6</v>
      </c>
      <c r="BC32" s="124">
        <f>COUNTIFS(BD13:BD23,"&lt;&gt;0",$N$13:$N$23,$BC$29,$M$13:$M$23,$BB$32)</f>
        <v>0</v>
      </c>
      <c r="BD32" s="124">
        <f>COUNTIFS(BD13:BD23,"&lt;&gt;0",$N$13:$N$23,$BD$29,$M$13:$M$23,$BB$32)</f>
        <v>0</v>
      </c>
      <c r="BE32" s="124">
        <f>COUNTIFS(BD13:BD23,"&lt;&gt;0",$N$13:$N$23,$BE$29,$M$13:$M$23,$BB$32)</f>
        <v>0</v>
      </c>
      <c r="BF32" s="125">
        <f>COUNTIFS(BD13:BD23,"&lt;&gt;0",$N$13:$N$23,$BF$29,$M$13:$M$23,$BB$32)</f>
        <v>0</v>
      </c>
      <c r="BG32" s="46"/>
      <c r="BH32" s="126" t="s">
        <v>6</v>
      </c>
      <c r="BI32" s="124">
        <f>COUNTIFS(BJ13:BJ23,"&lt;&gt;0",$N$13:$N$23,$BI$29,$M$13:$M$23,$BH$32)</f>
        <v>0</v>
      </c>
      <c r="BJ32" s="124">
        <f>COUNTIFS(BJ13:BJ23,"&lt;&gt;0",$N$13:$N$23,$BJ$29,$M$13:$M$23,$BH$32)</f>
        <v>0</v>
      </c>
      <c r="BK32" s="124">
        <f>COUNTIFS(BJ13:BJ23,"&lt;&gt;0",$N$13:$N$23,$BK$29,$M$13:$M$23,$BH$32)</f>
        <v>0</v>
      </c>
      <c r="BL32" s="125">
        <f>COUNTIFS(BJ13:BJ23,"&lt;&gt;0",$N$13:$N$23,$BL$29,$M$13:$M$23,$BH$32)</f>
        <v>0</v>
      </c>
      <c r="BM32" s="46"/>
      <c r="BN32" s="126" t="s">
        <v>6</v>
      </c>
      <c r="BO32" s="124">
        <f>COUNTIFS(BP13:BP23,"&lt;&gt;0",$N$13:$N$23,$BO$29,$M$13:$M$23,$BN$32)</f>
        <v>0</v>
      </c>
      <c r="BP32" s="124">
        <f>COUNTIFS(BP13:BP23,"&lt;&gt;0",$N$13:$N$23,$BP$29,$M$13:$M$23,$BN$32)</f>
        <v>0</v>
      </c>
      <c r="BQ32" s="124">
        <f>COUNTIFS(BP13:BP23,"&lt;&gt;0",$N$13:$N$23,$BQ$29,$M$13:$M$23,$BN$32)</f>
        <v>0</v>
      </c>
      <c r="BR32" s="125">
        <f>COUNTIFS(BP13:BP23,"&lt;&gt;0",$N$13:$N$23,$BR$29,$M$13:$M$23,$BN$32)</f>
        <v>0</v>
      </c>
      <c r="BS32" s="46"/>
      <c r="BT32" s="126" t="s">
        <v>6</v>
      </c>
      <c r="BU32" s="124">
        <f>COUNTIFS(BV13:BV23,"&lt;&gt;0",$N$13:$N$23,$BU$29,$M$13:$M$23,$BT$32)</f>
        <v>0</v>
      </c>
      <c r="BV32" s="124">
        <f>COUNTIFS(BV13:BV23,"&lt;&gt;0",$N$13:$N$23,$BV$29,$M$13:$M$23,$BT$32)</f>
        <v>0</v>
      </c>
      <c r="BW32" s="124">
        <f>COUNTIFS(BV13:BV23,"&lt;&gt;0",$N$13:$N$23,$BW$29,$M$13:$M$23,$BT$32)</f>
        <v>0</v>
      </c>
      <c r="BX32" s="125">
        <f>COUNTIFS(BV13:BV23,"&lt;&gt;0",$N$13:$N$23,$BX$29,$M$13:$M$23,$BT$30)</f>
        <v>0</v>
      </c>
      <c r="BY32" s="46"/>
      <c r="BZ32" s="126" t="s">
        <v>6</v>
      </c>
      <c r="CA32" s="124">
        <f>COUNTIFS(CB13:CB23,"&lt;&gt;0",$N$13:$N$23,$CA$29,$M$13:$M$23,$BZ$32)</f>
        <v>0</v>
      </c>
      <c r="CB32" s="124">
        <f>COUNTIFS(CB13:CB23,"&lt;&gt;0",$N$13:$N$23,$CB$29,$M$13:$M$23,$BZ$32)</f>
        <v>0</v>
      </c>
      <c r="CC32" s="124">
        <f>COUNTIFS(CB13:CB23,"&lt;&gt;0",$N$13:$N$23,$CC$29,$M$13:$M$23,$BZ$32)</f>
        <v>0</v>
      </c>
      <c r="CD32" s="125">
        <f>COUNTIFS(CB13:CB23,"&lt;&gt;0",$N$13:$N$23,$CD$29,$M$13:$M$23,$BZ$32)</f>
        <v>0</v>
      </c>
      <c r="CE32" s="46"/>
      <c r="CF32" s="126" t="s">
        <v>6</v>
      </c>
      <c r="CG32" s="124">
        <f>COUNTIFS(CH13:CH23,"&lt;&gt;0",$N$13:$N$23,$CG$29,$M$13:$M$23,$CF$32)</f>
        <v>0</v>
      </c>
      <c r="CH32" s="124">
        <f>COUNTIFS(CH13:CH23,"&lt;&gt;0",$N$13:$N$23,$CH$29,$M$13:$M$23,$CF$32)</f>
        <v>0</v>
      </c>
      <c r="CI32" s="124">
        <f>COUNTIFS(CH13:CH23,"&lt;&gt;0",$N$13:$N$23,$CI$29,$M$13:$M$23,$CF$32)</f>
        <v>0</v>
      </c>
      <c r="CJ32" s="125">
        <f>COUNTIFS(CH13:CH23,"&lt;&gt;0",$N$13:$N$23,$CJ$29,$M$13:$M$23,$CF$32)</f>
        <v>0</v>
      </c>
      <c r="CK32" s="46"/>
      <c r="CL32" s="126" t="s">
        <v>6</v>
      </c>
      <c r="CM32" s="124">
        <f>COUNTIFS($CN$13:$CN$23,"&lt;&gt;0",$N$13:$N$23,CM29,$M$13:$M$23,CL32)</f>
        <v>0</v>
      </c>
      <c r="CN32" s="124">
        <f>COUNTIFS($CN$13:$CN$23,"&lt;&gt;0",$N$13:$N$23,CN29,$M$13:$M$23,CL32)</f>
        <v>0</v>
      </c>
      <c r="CO32" s="124">
        <f>COUNTIFS($CN$13:$CN$23,"&lt;&gt;0",$N$13:$N$23,CO29,$M$13:$M$23,CL32)</f>
        <v>0</v>
      </c>
      <c r="CP32" s="125">
        <f>COUNTIFS($CN$13:$CN$23,"&lt;&gt;0",$N$13:$N$23,CP29,$M$13:$M$23,CL32)</f>
        <v>0</v>
      </c>
      <c r="CQ32" s="46"/>
      <c r="CR32" s="126" t="s">
        <v>6</v>
      </c>
      <c r="CS32" s="124">
        <f>COUNTIFS($CT$13:$CT$23,"&lt;&gt;0",$N$13:$N$23,CS29,$M$13:$M$23,CR32)</f>
        <v>0</v>
      </c>
      <c r="CT32" s="124">
        <f>COUNTIFS($CT$13:$CT$23,"&lt;&gt;0",$N$13:$N$23,CT29,$M$13:$M$23,CR32)</f>
        <v>0</v>
      </c>
      <c r="CU32" s="124">
        <f>COUNTIFS($CT$13:$CT$23,"&lt;&gt;0",$N$13:$N$23,CU29,$M$13:$M$23,CR32)</f>
        <v>0</v>
      </c>
      <c r="CV32" s="125">
        <f>COUNTIFS($CT$13:$CT$23,"&lt;&gt;0",$N$13:$N$23,CV29,$M$13:$M$23,CR32)</f>
        <v>0</v>
      </c>
      <c r="CW32" s="46"/>
      <c r="CX32" s="126" t="s">
        <v>6</v>
      </c>
      <c r="CY32" s="124">
        <f>COUNTIFS($CZ$13:$CZ$23,"&lt;&gt;0",$N$13:$N$23,CY29,$M$13:$M$23,CX32)</f>
        <v>0</v>
      </c>
      <c r="CZ32" s="124">
        <f>COUNTIFS($CZ$13:$CZ$23,"&lt;&gt;0",$N$13:$N$23,CZ29,$M$13:$M$23,CX32)</f>
        <v>0</v>
      </c>
      <c r="DA32" s="124">
        <f>COUNTIFS($CZ$13:$CZ$23,"&lt;&gt;0",$N$13:$N$23,DA29,$M$13:$M$23,CX32)</f>
        <v>0</v>
      </c>
      <c r="DB32" s="124">
        <f>COUNTIFS($CZ$13:$CZ$23,"&lt;&gt;0",$N$13:$N$23,DB29,$M$13:$M$23,CX32)</f>
        <v>0</v>
      </c>
    </row>
    <row r="33" spans="1:106" ht="19.5" customHeight="1">
      <c r="A33" s="102" t="s">
        <v>50</v>
      </c>
      <c r="B33" s="102"/>
      <c r="C33" s="102"/>
      <c r="M33" s="54" t="s">
        <v>33</v>
      </c>
      <c r="N33" s="60">
        <f>SUM(N29:N32)</f>
        <v>0</v>
      </c>
      <c r="O33" s="60">
        <f>SUM(O29:O32)</f>
        <v>0</v>
      </c>
      <c r="P33" s="60">
        <f>SUM(P29:P32)</f>
        <v>0</v>
      </c>
      <c r="Q33" s="61">
        <f>SUM(Q29:Q32)</f>
        <v>0</v>
      </c>
      <c r="R33" s="19"/>
      <c r="S33" s="69" t="s">
        <v>33</v>
      </c>
      <c r="T33" s="75">
        <f>SUM(T29:T32)</f>
        <v>0</v>
      </c>
      <c r="U33" s="75">
        <f>SUM(U29:U32)</f>
        <v>0</v>
      </c>
      <c r="V33" s="75">
        <f>SUM(V29:V32)</f>
        <v>0</v>
      </c>
      <c r="W33" s="76">
        <f>SUM(W29:W32)</f>
        <v>0</v>
      </c>
      <c r="Y33" s="86" t="s">
        <v>164</v>
      </c>
      <c r="Z33" s="87" t="s">
        <v>7</v>
      </c>
      <c r="AA33" s="87" t="s">
        <v>21</v>
      </c>
      <c r="AB33" s="87" t="s">
        <v>22</v>
      </c>
      <c r="AC33" s="323" t="s">
        <v>9</v>
      </c>
      <c r="AD33" s="86" t="s">
        <v>164</v>
      </c>
      <c r="AE33" s="87" t="s">
        <v>7</v>
      </c>
      <c r="AF33" s="87" t="s">
        <v>21</v>
      </c>
      <c r="AG33" s="87" t="s">
        <v>22</v>
      </c>
      <c r="AH33" s="323" t="s">
        <v>9</v>
      </c>
      <c r="AK33" s="47"/>
      <c r="AL33" s="47"/>
      <c r="AM33" s="47"/>
      <c r="AN33" s="47"/>
      <c r="AO33" s="47"/>
      <c r="AP33" s="47"/>
      <c r="AQ33" s="47"/>
      <c r="AR33" s="47"/>
      <c r="AS33" s="47"/>
      <c r="AT33" s="47"/>
      <c r="AU33" s="47"/>
      <c r="AV33" s="47"/>
      <c r="AW33" s="47"/>
      <c r="AX33" s="47"/>
      <c r="AY33" s="47"/>
      <c r="AZ33" s="47"/>
      <c r="BA33" s="47"/>
      <c r="BB33" s="126" t="s">
        <v>5</v>
      </c>
      <c r="BC33" s="124">
        <f>COUNTIFS(BD13:BD23,"&lt;&gt;0",$N$13:$N$23,$BC$29,$M$13:$M$23,$BB$33)</f>
        <v>0</v>
      </c>
      <c r="BD33" s="124">
        <f>COUNTIFS(BD13:BD23,"&lt;&gt;0",$N$13:$N$23,$BD$29,$M$13:$M$23,$BB$33)</f>
        <v>0</v>
      </c>
      <c r="BE33" s="124">
        <f>COUNTIFS(BD13:BD23,"&lt;&gt;0",$N$13:$N$23,$BE$29,$M$13:$M$23,$BB$33)</f>
        <v>0</v>
      </c>
      <c r="BF33" s="125">
        <f>COUNTIFS(BD13:BD23,"&lt;&gt;0",$N$13:$N$23,$BF$29,$M$13:$M$23,$BB$33)</f>
        <v>0</v>
      </c>
      <c r="BG33" s="47"/>
      <c r="BH33" s="126" t="s">
        <v>5</v>
      </c>
      <c r="BI33" s="124">
        <f>COUNTIFS(BJ13:BJ23,"&lt;&gt;0",$N$13:$N$23,$BI$29,$M$13:$M$23,$BH$33)</f>
        <v>0</v>
      </c>
      <c r="BJ33" s="124">
        <f>COUNTIFS(BJ13:BJ23,"&lt;&gt;0",$N$13:$N$23,$BJ$29,$M$13:$M$23,$BH$33)</f>
        <v>0</v>
      </c>
      <c r="BK33" s="124">
        <f>COUNTIFS(BJ13:BJ23,"&lt;&gt;0",$N$13:$N$23,$BK$29,$M$13:$M$23,$BH$33)</f>
        <v>0</v>
      </c>
      <c r="BL33" s="125">
        <f>COUNTIFS(BJ13:BJ23,"&lt;&gt;0",$N$13:$N$23,$BL$29,$M$13:$M$23,$BH$33)</f>
        <v>0</v>
      </c>
      <c r="BM33" s="47"/>
      <c r="BN33" s="126" t="s">
        <v>5</v>
      </c>
      <c r="BO33" s="124">
        <f>COUNTIFS(BP13:BP23,"&lt;&gt;0",$N$13:$N$23,$BO$29,$M$13:$M$23,$BN$33)</f>
        <v>0</v>
      </c>
      <c r="BP33" s="124">
        <f>COUNTIFS(BP13:BP23,"&lt;&gt;0",$N$13:$N$23,$BP$29,$M$13:$M$23,$BN$33)</f>
        <v>0</v>
      </c>
      <c r="BQ33" s="124">
        <f>COUNTIFS(BP13:BP23,"&lt;&gt;0",$N$13:$N$23,$BQ$29,$M$13:$M$23,$BN$33)</f>
        <v>0</v>
      </c>
      <c r="BR33" s="125">
        <f>COUNTIFS(BP13:BP23,"&lt;&gt;0",$N$13:$N$23,$BR$29,$M$13:$M$23,$BN$33)</f>
        <v>0</v>
      </c>
      <c r="BS33" s="47"/>
      <c r="BT33" s="126" t="s">
        <v>5</v>
      </c>
      <c r="BU33" s="124">
        <f>COUNTIFS(BV13:BV23,"&lt;&gt;0",$N$13:$N$23,$BU$29,$M$13:$M$23,$BT$33)</f>
        <v>0</v>
      </c>
      <c r="BV33" s="124">
        <f>COUNTIFS(BV13:BV23,"&lt;&gt;0",$N$13:$N$23,$BV$29,$M$13:$M$23,$BT$33)</f>
        <v>0</v>
      </c>
      <c r="BW33" s="124">
        <f>COUNTIFS(BV13:BV23,"&lt;&gt;0",$N$13:$N$23,$BW$29,$M$13:$M$23,$BT$33)</f>
        <v>0</v>
      </c>
      <c r="BX33" s="125">
        <f>COUNTIFS(BV13:BV23,"&lt;&gt;0",$N$13:$N$23,$BX$29,$M$13:$M$23,$BT$30)</f>
        <v>0</v>
      </c>
      <c r="BY33" s="47"/>
      <c r="BZ33" s="126" t="s">
        <v>5</v>
      </c>
      <c r="CA33" s="124">
        <f>COUNTIFS(CB13:CB23,"&lt;&gt;0",$N$13:$N$23,$CA$29,$M$13:$M$23,$BZ$33)</f>
        <v>0</v>
      </c>
      <c r="CB33" s="124">
        <f>COUNTIFS(CB13:CB23,"&lt;&gt;0",$N$13:$N$23,$CB$29,$M$13:$M$23,$BZ$33)</f>
        <v>0</v>
      </c>
      <c r="CC33" s="124">
        <f>COUNTIFS(CB13:CB23,"&lt;&gt;0",$N$13:$N$23,$CC$29,$M$13:$M$23,$BZ$33)</f>
        <v>0</v>
      </c>
      <c r="CD33" s="125">
        <f>COUNTIFS(CB13:CB23,"&lt;&gt;0",$N$13:$N$23,$CD$29,$M$13:$M$23,$BZ$33)</f>
        <v>0</v>
      </c>
      <c r="CE33" s="47"/>
      <c r="CF33" s="126" t="s">
        <v>5</v>
      </c>
      <c r="CG33" s="124">
        <f>COUNTIFS(CH13:CH23,"&lt;&gt;0",$N$13:$N$23,$CG$29,$M$13:$M$23,$CF$33)</f>
        <v>0</v>
      </c>
      <c r="CH33" s="124">
        <f>COUNTIFS(CH13:CH23,"&lt;&gt;0",$N$13:$N$23,$CH$29,$M$13:$M$23,$CF$33)</f>
        <v>0</v>
      </c>
      <c r="CI33" s="124">
        <f>COUNTIFS(CH13:CH23,"&lt;&gt;0",$N$13:$N$23,$CI$29,$M$13:$M$23,$CF$33)</f>
        <v>0</v>
      </c>
      <c r="CJ33" s="125">
        <f>COUNTIFS(CH13:CH23,"&lt;&gt;0",$N$13:$N$23,$CJ$29,$M$13:$M$23,$CF$33)</f>
        <v>0</v>
      </c>
      <c r="CK33" s="47"/>
      <c r="CL33" s="126" t="s">
        <v>5</v>
      </c>
      <c r="CM33" s="124">
        <f>COUNTIFS($CN$13:$CN$23,"&lt;&gt;0",$N$13:$N$23,CM29,$M$13:$M$23,CL33)</f>
        <v>0</v>
      </c>
      <c r="CN33" s="124">
        <f>COUNTIFS($CN$13:$CN$23,"&lt;&gt;0",$N$13:$N$23,CN29,$M$13:$M$23,CL33)</f>
        <v>0</v>
      </c>
      <c r="CO33" s="124">
        <f>COUNTIFS($CN$13:$CN$23,"&lt;&gt;0",$N$13:$N$23,CO29,$M$13:$M$23,CL33)</f>
        <v>0</v>
      </c>
      <c r="CP33" s="125">
        <f>COUNTIFS($CN$13:$CN$23,"&lt;&gt;0",$N$13:$N$23,CP29,$M$13:$M$23,CL33)</f>
        <v>0</v>
      </c>
      <c r="CQ33" s="47"/>
      <c r="CR33" s="126" t="s">
        <v>5</v>
      </c>
      <c r="CS33" s="124">
        <f>COUNTIFS($CT$13:$CT$23,"&lt;&gt;0",$N$13:$N$23,CS29,$M$13:$M$23,CR33)</f>
        <v>0</v>
      </c>
      <c r="CT33" s="124">
        <f>COUNTIFS($CT$13:$CT$23,"&lt;&gt;0",$N$13:$N$23,CT29,$M$13:$M$23,CR33)</f>
        <v>0</v>
      </c>
      <c r="CU33" s="124">
        <f>COUNTIFS($CT$13:$CT$23,"&lt;&gt;0",$N$13:$N$23,CU29,$M$13:$M$23,CR33)</f>
        <v>0</v>
      </c>
      <c r="CV33" s="125">
        <f>COUNTIFS($CT$13:$CT$23,"&lt;&gt;0",$N$13:$N$23,CV29,$M$13:$M$23,CR33)</f>
        <v>0</v>
      </c>
      <c r="CW33" s="47"/>
      <c r="CX33" s="126" t="s">
        <v>5</v>
      </c>
      <c r="CY33" s="124">
        <f>COUNTIFS($CZ$13:$CZ$23,"&lt;&gt;0",$N$13:$N$23,CY29,$M$13:$M$23,CX33)</f>
        <v>0</v>
      </c>
      <c r="CZ33" s="124">
        <f>COUNTIFS($CZ$13:$CZ$23,"&lt;&gt;0",$N$13:$N$23,CZ29,$M$13:$M$23,CX33)</f>
        <v>0</v>
      </c>
      <c r="DA33" s="124">
        <f>COUNTIFS($CZ$13:$CZ$23,"&lt;&gt;0",$N$13:$N$23,DA29,$M$13:$M$23,CX33)</f>
        <v>0</v>
      </c>
      <c r="DB33" s="124">
        <f>COUNTIFS($CZ$13:$CZ$23,"&lt;&gt;0",$N$13:$N$23,DB29,$M$13:$M$23,CX33)</f>
        <v>0</v>
      </c>
    </row>
    <row r="34" spans="1:106" ht="19.5" customHeight="1">
      <c r="A34" s="102" t="s">
        <v>73</v>
      </c>
      <c r="B34" s="100"/>
      <c r="C34" s="100"/>
      <c r="M34" s="62" t="s">
        <v>9</v>
      </c>
      <c r="N34" s="63">
        <f>SUM(N33:Q33)</f>
        <v>0</v>
      </c>
      <c r="O34" s="64"/>
      <c r="P34" s="64"/>
      <c r="Q34" s="65"/>
      <c r="S34" s="77" t="s">
        <v>9</v>
      </c>
      <c r="T34" s="78">
        <f>SUM(T33:W33)</f>
        <v>0</v>
      </c>
      <c r="U34" s="79"/>
      <c r="V34" s="79"/>
      <c r="W34" s="80"/>
      <c r="Y34" s="88">
        <f>SUMIFS($AG$13:$AG$23,$N$13:$N$23,$N$28)</f>
        <v>0</v>
      </c>
      <c r="Z34" s="89">
        <f>SUMIFS($AG$13:$AG$23,$N$13:$N$23,$O$28)</f>
        <v>0</v>
      </c>
      <c r="AA34" s="89">
        <f>SUMIFS($AG$13:$AG$23,$N$13:$N$23,$P$28)</f>
        <v>0</v>
      </c>
      <c r="AB34" s="89">
        <f>SUMIFS($AG$13:$AG$23,$N$13:$N$23,$Q$28)</f>
        <v>0</v>
      </c>
      <c r="AC34" s="324">
        <f>SUM(Y34:AB34)</f>
        <v>0</v>
      </c>
      <c r="AD34" s="88">
        <f>SUMIFS($AH$13:$AH$23,$N$13:$N$23,$N$28)</f>
        <v>0</v>
      </c>
      <c r="AE34" s="89">
        <f>SUMIFS($AH$13:$AH$23,$N$13:$N$23,$O$28)</f>
        <v>0</v>
      </c>
      <c r="AF34" s="89">
        <f>SUMIFS($AH$13:$AH$23,$N$13:$N$23,$P$28)</f>
        <v>0</v>
      </c>
      <c r="AG34" s="89">
        <f>SUMIFS($AH$13:$AH$23,$N$13:$N$23,$Q$28)</f>
        <v>0</v>
      </c>
      <c r="AH34" s="324">
        <f>SUM(AD34:AG34)</f>
        <v>0</v>
      </c>
      <c r="AK34" s="46"/>
      <c r="AL34" s="46"/>
      <c r="AM34" s="46"/>
      <c r="AN34" s="46"/>
      <c r="AO34" s="46"/>
      <c r="AP34" s="46"/>
      <c r="AQ34" s="46"/>
      <c r="AR34" s="46"/>
      <c r="AS34" s="46"/>
      <c r="AT34" s="46"/>
      <c r="AU34" s="46"/>
      <c r="AV34" s="46"/>
      <c r="AW34" s="46"/>
      <c r="AX34" s="46"/>
      <c r="AY34" s="46"/>
      <c r="AZ34" s="46"/>
      <c r="BA34" s="46"/>
      <c r="BB34" s="126" t="s">
        <v>27</v>
      </c>
      <c r="BC34" s="124">
        <f>SUM(BC30:BC33)</f>
        <v>0</v>
      </c>
      <c r="BD34" s="124">
        <f>SUM(BD30:BD33)</f>
        <v>0</v>
      </c>
      <c r="BE34" s="124">
        <f>SUM(BE30:BE33)</f>
        <v>0</v>
      </c>
      <c r="BF34" s="125">
        <f>SUM(BF30:BF33)</f>
        <v>0</v>
      </c>
      <c r="BG34" s="47"/>
      <c r="BH34" s="126" t="s">
        <v>27</v>
      </c>
      <c r="BI34" s="124">
        <f>SUM(BI30:BI33)</f>
        <v>0</v>
      </c>
      <c r="BJ34" s="124">
        <f>SUM(BJ30:BJ33)</f>
        <v>0</v>
      </c>
      <c r="BK34" s="124">
        <f>SUM(BK30:BK33)</f>
        <v>0</v>
      </c>
      <c r="BL34" s="125">
        <f>SUM(BL30:BL33)</f>
        <v>0</v>
      </c>
      <c r="BM34" s="47"/>
      <c r="BN34" s="126" t="s">
        <v>27</v>
      </c>
      <c r="BO34" s="124">
        <f>SUM(BO30:BO33)</f>
        <v>0</v>
      </c>
      <c r="BP34" s="124">
        <f>SUM(BP30:BP33)</f>
        <v>0</v>
      </c>
      <c r="BQ34" s="124">
        <f>SUM(BQ30:BQ33)</f>
        <v>0</v>
      </c>
      <c r="BR34" s="125">
        <f>SUM(BR30:BR33)</f>
        <v>0</v>
      </c>
      <c r="BS34" s="47"/>
      <c r="BT34" s="126" t="s">
        <v>27</v>
      </c>
      <c r="BU34" s="124">
        <f>SUM(BU30:BU33)</f>
        <v>0</v>
      </c>
      <c r="BV34" s="124">
        <f>SUM(BV30:BV33)</f>
        <v>0</v>
      </c>
      <c r="BW34" s="124">
        <f>SUM(BW30:BW33)</f>
        <v>0</v>
      </c>
      <c r="BX34" s="125">
        <f>SUM(BX30:BX33)</f>
        <v>0</v>
      </c>
      <c r="BY34" s="47"/>
      <c r="BZ34" s="126" t="s">
        <v>27</v>
      </c>
      <c r="CA34" s="124">
        <f>SUM(CA30:CA33)</f>
        <v>0</v>
      </c>
      <c r="CB34" s="124">
        <f>SUM(CB30:CB33)</f>
        <v>0</v>
      </c>
      <c r="CC34" s="124">
        <f>SUM(CC30:CC33)</f>
        <v>0</v>
      </c>
      <c r="CD34" s="125">
        <f>SUM(CD30:CD33)</f>
        <v>0</v>
      </c>
      <c r="CE34" s="47"/>
      <c r="CF34" s="126" t="s">
        <v>27</v>
      </c>
      <c r="CG34" s="124">
        <f>SUM(CG30:CG33)</f>
        <v>0</v>
      </c>
      <c r="CH34" s="124">
        <f>SUM(CH30:CH33)</f>
        <v>0</v>
      </c>
      <c r="CI34" s="124">
        <f>SUM(CI30:CI33)</f>
        <v>0</v>
      </c>
      <c r="CJ34" s="125">
        <f>SUM(CJ30:CJ33)</f>
        <v>0</v>
      </c>
      <c r="CK34" s="47"/>
      <c r="CL34" s="126" t="s">
        <v>27</v>
      </c>
      <c r="CM34" s="124">
        <f>SUM(CM30:CM33)</f>
        <v>0</v>
      </c>
      <c r="CN34" s="124">
        <f>SUM(CN30:CN33)</f>
        <v>0</v>
      </c>
      <c r="CO34" s="124">
        <f>SUM(CO30:CO33)</f>
        <v>0</v>
      </c>
      <c r="CP34" s="125">
        <f>SUM(CP30:CP33)</f>
        <v>0</v>
      </c>
      <c r="CQ34" s="47"/>
      <c r="CR34" s="126" t="s">
        <v>27</v>
      </c>
      <c r="CS34" s="124">
        <f>SUM(CS30:CS33)</f>
        <v>0</v>
      </c>
      <c r="CT34" s="124">
        <f>SUM(CT30:CT33)</f>
        <v>0</v>
      </c>
      <c r="CU34" s="124">
        <f>SUM(CU30:CU33)</f>
        <v>0</v>
      </c>
      <c r="CV34" s="125">
        <f>SUM(CV30:CV33)</f>
        <v>0</v>
      </c>
      <c r="CW34" s="47"/>
      <c r="CX34" s="126" t="s">
        <v>27</v>
      </c>
      <c r="CY34" s="124">
        <f>SUM(CY30:CY33)</f>
        <v>0</v>
      </c>
      <c r="CZ34" s="124">
        <f>SUM(CZ30:CZ33)</f>
        <v>0</v>
      </c>
      <c r="DA34" s="124">
        <f>SUM(DA30:DA33)</f>
        <v>0</v>
      </c>
      <c r="DB34" s="125">
        <f>SUM(DB30:DB33)</f>
        <v>0</v>
      </c>
    </row>
    <row r="35" spans="1:106" ht="19.5" customHeight="1">
      <c r="A35" s="103"/>
      <c r="B35" s="100"/>
      <c r="C35" s="100"/>
      <c r="M35" s="6"/>
      <c r="AG35" s="46"/>
      <c r="AH35" s="46"/>
      <c r="AK35" s="46"/>
      <c r="AL35" s="46"/>
      <c r="AM35" s="46"/>
      <c r="AN35" s="46"/>
      <c r="AO35" s="46"/>
      <c r="AP35" s="46"/>
      <c r="AQ35" s="46"/>
      <c r="AR35" s="46"/>
      <c r="AS35" s="46"/>
      <c r="AT35" s="46"/>
      <c r="AU35" s="46"/>
      <c r="AV35" s="46"/>
      <c r="AW35" s="46"/>
      <c r="AX35" s="46"/>
      <c r="AY35" s="46"/>
      <c r="AZ35" s="46"/>
      <c r="BA35" s="46"/>
      <c r="BB35" s="127" t="s">
        <v>67</v>
      </c>
      <c r="BC35" s="128">
        <f>BC34+BD34+BE34+BF34</f>
        <v>0</v>
      </c>
      <c r="BD35" s="129"/>
      <c r="BE35" s="129"/>
      <c r="BF35" s="130"/>
      <c r="BG35" s="47"/>
      <c r="BH35" s="127" t="s">
        <v>67</v>
      </c>
      <c r="BI35" s="128">
        <f>BI34+BJ34+BK34+BL34</f>
        <v>0</v>
      </c>
      <c r="BJ35" s="129"/>
      <c r="BK35" s="129"/>
      <c r="BL35" s="130"/>
      <c r="BM35" s="47"/>
      <c r="BN35" s="127" t="s">
        <v>67</v>
      </c>
      <c r="BO35" s="128">
        <f>BO34+BP34+BQ34+BR34</f>
        <v>0</v>
      </c>
      <c r="BP35" s="129"/>
      <c r="BQ35" s="129"/>
      <c r="BR35" s="130"/>
      <c r="BS35" s="47"/>
      <c r="BT35" s="127" t="s">
        <v>67</v>
      </c>
      <c r="BU35" s="128">
        <f>BU34+BV34+BW34+BX34</f>
        <v>0</v>
      </c>
      <c r="BV35" s="129"/>
      <c r="BW35" s="129"/>
      <c r="BX35" s="130"/>
      <c r="BY35" s="47"/>
      <c r="BZ35" s="127" t="s">
        <v>67</v>
      </c>
      <c r="CA35" s="128">
        <f>CA34+CB34+CC34+CD34</f>
        <v>0</v>
      </c>
      <c r="CB35" s="129"/>
      <c r="CC35" s="129"/>
      <c r="CD35" s="130"/>
      <c r="CE35" s="47"/>
      <c r="CF35" s="127" t="s">
        <v>67</v>
      </c>
      <c r="CG35" s="128">
        <f>CG34+CH34+CI34+CJ34</f>
        <v>0</v>
      </c>
      <c r="CH35" s="129"/>
      <c r="CI35" s="129"/>
      <c r="CJ35" s="130"/>
      <c r="CK35" s="47"/>
      <c r="CL35" s="127" t="s">
        <v>67</v>
      </c>
      <c r="CM35" s="128">
        <f>CM34+CN34+CO34+CP34</f>
        <v>0</v>
      </c>
      <c r="CN35" s="129"/>
      <c r="CO35" s="129"/>
      <c r="CP35" s="130"/>
      <c r="CQ35" s="47"/>
      <c r="CR35" s="127" t="s">
        <v>67</v>
      </c>
      <c r="CS35" s="128">
        <f>CS34+CT34+CU34+CV34</f>
        <v>0</v>
      </c>
      <c r="CT35" s="129"/>
      <c r="CU35" s="129"/>
      <c r="CV35" s="130"/>
      <c r="CW35" s="47"/>
      <c r="CX35" s="127" t="s">
        <v>67</v>
      </c>
      <c r="CY35" s="128">
        <f>CY34+CZ34+DA34+DB34</f>
        <v>0</v>
      </c>
      <c r="CZ35" s="129"/>
      <c r="DA35" s="129"/>
      <c r="DB35" s="130"/>
    </row>
    <row r="36" spans="1:106" ht="19.5" customHeight="1">
      <c r="A36" s="103"/>
      <c r="B36" s="100"/>
      <c r="C36" s="100"/>
      <c r="M36" s="6"/>
      <c r="Y36" s="325" t="s">
        <v>167</v>
      </c>
      <c r="AG36" s="46"/>
      <c r="AH36" s="46"/>
      <c r="AK36" s="46"/>
      <c r="AL36" s="46"/>
      <c r="AM36" s="46"/>
      <c r="AN36" s="46"/>
      <c r="AO36" s="46"/>
      <c r="AP36" s="46"/>
      <c r="AQ36" s="46"/>
      <c r="AR36" s="46"/>
      <c r="AS36" s="46"/>
      <c r="AT36" s="46"/>
      <c r="AU36" s="46"/>
      <c r="AV36" s="46"/>
      <c r="AW36" s="46"/>
      <c r="AX36" s="46"/>
      <c r="AY36" s="46"/>
      <c r="AZ36" s="46"/>
      <c r="BA36" s="46"/>
      <c r="BB36" s="47"/>
      <c r="BC36" s="45"/>
      <c r="BD36" s="45"/>
      <c r="BG36" s="46"/>
      <c r="BH36" s="47"/>
      <c r="BI36" s="45"/>
      <c r="BJ36" s="45"/>
      <c r="BM36" s="46"/>
      <c r="BN36" s="47"/>
      <c r="BO36" s="45"/>
      <c r="BP36" s="45"/>
      <c r="BS36" s="46"/>
      <c r="BT36" s="47"/>
      <c r="BU36" s="45"/>
      <c r="BV36" s="45"/>
      <c r="BY36" s="46"/>
      <c r="BZ36" s="47"/>
      <c r="CA36" s="45"/>
      <c r="CB36" s="45"/>
      <c r="CE36" s="46"/>
      <c r="CF36" s="47"/>
      <c r="CG36" s="45"/>
      <c r="CH36" s="45"/>
      <c r="CK36" s="46"/>
      <c r="CL36" s="47"/>
      <c r="CM36" s="45"/>
      <c r="CN36" s="45"/>
      <c r="CQ36" s="46"/>
      <c r="CR36" s="47"/>
      <c r="CS36" s="45"/>
      <c r="CT36" s="45"/>
      <c r="CW36" s="46"/>
      <c r="CX36" s="47"/>
      <c r="CY36" s="45"/>
      <c r="CZ36" s="45"/>
    </row>
    <row r="37" spans="1:106" ht="19.5" customHeight="1">
      <c r="A37" s="100"/>
      <c r="B37" s="103"/>
      <c r="C37" s="100"/>
      <c r="M37" s="6"/>
      <c r="Y37" s="326" t="s">
        <v>168</v>
      </c>
      <c r="Z37" s="326"/>
      <c r="AA37" s="327" t="s">
        <v>169</v>
      </c>
      <c r="AB37" s="327" t="s">
        <v>170</v>
      </c>
      <c r="AC37" s="327" t="s">
        <v>171</v>
      </c>
      <c r="AD37" s="327" t="s">
        <v>172</v>
      </c>
      <c r="AG37" s="46"/>
      <c r="AH37" s="46"/>
      <c r="AK37" s="46"/>
      <c r="AL37" s="46"/>
      <c r="AM37" s="46"/>
      <c r="AN37" s="46"/>
      <c r="AO37" s="46"/>
      <c r="AP37" s="46"/>
      <c r="AQ37" s="46"/>
      <c r="AR37" s="46"/>
      <c r="AS37" s="46"/>
      <c r="AT37" s="46"/>
      <c r="AU37" s="46"/>
      <c r="AV37" s="46"/>
      <c r="AW37" s="46"/>
      <c r="AX37" s="46"/>
      <c r="AY37" s="46"/>
      <c r="AZ37" s="46"/>
      <c r="BA37" s="46"/>
      <c r="BB37" s="109"/>
      <c r="BC37" s="244" t="s">
        <v>32</v>
      </c>
      <c r="BD37" s="245"/>
      <c r="BE37" s="246"/>
      <c r="BF37" s="247"/>
      <c r="BG37" s="46"/>
      <c r="BH37" s="109"/>
      <c r="BI37" s="244" t="s">
        <v>32</v>
      </c>
      <c r="BJ37" s="245"/>
      <c r="BK37" s="246"/>
      <c r="BL37" s="247"/>
      <c r="BM37" s="46"/>
      <c r="BN37" s="109"/>
      <c r="BO37" s="244" t="s">
        <v>32</v>
      </c>
      <c r="BP37" s="245"/>
      <c r="BQ37" s="246"/>
      <c r="BR37" s="247"/>
      <c r="BS37" s="46"/>
      <c r="BT37" s="109"/>
      <c r="BU37" s="244" t="s">
        <v>32</v>
      </c>
      <c r="BV37" s="245"/>
      <c r="BW37" s="246"/>
      <c r="BX37" s="247"/>
      <c r="BY37" s="46"/>
      <c r="BZ37" s="109"/>
      <c r="CA37" s="244" t="s">
        <v>32</v>
      </c>
      <c r="CB37" s="245"/>
      <c r="CC37" s="246"/>
      <c r="CD37" s="247"/>
      <c r="CE37" s="46"/>
      <c r="CF37" s="109"/>
      <c r="CG37" s="244" t="s">
        <v>32</v>
      </c>
      <c r="CH37" s="245"/>
      <c r="CI37" s="246"/>
      <c r="CJ37" s="247"/>
      <c r="CK37" s="46"/>
      <c r="CL37" s="109"/>
      <c r="CM37" s="244" t="s">
        <v>32</v>
      </c>
      <c r="CN37" s="245"/>
      <c r="CO37" s="246"/>
      <c r="CP37" s="247"/>
      <c r="CQ37" s="46"/>
      <c r="CR37" s="109"/>
      <c r="CS37" s="244" t="s">
        <v>32</v>
      </c>
      <c r="CT37" s="245"/>
      <c r="CU37" s="246"/>
      <c r="CV37" s="247"/>
      <c r="CW37" s="46"/>
      <c r="CX37" s="109"/>
      <c r="CY37" s="244" t="s">
        <v>32</v>
      </c>
      <c r="CZ37" s="245"/>
      <c r="DA37" s="246"/>
      <c r="DB37" s="247"/>
    </row>
    <row r="38" spans="1:106" ht="19.5" customHeight="1">
      <c r="M38" s="6"/>
      <c r="Y38" s="326" t="s">
        <v>173</v>
      </c>
      <c r="Z38" s="326"/>
      <c r="AA38" s="328">
        <f>ROUND((AD29+AE29)*0.001,0)</f>
        <v>0</v>
      </c>
      <c r="AB38" s="328">
        <f>ROUND((AD34+AE34)*0.001,0)</f>
        <v>0</v>
      </c>
      <c r="AC38" s="328">
        <f>ROUND((AA38-AB38),0)</f>
        <v>0</v>
      </c>
      <c r="AD38" s="329" t="e">
        <f>1-(AB38/AA38)</f>
        <v>#DIV/0!</v>
      </c>
      <c r="AG38" s="46"/>
      <c r="AH38" s="46"/>
      <c r="AK38" s="47"/>
      <c r="AL38" s="47"/>
      <c r="AM38" s="47"/>
      <c r="AN38" s="47"/>
      <c r="AO38" s="47"/>
      <c r="AP38" s="47"/>
      <c r="AQ38" s="47"/>
      <c r="AR38" s="47"/>
      <c r="AS38" s="47"/>
      <c r="AT38" s="47"/>
      <c r="AU38" s="47"/>
      <c r="AV38" s="47"/>
      <c r="AW38" s="47"/>
      <c r="AX38" s="47"/>
      <c r="AY38" s="47"/>
      <c r="AZ38" s="47"/>
      <c r="BA38" s="47"/>
      <c r="BB38" s="110"/>
      <c r="BC38" s="111" t="s">
        <v>70</v>
      </c>
      <c r="BD38" s="111" t="s">
        <v>7</v>
      </c>
      <c r="BE38" s="111" t="s">
        <v>20</v>
      </c>
      <c r="BF38" s="112" t="s">
        <v>22</v>
      </c>
      <c r="BG38" s="46"/>
      <c r="BH38" s="110"/>
      <c r="BI38" s="111" t="s">
        <v>70</v>
      </c>
      <c r="BJ38" s="111" t="s">
        <v>7</v>
      </c>
      <c r="BK38" s="111" t="s">
        <v>20</v>
      </c>
      <c r="BL38" s="112" t="s">
        <v>22</v>
      </c>
      <c r="BM38" s="46"/>
      <c r="BN38" s="110"/>
      <c r="BO38" s="111" t="s">
        <v>70</v>
      </c>
      <c r="BP38" s="111" t="s">
        <v>7</v>
      </c>
      <c r="BQ38" s="111" t="s">
        <v>20</v>
      </c>
      <c r="BR38" s="112" t="s">
        <v>22</v>
      </c>
      <c r="BS38" s="46"/>
      <c r="BT38" s="110"/>
      <c r="BU38" s="111" t="s">
        <v>70</v>
      </c>
      <c r="BV38" s="111" t="s">
        <v>7</v>
      </c>
      <c r="BW38" s="111" t="s">
        <v>20</v>
      </c>
      <c r="BX38" s="112" t="s">
        <v>22</v>
      </c>
      <c r="BY38" s="46"/>
      <c r="BZ38" s="110"/>
      <c r="CA38" s="111" t="s">
        <v>70</v>
      </c>
      <c r="CB38" s="111" t="s">
        <v>7</v>
      </c>
      <c r="CC38" s="111" t="s">
        <v>20</v>
      </c>
      <c r="CD38" s="112" t="s">
        <v>22</v>
      </c>
      <c r="CE38" s="46"/>
      <c r="CF38" s="110"/>
      <c r="CG38" s="111" t="s">
        <v>70</v>
      </c>
      <c r="CH38" s="111" t="s">
        <v>7</v>
      </c>
      <c r="CI38" s="111" t="s">
        <v>20</v>
      </c>
      <c r="CJ38" s="112" t="s">
        <v>22</v>
      </c>
      <c r="CK38" s="46"/>
      <c r="CL38" s="110"/>
      <c r="CM38" s="111" t="s">
        <v>70</v>
      </c>
      <c r="CN38" s="111" t="s">
        <v>7</v>
      </c>
      <c r="CO38" s="111" t="s">
        <v>20</v>
      </c>
      <c r="CP38" s="112" t="s">
        <v>22</v>
      </c>
      <c r="CQ38" s="46"/>
      <c r="CR38" s="110"/>
      <c r="CS38" s="111" t="s">
        <v>70</v>
      </c>
      <c r="CT38" s="111" t="s">
        <v>7</v>
      </c>
      <c r="CU38" s="111" t="s">
        <v>20</v>
      </c>
      <c r="CV38" s="112" t="s">
        <v>22</v>
      </c>
      <c r="CW38" s="46"/>
      <c r="CX38" s="110"/>
      <c r="CY38" s="111" t="s">
        <v>70</v>
      </c>
      <c r="CZ38" s="111" t="s">
        <v>7</v>
      </c>
      <c r="DA38" s="111" t="s">
        <v>20</v>
      </c>
      <c r="DB38" s="112" t="s">
        <v>22</v>
      </c>
    </row>
    <row r="39" spans="1:106" ht="19.5" customHeight="1">
      <c r="Y39" s="326" t="s">
        <v>174</v>
      </c>
      <c r="Z39" s="326"/>
      <c r="AA39" s="330">
        <f>AA29</f>
        <v>0</v>
      </c>
      <c r="AB39" s="330">
        <f>AA34</f>
        <v>0</v>
      </c>
      <c r="AC39" s="330">
        <f>ROUND((AA39-AB39),0)</f>
        <v>0</v>
      </c>
      <c r="AD39" s="329" t="e">
        <f t="shared" ref="AD39:AD42" si="83">1-(AB39/AA39)</f>
        <v>#DIV/0!</v>
      </c>
      <c r="AG39" s="47"/>
      <c r="AH39" s="47"/>
      <c r="AI39" s="47"/>
      <c r="AJ39" s="47"/>
      <c r="AK39" s="47"/>
      <c r="AL39" s="47"/>
      <c r="AM39" s="47"/>
      <c r="AN39" s="47"/>
      <c r="AO39" s="47"/>
      <c r="AP39" s="47"/>
      <c r="AQ39" s="47"/>
      <c r="AR39" s="47"/>
      <c r="AS39" s="47"/>
      <c r="AT39" s="47"/>
      <c r="AU39" s="47"/>
      <c r="AV39" s="47"/>
      <c r="AW39" s="47"/>
      <c r="AX39" s="47"/>
      <c r="AY39" s="47"/>
      <c r="AZ39" s="47"/>
      <c r="BA39" s="45"/>
      <c r="BB39" s="113">
        <v>1.1499999999999999</v>
      </c>
      <c r="BC39" s="114">
        <f>SUMIFS(BD13:BD23,$N$13:$N$23,$BC$38,$M$13:$M$23,$BB$39)</f>
        <v>0</v>
      </c>
      <c r="BD39" s="114">
        <f>SUMIFS(BD13:BD23,$N$13:$N$23,$BD$38,$M$13:$M$23,BB39)</f>
        <v>0</v>
      </c>
      <c r="BE39" s="114">
        <f>SUMIFS(BD13:BD23,$N$13:$N$23,$BE$38,$M$13:$M$23,$BB$39)</f>
        <v>0</v>
      </c>
      <c r="BF39" s="115">
        <f>SUMIFS(BD13:BD23,$N$13:$N$23,$BF$38,$M$13:$M$23,$BB$39)</f>
        <v>0</v>
      </c>
      <c r="BG39" s="46"/>
      <c r="BH39" s="113">
        <v>1.1499999999999999</v>
      </c>
      <c r="BI39" s="114">
        <f>SUMIFS(BJ13:BJ23,$N$13:$N$23,$BC$38,$M$13:$M$23,$BB$39)</f>
        <v>0</v>
      </c>
      <c r="BJ39" s="114">
        <f>SUMIFS(BJ13:BJ23,$N$13:$N$23,$BD$38,$M$13:$M$23,$BB$39)</f>
        <v>0</v>
      </c>
      <c r="BK39" s="114">
        <f>SUMIFS(BJ13:BJ23,$N$13:$N$23,$BE$38,$M$13:$M$23,$BB$39)</f>
        <v>0</v>
      </c>
      <c r="BL39" s="115">
        <f>SUMIFS(BJ13:BJ23,$N$13:$N$23,$BF$38,$M$13:$M$23,$BB$39)</f>
        <v>0</v>
      </c>
      <c r="BM39" s="46"/>
      <c r="BN39" s="113">
        <v>1.1499999999999999</v>
      </c>
      <c r="BO39" s="114">
        <f>SUMIFS(BP13:BP23,$N$13:$N$23,$BC$38,$M$13:$M$23,$BB$39)</f>
        <v>0</v>
      </c>
      <c r="BP39" s="114">
        <f>SUMIFS(BP13:BP23,$N$13:$N$23,$BD$38,$M$13:$M$23,$BB$39)</f>
        <v>0</v>
      </c>
      <c r="BQ39" s="114">
        <f>SUMIFS(BP13:BP23,$N$13:$N$23,$BE$38,$M$13:$M$23,$BB$39)</f>
        <v>0</v>
      </c>
      <c r="BR39" s="115">
        <f>SUMIFS(BP13:BP23,$N$13:$N$23,$BF$38,$M$13:$M$23,$BB$39)</f>
        <v>0</v>
      </c>
      <c r="BS39" s="46"/>
      <c r="BT39" s="113">
        <v>1.1499999999999999</v>
      </c>
      <c r="BU39" s="114">
        <f>SUMIFS(BV13:BV23,$N$13:$N$23,$BC$38,$M$13:$M$23,$BB$39)</f>
        <v>0</v>
      </c>
      <c r="BV39" s="114">
        <f>SUMIFS(BV13:BV23,$N$13:$N$23,$BD$38,$M$13:$M$23,$BB$39)</f>
        <v>0</v>
      </c>
      <c r="BW39" s="114">
        <f>SUMIFS(BV13:BV23,$N$13:$N$23,$BE$38,$M$13:$M$23,$BB$39)</f>
        <v>0</v>
      </c>
      <c r="BX39" s="115">
        <f>SUMIFS(BV13:BV23,$N$13:$N$23,$BF$38,$M$13:$M$23,$BB$39)</f>
        <v>0</v>
      </c>
      <c r="BY39" s="46"/>
      <c r="BZ39" s="113">
        <v>1.1499999999999999</v>
      </c>
      <c r="CA39" s="114">
        <f>SUMIFS(CB13:CB23,$N$13:$N$23,$BC$38,$M$13:$M$23,$BB$39)</f>
        <v>0</v>
      </c>
      <c r="CB39" s="114">
        <f>SUMIFS(CB13:CB23,$N$13:$N$23,$BD$38,$M$13:$M$23,$BB$39)</f>
        <v>0</v>
      </c>
      <c r="CC39" s="114">
        <f>SUMIFS(CB13:CB23,$N$13:$N$23,$BE$38,$M$13:$M$23,$BB$39)</f>
        <v>0</v>
      </c>
      <c r="CD39" s="115">
        <f>SUMIFS(CB13:CB23,$N$13:$N$23,$BF$38,$M$13:$M$23,$BB$39)</f>
        <v>0</v>
      </c>
      <c r="CE39" s="46"/>
      <c r="CF39" s="113">
        <v>1.1499999999999999</v>
      </c>
      <c r="CG39" s="114">
        <f>SUMIFS(CH13:CH23,$N$13:$N$23,$BC$38,$M$13:$M$23,$BB$39)</f>
        <v>0</v>
      </c>
      <c r="CH39" s="114">
        <f>SUMIFS(CH13:CH23,$N$13:$N$23,$BD$38,$M$13:$M$23,$BB$39)</f>
        <v>0</v>
      </c>
      <c r="CI39" s="114">
        <f>SUMIFS(CH13:CH23,$N$13:$N$23,$BE$38,$M$13:$M$23,$BB$39)</f>
        <v>0</v>
      </c>
      <c r="CJ39" s="115">
        <f>SUMIFS(CH13:CH23,$N$13:$N$23,$BF$38,$M$13:$M$23,$BB$39)</f>
        <v>0</v>
      </c>
      <c r="CK39" s="46"/>
      <c r="CL39" s="113">
        <v>1.1499999999999999</v>
      </c>
      <c r="CM39" s="114">
        <f>SUMIFS(CN13:CN23,$N$13:$N$23,$BC$38,$M$13:$M$23,$BB$39)</f>
        <v>0</v>
      </c>
      <c r="CN39" s="114">
        <f>SUMIFS(CN13:CN23,$N$13:$N$23,$BD$38,$M$13:$M$23,$BB$39)</f>
        <v>0</v>
      </c>
      <c r="CO39" s="114">
        <f>SUMIFS(CN13:CN23,$N$13:$N$23,$BE$38,$M$13:$M$23,$BB$39)</f>
        <v>0</v>
      </c>
      <c r="CP39" s="115">
        <f>SUMIFS(CN13:CN23,$N$13:$N$23,$BF$38,$M$13:$M$23,$BB$39)</f>
        <v>0</v>
      </c>
      <c r="CQ39" s="46"/>
      <c r="CR39" s="113">
        <v>1.1499999999999999</v>
      </c>
      <c r="CS39" s="114">
        <f>SUMIFS(CT13:CT23,$N$13:$N$23,$BC$38,$M$13:$M$23,$BB$39)</f>
        <v>0</v>
      </c>
      <c r="CT39" s="114">
        <f>SUMIFS(CT13:CT23,$N$13:$N$23,$BD$38,$M$13:$M$23,$BB$39)</f>
        <v>0</v>
      </c>
      <c r="CU39" s="114">
        <f>SUMIFS(CT13:CT23,$N$13:$N$23,$BE$38,$M$13:$M$23,$BB$39)</f>
        <v>0</v>
      </c>
      <c r="CV39" s="115">
        <f>SUMIFS(CT13:CT23,$N$13:$N$23,$BF$38,$M$13:$M$23,$BB$39)</f>
        <v>0</v>
      </c>
      <c r="CW39" s="46"/>
      <c r="CX39" s="113">
        <v>1.1499999999999999</v>
      </c>
      <c r="CY39" s="114">
        <f>SUMIFS(CZ13:CZ23,$N$13:$N$23,$BC$38,$M$13:$M$23,$BB$39)</f>
        <v>0</v>
      </c>
      <c r="CZ39" s="114">
        <f>SUMIFS(CZ13:CZ23,$N$13:$N$23,$BD$38,$M$13:$M$23,$BB$39)</f>
        <v>0</v>
      </c>
      <c r="DA39" s="114">
        <f>SUMIFS(CZ13:CZ23,$N$13:$N$23,$BE$38,$M$13:$M$23,$BB$39)</f>
        <v>0</v>
      </c>
      <c r="DB39" s="115">
        <f>SUMIFS(CZ13:CZ23,$N$13:$N$23,$BF$38,$M$13:$M$23,$BB$39)</f>
        <v>0</v>
      </c>
    </row>
    <row r="40" spans="1:106" ht="19.5" customHeight="1">
      <c r="Y40" s="326" t="s">
        <v>175</v>
      </c>
      <c r="Z40" s="326"/>
      <c r="AA40" s="331">
        <f>AB29</f>
        <v>0</v>
      </c>
      <c r="AB40" s="331">
        <f>AB34</f>
        <v>0</v>
      </c>
      <c r="AC40" s="331">
        <f t="shared" ref="AC40:AC41" si="84">ROUND((AA40-AB40),0)</f>
        <v>0</v>
      </c>
      <c r="AD40" s="329" t="e">
        <f t="shared" si="83"/>
        <v>#DIV/0!</v>
      </c>
      <c r="AE40" s="47"/>
      <c r="AF40" s="47"/>
      <c r="AG40" s="47"/>
      <c r="AH40" s="45"/>
      <c r="AI40" s="47"/>
      <c r="AJ40" s="47"/>
      <c r="AK40" s="47"/>
      <c r="AL40" s="47"/>
      <c r="AM40" s="47"/>
      <c r="AN40" s="47"/>
      <c r="AO40" s="47"/>
      <c r="AP40" s="47"/>
      <c r="AQ40" s="47"/>
      <c r="AR40" s="47"/>
      <c r="AS40" s="47"/>
      <c r="AT40" s="47"/>
      <c r="AU40" s="47"/>
      <c r="AV40" s="47"/>
      <c r="AW40" s="47"/>
      <c r="AX40" s="47"/>
      <c r="AY40" s="47"/>
      <c r="AZ40" s="47"/>
      <c r="BA40" s="45"/>
      <c r="BB40" s="113" t="s">
        <v>8</v>
      </c>
      <c r="BC40" s="114">
        <f>SUMIFS(BD13:BD23,$N$13:$N$23,$BC$38,$M$13:$M$23,$BB$40)</f>
        <v>0</v>
      </c>
      <c r="BD40" s="114">
        <f>SUMIFS(BD13:BD23,$N$13:$N$23,$BD$38,$M$13:$M$23,BB40)</f>
        <v>0</v>
      </c>
      <c r="BE40" s="114">
        <f>SUMIFS(BD13:BD23,$N$13:$N$23,$BE$38,$M$13:$M$23,$BB$40)</f>
        <v>0</v>
      </c>
      <c r="BF40" s="115">
        <f>SUMIFS(BD13:BD23,$N$13:$N$23,$BF$38,$M$13:$M$23,$BB$40)</f>
        <v>0</v>
      </c>
      <c r="BG40" s="47"/>
      <c r="BH40" s="113" t="s">
        <v>8</v>
      </c>
      <c r="BI40" s="114">
        <f>SUMIFS(BJ13:BJ23,$N$13:$N$23,$BC$38,$M$13:$M$23,$BB$40)</f>
        <v>0</v>
      </c>
      <c r="BJ40" s="114">
        <f>SUMIFS(BJ13:BJ23,$N$13:$N$23,$BD$38,$M$13:$M$23,$BB$40)</f>
        <v>0</v>
      </c>
      <c r="BK40" s="114">
        <f>SUMIFS(BJ13:BJ23,$N$13:$N$23,$BE$38,$M$13:$M$23,$BB$40)</f>
        <v>0</v>
      </c>
      <c r="BL40" s="115">
        <f>SUMIFS(BJ13:BJ23,$N$13:$N$23,$BF$38,$M$13:$M$23,$BB$40)</f>
        <v>0</v>
      </c>
      <c r="BM40" s="47"/>
      <c r="BN40" s="113" t="s">
        <v>8</v>
      </c>
      <c r="BO40" s="114">
        <f>SUMIFS(BP13:BP23,$N$13:$N$23,$BC$38,$M$13:$M$23,$BB$40)</f>
        <v>0</v>
      </c>
      <c r="BP40" s="114">
        <f>SUMIFS(BP13:BP23,$N$13:$N$23,$BD$38,$M$13:$M$23,$BB$40)</f>
        <v>0</v>
      </c>
      <c r="BQ40" s="114">
        <f>SUMIFS(BP13:BP23,$N$13:$N$23,$BE$38,$M$13:$M$23,$BB$40)</f>
        <v>0</v>
      </c>
      <c r="BR40" s="115">
        <f>SUMIFS(BP13:BP23,$N$13:$N$23,$BF$38,$M$13:$M$23,$BB$40)</f>
        <v>0</v>
      </c>
      <c r="BS40" s="47"/>
      <c r="BT40" s="113" t="s">
        <v>8</v>
      </c>
      <c r="BU40" s="114">
        <f>SUMIFS(BV13:BV23,$N$13:$N$23,$BC$38,$M$13:$M$23,$BB$40)</f>
        <v>0</v>
      </c>
      <c r="BV40" s="114">
        <f>SUMIFS(BV13:BV23,$N$13:$N$23,$BD$38,$M$13:$M$23,$BB$40)</f>
        <v>0</v>
      </c>
      <c r="BW40" s="114">
        <f>SUMIFS(BV13:BV23,$N$13:$N$23,$BE$38,$M$13:$M$23,$BB$40)</f>
        <v>0</v>
      </c>
      <c r="BX40" s="115">
        <f>SUMIFS(BV13:BV23,$N$13:$N$23,$BF$38,$M$13:$M$23,$BB$40)</f>
        <v>0</v>
      </c>
      <c r="BY40" s="47"/>
      <c r="BZ40" s="113" t="s">
        <v>8</v>
      </c>
      <c r="CA40" s="114">
        <f>SUMIFS(CB13:CB23,$N$13:$N$23,$BC$38,$M$13:$M$23,$BB$40)</f>
        <v>0</v>
      </c>
      <c r="CB40" s="114">
        <f>SUMIFS(CB13:CB23,$N$13:$N$23,$BD$38,$M$13:$M$23,$BB$40)</f>
        <v>0</v>
      </c>
      <c r="CC40" s="114">
        <f>SUMIFS(CB13:CB23,$N$13:$N$23,$BE$38,$M$13:$M$23,$BB$40)</f>
        <v>0</v>
      </c>
      <c r="CD40" s="115">
        <f>SUMIFS(CB13:CB23,$N$13:$N$23,$BF$38,$M$13:$M$23,$BB$40)</f>
        <v>0</v>
      </c>
      <c r="CE40" s="47"/>
      <c r="CF40" s="113" t="s">
        <v>8</v>
      </c>
      <c r="CG40" s="114">
        <f>SUMIFS(CH13:CH23,$N$13:$N$23,$BC$38,$M$13:$M$23,$BB$40)</f>
        <v>0</v>
      </c>
      <c r="CH40" s="114">
        <f>SUMIFS(CH13:CH23,$N$13:$N$23,$BD$38,$M$13:$M$23,$BB$40)</f>
        <v>0</v>
      </c>
      <c r="CI40" s="114">
        <f>SUMIFS(CH13:CH23,$N$13:$N$23,$BE$38,$M$13:$M$23,$BB$40)</f>
        <v>0</v>
      </c>
      <c r="CJ40" s="115">
        <f>SUMIFS(CH13:CH23,$N$13:$N$23,$BF$38,$M$13:$M$23,$BB$40)</f>
        <v>0</v>
      </c>
      <c r="CK40" s="47"/>
      <c r="CL40" s="113" t="s">
        <v>8</v>
      </c>
      <c r="CM40" s="114">
        <f>SUMIFS(CN13:CN23,$N$13:$N$23,$BC$38,$M$13:$M$23,$BB$40)</f>
        <v>0</v>
      </c>
      <c r="CN40" s="114">
        <f>SUMIFS(CN13:CN23,$N$13:$N$23,$BD$38,$M$13:$M$23,$BB$40)</f>
        <v>0</v>
      </c>
      <c r="CO40" s="114">
        <f>SUMIFS(CN13:CN23,$N$13:$N$23,$BE$38,$M$13:$M$23,$BB$40)</f>
        <v>0</v>
      </c>
      <c r="CP40" s="115">
        <f>SUMIFS(CN13:CN23,$N$13:$N$23,$BF$38,$M$13:$M$23,$BB$40)</f>
        <v>0</v>
      </c>
      <c r="CQ40" s="47"/>
      <c r="CR40" s="113" t="s">
        <v>8</v>
      </c>
      <c r="CS40" s="114">
        <f>SUMIFS(CT13:CT23,$N$13:$N$23,$BC$38,$M$13:$M$23,$BB$40)</f>
        <v>0</v>
      </c>
      <c r="CT40" s="114">
        <f>SUMIFS(CT13:CT23,$N$13:$N$23,$BD$38,$M$13:$M$23,$BB$40)</f>
        <v>0</v>
      </c>
      <c r="CU40" s="114">
        <f>SUMIFS(CT13:CT23,$N$13:$N$23,$BE$38,$M$13:$M$23,$BB$40)</f>
        <v>0</v>
      </c>
      <c r="CV40" s="115">
        <f>SUMIFS(CT13:CT23,$N$13:$N$23,$BF$38,$M$13:$M$23,$BB$40)</f>
        <v>0</v>
      </c>
      <c r="CW40" s="47"/>
      <c r="CX40" s="113" t="s">
        <v>8</v>
      </c>
      <c r="CY40" s="114">
        <f>SUMIFS(CZ13:CZ23,$N$13:$N$23,$BC$38,$M$13:$M$23,$BB$40)</f>
        <v>0</v>
      </c>
      <c r="CZ40" s="114">
        <f>SUMIFS(CZ13:CZ23,$N$13:$N$23,$BD$38,$M$13:$M$23,$BB$40)</f>
        <v>0</v>
      </c>
      <c r="DA40" s="114">
        <f>SUMIFS(CZ13:CZ23,$N$13:$N$23,$BE$38,$M$13:$M$23,$BB$40)</f>
        <v>0</v>
      </c>
      <c r="DB40" s="115">
        <f>SUMIFS(CZ13:CZ23,$N$13:$N$23,$BF$38,$M$13:$M$23,$BB$40)</f>
        <v>0</v>
      </c>
    </row>
    <row r="41" spans="1:106" ht="19.5" customHeight="1">
      <c r="Y41" s="326" t="s">
        <v>176</v>
      </c>
      <c r="Z41" s="326"/>
      <c r="AA41" s="328">
        <f>AA38+ROUND(AF29*0.001,0)+ROUND(AG29*0.001,0)</f>
        <v>0</v>
      </c>
      <c r="AB41" s="328">
        <f>AB38+ROUND(AF34*0.001,0)+ROUND(AG34*0.001,0)</f>
        <v>0</v>
      </c>
      <c r="AC41" s="328">
        <f t="shared" si="84"/>
        <v>0</v>
      </c>
      <c r="AD41" s="329" t="e">
        <f t="shared" si="83"/>
        <v>#DIV/0!</v>
      </c>
      <c r="AE41" s="47"/>
      <c r="AF41" s="47"/>
      <c r="AG41" s="47"/>
      <c r="AH41" s="45"/>
      <c r="AK41" s="47"/>
      <c r="AL41" s="47"/>
      <c r="AM41" s="47"/>
      <c r="AN41" s="47"/>
      <c r="AO41" s="47"/>
      <c r="AP41" s="47"/>
      <c r="AQ41" s="47"/>
      <c r="AR41" s="47"/>
      <c r="AS41" s="47"/>
      <c r="AT41" s="47"/>
      <c r="AU41" s="47"/>
      <c r="AV41" s="47"/>
      <c r="AW41" s="47"/>
      <c r="AX41" s="47"/>
      <c r="AY41" s="47"/>
      <c r="AZ41" s="47"/>
      <c r="BA41" s="47"/>
      <c r="BB41" s="113" t="s">
        <v>6</v>
      </c>
      <c r="BC41" s="114">
        <f>SUMIFS(BD13:BD23,$N$13:$N$23,$BC$38,$M$13:$M$23,$BB$41)</f>
        <v>0</v>
      </c>
      <c r="BD41" s="114">
        <f>SUMIFS(BD13:BD23,$N$13:$N$23,$BD$38,$M$13:$M$23,$BB$41)</f>
        <v>0</v>
      </c>
      <c r="BE41" s="114">
        <f>SUMIFS(BD13:BD23,$N$13:$N$23,$BE$38,$M$13:$M$23,$BB$41)</f>
        <v>0</v>
      </c>
      <c r="BF41" s="115">
        <f>SUMIFS(BD13:BD23,$N$13:$N$23,$BF$38,$M$13:$M$23,$BB$41)</f>
        <v>0</v>
      </c>
      <c r="BG41" s="45"/>
      <c r="BH41" s="113" t="s">
        <v>6</v>
      </c>
      <c r="BI41" s="114">
        <f>SUMIFS(BJ13:BJ23,$N$13:$N$23,$BC$38,$M$13:$M$23,$BB$41)</f>
        <v>0</v>
      </c>
      <c r="BJ41" s="114">
        <f>SUMIFS(BJ13:BJ23,$N$13:$N$23,$BD$38,$M$13:$M$23,$BB$41)</f>
        <v>0</v>
      </c>
      <c r="BK41" s="114">
        <f>SUMIFS(BJ13:BJ23,$N$13:$N$23,$BE$38,$M$13:$M$23,$BB$41)</f>
        <v>0</v>
      </c>
      <c r="BL41" s="115">
        <f>SUMIFS(BJ13:BJ23,$N$13:$N$23,$BF$38,$M$13:$M$23,$BB$41)</f>
        <v>0</v>
      </c>
      <c r="BM41" s="45"/>
      <c r="BN41" s="113" t="s">
        <v>6</v>
      </c>
      <c r="BO41" s="114">
        <f>SUMIFS(BP13:BP23,$N$13:$N$23,$BC$38,$M$13:$M$23,$BB$41)</f>
        <v>0</v>
      </c>
      <c r="BP41" s="114">
        <f>SUMIFS(BP13:BP23,$N$13:$N$23,$BD$38,$M$13:$M$23,$BB$41)</f>
        <v>0</v>
      </c>
      <c r="BQ41" s="114">
        <f>SUMIFS(BP13:BP23,$N$13:$N$23,$BE$38,$M$13:$M$23,$BB$41)</f>
        <v>0</v>
      </c>
      <c r="BR41" s="115">
        <f>SUMIFS(BP13:BP23,$N$13:$N$23,$BF$38,$M$13:$M$23,$BB$41)</f>
        <v>0</v>
      </c>
      <c r="BS41" s="45"/>
      <c r="BT41" s="113" t="s">
        <v>6</v>
      </c>
      <c r="BU41" s="114">
        <f>SUMIFS(BV13:BV23,$N$13:$N$23,$BC$38,$M$13:$M$23,$BB$41)</f>
        <v>0</v>
      </c>
      <c r="BV41" s="114">
        <f>SUMIFS(BV13:BV23,$N$13:$N$23,$BD$38,$M$13:$M$23,$BB$41)</f>
        <v>0</v>
      </c>
      <c r="BW41" s="114">
        <f>SUMIFS(BV13:BV23,$N$13:$N$23,$BE$38,$M$13:$M$23,$BB$41)</f>
        <v>0</v>
      </c>
      <c r="BX41" s="115">
        <f>SUMIFS(BV13:BV23,$N$13:$N$23,$BF$38,$M$13:$M$23,$BB$41)</f>
        <v>0</v>
      </c>
      <c r="BY41" s="45"/>
      <c r="BZ41" s="113" t="s">
        <v>6</v>
      </c>
      <c r="CA41" s="114">
        <f>SUMIFS(CB13:CB23,$N$13:$N$23,$BC$38,$M$13:$M$23,$BB$41)</f>
        <v>0</v>
      </c>
      <c r="CB41" s="114">
        <f>SUMIFS(CB13:CB23,$N$13:$N$23,$BD$38,$M$13:$M$23,$BB$41)</f>
        <v>0</v>
      </c>
      <c r="CC41" s="114">
        <f>SUMIFS(CB13:CB23,$N$13:$N$23,$BE$38,$M$13:$M$23,$BB$41)</f>
        <v>0</v>
      </c>
      <c r="CD41" s="115">
        <f>SUMIFS(CB13:CB23,$N$13:$N$23,$BF$38,$M$13:$M$23,$BB$41)</f>
        <v>0</v>
      </c>
      <c r="CE41" s="45"/>
      <c r="CF41" s="113" t="s">
        <v>6</v>
      </c>
      <c r="CG41" s="114">
        <f>SUMIFS(CH13:CH23,$N$13:$N$23,$BC$38,$M$13:$M$23,$BB$41)</f>
        <v>0</v>
      </c>
      <c r="CH41" s="114">
        <f>SUMIFS(CH13:CH23,$N$13:$N$23,$BD$38,$M$13:$M$23,$BB$41)</f>
        <v>0</v>
      </c>
      <c r="CI41" s="114">
        <f>SUMIFS(CH13:CH23,$N$13:$N$23,$BE$38,$M$13:$M$23,$BB$41)</f>
        <v>0</v>
      </c>
      <c r="CJ41" s="115">
        <f>SUMIFS(CH13:CH23,$N$13:$N$23,$BF$38,$M$13:$M$23,$BB$41)</f>
        <v>0</v>
      </c>
      <c r="CK41" s="45"/>
      <c r="CL41" s="113" t="s">
        <v>6</v>
      </c>
      <c r="CM41" s="114">
        <f>SUMIFS(CN13:CN23,$N$13:$N$23,$BC$38,$M$13:$M$23,$BB$41)</f>
        <v>0</v>
      </c>
      <c r="CN41" s="114">
        <f>SUMIFS(CN13:CN23,$N$13:$N$23,$BD$38,$M$13:$M$23,$BB$41)</f>
        <v>0</v>
      </c>
      <c r="CO41" s="114">
        <f>SUMIFS(CN13:CN23,$N$13:$N$23,$BE$38,$M$13:$M$23,$BB$41)</f>
        <v>0</v>
      </c>
      <c r="CP41" s="115">
        <f>SUMIFS(CN13:CN23,$N$13:$N$23,$BF$38,$M$13:$M$23,$BB$41)</f>
        <v>0</v>
      </c>
      <c r="CQ41" s="45"/>
      <c r="CR41" s="113" t="s">
        <v>6</v>
      </c>
      <c r="CS41" s="114">
        <f>SUMIFS(CT13:CT23,$N$13:$N$23,$BC$38,$M$13:$M$23,$BB$41)</f>
        <v>0</v>
      </c>
      <c r="CT41" s="114">
        <f>SUMIFS(CT13:CT23,$N$13:$N$23,$BD$38,$M$13:$M$23,$BB$41)</f>
        <v>0</v>
      </c>
      <c r="CU41" s="114">
        <f>SUMIFS(CT13:CT23,$N$13:$N$23,$BE$38,$M$13:$M$23,$BB$41)</f>
        <v>0</v>
      </c>
      <c r="CV41" s="115">
        <f>SUMIFS(CT13:CT23,$N$13:$N$23,$BF$38,$M$13:$M$23,$BB$41)</f>
        <v>0</v>
      </c>
      <c r="CW41" s="45"/>
      <c r="CX41" s="113" t="s">
        <v>6</v>
      </c>
      <c r="CY41" s="114">
        <f>SUMIFS(CZ13:CZ23,$N$13:$N$23,$BC$38,$M$13:$M$23,$BB$41)</f>
        <v>0</v>
      </c>
      <c r="CZ41" s="114">
        <f>SUMIFS(CZ13:CZ23,$N$13:$N$23,$BD$38,$M$13:$M$23,$BB$41)</f>
        <v>0</v>
      </c>
      <c r="DA41" s="114">
        <f>SUMIFS(CZ13:CZ23,$N$13:$N$23,$BE$38,$M$13:$M$23,$BB$41)</f>
        <v>0</v>
      </c>
      <c r="DB41" s="115">
        <f>SUMIFS(CZ13:CZ23,$N$13:$N$23,$BF$38,$M$13:$M$23,$BB$41)</f>
        <v>0</v>
      </c>
    </row>
    <row r="42" spans="1:106" ht="19.5" customHeight="1">
      <c r="Y42" s="326" t="s">
        <v>177</v>
      </c>
      <c r="Z42" s="326"/>
      <c r="AA42" s="327">
        <f>IF(AA41=0,0,AA41/$Y$24*0.1)</f>
        <v>0</v>
      </c>
      <c r="AB42" s="327">
        <f>IF(AB41=0,0,AB41/$Z$24*0.1)</f>
        <v>0</v>
      </c>
      <c r="AC42" s="328">
        <f>ROUND((AA42-AB42),0)</f>
        <v>0</v>
      </c>
      <c r="AD42" s="329" t="e">
        <f t="shared" si="83"/>
        <v>#DIV/0!</v>
      </c>
      <c r="AG42" s="47"/>
      <c r="AH42" s="47"/>
      <c r="AK42" s="46"/>
      <c r="AL42" s="46"/>
      <c r="AM42" s="46"/>
      <c r="AN42" s="46"/>
      <c r="AO42" s="46"/>
      <c r="AP42" s="46"/>
      <c r="AQ42" s="46"/>
      <c r="AR42" s="46"/>
      <c r="AS42" s="46"/>
      <c r="AT42" s="46"/>
      <c r="AU42" s="46"/>
      <c r="AV42" s="46"/>
      <c r="AW42" s="46"/>
      <c r="AX42" s="46"/>
      <c r="AY42" s="46"/>
      <c r="AZ42" s="46"/>
      <c r="BA42" s="46"/>
      <c r="BB42" s="113" t="s">
        <v>5</v>
      </c>
      <c r="BC42" s="114">
        <f>SUMIFS(BD13:BD23,$N$13:$N$23,$BC$38,$M$13:$M$23,$BB$42)</f>
        <v>0</v>
      </c>
      <c r="BD42" s="114">
        <f>SUMIFS(BD13:BD23,$N$13:$N$23,$BD$38,$M$13:$M$23,$BB$42)</f>
        <v>0</v>
      </c>
      <c r="BE42" s="114">
        <f>SUMIFS(BD13:BD23,$N$13:$N$23,$BE$38,$M$13:$M$23,$BB$42)</f>
        <v>0</v>
      </c>
      <c r="BF42" s="115">
        <f>SUMIFS(BD13:BD23,$N$13:$N$23,$BF$38,$M$13:$M$23,$BB$42)</f>
        <v>0</v>
      </c>
      <c r="BG42" s="45"/>
      <c r="BH42" s="113" t="s">
        <v>5</v>
      </c>
      <c r="BI42" s="114">
        <f>SUMIFS(BJ13:BJ23,$N$13:$N$23,$BC$38,$M$13:$M$23,$BB$42)</f>
        <v>0</v>
      </c>
      <c r="BJ42" s="114">
        <f>SUMIFS(BJ13:BJ23,$N$13:$N$23,$BD$38,$M$13:$M$23,$BB$42)</f>
        <v>0</v>
      </c>
      <c r="BK42" s="114">
        <f>SUMIFS(BJ13:BJ23,$N$13:$N$23,$BE$38,$M$13:$M$23,$BB$42)</f>
        <v>0</v>
      </c>
      <c r="BL42" s="115">
        <f>SUMIFS(BJ13:BJ23,$N$13:$N$23,$BF$38,$M$13:$M$23,$BB$42)</f>
        <v>0</v>
      </c>
      <c r="BM42" s="45"/>
      <c r="BN42" s="113" t="s">
        <v>5</v>
      </c>
      <c r="BO42" s="114">
        <f>SUMIFS(BP13:BP23,$N$13:$N$23,$BC$38,$M$13:$M$23,$BB$42)</f>
        <v>0</v>
      </c>
      <c r="BP42" s="114">
        <f>SUMIFS(BP13:BP23,$N$13:$N$23,$BD$38,$M$13:$M$23,$BB$42)</f>
        <v>0</v>
      </c>
      <c r="BQ42" s="114">
        <f>SUMIFS(BP13:BP23,$N$13:$N$23,$BE$38,$M$13:$M$23,$BB$42)</f>
        <v>0</v>
      </c>
      <c r="BR42" s="115">
        <f>SUMIFS(BP13:BP23,$N$13:$N$23,$BF$38,$M$13:$M$23,$BB$42)</f>
        <v>0</v>
      </c>
      <c r="BS42" s="45"/>
      <c r="BT42" s="113" t="s">
        <v>5</v>
      </c>
      <c r="BU42" s="114">
        <f>SUMIFS(BV13:BV23,$N$13:$N$23,$BC$38,$M$13:$M$23,$BB$42)</f>
        <v>0</v>
      </c>
      <c r="BV42" s="114">
        <f>SUMIFS(BV13:BV23,$N$13:$N$23,$BD$38,$M$13:$M$23,$BB$42)</f>
        <v>0</v>
      </c>
      <c r="BW42" s="114">
        <f>SUMIFS(BV13:BV23,$N$13:$N$23,$BE$38,$M$13:$M$23,$BB$42)</f>
        <v>0</v>
      </c>
      <c r="BX42" s="115">
        <f>SUMIFS(BV13:BV23,$N$13:$N$23,$BF$38,$M$13:$M$23,$BB$42)</f>
        <v>0</v>
      </c>
      <c r="BY42" s="45"/>
      <c r="BZ42" s="113" t="s">
        <v>5</v>
      </c>
      <c r="CA42" s="114">
        <f>SUMIFS(CB13:CB23,$N$13:$N$23,$BC$38,$M$13:$M$23,$BB$42)</f>
        <v>0</v>
      </c>
      <c r="CB42" s="114">
        <f>SUMIFS(CB13:CB23,$N$13:$N$23,$BD$38,$M$13:$M$23,$BB$42)</f>
        <v>0</v>
      </c>
      <c r="CC42" s="114">
        <f>SUMIFS(CB13:CB23,$N$13:$N$23,$BE$38,$M$13:$M$23,$BB$42)</f>
        <v>0</v>
      </c>
      <c r="CD42" s="115">
        <f>SUMIFS(CB13:CB23,$N$13:$N$23,$BF$38,$M$13:$M$23,$BB$42)</f>
        <v>0</v>
      </c>
      <c r="CE42" s="45"/>
      <c r="CF42" s="113" t="s">
        <v>5</v>
      </c>
      <c r="CG42" s="114">
        <f>SUMIFS(CH13:CH23,$N$13:$N$23,$BC$38,$M$13:$M$23,$BB$42)</f>
        <v>0</v>
      </c>
      <c r="CH42" s="114">
        <f>SUMIFS(CH13:CH23,$N$13:$N$23,$BD$38,$M$13:$M$23,$BB$42)</f>
        <v>0</v>
      </c>
      <c r="CI42" s="114">
        <f>SUMIFS(CH13:CH23,$N$13:$N$23,$BE$38,$M$13:$M$23,$BB$42)</f>
        <v>0</v>
      </c>
      <c r="CJ42" s="115">
        <f>SUMIFS(CH13:CH23,$N$13:$N$23,$BF$38,$M$13:$M$23,$BB$42)</f>
        <v>0</v>
      </c>
      <c r="CK42" s="45"/>
      <c r="CL42" s="113" t="s">
        <v>5</v>
      </c>
      <c r="CM42" s="114">
        <f>SUMIFS(CN13:CN23,$N$13:$N$23,$BC$38,$M$13:$M$23,$BB$42)</f>
        <v>0</v>
      </c>
      <c r="CN42" s="114">
        <f>SUMIFS(CN13:CN23,$N$13:$N$23,$BD$38,$M$13:$M$23,$BB$42)</f>
        <v>0</v>
      </c>
      <c r="CO42" s="114">
        <f>SUMIFS(CN13:CN23,$N$13:$N$23,$BE$38,$M$13:$M$23,$BB$42)</f>
        <v>0</v>
      </c>
      <c r="CP42" s="115">
        <f>SUMIFS(CN13:CN23,$N$13:$N$23,$BF$38,$M$13:$M$23,$BB$42)</f>
        <v>0</v>
      </c>
      <c r="CQ42" s="45"/>
      <c r="CR42" s="113" t="s">
        <v>5</v>
      </c>
      <c r="CS42" s="114">
        <f>SUMIFS(CT13:CT23,$N$13:$N$23,$BC$38,$M$13:$M$23,$BB$42)</f>
        <v>0</v>
      </c>
      <c r="CT42" s="114">
        <f>SUMIFS(CT13:CT23,$N$13:$N$23,$BD$38,$M$13:$M$23,$BB$42)</f>
        <v>0</v>
      </c>
      <c r="CU42" s="114">
        <f>SUMIFS(CT13:CT23,$N$13:$N$23,$BE$38,$M$13:$M$23,$BB$42)</f>
        <v>0</v>
      </c>
      <c r="CV42" s="115">
        <f>SUMIFS(CT13:CT23,$N$13:$N$23,$BF$38,$M$13:$M$23,$BB$42)</f>
        <v>0</v>
      </c>
      <c r="CW42" s="45"/>
      <c r="CX42" s="113" t="s">
        <v>5</v>
      </c>
      <c r="CY42" s="114">
        <f>SUMIFS(CZ13:CZ23,$N$13:$N$23,$BC$38,$M$13:$M$23,$BB$42)</f>
        <v>0</v>
      </c>
      <c r="CZ42" s="114">
        <f>SUMIFS(CZ13:CZ23,$N$13:$N$23,$BD$38,$M$13:$M$23,$BB$42)</f>
        <v>0</v>
      </c>
      <c r="DA42" s="114">
        <f>SUMIFS(CZ13:CZ23,$N$13:$N$23,$BE$38,$M$13:$M$23,$BB$42)</f>
        <v>0</v>
      </c>
      <c r="DB42" s="115">
        <f>SUMIFS(CZ13:CZ23,$N$13:$N$23,$BF$38,$M$13:$M$23,$BB$42)</f>
        <v>0</v>
      </c>
    </row>
    <row r="43" spans="1:106" ht="19.5" customHeight="1">
      <c r="AK43" s="46"/>
      <c r="AL43" s="46"/>
      <c r="AM43" s="46"/>
      <c r="AN43" s="46"/>
      <c r="AO43" s="46"/>
      <c r="AP43" s="46"/>
      <c r="AQ43" s="46"/>
      <c r="AR43" s="46"/>
      <c r="AS43" s="46"/>
      <c r="AT43" s="46"/>
      <c r="AU43" s="46"/>
      <c r="AV43" s="46"/>
      <c r="AW43" s="46"/>
      <c r="AX43" s="46"/>
      <c r="AY43" s="46"/>
      <c r="AZ43" s="46"/>
      <c r="BA43" s="46"/>
      <c r="BB43" s="110" t="s">
        <v>27</v>
      </c>
      <c r="BC43" s="116">
        <f>SUM(BC39:BC42)</f>
        <v>0</v>
      </c>
      <c r="BD43" s="116">
        <f>SUM(BD39:BD42)</f>
        <v>0</v>
      </c>
      <c r="BE43" s="116">
        <f>SUM(BE39:BE42)</f>
        <v>0</v>
      </c>
      <c r="BF43" s="117">
        <f>SUM(BF39:BF42)</f>
        <v>0</v>
      </c>
      <c r="BG43" s="47"/>
      <c r="BH43" s="110" t="s">
        <v>27</v>
      </c>
      <c r="BI43" s="116">
        <f>SUM(BI39:BI42)</f>
        <v>0</v>
      </c>
      <c r="BJ43" s="116">
        <f>SUM(BJ39:BJ42)</f>
        <v>0</v>
      </c>
      <c r="BK43" s="116">
        <f>SUM(BK39:BK42)</f>
        <v>0</v>
      </c>
      <c r="BL43" s="117">
        <f>SUM(BL39:BL42)</f>
        <v>0</v>
      </c>
      <c r="BM43" s="47"/>
      <c r="BN43" s="110" t="s">
        <v>27</v>
      </c>
      <c r="BO43" s="116">
        <f>SUM(BO39:BO42)</f>
        <v>0</v>
      </c>
      <c r="BP43" s="116">
        <f>SUM(BP39:BP42)</f>
        <v>0</v>
      </c>
      <c r="BQ43" s="116">
        <f>SUM(BQ39:BQ42)</f>
        <v>0</v>
      </c>
      <c r="BR43" s="117">
        <f>SUM(BR39:BR42)</f>
        <v>0</v>
      </c>
      <c r="BS43" s="47"/>
      <c r="BT43" s="110" t="s">
        <v>27</v>
      </c>
      <c r="BU43" s="116">
        <f>SUM(BU39:BU42)</f>
        <v>0</v>
      </c>
      <c r="BV43" s="116">
        <f>SUM(BV39:BV42)</f>
        <v>0</v>
      </c>
      <c r="BW43" s="116">
        <f>SUM(BW39:BW42)</f>
        <v>0</v>
      </c>
      <c r="BX43" s="117">
        <f>SUM(BX39:BX42)</f>
        <v>0</v>
      </c>
      <c r="BY43" s="47"/>
      <c r="BZ43" s="110" t="s">
        <v>27</v>
      </c>
      <c r="CA43" s="116">
        <f>SUM(CA39:CA42)</f>
        <v>0</v>
      </c>
      <c r="CB43" s="116">
        <f>SUM(CB39:CB42)</f>
        <v>0</v>
      </c>
      <c r="CC43" s="116">
        <f>SUM(CC39:CC42)</f>
        <v>0</v>
      </c>
      <c r="CD43" s="117">
        <f>SUM(CD39:CD42)</f>
        <v>0</v>
      </c>
      <c r="CE43" s="47"/>
      <c r="CF43" s="110" t="s">
        <v>27</v>
      </c>
      <c r="CG43" s="116">
        <f>SUM(CG39:CG42)</f>
        <v>0</v>
      </c>
      <c r="CH43" s="116">
        <f>SUM(CH39:CH42)</f>
        <v>0</v>
      </c>
      <c r="CI43" s="116">
        <f>SUM(CI39:CI42)</f>
        <v>0</v>
      </c>
      <c r="CJ43" s="117">
        <f>SUM(CJ39:CJ42)</f>
        <v>0</v>
      </c>
      <c r="CK43" s="47"/>
      <c r="CL43" s="110" t="s">
        <v>27</v>
      </c>
      <c r="CM43" s="116">
        <f>SUM(CM39:CM42)</f>
        <v>0</v>
      </c>
      <c r="CN43" s="116">
        <f>SUM(CN39:CN42)</f>
        <v>0</v>
      </c>
      <c r="CO43" s="116">
        <f>SUM(CO39:CO42)</f>
        <v>0</v>
      </c>
      <c r="CP43" s="117">
        <f>SUM(CP39:CP42)</f>
        <v>0</v>
      </c>
      <c r="CQ43" s="47"/>
      <c r="CR43" s="110" t="s">
        <v>27</v>
      </c>
      <c r="CS43" s="116">
        <f>SUM(CS39:CS42)</f>
        <v>0</v>
      </c>
      <c r="CT43" s="116">
        <f>SUM(CT39:CT42)</f>
        <v>0</v>
      </c>
      <c r="CU43" s="116">
        <f>SUM(CU39:CU42)</f>
        <v>0</v>
      </c>
      <c r="CV43" s="117">
        <f>SUM(CV39:CV42)</f>
        <v>0</v>
      </c>
      <c r="CW43" s="47"/>
      <c r="CX43" s="110" t="s">
        <v>27</v>
      </c>
      <c r="CY43" s="116">
        <f>SUM(CY39:CY42)</f>
        <v>0</v>
      </c>
      <c r="CZ43" s="116">
        <f>SUM(CZ39:CZ42)</f>
        <v>0</v>
      </c>
      <c r="DA43" s="116">
        <f>SUM(DA39:DA42)</f>
        <v>0</v>
      </c>
      <c r="DB43" s="117">
        <f>SUM(DB39:DB42)</f>
        <v>0</v>
      </c>
    </row>
    <row r="44" spans="1:106" ht="19.5" customHeight="1">
      <c r="AK44" s="46"/>
      <c r="AL44" s="46"/>
      <c r="AM44" s="46"/>
      <c r="AN44" s="46"/>
      <c r="AO44" s="46"/>
      <c r="AP44" s="46"/>
      <c r="AQ44" s="46"/>
      <c r="AR44" s="46"/>
      <c r="AS44" s="46"/>
      <c r="AT44" s="46"/>
      <c r="AU44" s="46"/>
      <c r="AV44" s="46"/>
      <c r="AW44" s="46"/>
      <c r="AX44" s="46"/>
      <c r="AY44" s="46"/>
      <c r="AZ44" s="46"/>
      <c r="BA44" s="46"/>
      <c r="BB44" s="118" t="s">
        <v>31</v>
      </c>
      <c r="BC44" s="119">
        <f>BC43+BD43+BE43+BF43</f>
        <v>0</v>
      </c>
      <c r="BD44" s="120"/>
      <c r="BE44" s="121"/>
      <c r="BF44" s="122"/>
      <c r="BG44" s="46"/>
      <c r="BH44" s="118" t="s">
        <v>31</v>
      </c>
      <c r="BI44" s="119">
        <f>BI43+BJ43+BK43+BL43</f>
        <v>0</v>
      </c>
      <c r="BJ44" s="120"/>
      <c r="BK44" s="121"/>
      <c r="BL44" s="122"/>
      <c r="BM44" s="46"/>
      <c r="BN44" s="118" t="s">
        <v>31</v>
      </c>
      <c r="BO44" s="119">
        <f>BO43+BP43+BQ43+BR43</f>
        <v>0</v>
      </c>
      <c r="BP44" s="120"/>
      <c r="BQ44" s="121"/>
      <c r="BR44" s="122"/>
      <c r="BS44" s="46"/>
      <c r="BT44" s="118" t="s">
        <v>31</v>
      </c>
      <c r="BU44" s="119">
        <f>BU43+BV43+BW43+BX43</f>
        <v>0</v>
      </c>
      <c r="BV44" s="120"/>
      <c r="BW44" s="121"/>
      <c r="BX44" s="122"/>
      <c r="BY44" s="46"/>
      <c r="BZ44" s="118" t="s">
        <v>31</v>
      </c>
      <c r="CA44" s="119">
        <f>CA43+CB43+CC43+CD43</f>
        <v>0</v>
      </c>
      <c r="CB44" s="120"/>
      <c r="CC44" s="121"/>
      <c r="CD44" s="122"/>
      <c r="CE44" s="46"/>
      <c r="CF44" s="118" t="s">
        <v>31</v>
      </c>
      <c r="CG44" s="119">
        <f>CG43+CH43+CI43+CJ43</f>
        <v>0</v>
      </c>
      <c r="CH44" s="120"/>
      <c r="CI44" s="121"/>
      <c r="CJ44" s="122"/>
      <c r="CK44" s="46"/>
      <c r="CL44" s="118" t="s">
        <v>31</v>
      </c>
      <c r="CM44" s="119">
        <f>CM43+CN43+CO43+CP43</f>
        <v>0</v>
      </c>
      <c r="CN44" s="120"/>
      <c r="CO44" s="121"/>
      <c r="CP44" s="122"/>
      <c r="CQ44" s="46"/>
      <c r="CR44" s="118" t="s">
        <v>31</v>
      </c>
      <c r="CS44" s="119">
        <f>CS43+CT43+CU43+CV43</f>
        <v>0</v>
      </c>
      <c r="CT44" s="120"/>
      <c r="CU44" s="121"/>
      <c r="CV44" s="122"/>
      <c r="CW44" s="46"/>
      <c r="CX44" s="118" t="s">
        <v>31</v>
      </c>
      <c r="CY44" s="119">
        <f>CY43+CZ43+DA43+DB43</f>
        <v>0</v>
      </c>
      <c r="CZ44" s="120"/>
      <c r="DA44" s="121"/>
      <c r="DB44" s="122"/>
    </row>
    <row r="45" spans="1:106" ht="19.5" customHeight="1">
      <c r="AK45" s="46"/>
      <c r="AL45" s="46"/>
      <c r="AM45" s="46"/>
      <c r="AN45" s="46"/>
      <c r="AO45" s="46"/>
      <c r="AP45" s="46"/>
      <c r="AQ45" s="46"/>
      <c r="AR45" s="46"/>
      <c r="AS45" s="46"/>
      <c r="AT45" s="46"/>
      <c r="AU45" s="46"/>
      <c r="AV45" s="46"/>
      <c r="AW45" s="46"/>
      <c r="AX45" s="46"/>
      <c r="AY45" s="46"/>
      <c r="AZ45" s="46"/>
      <c r="BA45" s="46"/>
      <c r="BB45" s="46"/>
      <c r="BC45" s="48"/>
      <c r="BD45" s="48"/>
      <c r="BE45" s="14"/>
      <c r="BF45" s="14"/>
      <c r="BG45" s="46"/>
      <c r="BH45" s="46"/>
      <c r="BI45" s="48"/>
      <c r="BJ45" s="48"/>
      <c r="BK45" s="14"/>
      <c r="BL45" s="14"/>
      <c r="BM45" s="46"/>
      <c r="BN45" s="46"/>
      <c r="BO45" s="48"/>
      <c r="BP45" s="48"/>
      <c r="BQ45" s="14"/>
      <c r="BR45" s="14"/>
      <c r="BS45" s="46"/>
      <c r="BT45" s="46"/>
      <c r="BU45" s="48"/>
      <c r="BV45" s="48"/>
      <c r="BW45" s="14"/>
      <c r="BX45" s="14"/>
    </row>
    <row r="46" spans="1:106" ht="19.5" customHeight="1">
      <c r="AK46" s="47"/>
      <c r="AL46" s="47"/>
      <c r="AM46" s="47"/>
      <c r="AN46" s="47"/>
      <c r="AO46" s="47"/>
      <c r="AP46" s="47"/>
      <c r="AQ46" s="47"/>
      <c r="AR46" s="47"/>
      <c r="AS46" s="47"/>
      <c r="AT46" s="47"/>
      <c r="AU46" s="47"/>
      <c r="AV46" s="47"/>
      <c r="AW46" s="47"/>
      <c r="AX46" s="47"/>
      <c r="AY46" s="47"/>
      <c r="AZ46" s="47"/>
      <c r="BA46" s="47"/>
      <c r="BB46" s="150"/>
      <c r="BC46" s="236" t="s">
        <v>76</v>
      </c>
      <c r="BD46" s="237"/>
      <c r="BE46" s="238"/>
      <c r="BF46" s="239"/>
      <c r="BG46" s="151"/>
      <c r="BH46" s="150"/>
      <c r="BI46" s="236" t="s">
        <v>76</v>
      </c>
      <c r="BJ46" s="237"/>
      <c r="BK46" s="238"/>
      <c r="BL46" s="239"/>
      <c r="BM46" s="151"/>
      <c r="BN46" s="150"/>
      <c r="BO46" s="236" t="s">
        <v>76</v>
      </c>
      <c r="BP46" s="237"/>
      <c r="BQ46" s="238"/>
      <c r="BR46" s="239"/>
      <c r="BS46" s="151"/>
      <c r="BT46" s="150"/>
      <c r="BU46" s="236" t="s">
        <v>76</v>
      </c>
      <c r="BV46" s="237"/>
      <c r="BW46" s="238"/>
      <c r="BX46" s="239"/>
      <c r="BY46" s="151"/>
      <c r="BZ46" s="150"/>
      <c r="CA46" s="236" t="s">
        <v>76</v>
      </c>
      <c r="CB46" s="237"/>
      <c r="CC46" s="238"/>
      <c r="CD46" s="239"/>
      <c r="CE46" s="151"/>
      <c r="CF46" s="150"/>
      <c r="CG46" s="236" t="s">
        <v>76</v>
      </c>
      <c r="CH46" s="237"/>
      <c r="CI46" s="238"/>
      <c r="CJ46" s="239"/>
      <c r="CK46" s="151"/>
      <c r="CL46" s="150"/>
      <c r="CM46" s="236" t="s">
        <v>76</v>
      </c>
      <c r="CN46" s="237"/>
      <c r="CO46" s="238"/>
      <c r="CP46" s="239"/>
      <c r="CQ46" s="151"/>
      <c r="CR46" s="150"/>
      <c r="CS46" s="236" t="s">
        <v>76</v>
      </c>
      <c r="CT46" s="237"/>
      <c r="CU46" s="238"/>
      <c r="CV46" s="239"/>
      <c r="CW46" s="151"/>
      <c r="CX46" s="150"/>
      <c r="CY46" s="236" t="s">
        <v>76</v>
      </c>
      <c r="CZ46" s="237"/>
      <c r="DA46" s="238"/>
      <c r="DB46" s="239"/>
    </row>
    <row r="47" spans="1:106" ht="19.5" customHeight="1">
      <c r="AK47" s="47"/>
      <c r="AL47" s="47"/>
      <c r="AM47" s="47"/>
      <c r="AN47" s="47"/>
      <c r="AO47" s="47"/>
      <c r="AP47" s="47"/>
      <c r="AQ47" s="47"/>
      <c r="AR47" s="47"/>
      <c r="AS47" s="47"/>
      <c r="AT47" s="47"/>
      <c r="AU47" s="47"/>
      <c r="AV47" s="47"/>
      <c r="AW47" s="47"/>
      <c r="AX47" s="47"/>
      <c r="AY47" s="47"/>
      <c r="AZ47" s="47"/>
      <c r="BA47" s="47"/>
      <c r="BB47" s="152"/>
      <c r="BC47" s="153" t="s">
        <v>77</v>
      </c>
      <c r="BD47" s="153" t="s">
        <v>7</v>
      </c>
      <c r="BE47" s="153" t="s">
        <v>20</v>
      </c>
      <c r="BF47" s="154" t="s">
        <v>22</v>
      </c>
      <c r="BG47" s="151"/>
      <c r="BH47" s="152"/>
      <c r="BI47" s="153" t="s">
        <v>77</v>
      </c>
      <c r="BJ47" s="153" t="s">
        <v>7</v>
      </c>
      <c r="BK47" s="153" t="s">
        <v>20</v>
      </c>
      <c r="BL47" s="154"/>
      <c r="BM47" s="151"/>
      <c r="BN47" s="152"/>
      <c r="BO47" s="153" t="s">
        <v>77</v>
      </c>
      <c r="BP47" s="153" t="s">
        <v>7</v>
      </c>
      <c r="BQ47" s="153" t="s">
        <v>20</v>
      </c>
      <c r="BR47" s="154"/>
      <c r="BS47" s="151"/>
      <c r="BT47" s="152"/>
      <c r="BU47" s="153" t="s">
        <v>77</v>
      </c>
      <c r="BV47" s="153" t="s">
        <v>7</v>
      </c>
      <c r="BW47" s="153" t="s">
        <v>20</v>
      </c>
      <c r="BX47" s="154"/>
      <c r="BY47" s="151"/>
      <c r="BZ47" s="152"/>
      <c r="CA47" s="153" t="s">
        <v>77</v>
      </c>
      <c r="CB47" s="153" t="s">
        <v>7</v>
      </c>
      <c r="CC47" s="153" t="s">
        <v>20</v>
      </c>
      <c r="CD47" s="154"/>
      <c r="CE47" s="151"/>
      <c r="CF47" s="152"/>
      <c r="CG47" s="153" t="s">
        <v>77</v>
      </c>
      <c r="CH47" s="153" t="s">
        <v>7</v>
      </c>
      <c r="CI47" s="153" t="s">
        <v>20</v>
      </c>
      <c r="CJ47" s="154"/>
      <c r="CK47" s="151"/>
      <c r="CL47" s="152"/>
      <c r="CM47" s="153" t="s">
        <v>77</v>
      </c>
      <c r="CN47" s="153" t="s">
        <v>7</v>
      </c>
      <c r="CO47" s="153" t="s">
        <v>20</v>
      </c>
      <c r="CP47" s="154"/>
      <c r="CQ47" s="151"/>
      <c r="CR47" s="152"/>
      <c r="CS47" s="153" t="s">
        <v>77</v>
      </c>
      <c r="CT47" s="153" t="s">
        <v>7</v>
      </c>
      <c r="CU47" s="153" t="s">
        <v>20</v>
      </c>
      <c r="CV47" s="154"/>
      <c r="CW47" s="151"/>
      <c r="CX47" s="152"/>
      <c r="CY47" s="153" t="s">
        <v>77</v>
      </c>
      <c r="CZ47" s="153" t="s">
        <v>7</v>
      </c>
      <c r="DA47" s="153" t="s">
        <v>20</v>
      </c>
      <c r="DB47" s="154"/>
    </row>
    <row r="48" spans="1:106" ht="19.5" customHeight="1">
      <c r="AK48" s="46"/>
      <c r="AL48" s="46"/>
      <c r="AM48" s="46"/>
      <c r="AN48" s="46"/>
      <c r="AO48" s="46"/>
      <c r="AP48" s="46"/>
      <c r="AQ48" s="46"/>
      <c r="AR48" s="46"/>
      <c r="AS48" s="46"/>
      <c r="AT48" s="46"/>
      <c r="AU48" s="46"/>
      <c r="AV48" s="46"/>
      <c r="AW48" s="46"/>
      <c r="AX48" s="46"/>
      <c r="AY48" s="46"/>
      <c r="AZ48" s="46"/>
      <c r="BA48" s="46"/>
      <c r="BB48" s="113">
        <v>1.1499999999999999</v>
      </c>
      <c r="BC48" s="156">
        <f>SUMIFS($BB$13:$BB$23,$N$13:$N$23,$BC$47,$M$13:$M$23,BB48)</f>
        <v>0</v>
      </c>
      <c r="BD48" s="156">
        <f>SUMIFS($BB$13:$BB$23,$N$13:$N$23,$BD$38,$M$13:$M$23,BB48)</f>
        <v>0</v>
      </c>
      <c r="BE48" s="156">
        <f>SUMIFS($BB$13:$BB$23,$N$13:$N$23,$BE$47,$M$13:$M$23,BB48)</f>
        <v>0</v>
      </c>
      <c r="BF48" s="157">
        <f>SUMIFS($BB$13:$BB$23,$N$13:$N$23,$BF$38,$M$13:$M$23,$BB$39)</f>
        <v>0</v>
      </c>
      <c r="BG48" s="151"/>
      <c r="BH48" s="113">
        <v>1.1499999999999999</v>
      </c>
      <c r="BI48" s="156">
        <f>SUMIFS($BH$13:$BH$23,$N$13:$N$23,$BI$47,$M$13:$M$23,BH48)</f>
        <v>0</v>
      </c>
      <c r="BJ48" s="156">
        <f>SUMIFS($BH$13:$BH$23,$N$13:$N$23,$BJ$47,$M$13:$M$23,BH48)</f>
        <v>0</v>
      </c>
      <c r="BK48" s="156">
        <f>SUMIFS($BH$13:$BH$23,$N$13:$N$23,$BK$47,$M$13:$M$23,BH48)</f>
        <v>0</v>
      </c>
      <c r="BL48" s="157"/>
      <c r="BM48" s="151"/>
      <c r="BN48" s="113">
        <v>1.1499999999999999</v>
      </c>
      <c r="BO48" s="156">
        <f>SUMIFS(BN13:BN23,$N$13:$N$23,$BI$47,$M$13:$M$23,BN48)</f>
        <v>0</v>
      </c>
      <c r="BP48" s="156">
        <f>SUMIFS(BN13:BN23,$N$13:$N$23,$BJ$47,$M$13:$M$23,BN48)</f>
        <v>0</v>
      </c>
      <c r="BQ48" s="156">
        <f>SUMIFS(BN13:BN23,$N$13:$N$23,$BK$47,$M$13:$M$23,BN48)</f>
        <v>0</v>
      </c>
      <c r="BR48" s="157"/>
      <c r="BS48" s="151"/>
      <c r="BT48" s="113">
        <v>1.1499999999999999</v>
      </c>
      <c r="BU48" s="156">
        <f>SUMIFS($BT$13:$BT$23,$N$13:$N$23,$BI$47,$M$13:$M$23,BT48)</f>
        <v>0</v>
      </c>
      <c r="BV48" s="156">
        <f>SUMIFS($BT$13:$BT$23,$N$13:$N$23,$BJ$47,$M$13:$M$23,BT48)</f>
        <v>0</v>
      </c>
      <c r="BW48" s="156">
        <f>SUMIFS($BT$13:$BT$23,$N$13:$N$23,$BK$47,$M$13:$M$23,BT48)</f>
        <v>0</v>
      </c>
      <c r="BX48" s="157"/>
      <c r="BY48" s="151"/>
      <c r="BZ48" s="113">
        <v>1.1499999999999999</v>
      </c>
      <c r="CA48" s="156">
        <f>SUMIFS($BZ$13:$BZ$23,$N$13:$N$23,$BI$47,$M$13:$M$23,BZ48)</f>
        <v>0</v>
      </c>
      <c r="CB48" s="156">
        <f>SUMIFS($BZ$13:$BZ$23,$N$13:$N$23,$BJ$47,$M$13:$M$23,BZ48)</f>
        <v>0</v>
      </c>
      <c r="CC48" s="156">
        <f>SUMIFS($BZ$13:$BZ$23,$N$13:$N$23,$BK$47,$M$13:$M$23,BZ48)</f>
        <v>0</v>
      </c>
      <c r="CD48" s="157"/>
      <c r="CE48" s="151"/>
      <c r="CF48" s="113">
        <v>1.1499999999999999</v>
      </c>
      <c r="CG48" s="156">
        <f>SUMIFS($CF$13:$CF$23,$N$13:$N$23,$BI$47,$M$13:$M$23,CF48)</f>
        <v>0</v>
      </c>
      <c r="CH48" s="156">
        <f>SUMIFS($CF$13:$CF$23,$N$13:$N$23,$BJ$47,$M$13:$M$23,CF48)</f>
        <v>0</v>
      </c>
      <c r="CI48" s="156">
        <f>SUMIFS($CF$13:$CF$23,$N$13:$N$23,$BK$47,$M$13:$M$23,CF48)</f>
        <v>0</v>
      </c>
      <c r="CJ48" s="157"/>
      <c r="CK48" s="151"/>
      <c r="CL48" s="113">
        <v>1.1499999999999999</v>
      </c>
      <c r="CM48" s="156">
        <f>SUMIFS($CL$13:$CL$23,$N$13:$N$23,$BI$47,$M$13:$M$23,CL48)</f>
        <v>0</v>
      </c>
      <c r="CN48" s="156">
        <f>SUMIFS($CL$13:$CL$23,$N$13:$N$23,$BJ$47,$M$13:$M$23,CL48)</f>
        <v>0</v>
      </c>
      <c r="CO48" s="156">
        <f>SUMIFS($CL$13:$CL$23,$N$13:$N$23,$BK$47,$M$13:$M$23,CL48)</f>
        <v>0</v>
      </c>
      <c r="CP48" s="157"/>
      <c r="CQ48" s="151"/>
      <c r="CR48" s="113">
        <v>1.1499999999999999</v>
      </c>
      <c r="CS48" s="156">
        <f>SUMIFS($CR$13:$CR$23,$N$13:$N$23,$BI$47,$M$13:$M$23,CR48)</f>
        <v>0</v>
      </c>
      <c r="CT48" s="156">
        <f>SUMIFS($CR$13:$CR$23,$N$13:$N$23,$BJ$47,$M$13:$M$23,CR48)</f>
        <v>0</v>
      </c>
      <c r="CU48" s="156">
        <f>SUMIFS($CR$13:$CR$23,$N$13:$N$23,$BK$47,$M$13:$M$23,CR48)</f>
        <v>0</v>
      </c>
      <c r="CV48" s="157"/>
      <c r="CW48" s="151"/>
      <c r="CX48" s="113">
        <v>1.1499999999999999</v>
      </c>
      <c r="CY48" s="156">
        <f>SUMIFS($CX$13:$CX$23,$N$13:$N$23,$BI$47,$M$13:$M$23,CX48)</f>
        <v>0</v>
      </c>
      <c r="CZ48" s="156">
        <f>SUMIFS($CX$13:$CX$23,$N$13:$N$23,$BJ$47,$M$13:$M$23,CX48)</f>
        <v>0</v>
      </c>
      <c r="DA48" s="156">
        <f>SUMIFS($CX$13:$CX$23,$N$13:$N$23,$BK$47,$M$13:$M$23,CX48)</f>
        <v>0</v>
      </c>
      <c r="DB48" s="157"/>
    </row>
    <row r="49" spans="34:106" ht="19.5" customHeight="1">
      <c r="AK49" s="46"/>
      <c r="AL49" s="46"/>
      <c r="AM49" s="46"/>
      <c r="AN49" s="46"/>
      <c r="AO49" s="46"/>
      <c r="AP49" s="46"/>
      <c r="AQ49" s="46"/>
      <c r="AR49" s="46"/>
      <c r="AS49" s="46"/>
      <c r="AT49" s="46"/>
      <c r="AU49" s="46"/>
      <c r="AV49" s="46"/>
      <c r="AW49" s="46"/>
      <c r="AX49" s="46"/>
      <c r="AY49" s="46"/>
      <c r="AZ49" s="46"/>
      <c r="BA49" s="46"/>
      <c r="BB49" s="155" t="s">
        <v>8</v>
      </c>
      <c r="BC49" s="156">
        <f>SUMIFS($BB$13:$BB$23,$N$13:$N$23,$BC$47,$M$13:$M$23,BB49)</f>
        <v>0</v>
      </c>
      <c r="BD49" s="156">
        <f>SUMIFS($BB$13:$BB$23,$N$13:$N$23,$BD$38,$M$13:$M$23,BB49)</f>
        <v>0</v>
      </c>
      <c r="BE49" s="156">
        <f>SUMIFS($BB$13:$BB$23,$N$13:$N$23,$BE$47,$M$13:$M$23,BB49)</f>
        <v>0</v>
      </c>
      <c r="BF49" s="157">
        <f>SUMIFS($BB$13:$BB$23,$N$13:$N$23,$BF$38,$M$13:$M$23,$BB$40)</f>
        <v>0</v>
      </c>
      <c r="BG49" s="151"/>
      <c r="BH49" s="155" t="s">
        <v>8</v>
      </c>
      <c r="BI49" s="156">
        <f>SUMIFS($BH$13:$BH$23,$N$13:$N$23,$BI$47,$M$13:$M$23,BH49)</f>
        <v>0</v>
      </c>
      <c r="BJ49" s="156">
        <f>SUMIFS($BH$13:$BH$23,$N$13:$N$23,$BJ$47,$M$13:$M$23,BH49)</f>
        <v>0</v>
      </c>
      <c r="BK49" s="156">
        <f>SUMIFS($BH$13:$BH$23,$N$13:$N$23,$BK$47,$M$13:$M$23,BH49)</f>
        <v>0</v>
      </c>
      <c r="BL49" s="157"/>
      <c r="BM49" s="151"/>
      <c r="BN49" s="155" t="s">
        <v>8</v>
      </c>
      <c r="BO49" s="156">
        <f>SUMIFS(BN13:BN23,$N$13:$N$23,$BI$47,$M$13:$M$23,BN49)</f>
        <v>0</v>
      </c>
      <c r="BP49" s="156">
        <f>SUMIFS(BN13:BN23,$N$13:$N$23,$BJ$47,$M$13:$M$23,BN49)</f>
        <v>0</v>
      </c>
      <c r="BQ49" s="156">
        <f>SUMIFS(BN13:BN23,$N$13:$N$23,$BK$47,$M$13:$M$23,BN49)</f>
        <v>0</v>
      </c>
      <c r="BR49" s="157"/>
      <c r="BS49" s="151"/>
      <c r="BT49" s="155" t="s">
        <v>8</v>
      </c>
      <c r="BU49" s="156">
        <f>SUMIFS($BT$13:$BT$23,$N$13:$N$23,$BI$47,$M$13:$M$23,BT49)</f>
        <v>0</v>
      </c>
      <c r="BV49" s="156">
        <f>SUMIFS($BT$13:$BT$23,$N$13:$N$23,$BJ$47,$M$13:$M$23,BT49)</f>
        <v>0</v>
      </c>
      <c r="BW49" s="156">
        <f>SUMIFS($BT$13:$BT$23,$N$13:$N$23,$BK$47,$M$13:$M$23,BT49)</f>
        <v>0</v>
      </c>
      <c r="BX49" s="157"/>
      <c r="BY49" s="151"/>
      <c r="BZ49" s="155" t="s">
        <v>8</v>
      </c>
      <c r="CA49" s="156">
        <f>SUMIFS($BZ$13:$BZ$23,$N$13:$N$23,$BI$47,$M$13:$M$23,BZ49)</f>
        <v>0</v>
      </c>
      <c r="CB49" s="156">
        <f>SUMIFS($BZ$13:$BZ$23,$N$13:$N$23,$BJ$47,$M$13:$M$23,BZ49)</f>
        <v>0</v>
      </c>
      <c r="CC49" s="156">
        <f>SUMIFS($BZ$13:$BZ$23,$N$13:$N$23,$BK$47,$M$13:$M$23,BZ49)</f>
        <v>0</v>
      </c>
      <c r="CD49" s="157"/>
      <c r="CE49" s="151"/>
      <c r="CF49" s="155" t="s">
        <v>8</v>
      </c>
      <c r="CG49" s="156">
        <f>SUMIFS($CF$13:$CF$23,$N$13:$N$23,$BI$47,$M$13:$M$23,CF49)</f>
        <v>0</v>
      </c>
      <c r="CH49" s="156">
        <f>SUMIFS($CF$13:$CF$23,$N$13:$N$23,$BJ$47,$M$13:$M$23,CF49)</f>
        <v>0</v>
      </c>
      <c r="CI49" s="156">
        <f>SUMIFS($CF$13:$CF$23,$N$13:$N$23,$BK$47,$M$13:$M$23,CF49)</f>
        <v>0</v>
      </c>
      <c r="CJ49" s="157"/>
      <c r="CK49" s="151"/>
      <c r="CL49" s="155" t="s">
        <v>8</v>
      </c>
      <c r="CM49" s="156">
        <f>SUMIFS($CL$13:$CL$23,$N$13:$N$23,$BI$47,$M$13:$M$23,CL49)</f>
        <v>0</v>
      </c>
      <c r="CN49" s="156">
        <f>SUMIFS($CL$13:$CL$23,$N$13:$N$23,$BJ$47,$M$13:$M$23,CL49)</f>
        <v>0</v>
      </c>
      <c r="CO49" s="156">
        <f>SUMIFS($CL$13:$CL$23,$N$13:$N$23,$BK$47,$M$13:$M$23,CL49)</f>
        <v>0</v>
      </c>
      <c r="CP49" s="157"/>
      <c r="CQ49" s="151"/>
      <c r="CR49" s="155" t="s">
        <v>8</v>
      </c>
      <c r="CS49" s="156">
        <f>SUMIFS($CR$13:$CR$23,$N$13:$N$23,$BI$47,$M$13:$M$23,CR49)</f>
        <v>0</v>
      </c>
      <c r="CT49" s="156">
        <f>SUMIFS($CR$13:$CR$23,$N$13:$N$23,$BJ$47,$M$13:$M$23,CR49)</f>
        <v>0</v>
      </c>
      <c r="CU49" s="156">
        <f>SUMIFS($CR$13:$CR$23,$N$13:$N$23,$BK$47,$M$13:$M$23,CR49)</f>
        <v>0</v>
      </c>
      <c r="CV49" s="157"/>
      <c r="CW49" s="151"/>
      <c r="CX49" s="155" t="s">
        <v>8</v>
      </c>
      <c r="CY49" s="156">
        <f>SUMIFS($CX$13:$CX$23,$N$13:$N$23,$BI$47,$M$13:$M$23,CX49)</f>
        <v>0</v>
      </c>
      <c r="CZ49" s="156">
        <f>SUMIFS($CX$13:$CX$23,$N$13:$N$23,$BJ$47,$M$13:$M$23,CX49)</f>
        <v>0</v>
      </c>
      <c r="DA49" s="156">
        <f>SUMIFS($CX$13:$CX$23,$N$13:$N$23,$BK$47,$M$13:$M$23,CX49)</f>
        <v>0</v>
      </c>
      <c r="DB49" s="157"/>
    </row>
    <row r="50" spans="34:106" ht="19.5" customHeight="1">
      <c r="AK50" s="46"/>
      <c r="AL50" s="46"/>
      <c r="AM50" s="46"/>
      <c r="AN50" s="46"/>
      <c r="AO50" s="46"/>
      <c r="AP50" s="46"/>
      <c r="AQ50" s="46"/>
      <c r="AR50" s="46"/>
      <c r="AS50" s="46"/>
      <c r="AT50" s="46"/>
      <c r="AU50" s="46"/>
      <c r="AV50" s="46"/>
      <c r="AW50" s="46"/>
      <c r="AX50" s="46"/>
      <c r="AY50" s="46"/>
      <c r="AZ50" s="46"/>
      <c r="BA50" s="46"/>
      <c r="BB50" s="155" t="s">
        <v>6</v>
      </c>
      <c r="BC50" s="156">
        <f>SUMIFS($BB$13:$BB$23,$N$13:$N$23,$BC$47,$M$13:$M$23,BB50)</f>
        <v>0</v>
      </c>
      <c r="BD50" s="156">
        <f>SUMIFS($BB$13:$BB$23,$N$13:$N$23,$BD$38,$M$13:$M$23,BB50)</f>
        <v>0</v>
      </c>
      <c r="BE50" s="156">
        <f>SUMIFS($BB$13:$BB$23,$N$13:$N$23,$BE$47,$M$13:$M$23,BB50)</f>
        <v>0</v>
      </c>
      <c r="BF50" s="157">
        <f>SUMIFS($BB$13:$BB$23,$N$13:$N$23,$BF$38,$M$13:$M$23,$BB$41)</f>
        <v>0</v>
      </c>
      <c r="BG50" s="151"/>
      <c r="BH50" s="155" t="s">
        <v>6</v>
      </c>
      <c r="BI50" s="156">
        <f>SUMIFS($BH$13:$BH$23,$N$13:$N$23,$BI$47,$M$13:$M$23,BH50)</f>
        <v>0</v>
      </c>
      <c r="BJ50" s="156">
        <f>SUMIFS($BH$13:$BH$23,$N$13:$N$23,$BJ$47,$M$13:$M$23,BH50)</f>
        <v>0</v>
      </c>
      <c r="BK50" s="156">
        <f>SUMIFS($BH$13:$BH$23,$N$13:$N$23,$BK$47,$M$13:$M$23,BH50)</f>
        <v>0</v>
      </c>
      <c r="BL50" s="157"/>
      <c r="BM50" s="151"/>
      <c r="BN50" s="155" t="s">
        <v>6</v>
      </c>
      <c r="BO50" s="156">
        <f>SUMIFS(BN13:BN23,$N$13:$N$23,$BI$47,$M$13:$M$23,BN50)</f>
        <v>0</v>
      </c>
      <c r="BP50" s="156">
        <f>SUMIFS(BN13:BN23,$N$13:$N$23,$BJ$47,$M$13:$M$23,BN50)</f>
        <v>0</v>
      </c>
      <c r="BQ50" s="156">
        <f>SUMIFS(BN13:BN23,$N$13:$N$23,$BK$47,$M$13:$M$23,BN50)</f>
        <v>0</v>
      </c>
      <c r="BR50" s="157"/>
      <c r="BS50" s="151"/>
      <c r="BT50" s="155" t="s">
        <v>6</v>
      </c>
      <c r="BU50" s="156">
        <f>SUMIFS($BT$13:$BT$23,$N$13:$N$23,$BI$47,$M$13:$M$23,BT50)</f>
        <v>0</v>
      </c>
      <c r="BV50" s="156">
        <f>SUMIFS($BT$13:$BT$23,$N$13:$N$23,$BJ$47,$M$13:$M$23,BT50)</f>
        <v>0</v>
      </c>
      <c r="BW50" s="156">
        <f>SUMIFS($BT$13:$BT$23,$N$13:$N$23,$BK$47,$M$13:$M$23,BT50)</f>
        <v>0</v>
      </c>
      <c r="BX50" s="157"/>
      <c r="BY50" s="151"/>
      <c r="BZ50" s="155" t="s">
        <v>6</v>
      </c>
      <c r="CA50" s="156">
        <f>SUMIFS($BZ$13:$BZ$23,$N$13:$N$23,$BI$47,$M$13:$M$23,BZ50)</f>
        <v>0</v>
      </c>
      <c r="CB50" s="156">
        <f>SUMIFS($BZ$13:$BZ$23,$N$13:$N$23,$BJ$47,$M$13:$M$23,BZ50)</f>
        <v>0</v>
      </c>
      <c r="CC50" s="156">
        <f>SUMIFS($BZ$13:$BZ$23,$N$13:$N$23,$BK$47,$M$13:$M$23,BZ50)</f>
        <v>0</v>
      </c>
      <c r="CD50" s="157"/>
      <c r="CE50" s="151"/>
      <c r="CF50" s="155" t="s">
        <v>6</v>
      </c>
      <c r="CG50" s="156">
        <f>SUMIFS($CF$13:$CF$23,$N$13:$N$23,$BI$47,$M$13:$M$23,CF50)</f>
        <v>0</v>
      </c>
      <c r="CH50" s="156">
        <f>SUMIFS($CF$13:$CF$23,$N$13:$N$23,$BJ$47,$M$13:$M$23,CF50)</f>
        <v>0</v>
      </c>
      <c r="CI50" s="156">
        <f>SUMIFS($CF$13:$CF$23,$N$13:$N$23,$BK$47,$M$13:$M$23,CF50)</f>
        <v>0</v>
      </c>
      <c r="CJ50" s="157"/>
      <c r="CK50" s="151"/>
      <c r="CL50" s="155" t="s">
        <v>6</v>
      </c>
      <c r="CM50" s="156">
        <f>SUMIFS($CL$13:$CL$23,$N$13:$N$23,$BI$47,$M$13:$M$23,CL50)</f>
        <v>0</v>
      </c>
      <c r="CN50" s="156">
        <f>SUMIFS($CL$13:$CL$23,$N$13:$N$23,$BJ$47,$M$13:$M$23,CL50)</f>
        <v>0</v>
      </c>
      <c r="CO50" s="156">
        <f>SUMIFS($CL$13:$CL$23,$N$13:$N$23,$BK$47,$M$13:$M$23,CL50)</f>
        <v>0</v>
      </c>
      <c r="CP50" s="157"/>
      <c r="CQ50" s="151"/>
      <c r="CR50" s="155" t="s">
        <v>6</v>
      </c>
      <c r="CS50" s="156">
        <f>SUMIFS($CR$13:$CR$23,$N$13:$N$23,$BI$47,$M$13:$M$23,CR50)</f>
        <v>0</v>
      </c>
      <c r="CT50" s="156">
        <f>SUMIFS($CR$13:$CR$23,$N$13:$N$23,$BJ$47,$M$13:$M$23,CR50)</f>
        <v>0</v>
      </c>
      <c r="CU50" s="156">
        <f>SUMIFS($CR$13:$CR$23,$N$13:$N$23,$BK$47,$M$13:$M$23,CR50)</f>
        <v>0</v>
      </c>
      <c r="CV50" s="157"/>
      <c r="CW50" s="151"/>
      <c r="CX50" s="155" t="s">
        <v>6</v>
      </c>
      <c r="CY50" s="156">
        <f>SUMIFS($CX$13:$CX$23,$N$13:$N$23,$BI$47,$M$13:$M$23,CX50)</f>
        <v>0</v>
      </c>
      <c r="CZ50" s="156">
        <f>SUMIFS($CX$13:$CX$23,$N$13:$N$23,$BJ$47,$M$13:$M$23,CX50)</f>
        <v>0</v>
      </c>
      <c r="DA50" s="156">
        <f>SUMIFS($CX$13:$CX$23,$N$13:$N$23,$BK$47,$M$13:$M$23,CX50)</f>
        <v>0</v>
      </c>
      <c r="DB50" s="157"/>
    </row>
    <row r="51" spans="34:106" ht="19.5" customHeight="1">
      <c r="AK51" s="46"/>
      <c r="AL51" s="46"/>
      <c r="AM51" s="46"/>
      <c r="AN51" s="46"/>
      <c r="AO51" s="46"/>
      <c r="AP51" s="46"/>
      <c r="AQ51" s="46"/>
      <c r="AR51" s="46"/>
      <c r="AS51" s="46"/>
      <c r="AT51" s="46"/>
      <c r="AU51" s="46"/>
      <c r="AV51" s="46"/>
      <c r="AW51" s="46"/>
      <c r="AX51" s="46"/>
      <c r="AY51" s="46"/>
      <c r="AZ51" s="46"/>
      <c r="BA51" s="46"/>
      <c r="BB51" s="155" t="s">
        <v>5</v>
      </c>
      <c r="BC51" s="156">
        <f>SUMIFS($BB$13:$BB$23,$N$13:$N$23,$BC$47,$M$13:$M$23,BB51)</f>
        <v>0</v>
      </c>
      <c r="BD51" s="156">
        <f>SUMIFS($BB$13:$BB$23,$N$13:$N$23,$BD$38,$M$13:$M$23,$BB$42)</f>
        <v>0</v>
      </c>
      <c r="BE51" s="156">
        <f>SUMIFS($BB$13:$BB$23,$N$13:$N$23,$BE$47,$M$13:$M$23,BB51)</f>
        <v>0</v>
      </c>
      <c r="BF51" s="157">
        <f>SUMIFS($BB$13:$BB$23,$N$13:$N$23,$BF$38,$M$13:$M$23,$BB$42)</f>
        <v>0</v>
      </c>
      <c r="BG51" s="151"/>
      <c r="BH51" s="155" t="s">
        <v>5</v>
      </c>
      <c r="BI51" s="156">
        <f>SUMIFS($BH$13:$BH$23,$N$13:$N$23,$BI$47,$M$13:$M$23,BH51)</f>
        <v>0</v>
      </c>
      <c r="BJ51" s="156">
        <f>SUMIFS($BH$13:$BH$23,$N$13:$N$23,$BJ$47,$M$13:$M$23,BH51)</f>
        <v>0</v>
      </c>
      <c r="BK51" s="156">
        <f>SUMIFS($BH$13:$BH$23,$N$13:$N$23,$BK$47,$M$13:$M$23,BH51)</f>
        <v>0</v>
      </c>
      <c r="BL51" s="157"/>
      <c r="BM51" s="151"/>
      <c r="BN51" s="155" t="s">
        <v>5</v>
      </c>
      <c r="BO51" s="156">
        <f>SUMIFS(BN13:BN23,$N$13:$N$23,$BI$47,$M$13:$M$23,BN51)</f>
        <v>0</v>
      </c>
      <c r="BP51" s="156">
        <f>SUMIFS(BN13:BN23,$N$13:$N$23,$BJ$47,$M$13:$M$23,BN51)</f>
        <v>0</v>
      </c>
      <c r="BQ51" s="156">
        <f>SUMIFS(BN13:BN23,$N$13:$N$23,$BK$47,$M$13:$M$23,BN51)</f>
        <v>0</v>
      </c>
      <c r="BR51" s="157"/>
      <c r="BS51" s="151"/>
      <c r="BT51" s="155" t="s">
        <v>5</v>
      </c>
      <c r="BU51" s="156">
        <f>SUMIFS($BT$13:$BT$23,$N$13:$N$23,$BI$47,$M$13:$M$23,BT51)</f>
        <v>0</v>
      </c>
      <c r="BV51" s="156">
        <f>SUMIFS($BT$13:$BT$23,$N$13:$N$23,$BJ$47,$M$13:$M$23,BT51)</f>
        <v>0</v>
      </c>
      <c r="BW51" s="156">
        <f>SUMIFS($BT$13:$BT$23,$N$13:$N$23,$BK$47,$M$13:$M$23,BT51)</f>
        <v>0</v>
      </c>
      <c r="BX51" s="157"/>
      <c r="BY51" s="151"/>
      <c r="BZ51" s="155" t="s">
        <v>5</v>
      </c>
      <c r="CA51" s="156">
        <f>SUMIFS($BZ$13:$BZ$23,$N$13:$N$23,$BI$47,$M$13:$M$23,BZ51)</f>
        <v>0</v>
      </c>
      <c r="CB51" s="156">
        <f>SUMIFS($BZ$13:$BZ$23,$N$13:$N$23,$BJ$47,$M$13:$M$23,BZ51)</f>
        <v>0</v>
      </c>
      <c r="CC51" s="156">
        <f>SUMIFS($BZ$13:$BZ$23,$N$13:$N$23,$BK$47,$M$13:$M$23,BZ51)</f>
        <v>0</v>
      </c>
      <c r="CD51" s="157"/>
      <c r="CE51" s="151"/>
      <c r="CF51" s="155" t="s">
        <v>5</v>
      </c>
      <c r="CG51" s="156">
        <f>SUMIFS($CF$13:$CF$23,$N$13:$N$23,$BI$47,$M$13:$M$23,CF51)</f>
        <v>0</v>
      </c>
      <c r="CH51" s="156">
        <f>SUMIFS($CF$13:$CF$23,$N$13:$N$23,$BJ$47,$M$13:$M$23,CF51)</f>
        <v>0</v>
      </c>
      <c r="CI51" s="156">
        <f>SUMIFS($CF$13:$CF$23,$N$13:$N$23,$BK$47,$M$13:$M$23,CF51)</f>
        <v>0</v>
      </c>
      <c r="CJ51" s="157"/>
      <c r="CK51" s="151"/>
      <c r="CL51" s="155" t="s">
        <v>5</v>
      </c>
      <c r="CM51" s="156">
        <f>SUMIFS($CL$13:$CL$23,$N$13:$N$23,$BI$47,$M$13:$M$23,CL51)</f>
        <v>0</v>
      </c>
      <c r="CN51" s="156">
        <f>SUMIFS($CL$13:$CL$23,$N$13:$N$23,$BJ$47,$M$13:$M$23,CL51)</f>
        <v>0</v>
      </c>
      <c r="CO51" s="156">
        <f>SUMIFS($CL$13:$CL$23,$N$13:$N$23,$BK$47,$M$13:$M$23,CL51)</f>
        <v>0</v>
      </c>
      <c r="CP51" s="157"/>
      <c r="CQ51" s="151"/>
      <c r="CR51" s="155" t="s">
        <v>5</v>
      </c>
      <c r="CS51" s="156">
        <f>SUMIFS($CR$13:$CR$23,$N$13:$N$23,$BI$47,$M$13:$M$23,CR51)</f>
        <v>0</v>
      </c>
      <c r="CT51" s="156">
        <f>SUMIFS($CR$13:$CR$23,$N$13:$N$23,$BJ$47,$M$13:$M$23,CR51)</f>
        <v>0</v>
      </c>
      <c r="CU51" s="156">
        <f>SUMIFS($CR$13:$CR$23,$N$13:$N$23,$BK$47,$M$13:$M$23,CR51)</f>
        <v>0</v>
      </c>
      <c r="CV51" s="157"/>
      <c r="CW51" s="151"/>
      <c r="CX51" s="155" t="s">
        <v>5</v>
      </c>
      <c r="CY51" s="156">
        <f>SUMIFS($CX$13:$CX$23,$N$13:$N$23,$BI$47,$M$13:$M$23,CX51)</f>
        <v>0</v>
      </c>
      <c r="CZ51" s="156">
        <f>SUMIFS($CX$13:$CX$23,$N$13:$N$23,$BJ$47,$M$13:$M$23,CX51)</f>
        <v>0</v>
      </c>
      <c r="DA51" s="156">
        <f>SUMIFS($CX$13:$CX$23,$N$13:$N$23,$BK$47,$M$13:$M$23,CX51)</f>
        <v>0</v>
      </c>
      <c r="DB51" s="157"/>
    </row>
    <row r="52" spans="34:106" ht="19.5" customHeight="1">
      <c r="AK52" s="47"/>
      <c r="AL52" s="47"/>
      <c r="AM52" s="47"/>
      <c r="AN52" s="47"/>
      <c r="AO52" s="47"/>
      <c r="AP52" s="47"/>
      <c r="AQ52" s="47"/>
      <c r="AR52" s="47"/>
      <c r="AS52" s="47"/>
      <c r="AT52" s="47"/>
      <c r="AU52" s="47"/>
      <c r="AV52" s="47"/>
      <c r="AW52" s="47"/>
      <c r="AX52" s="47"/>
      <c r="AY52" s="47"/>
      <c r="AZ52" s="47"/>
      <c r="BA52" s="47"/>
      <c r="BB52" s="152" t="s">
        <v>27</v>
      </c>
      <c r="BC52" s="158">
        <f>SUM(BC48:BC51)</f>
        <v>0</v>
      </c>
      <c r="BD52" s="158">
        <f>SUM(BD48:BD51)</f>
        <v>0</v>
      </c>
      <c r="BE52" s="158">
        <f>SUM(BE48:BE51)</f>
        <v>0</v>
      </c>
      <c r="BF52" s="159">
        <f>SUM(BF48:BF51)</f>
        <v>0</v>
      </c>
      <c r="BG52" s="151"/>
      <c r="BH52" s="152" t="s">
        <v>27</v>
      </c>
      <c r="BI52" s="158">
        <f>SUM(BI48:BI51)</f>
        <v>0</v>
      </c>
      <c r="BJ52" s="158">
        <f>SUM(BJ48:BJ51)</f>
        <v>0</v>
      </c>
      <c r="BK52" s="158">
        <f>SUM(BK48:BK51)</f>
        <v>0</v>
      </c>
      <c r="BL52" s="159"/>
      <c r="BM52" s="151"/>
      <c r="BN52" s="152" t="s">
        <v>27</v>
      </c>
      <c r="BO52" s="158">
        <f>SUM(BO48:BO51)</f>
        <v>0</v>
      </c>
      <c r="BP52" s="158">
        <f>SUM(BP48:BP51)</f>
        <v>0</v>
      </c>
      <c r="BQ52" s="158">
        <f>SUM(BQ48:BQ51)</f>
        <v>0</v>
      </c>
      <c r="BR52" s="159"/>
      <c r="BS52" s="151"/>
      <c r="BT52" s="152" t="s">
        <v>27</v>
      </c>
      <c r="BU52" s="158">
        <f>SUM(BU48:BU51)</f>
        <v>0</v>
      </c>
      <c r="BV52" s="158">
        <f>SUM(BV48:BV51)</f>
        <v>0</v>
      </c>
      <c r="BW52" s="158">
        <f>SUM(BW48:BW51)</f>
        <v>0</v>
      </c>
      <c r="BX52" s="159"/>
      <c r="BY52" s="151"/>
      <c r="BZ52" s="152" t="s">
        <v>27</v>
      </c>
      <c r="CA52" s="158">
        <f>SUM(CA48:CA51)</f>
        <v>0</v>
      </c>
      <c r="CB52" s="158">
        <f>SUM(CB48:CB51)</f>
        <v>0</v>
      </c>
      <c r="CC52" s="158">
        <f>SUM(CC48:CC51)</f>
        <v>0</v>
      </c>
      <c r="CD52" s="159"/>
      <c r="CE52" s="151"/>
      <c r="CF52" s="152" t="s">
        <v>27</v>
      </c>
      <c r="CG52" s="158">
        <f>SUM(CG48:CG51)</f>
        <v>0</v>
      </c>
      <c r="CH52" s="158">
        <f>SUM(CH48:CH51)</f>
        <v>0</v>
      </c>
      <c r="CI52" s="158">
        <f>SUM(CI48:CI51)</f>
        <v>0</v>
      </c>
      <c r="CJ52" s="159"/>
      <c r="CK52" s="151"/>
      <c r="CL52" s="152" t="s">
        <v>27</v>
      </c>
      <c r="CM52" s="158">
        <f>SUM(CM48:CM51)</f>
        <v>0</v>
      </c>
      <c r="CN52" s="158">
        <f>SUM(CN48:CN51)</f>
        <v>0</v>
      </c>
      <c r="CO52" s="158">
        <f>SUM(CO48:CO51)</f>
        <v>0</v>
      </c>
      <c r="CP52" s="159"/>
      <c r="CQ52" s="151"/>
      <c r="CR52" s="152" t="s">
        <v>27</v>
      </c>
      <c r="CS52" s="158">
        <f>SUM(CS48:CS51)</f>
        <v>0</v>
      </c>
      <c r="CT52" s="158">
        <f>SUM(CT48:CT51)</f>
        <v>0</v>
      </c>
      <c r="CU52" s="158">
        <f>SUM(CU48:CU51)</f>
        <v>0</v>
      </c>
      <c r="CV52" s="159"/>
      <c r="CW52" s="151"/>
      <c r="CX52" s="152" t="s">
        <v>27</v>
      </c>
      <c r="CY52" s="158">
        <f>SUM(CY48:CY51)</f>
        <v>0</v>
      </c>
      <c r="CZ52" s="158">
        <f>SUM(CZ48:CZ51)</f>
        <v>0</v>
      </c>
      <c r="DA52" s="158">
        <f>SUM(DA48:DA51)</f>
        <v>0</v>
      </c>
      <c r="DB52" s="159"/>
    </row>
    <row r="53" spans="34:106" ht="19.5" customHeight="1">
      <c r="AK53" s="47"/>
      <c r="AL53" s="47"/>
      <c r="AM53" s="47"/>
      <c r="AN53" s="47"/>
      <c r="AO53" s="47"/>
      <c r="AP53" s="47"/>
      <c r="AQ53" s="47"/>
      <c r="AR53" s="47"/>
      <c r="AS53" s="47"/>
      <c r="AT53" s="47"/>
      <c r="AU53" s="47"/>
      <c r="AV53" s="47"/>
      <c r="AW53" s="47"/>
      <c r="AX53" s="47"/>
      <c r="AY53" s="47"/>
      <c r="AZ53" s="47"/>
      <c r="BA53" s="47"/>
      <c r="BB53" s="160" t="s">
        <v>79</v>
      </c>
      <c r="BC53" s="161">
        <f>BC52+BD52+BE52+BF52</f>
        <v>0</v>
      </c>
      <c r="BD53" s="162"/>
      <c r="BE53" s="163"/>
      <c r="BF53" s="164"/>
      <c r="BG53" s="151"/>
      <c r="BH53" s="160" t="s">
        <v>79</v>
      </c>
      <c r="BI53" s="161">
        <f>BI52+BJ52+BK52+BL52</f>
        <v>0</v>
      </c>
      <c r="BJ53" s="162"/>
      <c r="BK53" s="163"/>
      <c r="BL53" s="164"/>
      <c r="BM53" s="151"/>
      <c r="BN53" s="160" t="s">
        <v>79</v>
      </c>
      <c r="BO53" s="161">
        <f>BO52+BP52+BQ52+BR52</f>
        <v>0</v>
      </c>
      <c r="BP53" s="162"/>
      <c r="BQ53" s="163"/>
      <c r="BR53" s="164"/>
      <c r="BS53" s="151"/>
      <c r="BT53" s="160" t="s">
        <v>79</v>
      </c>
      <c r="BU53" s="161">
        <f>BU52+BV52+BW52+BX52</f>
        <v>0</v>
      </c>
      <c r="BV53" s="162"/>
      <c r="BW53" s="163"/>
      <c r="BX53" s="164"/>
      <c r="BY53" s="151"/>
      <c r="BZ53" s="160" t="s">
        <v>79</v>
      </c>
      <c r="CA53" s="161">
        <f>CA52+CB52+CC52+CD52</f>
        <v>0</v>
      </c>
      <c r="CB53" s="162"/>
      <c r="CC53" s="163"/>
      <c r="CD53" s="164"/>
      <c r="CE53" s="151"/>
      <c r="CF53" s="160" t="s">
        <v>79</v>
      </c>
      <c r="CG53" s="161">
        <f>CG52+CH52+CI52+CJ52</f>
        <v>0</v>
      </c>
      <c r="CH53" s="162"/>
      <c r="CI53" s="163"/>
      <c r="CJ53" s="164"/>
      <c r="CK53" s="151"/>
      <c r="CL53" s="160" t="s">
        <v>79</v>
      </c>
      <c r="CM53" s="161">
        <f>CM52+CN52+CO52+CP52</f>
        <v>0</v>
      </c>
      <c r="CN53" s="162"/>
      <c r="CO53" s="163"/>
      <c r="CP53" s="164"/>
      <c r="CQ53" s="151"/>
      <c r="CR53" s="160" t="s">
        <v>79</v>
      </c>
      <c r="CS53" s="161">
        <f>CS52+CT52+CU52+CV52</f>
        <v>0</v>
      </c>
      <c r="CT53" s="162"/>
      <c r="CU53" s="163"/>
      <c r="CV53" s="164"/>
      <c r="CW53" s="151"/>
      <c r="CX53" s="160" t="s">
        <v>79</v>
      </c>
      <c r="CY53" s="161">
        <f>CY52+CZ52+DA52+DB52</f>
        <v>0</v>
      </c>
      <c r="CZ53" s="162"/>
      <c r="DA53" s="163"/>
      <c r="DB53" s="164"/>
    </row>
    <row r="54" spans="34:106" ht="19.5" customHeight="1">
      <c r="AH54" s="45"/>
      <c r="AI54" s="45"/>
      <c r="AJ54" s="45"/>
      <c r="AK54" s="45"/>
      <c r="AL54" s="45"/>
      <c r="AM54" s="45"/>
      <c r="AN54" s="45"/>
      <c r="AO54" s="45"/>
      <c r="AP54" s="45"/>
      <c r="AQ54" s="45"/>
      <c r="AR54" s="45"/>
      <c r="AS54" s="45"/>
      <c r="AT54" s="45"/>
      <c r="AU54" s="45"/>
      <c r="AV54" s="45"/>
      <c r="AW54" s="45"/>
      <c r="AX54" s="45"/>
      <c r="AY54" s="45"/>
      <c r="AZ54" s="45"/>
      <c r="BA54" s="45"/>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row>
    <row r="55" spans="34:106" ht="19.5" customHeight="1">
      <c r="AK55" s="45"/>
      <c r="AL55" s="45"/>
      <c r="AM55" s="45"/>
      <c r="AN55" s="45"/>
      <c r="AO55" s="45"/>
      <c r="AP55" s="45"/>
      <c r="AQ55" s="45"/>
      <c r="AR55" s="45"/>
      <c r="AS55" s="45"/>
      <c r="AT55" s="45"/>
      <c r="AU55" s="45"/>
      <c r="AV55" s="45"/>
      <c r="AW55" s="45"/>
      <c r="AX55" s="45"/>
      <c r="AY55" s="45"/>
      <c r="AZ55" s="45"/>
      <c r="BB55" s="150"/>
      <c r="BC55" s="236" t="s">
        <v>80</v>
      </c>
      <c r="BD55" s="237"/>
      <c r="BE55" s="238"/>
      <c r="BF55" s="239"/>
      <c r="BG55" s="151"/>
      <c r="BH55" s="150"/>
      <c r="BI55" s="236" t="s">
        <v>80</v>
      </c>
      <c r="BJ55" s="237"/>
      <c r="BK55" s="238"/>
      <c r="BL55" s="239"/>
      <c r="BM55" s="151"/>
      <c r="BN55" s="150"/>
      <c r="BO55" s="236" t="s">
        <v>80</v>
      </c>
      <c r="BP55" s="237"/>
      <c r="BQ55" s="238"/>
      <c r="BR55" s="239"/>
      <c r="BS55" s="151"/>
      <c r="BT55" s="150"/>
      <c r="BU55" s="236" t="s">
        <v>80</v>
      </c>
      <c r="BV55" s="237"/>
      <c r="BW55" s="238"/>
      <c r="BX55" s="239"/>
      <c r="BY55" s="151"/>
      <c r="BZ55" s="150"/>
      <c r="CA55" s="236" t="s">
        <v>80</v>
      </c>
      <c r="CB55" s="237"/>
      <c r="CC55" s="238"/>
      <c r="CD55" s="239"/>
      <c r="CE55" s="151"/>
      <c r="CF55" s="150"/>
      <c r="CG55" s="236" t="s">
        <v>80</v>
      </c>
      <c r="CH55" s="237"/>
      <c r="CI55" s="238"/>
      <c r="CJ55" s="239"/>
      <c r="CK55" s="151"/>
      <c r="CL55" s="150"/>
      <c r="CM55" s="236" t="s">
        <v>80</v>
      </c>
      <c r="CN55" s="237"/>
      <c r="CO55" s="238"/>
      <c r="CP55" s="239"/>
      <c r="CQ55" s="151"/>
      <c r="CR55" s="150"/>
      <c r="CS55" s="236" t="s">
        <v>80</v>
      </c>
      <c r="CT55" s="237"/>
      <c r="CU55" s="238"/>
      <c r="CV55" s="239"/>
      <c r="CW55" s="151"/>
      <c r="CX55" s="150"/>
      <c r="CY55" s="236" t="s">
        <v>80</v>
      </c>
      <c r="CZ55" s="237"/>
      <c r="DA55" s="238"/>
      <c r="DB55" s="239"/>
    </row>
    <row r="56" spans="34:106" ht="19.5" customHeight="1">
      <c r="BB56" s="152"/>
      <c r="BC56" s="153" t="s">
        <v>77</v>
      </c>
      <c r="BD56" s="153" t="s">
        <v>7</v>
      </c>
      <c r="BE56" s="153" t="s">
        <v>20</v>
      </c>
      <c r="BF56" s="154" t="s">
        <v>22</v>
      </c>
      <c r="BG56" s="151"/>
      <c r="BH56" s="152"/>
      <c r="BI56" s="153" t="s">
        <v>77</v>
      </c>
      <c r="BJ56" s="153" t="s">
        <v>7</v>
      </c>
      <c r="BK56" s="153" t="s">
        <v>20</v>
      </c>
      <c r="BL56" s="154"/>
      <c r="BM56" s="151"/>
      <c r="BN56" s="152"/>
      <c r="BO56" s="153" t="s">
        <v>77</v>
      </c>
      <c r="BP56" s="153" t="s">
        <v>7</v>
      </c>
      <c r="BQ56" s="153" t="s">
        <v>20</v>
      </c>
      <c r="BR56" s="154"/>
      <c r="BS56" s="151"/>
      <c r="BT56" s="152"/>
      <c r="BU56" s="153" t="s">
        <v>77</v>
      </c>
      <c r="BV56" s="153" t="s">
        <v>7</v>
      </c>
      <c r="BW56" s="153" t="s">
        <v>20</v>
      </c>
      <c r="BX56" s="154"/>
      <c r="BY56" s="151"/>
      <c r="BZ56" s="152"/>
      <c r="CA56" s="153" t="s">
        <v>77</v>
      </c>
      <c r="CB56" s="153" t="s">
        <v>7</v>
      </c>
      <c r="CC56" s="153" t="s">
        <v>20</v>
      </c>
      <c r="CD56" s="154"/>
      <c r="CE56" s="151"/>
      <c r="CF56" s="152"/>
      <c r="CG56" s="153" t="s">
        <v>77</v>
      </c>
      <c r="CH56" s="153" t="s">
        <v>7</v>
      </c>
      <c r="CI56" s="153" t="s">
        <v>20</v>
      </c>
      <c r="CJ56" s="154"/>
      <c r="CK56" s="151"/>
      <c r="CL56" s="152"/>
      <c r="CM56" s="153" t="s">
        <v>77</v>
      </c>
      <c r="CN56" s="153" t="s">
        <v>7</v>
      </c>
      <c r="CO56" s="153" t="s">
        <v>20</v>
      </c>
      <c r="CP56" s="154"/>
      <c r="CQ56" s="151"/>
      <c r="CR56" s="152"/>
      <c r="CS56" s="153" t="s">
        <v>77</v>
      </c>
      <c r="CT56" s="153" t="s">
        <v>7</v>
      </c>
      <c r="CU56" s="153" t="s">
        <v>20</v>
      </c>
      <c r="CV56" s="154"/>
      <c r="CW56" s="151"/>
      <c r="CX56" s="152"/>
      <c r="CY56" s="153" t="s">
        <v>77</v>
      </c>
      <c r="CZ56" s="153" t="s">
        <v>7</v>
      </c>
      <c r="DA56" s="153" t="s">
        <v>20</v>
      </c>
      <c r="DB56" s="154"/>
    </row>
    <row r="57" spans="34:106" ht="19.5" customHeight="1">
      <c r="BB57" s="113">
        <v>1.1499999999999999</v>
      </c>
      <c r="BC57" s="156">
        <f>SUMIFS($BC$13:$BC$23,$N$13:$N$23,$BC$56,$M$13:$M$23,BB57)</f>
        <v>0</v>
      </c>
      <c r="BD57" s="156">
        <f>SUMIFS($BC$13:$BC$23,$N$13:$N$23,$BD$56,$M$13:$M$23,BB57)</f>
        <v>0</v>
      </c>
      <c r="BE57" s="156">
        <f>SUMIFS($BC$13:$BC$23,$N$13:$N$23,$BE$56,$M$13:$M$23,BB57)</f>
        <v>0</v>
      </c>
      <c r="BF57" s="157">
        <f>SUMIFS($BC$13:$BC$23,$N$13:$N$23,$BF$38,$M$13:$M$23,$BB$39)</f>
        <v>0</v>
      </c>
      <c r="BG57" s="151"/>
      <c r="BH57" s="113">
        <v>1.1499999999999999</v>
      </c>
      <c r="BI57" s="156">
        <f>SUMIFS($BI$13:$BI$23,$N$13:$N$23,$BC$56,$M$13:$M$23,BH57)</f>
        <v>0</v>
      </c>
      <c r="BJ57" s="156">
        <f>SUMIFS($BI$13:$BI$23,$N$13:$N$23,$BD$56,$M$13:$M$23,BB57)</f>
        <v>0</v>
      </c>
      <c r="BK57" s="156">
        <f>SUMIFS($BI$13:$BI$23,$N$13:$N$23,$BE$56,$M$13:$M$23,BB57)</f>
        <v>0</v>
      </c>
      <c r="BL57" s="157"/>
      <c r="BM57" s="151"/>
      <c r="BN57" s="113">
        <v>1.1499999999999999</v>
      </c>
      <c r="BO57" s="156">
        <f>SUMIFS(BO$13:BO$23,$N$13:$N$23,$BC$56,$M$13:$M$23,BN57)</f>
        <v>0</v>
      </c>
      <c r="BP57" s="156">
        <f>SUMIFS(BO$13:BO$23,$N$13:$N$23,$BD$56,$M$13:$M$23,BH57)</f>
        <v>0</v>
      </c>
      <c r="BQ57" s="156">
        <f>SUMIFS(BO$13:BO$23,$N$13:$N$23,$BE$56,$M$13:$M$23,BH57)</f>
        <v>0</v>
      </c>
      <c r="BR57" s="157"/>
      <c r="BS57" s="151"/>
      <c r="BT57" s="113">
        <v>1.1499999999999999</v>
      </c>
      <c r="BU57" s="156">
        <f>SUMIFS($BU$13:$BU$23,$N$13:$N$23,$BC$56,$M$13:$M$23,BT57)</f>
        <v>0</v>
      </c>
      <c r="BV57" s="156">
        <f>SUMIFS($BU$13:$BU$23,$N$13:$N$23,$BD$56,$M$13:$M$23,BN57)</f>
        <v>0</v>
      </c>
      <c r="BW57" s="156">
        <f>SUMIFS($BU$13:$BU$23,$N$13:$N$23,$BE$56,$M$13:$M$23,BN57)</f>
        <v>0</v>
      </c>
      <c r="BX57" s="157"/>
      <c r="BY57" s="151"/>
      <c r="BZ57" s="113">
        <v>1.1499999999999999</v>
      </c>
      <c r="CA57" s="156">
        <f>SUMIFS($CA$13:$CA$23,$N$13:$N$23,$BC$56,$M$13:$M$23,BZ57)</f>
        <v>0</v>
      </c>
      <c r="CB57" s="156">
        <f>SUMIFS($CA$13:$CA$23,$N$13:$N$23,$BD$56,$M$13:$M$23,BT57)</f>
        <v>0</v>
      </c>
      <c r="CC57" s="156">
        <f>SUMIFS($CA$13:$CA$23,$N$13:$N$23,$BE$56,$M$13:$M$23,BT57)</f>
        <v>0</v>
      </c>
      <c r="CD57" s="157"/>
      <c r="CE57" s="151"/>
      <c r="CF57" s="113">
        <v>1.1499999999999999</v>
      </c>
      <c r="CG57" s="156">
        <f>SUMIFS($CG$13:$CG$23,$N$13:$N$23,$BC$56,$M$13:$M$23,CF57)</f>
        <v>0</v>
      </c>
      <c r="CH57" s="156">
        <f>SUMIFS($CG$13:$CG$23,$N$13:$N$23,$BD$56,$M$13:$M$23,BZ57)</f>
        <v>0</v>
      </c>
      <c r="CI57" s="156">
        <f>SUMIFS($CG$13:$CG$23,$N$13:$N$23,$BE$56,$M$13:$M$23,BZ57)</f>
        <v>0</v>
      </c>
      <c r="CJ57" s="157"/>
      <c r="CK57" s="151"/>
      <c r="CL57" s="113">
        <v>1.1499999999999999</v>
      </c>
      <c r="CM57" s="156">
        <f>SUMIFS($CM$13:$CM$23,$N$13:$N$23,$BC$56,$M$13:$M$23,CL57)</f>
        <v>0</v>
      </c>
      <c r="CN57" s="156">
        <f>SUMIFS($CM$13:$CM$23,$N$13:$N$23,$BD$56,$M$13:$M$23,CF57)</f>
        <v>0</v>
      </c>
      <c r="CO57" s="156">
        <f>SUMIFS($CM$13:$CM$23,$N$13:$N$23,$BE$56,$M$13:$M$23,CF57)</f>
        <v>0</v>
      </c>
      <c r="CP57" s="157"/>
      <c r="CQ57" s="151"/>
      <c r="CR57" s="113">
        <v>1.1499999999999999</v>
      </c>
      <c r="CS57" s="156">
        <f>SUMIFS($CS$13:$CS$23,$N$13:$N$23,$BC$56,$M$13:$M$23,CR57)</f>
        <v>0</v>
      </c>
      <c r="CT57" s="156">
        <f>SUMIFS($CS$13:$CS$23,$N$13:$N$23,$BD$56,$M$13:$M$23,CL57)</f>
        <v>0</v>
      </c>
      <c r="CU57" s="156">
        <f>SUMIFS($CS$13:$CS$23,$N$13:$N$23,$BE$56,$M$13:$M$23,CL57)</f>
        <v>0</v>
      </c>
      <c r="CV57" s="157"/>
      <c r="CW57" s="151"/>
      <c r="CX57" s="113">
        <v>1.1499999999999999</v>
      </c>
      <c r="CY57" s="156">
        <f>SUMIFS($CY$13:$CY$23,$N$13:$N$23,$BC$56,$M$13:$M$23,CX57)</f>
        <v>0</v>
      </c>
      <c r="CZ57" s="156">
        <f>SUMIFS($CY$13:$CY$23,$N$13:$N$23,$BD$56,$M$13:$M$23,CR57)</f>
        <v>0</v>
      </c>
      <c r="DA57" s="156">
        <f>SUMIFS($CY$13:$CY$23,$N$13:$N$23,$BE$56,$M$13:$M$23,CR57)</f>
        <v>0</v>
      </c>
      <c r="DB57" s="157"/>
    </row>
    <row r="58" spans="34:106" ht="19.5" customHeight="1">
      <c r="BB58" s="155" t="s">
        <v>8</v>
      </c>
      <c r="BC58" s="156">
        <f>SUMIFS($BC$13:$BC$23,$N$13:$N$23,$BC$56,$M$13:$M$23,BB58)</f>
        <v>0</v>
      </c>
      <c r="BD58" s="156">
        <f>SUMIFS($BC$13:$BC$23,$N$13:$N$23,$BD$56,$M$13:$M$23,BB58)</f>
        <v>0</v>
      </c>
      <c r="BE58" s="156">
        <f>SUMIFS($BC$13:$BC$23,$N$13:$N$23,$BE$56,$M$13:$M$23,BB58)</f>
        <v>0</v>
      </c>
      <c r="BF58" s="157">
        <f>SUMIFS($BC$13:$BC$23,$N$13:$N$23,$BF$38,$M$13:$M$23,$BB$40)</f>
        <v>0</v>
      </c>
      <c r="BG58" s="151"/>
      <c r="BH58" s="155" t="s">
        <v>8</v>
      </c>
      <c r="BI58" s="156">
        <f>SUMIFS($BI$13:$BI$23,$N$13:$N$23,$BC$56,$M$13:$M$23,BH58)</f>
        <v>0</v>
      </c>
      <c r="BJ58" s="156">
        <f>SUMIFS($BI$13:$BI$23,$N$13:$N$23,$BD$56,$M$13:$M$23,BB58)</f>
        <v>0</v>
      </c>
      <c r="BK58" s="156">
        <f>SUMIFS($BI$13:$BI$23,$N$13:$N$23,$BE$56,$M$13:$M$23,BB58)</f>
        <v>0</v>
      </c>
      <c r="BL58" s="157"/>
      <c r="BM58" s="151"/>
      <c r="BN58" s="155" t="s">
        <v>8</v>
      </c>
      <c r="BO58" s="156">
        <f>SUMIFS(BO$13:BO$23,$N$13:$N$23,$BC$56,$M$13:$M$23,BN58)</f>
        <v>0</v>
      </c>
      <c r="BP58" s="156">
        <f>SUMIFS(BO$13:BO$23,$N$13:$N$23,$BD$56,$M$13:$M$23,BH58)</f>
        <v>0</v>
      </c>
      <c r="BQ58" s="156">
        <f>SUMIFS(BO$13:BO$23,$N$13:$N$23,$BE$56,$M$13:$M$23,BH58)</f>
        <v>0</v>
      </c>
      <c r="BR58" s="157"/>
      <c r="BS58" s="151"/>
      <c r="BT58" s="155" t="s">
        <v>8</v>
      </c>
      <c r="BU58" s="156">
        <f>SUMIFS($BU$13:$BU$23,$N$13:$N$23,$BC$56,$M$13:$M$23,BT58)</f>
        <v>0</v>
      </c>
      <c r="BV58" s="156">
        <f>SUMIFS($BU$13:$BU$23,$N$13:$N$23,$BD$56,$M$13:$M$23,BN58)</f>
        <v>0</v>
      </c>
      <c r="BW58" s="156">
        <f>SUMIFS($BU$13:$BU$23,$N$13:$N$23,$BE$56,$M$13:$M$23,BN58)</f>
        <v>0</v>
      </c>
      <c r="BX58" s="157"/>
      <c r="BY58" s="151"/>
      <c r="BZ58" s="155" t="s">
        <v>8</v>
      </c>
      <c r="CA58" s="156">
        <f>SUMIFS($CA$13:$CA$23,$N$13:$N$23,$BC$56,$M$13:$M$23,BZ58)</f>
        <v>0</v>
      </c>
      <c r="CB58" s="156">
        <f>SUMIFS($CA$13:$CA$23,$N$13:$N$23,$BD$56,$M$13:$M$23,BT58)</f>
        <v>0</v>
      </c>
      <c r="CC58" s="156">
        <f>SUMIFS($CA$13:$CA$23,$N$13:$N$23,$BE$56,$M$13:$M$23,BT58)</f>
        <v>0</v>
      </c>
      <c r="CD58" s="157"/>
      <c r="CE58" s="151"/>
      <c r="CF58" s="155" t="s">
        <v>8</v>
      </c>
      <c r="CG58" s="156">
        <f>SUMIFS($CG$13:$CG$23,$N$13:$N$23,$BC$56,$M$13:$M$23,CF58)</f>
        <v>0</v>
      </c>
      <c r="CH58" s="156">
        <f>SUMIFS($CG$13:$CG$23,$N$13:$N$23,$BD$56,$M$13:$M$23,BZ58)</f>
        <v>0</v>
      </c>
      <c r="CI58" s="156">
        <f>SUMIFS($CG$13:$CG$23,$N$13:$N$23,$BE$56,$M$13:$M$23,BZ58)</f>
        <v>0</v>
      </c>
      <c r="CJ58" s="157"/>
      <c r="CK58" s="151"/>
      <c r="CL58" s="155" t="s">
        <v>8</v>
      </c>
      <c r="CM58" s="156">
        <f>SUMIFS($CM$13:$CM$23,$N$13:$N$23,$BC$56,$M$13:$M$23,CL58)</f>
        <v>0</v>
      </c>
      <c r="CN58" s="156">
        <f>SUMIFS($CM$13:$CM$23,$N$13:$N$23,$BD$56,$M$13:$M$23,CF58)</f>
        <v>0</v>
      </c>
      <c r="CO58" s="156">
        <f>SUMIFS($CM$13:$CM$23,$N$13:$N$23,$BE$56,$M$13:$M$23,CF58)</f>
        <v>0</v>
      </c>
      <c r="CP58" s="157"/>
      <c r="CQ58" s="151"/>
      <c r="CR58" s="155" t="s">
        <v>8</v>
      </c>
      <c r="CS58" s="156">
        <f>SUMIFS($CS$13:$CS$23,$N$13:$N$23,$BC$56,$M$13:$M$23,CR58)</f>
        <v>0</v>
      </c>
      <c r="CT58" s="156">
        <f>SUMIFS($CS$13:$CS$23,$N$13:$N$23,$BD$56,$M$13:$M$23,CL58)</f>
        <v>0</v>
      </c>
      <c r="CU58" s="156">
        <f>SUMIFS($CS$13:$CS$23,$N$13:$N$23,$BE$56,$M$13:$M$23,CL58)</f>
        <v>0</v>
      </c>
      <c r="CV58" s="157"/>
      <c r="CW58" s="151"/>
      <c r="CX58" s="155" t="s">
        <v>8</v>
      </c>
      <c r="CY58" s="156">
        <f>SUMIFS($CY$13:$CY$23,$N$13:$N$23,$BC$56,$M$13:$M$23,CX58)</f>
        <v>0</v>
      </c>
      <c r="CZ58" s="156">
        <f>SUMIFS($CY$13:$CY$23,$N$13:$N$23,$BD$56,$M$13:$M$23,CR58)</f>
        <v>0</v>
      </c>
      <c r="DA58" s="156">
        <f>SUMIFS($CY$13:$CY$23,$N$13:$N$23,$BE$56,$M$13:$M$23,CR58)</f>
        <v>0</v>
      </c>
      <c r="DB58" s="157"/>
    </row>
    <row r="59" spans="34:106" ht="19.5" customHeight="1">
      <c r="BB59" s="155" t="s">
        <v>6</v>
      </c>
      <c r="BC59" s="156">
        <f>SUMIFS($BC$13:$BC$23,$N$13:$N$23,$BC$56,$M$13:$M$23,BB59)</f>
        <v>0</v>
      </c>
      <c r="BD59" s="156">
        <f>SUMIFS($BC$13:$BC$23,$N$13:$N$23,$BD$56,$M$13:$M$23,BB59)</f>
        <v>0</v>
      </c>
      <c r="BE59" s="156">
        <f>SUMIFS($BC$13:$BC$23,$N$13:$N$23,$BE$56,$M$13:$M$23,BB59)</f>
        <v>0</v>
      </c>
      <c r="BF59" s="157">
        <f>SUMIFS($BC$13:$BC$23,$N$13:$N$23,$BF$38,$M$13:$M$23,$BB$41)</f>
        <v>0</v>
      </c>
      <c r="BG59" s="151"/>
      <c r="BH59" s="155" t="s">
        <v>6</v>
      </c>
      <c r="BI59" s="156">
        <f>SUMIFS($BI$13:$BI$23,$N$13:$N$23,$BC$56,$M$13:$M$23,BH59)</f>
        <v>0</v>
      </c>
      <c r="BJ59" s="156">
        <f>SUMIFS($BI$13:$BI$23,$N$13:$N$23,$BD$56,$M$13:$M$23,BB59)</f>
        <v>0</v>
      </c>
      <c r="BK59" s="156">
        <f>SUMIFS($BI$13:$BI$23,$N$13:$N$23,$BE$56,$M$13:$M$23,BB59)</f>
        <v>0</v>
      </c>
      <c r="BL59" s="157"/>
      <c r="BM59" s="151"/>
      <c r="BN59" s="155" t="s">
        <v>6</v>
      </c>
      <c r="BO59" s="156">
        <f>SUMIFS(BO$13:BO$23,$N$13:$N$23,$BC$56,$M$13:$M$23,BN59)</f>
        <v>0</v>
      </c>
      <c r="BP59" s="156">
        <f>SUMIFS(BO$13:BO$23,$N$13:$N$23,$BD$56,$M$13:$M$23,BH59)</f>
        <v>0</v>
      </c>
      <c r="BQ59" s="156">
        <f>SUMIFS(BO$13:BO$23,$N$13:$N$23,$BE$56,$M$13:$M$23,BH59)</f>
        <v>0</v>
      </c>
      <c r="BR59" s="157"/>
      <c r="BS59" s="151"/>
      <c r="BT59" s="155" t="s">
        <v>6</v>
      </c>
      <c r="BU59" s="156">
        <f>SUMIFS($BU$13:$BU$23,$N$13:$N$23,$BC$56,$M$13:$M$23,BT59)</f>
        <v>0</v>
      </c>
      <c r="BV59" s="156">
        <f>SUMIFS($BU$13:$BU$23,$N$13:$N$23,$BD$56,$M$13:$M$23,BN59)</f>
        <v>0</v>
      </c>
      <c r="BW59" s="156">
        <f>SUMIFS($BU$13:$BU$23,$N$13:$N$23,$BE$56,$M$13:$M$23,BN59)</f>
        <v>0</v>
      </c>
      <c r="BX59" s="157"/>
      <c r="BY59" s="151"/>
      <c r="BZ59" s="155" t="s">
        <v>6</v>
      </c>
      <c r="CA59" s="156">
        <f>SUMIFS($CA$13:$CA$23,$N$13:$N$23,$BC$56,$M$13:$M$23,BZ59)</f>
        <v>0</v>
      </c>
      <c r="CB59" s="156">
        <f>SUMIFS($CA$13:$CA$23,$N$13:$N$23,$BD$56,$M$13:$M$23,BT59)</f>
        <v>0</v>
      </c>
      <c r="CC59" s="156">
        <f>SUMIFS($CA$13:$CA$23,$N$13:$N$23,$BE$56,$M$13:$M$23,BT59)</f>
        <v>0</v>
      </c>
      <c r="CD59" s="157"/>
      <c r="CE59" s="151"/>
      <c r="CF59" s="155" t="s">
        <v>6</v>
      </c>
      <c r="CG59" s="156">
        <f>SUMIFS($CG$13:$CG$23,$N$13:$N$23,$BC$56,$M$13:$M$23,CF59)</f>
        <v>0</v>
      </c>
      <c r="CH59" s="156">
        <f>SUMIFS($CG$13:$CG$23,$N$13:$N$23,$BD$56,$M$13:$M$23,BZ59)</f>
        <v>0</v>
      </c>
      <c r="CI59" s="156">
        <f>SUMIFS($CG$13:$CG$23,$N$13:$N$23,$BE$56,$M$13:$M$23,BZ59)</f>
        <v>0</v>
      </c>
      <c r="CJ59" s="157"/>
      <c r="CK59" s="151"/>
      <c r="CL59" s="155" t="s">
        <v>6</v>
      </c>
      <c r="CM59" s="156">
        <f>SUMIFS($CM$13:$CM$23,$N$13:$N$23,$BC$56,$M$13:$M$23,CL59)</f>
        <v>0</v>
      </c>
      <c r="CN59" s="156">
        <f>SUMIFS($CM$13:$CM$23,$N$13:$N$23,$BD$56,$M$13:$M$23,CF59)</f>
        <v>0</v>
      </c>
      <c r="CO59" s="156">
        <f>SUMIFS($CM$13:$CM$23,$N$13:$N$23,$BE$56,$M$13:$M$23,CF59)</f>
        <v>0</v>
      </c>
      <c r="CP59" s="157"/>
      <c r="CQ59" s="151"/>
      <c r="CR59" s="155" t="s">
        <v>6</v>
      </c>
      <c r="CS59" s="156">
        <f>SUMIFS($CS$13:$CS$23,$N$13:$N$23,$BC$56,$M$13:$M$23,CR59)</f>
        <v>0</v>
      </c>
      <c r="CT59" s="156">
        <f>SUMIFS($CS$13:$CS$23,$N$13:$N$23,$BD$56,$M$13:$M$23,CL59)</f>
        <v>0</v>
      </c>
      <c r="CU59" s="156">
        <f>SUMIFS($CS$13:$CS$23,$N$13:$N$23,$BE$56,$M$13:$M$23,CL59)</f>
        <v>0</v>
      </c>
      <c r="CV59" s="157"/>
      <c r="CW59" s="151"/>
      <c r="CX59" s="155" t="s">
        <v>6</v>
      </c>
      <c r="CY59" s="156">
        <f>SUMIFS($CY$13:$CY$23,$N$13:$N$23,$BC$56,$M$13:$M$23,CX59)</f>
        <v>0</v>
      </c>
      <c r="CZ59" s="156">
        <f>SUMIFS($CY$13:$CY$23,$N$13:$N$23,$BD$56,$M$13:$M$23,CR59)</f>
        <v>0</v>
      </c>
      <c r="DA59" s="156">
        <f>SUMIFS($CY$13:$CY$23,$N$13:$N$23,$BE$56,$M$13:$M$23,CR59)</f>
        <v>0</v>
      </c>
      <c r="DB59" s="157"/>
    </row>
    <row r="60" spans="34:106" ht="19.5" customHeight="1">
      <c r="BB60" s="155" t="s">
        <v>5</v>
      </c>
      <c r="BC60" s="156">
        <f>SUMIFS($BC$13:$BC$23,$N$13:$N$23,$BC$56,$M$13:$M$23,BB60)</f>
        <v>0</v>
      </c>
      <c r="BD60" s="156">
        <f>SUMIFS($BC$13:$BC$23,$N$13:$N$23,$BD$56,$M$13:$M$23,BB60)</f>
        <v>0</v>
      </c>
      <c r="BE60" s="156">
        <f>SUMIFS($BC$13:$BC$23,$N$13:$N$23,$BE$56,$M$13:$M$23,BB60)</f>
        <v>0</v>
      </c>
      <c r="BF60" s="157">
        <f>SUMIFS($BC$13:$BC$23,$N$13:$N$23,$BF$38,$M$13:$M$23,$BB$42)</f>
        <v>0</v>
      </c>
      <c r="BG60" s="151"/>
      <c r="BH60" s="155" t="s">
        <v>5</v>
      </c>
      <c r="BI60" s="156">
        <f>SUMIFS($BI$13:$BI$23,$N$13:$N$23,$BC$56,$M$13:$M$23,BH60)</f>
        <v>0</v>
      </c>
      <c r="BJ60" s="156">
        <f>SUMIFS($BI$13:$BI$23,$N$13:$N$23,$BD$56,$M$13:$M$23,BB60)</f>
        <v>0</v>
      </c>
      <c r="BK60" s="156">
        <f>SUMIFS($BI$13:$BI$23,$N$13:$N$23,$BE$56,$M$13:$M$23,BB60)</f>
        <v>0</v>
      </c>
      <c r="BL60" s="157"/>
      <c r="BM60" s="151"/>
      <c r="BN60" s="155" t="s">
        <v>5</v>
      </c>
      <c r="BO60" s="156">
        <f>SUMIFS(BO$13:BO$23,$N$13:$N$23,$BC$56,$M$13:$M$23,BN60)</f>
        <v>0</v>
      </c>
      <c r="BP60" s="156">
        <f>SUMIFS(BO$13:BO$23,$N$13:$N$23,$BD$56,$M$13:$M$23,BH60)</f>
        <v>0</v>
      </c>
      <c r="BQ60" s="156">
        <f>SUMIFS(BO$13:BO$23,$N$13:$N$23,$BE$56,$M$13:$M$23,BH60)</f>
        <v>0</v>
      </c>
      <c r="BR60" s="157"/>
      <c r="BS60" s="151"/>
      <c r="BT60" s="155" t="s">
        <v>5</v>
      </c>
      <c r="BU60" s="156">
        <f>SUMIFS($BU$13:$BU$23,$N$13:$N$23,$BC$56,$M$13:$M$23,BT60)</f>
        <v>0</v>
      </c>
      <c r="BV60" s="156">
        <f>SUMIFS($BU$13:$BU$23,$N$13:$N$23,$BD$56,$M$13:$M$23,BN60)</f>
        <v>0</v>
      </c>
      <c r="BW60" s="156">
        <f>SUMIFS($BU$13:$BU$23,$N$13:$N$23,$BE$56,$M$13:$M$23,BN60)</f>
        <v>0</v>
      </c>
      <c r="BX60" s="157"/>
      <c r="BY60" s="151"/>
      <c r="BZ60" s="155" t="s">
        <v>5</v>
      </c>
      <c r="CA60" s="156">
        <f>SUMIFS($CA$13:$CA$23,$N$13:$N$23,$BC$56,$M$13:$M$23,BZ60)</f>
        <v>0</v>
      </c>
      <c r="CB60" s="156">
        <f>SUMIFS($CA$13:$CA$23,$N$13:$N$23,$BD$56,$M$13:$M$23,BT60)</f>
        <v>0</v>
      </c>
      <c r="CC60" s="156">
        <f>SUMIFS($CA$13:$CA$23,$N$13:$N$23,$BE$56,$M$13:$M$23,BT60)</f>
        <v>0</v>
      </c>
      <c r="CD60" s="157"/>
      <c r="CE60" s="151"/>
      <c r="CF60" s="155" t="s">
        <v>5</v>
      </c>
      <c r="CG60" s="156">
        <f>SUMIFS($CG$13:$CG$23,$N$13:$N$23,$BC$56,$M$13:$M$23,CF60)</f>
        <v>0</v>
      </c>
      <c r="CH60" s="156">
        <f>SUMIFS($CG$13:$CG$23,$N$13:$N$23,$BD$56,$M$13:$M$23,BZ60)</f>
        <v>0</v>
      </c>
      <c r="CI60" s="156">
        <f>SUMIFS($CG$13:$CG$23,$N$13:$N$23,$BE$56,$M$13:$M$23,BZ60)</f>
        <v>0</v>
      </c>
      <c r="CJ60" s="157"/>
      <c r="CK60" s="151"/>
      <c r="CL60" s="155" t="s">
        <v>5</v>
      </c>
      <c r="CM60" s="156">
        <f>SUMIFS($CM$13:$CM$23,$N$13:$N$23,$BC$56,$M$13:$M$23,CL60)</f>
        <v>0</v>
      </c>
      <c r="CN60" s="156">
        <f>SUMIFS($CM$13:$CM$23,$N$13:$N$23,$BD$56,$M$13:$M$23,CF60)</f>
        <v>0</v>
      </c>
      <c r="CO60" s="156">
        <f>SUMIFS($CM$13:$CM$23,$N$13:$N$23,$BE$56,$M$13:$M$23,CF60)</f>
        <v>0</v>
      </c>
      <c r="CP60" s="157"/>
      <c r="CQ60" s="151"/>
      <c r="CR60" s="155" t="s">
        <v>5</v>
      </c>
      <c r="CS60" s="156">
        <f>SUMIFS($CS$13:$CS$23,$N$13:$N$23,$BC$56,$M$13:$M$23,CR60)</f>
        <v>0</v>
      </c>
      <c r="CT60" s="156">
        <f>SUMIFS($CS$13:$CS$23,$N$13:$N$23,$BD$56,$M$13:$M$23,CL60)</f>
        <v>0</v>
      </c>
      <c r="CU60" s="156">
        <f>SUMIFS($CS$13:$CS$23,$N$13:$N$23,$BE$56,$M$13:$M$23,CL60)</f>
        <v>0</v>
      </c>
      <c r="CV60" s="157"/>
      <c r="CW60" s="151"/>
      <c r="CX60" s="155" t="s">
        <v>5</v>
      </c>
      <c r="CY60" s="156">
        <f>SUMIFS($CY$13:$CY$23,$N$13:$N$23,$BC$56,$M$13:$M$23,CX60)</f>
        <v>0</v>
      </c>
      <c r="CZ60" s="156">
        <f>SUMIFS($CY$13:$CY$23,$N$13:$N$23,$BD$56,$M$13:$M$23,CR60)</f>
        <v>0</v>
      </c>
      <c r="DA60" s="156">
        <f>SUMIFS($CY$13:$CY$23,$N$13:$N$23,$BE$56,$M$13:$M$23,CR60)</f>
        <v>0</v>
      </c>
      <c r="DB60" s="157"/>
    </row>
    <row r="61" spans="34:106" ht="19.5" customHeight="1">
      <c r="BB61" s="152" t="s">
        <v>27</v>
      </c>
      <c r="BC61" s="158">
        <f>SUM(BC57:BC60)</f>
        <v>0</v>
      </c>
      <c r="BD61" s="158">
        <f>SUM(BD57:BD60)</f>
        <v>0</v>
      </c>
      <c r="BE61" s="158">
        <f>SUM(BE57:BE60)</f>
        <v>0</v>
      </c>
      <c r="BF61" s="159">
        <f>SUM(BF57:BF60)</f>
        <v>0</v>
      </c>
      <c r="BG61" s="151"/>
      <c r="BH61" s="152" t="s">
        <v>27</v>
      </c>
      <c r="BI61" s="158">
        <f>SUM(BI57:BI60)</f>
        <v>0</v>
      </c>
      <c r="BJ61" s="158">
        <f>SUM(BJ57:BJ60)</f>
        <v>0</v>
      </c>
      <c r="BK61" s="158">
        <f>SUM(BK57:BK60)</f>
        <v>0</v>
      </c>
      <c r="BL61" s="159"/>
      <c r="BM61" s="151"/>
      <c r="BN61" s="152" t="s">
        <v>27</v>
      </c>
      <c r="BO61" s="158">
        <f>SUM(BO57:BO60)</f>
        <v>0</v>
      </c>
      <c r="BP61" s="158">
        <f>SUM(BP57:BP60)</f>
        <v>0</v>
      </c>
      <c r="BQ61" s="158">
        <f>SUM(BQ57:BQ60)</f>
        <v>0</v>
      </c>
      <c r="BR61" s="159"/>
      <c r="BS61" s="151"/>
      <c r="BT61" s="152" t="s">
        <v>27</v>
      </c>
      <c r="BU61" s="158">
        <f>SUM(BU57:BU60)</f>
        <v>0</v>
      </c>
      <c r="BV61" s="158">
        <f>SUM(BV57:BV60)</f>
        <v>0</v>
      </c>
      <c r="BW61" s="158">
        <f>SUM(BW57:BW60)</f>
        <v>0</v>
      </c>
      <c r="BX61" s="159"/>
      <c r="BY61" s="151"/>
      <c r="BZ61" s="152" t="s">
        <v>27</v>
      </c>
      <c r="CA61" s="158">
        <f>SUM(CA57:CA60)</f>
        <v>0</v>
      </c>
      <c r="CB61" s="158">
        <f>SUM(CB57:CB60)</f>
        <v>0</v>
      </c>
      <c r="CC61" s="158">
        <f>SUM(CC57:CC60)</f>
        <v>0</v>
      </c>
      <c r="CD61" s="159"/>
      <c r="CE61" s="151"/>
      <c r="CF61" s="152" t="s">
        <v>27</v>
      </c>
      <c r="CG61" s="158">
        <f>SUM(CG57:CG60)</f>
        <v>0</v>
      </c>
      <c r="CH61" s="158">
        <f>SUM(CH57:CH60)</f>
        <v>0</v>
      </c>
      <c r="CI61" s="158">
        <f>SUM(CI57:CI60)</f>
        <v>0</v>
      </c>
      <c r="CJ61" s="159"/>
      <c r="CK61" s="151"/>
      <c r="CL61" s="152" t="s">
        <v>27</v>
      </c>
      <c r="CM61" s="158">
        <f>SUM(CM57:CM60)</f>
        <v>0</v>
      </c>
      <c r="CN61" s="158">
        <f>SUM(CN57:CN60)</f>
        <v>0</v>
      </c>
      <c r="CO61" s="158">
        <f>SUM(CO57:CO60)</f>
        <v>0</v>
      </c>
      <c r="CP61" s="159"/>
      <c r="CQ61" s="151"/>
      <c r="CR61" s="152" t="s">
        <v>27</v>
      </c>
      <c r="CS61" s="158">
        <f>SUM(CS57:CS60)</f>
        <v>0</v>
      </c>
      <c r="CT61" s="158">
        <f>SUM(CT57:CT60)</f>
        <v>0</v>
      </c>
      <c r="CU61" s="158">
        <f>SUM(CU57:CU60)</f>
        <v>0</v>
      </c>
      <c r="CV61" s="159"/>
      <c r="CW61" s="151"/>
      <c r="CX61" s="152" t="s">
        <v>27</v>
      </c>
      <c r="CY61" s="158">
        <f>SUM(CY57:CY60)</f>
        <v>0</v>
      </c>
      <c r="CZ61" s="158">
        <f>SUM(CZ57:CZ60)</f>
        <v>0</v>
      </c>
      <c r="DA61" s="158">
        <f>SUM(DA57:DA60)</f>
        <v>0</v>
      </c>
      <c r="DB61" s="159"/>
    </row>
    <row r="62" spans="34:106" ht="19.5" customHeight="1">
      <c r="BB62" s="160" t="s">
        <v>81</v>
      </c>
      <c r="BC62" s="161">
        <f>BC61+BD61+BE61+BF61</f>
        <v>0</v>
      </c>
      <c r="BD62" s="162"/>
      <c r="BE62" s="163"/>
      <c r="BF62" s="164"/>
      <c r="BG62" s="151"/>
      <c r="BH62" s="160" t="s">
        <v>81</v>
      </c>
      <c r="BI62" s="161">
        <f>BI61+BJ61+BK61+BL61</f>
        <v>0</v>
      </c>
      <c r="BJ62" s="162"/>
      <c r="BK62" s="163"/>
      <c r="BL62" s="164"/>
      <c r="BM62" s="151"/>
      <c r="BN62" s="160" t="s">
        <v>81</v>
      </c>
      <c r="BO62" s="161">
        <f>BO61+BP61+BQ61+BR61</f>
        <v>0</v>
      </c>
      <c r="BP62" s="162"/>
      <c r="BQ62" s="163"/>
      <c r="BR62" s="164"/>
      <c r="BS62" s="151"/>
      <c r="BT62" s="160" t="s">
        <v>81</v>
      </c>
      <c r="BU62" s="161">
        <f>BU61+BV61+BW61+BX61</f>
        <v>0</v>
      </c>
      <c r="BV62" s="162"/>
      <c r="BW62" s="163"/>
      <c r="BX62" s="164"/>
      <c r="BY62" s="151"/>
      <c r="BZ62" s="160" t="s">
        <v>81</v>
      </c>
      <c r="CA62" s="161">
        <f>CA61+CB61+CC61+CD61</f>
        <v>0</v>
      </c>
      <c r="CB62" s="162"/>
      <c r="CC62" s="163"/>
      <c r="CD62" s="164"/>
      <c r="CE62" s="151"/>
      <c r="CF62" s="160" t="s">
        <v>81</v>
      </c>
      <c r="CG62" s="161">
        <f>CG61+CH61+CI61+CJ61</f>
        <v>0</v>
      </c>
      <c r="CH62" s="162"/>
      <c r="CI62" s="163"/>
      <c r="CJ62" s="164"/>
      <c r="CK62" s="151"/>
      <c r="CL62" s="160" t="s">
        <v>81</v>
      </c>
      <c r="CM62" s="161">
        <f>CM61+CN61+CO61+CP61</f>
        <v>0</v>
      </c>
      <c r="CN62" s="162"/>
      <c r="CO62" s="163"/>
      <c r="CP62" s="164"/>
      <c r="CQ62" s="151"/>
      <c r="CR62" s="160" t="s">
        <v>81</v>
      </c>
      <c r="CS62" s="161">
        <f>CS61+CT61+CU61+CV61</f>
        <v>0</v>
      </c>
      <c r="CT62" s="162"/>
      <c r="CU62" s="163"/>
      <c r="CV62" s="164"/>
      <c r="CW62" s="151"/>
      <c r="CX62" s="160" t="s">
        <v>81</v>
      </c>
      <c r="CY62" s="161">
        <f>CY61+CZ61+DA61+DB61</f>
        <v>0</v>
      </c>
      <c r="CZ62" s="162"/>
      <c r="DA62" s="163"/>
      <c r="DB62" s="164"/>
    </row>
  </sheetData>
  <autoFilter ref="A12:CY25" xr:uid="{132587EC-EC4F-40A9-BA34-B53ECE197404}"/>
  <mergeCells count="214">
    <mergeCell ref="Y39:Z39"/>
    <mergeCell ref="Y40:Z40"/>
    <mergeCell ref="Y41:Z41"/>
    <mergeCell ref="Y42:Z42"/>
    <mergeCell ref="Y25:AD25"/>
    <mergeCell ref="AE9:AH10"/>
    <mergeCell ref="AI9:AK10"/>
    <mergeCell ref="BC46:BD46"/>
    <mergeCell ref="BE46:BF46"/>
    <mergeCell ref="BC55:BD55"/>
    <mergeCell ref="BE55:BF55"/>
    <mergeCell ref="BI46:BJ46"/>
    <mergeCell ref="AA11:AA12"/>
    <mergeCell ref="AB11:AB12"/>
    <mergeCell ref="Y9:AD10"/>
    <mergeCell ref="AL10:AP10"/>
    <mergeCell ref="AL11:AM11"/>
    <mergeCell ref="AN11:AP11"/>
    <mergeCell ref="AL9:AY9"/>
    <mergeCell ref="BC28:BD28"/>
    <mergeCell ref="Y37:Z37"/>
    <mergeCell ref="Y38:Z38"/>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U11:U12"/>
    <mergeCell ref="V11:V12"/>
    <mergeCell ref="W11:W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CC27:CD27"/>
    <mergeCell ref="CG27:CH27"/>
    <mergeCell ref="CI27:CJ27"/>
    <mergeCell ref="N27:O27"/>
    <mergeCell ref="BC27:BD27"/>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27:BX27"/>
    <mergeCell ref="CC37:CD37"/>
    <mergeCell ref="CG37:CH37"/>
    <mergeCell ref="CI37:CJ37"/>
    <mergeCell ref="CM37:CN37"/>
    <mergeCell ref="CO37:CP37"/>
    <mergeCell ref="CS37:CT37"/>
    <mergeCell ref="CM27:CN27"/>
    <mergeCell ref="BE27:BF27"/>
    <mergeCell ref="BI27:BJ27"/>
    <mergeCell ref="BK27:BL27"/>
    <mergeCell ref="BO27:BP27"/>
    <mergeCell ref="BQ27:BR27"/>
    <mergeCell ref="BU27:BV27"/>
    <mergeCell ref="CI28:CJ28"/>
    <mergeCell ref="BU28:BV28"/>
    <mergeCell ref="BW28:BX28"/>
    <mergeCell ref="CA28:CB28"/>
    <mergeCell ref="CC28:CD28"/>
    <mergeCell ref="CG28:CH28"/>
    <mergeCell ref="CO27:CP27"/>
    <mergeCell ref="CM28:CN28"/>
    <mergeCell ref="CO28:CP28"/>
    <mergeCell ref="CS28:CT28"/>
    <mergeCell ref="CA27:CB27"/>
    <mergeCell ref="BC37:BD37"/>
    <mergeCell ref="BO46:BP46"/>
    <mergeCell ref="BQ46:BR46"/>
    <mergeCell ref="BO55:BP55"/>
    <mergeCell ref="BQ55:BR55"/>
    <mergeCell ref="BU46:BV46"/>
    <mergeCell ref="BW46:BX46"/>
    <mergeCell ref="BU55:BV55"/>
    <mergeCell ref="BW55:BX55"/>
    <mergeCell ref="BK46:BL46"/>
    <mergeCell ref="BI55:BJ55"/>
    <mergeCell ref="BK55:BL55"/>
    <mergeCell ref="BE37:BF37"/>
    <mergeCell ref="BI37:BJ37"/>
    <mergeCell ref="BK37:BL37"/>
    <mergeCell ref="CA46:CB46"/>
    <mergeCell ref="CA55:CB55"/>
    <mergeCell ref="BO37:BP37"/>
    <mergeCell ref="BQ37:BR37"/>
    <mergeCell ref="BU37:BV37"/>
    <mergeCell ref="BW37:BX37"/>
    <mergeCell ref="CA37:CB37"/>
    <mergeCell ref="BE28:BF28"/>
    <mergeCell ref="BI28:BJ28"/>
    <mergeCell ref="BK28:BL28"/>
    <mergeCell ref="BO28:BP28"/>
    <mergeCell ref="BQ28:BR28"/>
    <mergeCell ref="CC46:CD46"/>
    <mergeCell ref="CC55:CD55"/>
    <mergeCell ref="CG46:CH46"/>
    <mergeCell ref="CI46:CJ46"/>
    <mergeCell ref="CG55:CH55"/>
    <mergeCell ref="CI55:CJ55"/>
    <mergeCell ref="CM46:CN46"/>
    <mergeCell ref="CO46:CP46"/>
    <mergeCell ref="CM55:CN55"/>
    <mergeCell ref="CO55:CP55"/>
    <mergeCell ref="DC9:DC12"/>
    <mergeCell ref="DD9:DD12"/>
    <mergeCell ref="DE9:DE12"/>
    <mergeCell ref="DF9:DF12"/>
    <mergeCell ref="CS46:CT46"/>
    <mergeCell ref="CU46:CV46"/>
    <mergeCell ref="CS55:CT55"/>
    <mergeCell ref="CU55:CV55"/>
    <mergeCell ref="CY46:CZ46"/>
    <mergeCell ref="DA46:DB46"/>
    <mergeCell ref="CY55:CZ55"/>
    <mergeCell ref="DA55:DB55"/>
    <mergeCell ref="CS27:CT27"/>
    <mergeCell ref="CU27:CV27"/>
    <mergeCell ref="CY27:CZ27"/>
    <mergeCell ref="DA27:DB27"/>
    <mergeCell ref="CU37:CV37"/>
    <mergeCell ref="CY37:CZ37"/>
    <mergeCell ref="DA37:DB37"/>
    <mergeCell ref="DA28:DB28"/>
    <mergeCell ref="CU28:CV28"/>
    <mergeCell ref="CY28:CZ28"/>
  </mergeCells>
  <phoneticPr fontId="2"/>
  <dataValidations count="5">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M13:M23" xr:uid="{31E176D1-1813-426F-B205-9AAE2DF3B7ED}">
      <formula1>$AI$4:$AI$7</formula1>
    </dataValidation>
    <dataValidation type="list" allowBlank="1" showInputMessage="1" showErrorMessage="1" sqref="N13:N23" xr:uid="{2B28A4F6-5836-4AB0-A45D-5700A3D11E96}">
      <formula1>$AL$4:$AL$7</formula1>
    </dataValidation>
    <dataValidation type="list" allowBlank="1" showInputMessage="1" showErrorMessage="1" sqref="AT13:AT23 AX13:AX23 AO13:AO23" xr:uid="{2B511170-2EB4-4166-B351-F26ABF5D747A}">
      <formula1>$AN$4:$AN$6</formula1>
    </dataValidation>
  </dataValidations>
  <pageMargins left="0.31496062992125984" right="0.31496062992125984" top="0.74803149606299213" bottom="0.55118110236220474" header="0.31496062992125984" footer="0.31496062992125984"/>
  <pageSetup paperSize="8" scale="47" fitToWidth="0" orientation="landscape" r:id="rId1"/>
  <headerFooter>
    <oddHeader>&amp;L&amp;20R6管理シート（補填金交付用）&amp;R&amp;20&amp;A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N31"/>
  <sheetViews>
    <sheetView zoomScale="90" zoomScaleNormal="90" workbookViewId="0">
      <selection activeCell="C13" sqref="C13"/>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149</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'管理シート（本体）'!BB13</f>
        <v>0</v>
      </c>
      <c r="G8" s="179"/>
      <c r="H8" s="179">
        <f>'管理シート（本体）'!BE13</f>
        <v>0</v>
      </c>
      <c r="I8" s="179">
        <f>G8-H8</f>
        <v>0</v>
      </c>
      <c r="J8" s="180"/>
    </row>
    <row r="9" spans="1:14">
      <c r="A9" s="3">
        <v>2</v>
      </c>
      <c r="B9" s="3"/>
      <c r="C9" s="144"/>
      <c r="D9" s="8">
        <v>1.5</v>
      </c>
      <c r="E9" s="2" t="s">
        <v>70</v>
      </c>
      <c r="F9" s="182">
        <f>'管理シート（本体）'!BB14</f>
        <v>0</v>
      </c>
      <c r="G9" s="179"/>
      <c r="H9" s="179">
        <f>'管理シート（本体）'!BE14</f>
        <v>0</v>
      </c>
      <c r="I9" s="179">
        <f t="shared" ref="I9:I18" si="0">G9-H9</f>
        <v>0</v>
      </c>
      <c r="J9" s="180"/>
    </row>
    <row r="10" spans="1:14">
      <c r="A10" s="2">
        <v>3</v>
      </c>
      <c r="B10" s="2"/>
      <c r="C10" s="145"/>
      <c r="D10" s="8">
        <v>1.5</v>
      </c>
      <c r="E10" s="2" t="s">
        <v>70</v>
      </c>
      <c r="F10" s="182">
        <f>'管理シート（本体）'!BB15</f>
        <v>0</v>
      </c>
      <c r="G10" s="179"/>
      <c r="H10" s="179">
        <f>'管理シート（本体）'!BE15</f>
        <v>0</v>
      </c>
      <c r="I10" s="179">
        <f t="shared" si="0"/>
        <v>0</v>
      </c>
      <c r="J10" s="180"/>
    </row>
    <row r="11" spans="1:14">
      <c r="A11" s="3">
        <v>4</v>
      </c>
      <c r="B11" s="3"/>
      <c r="C11" s="144"/>
      <c r="D11" s="8">
        <v>1.5</v>
      </c>
      <c r="E11" s="2" t="s">
        <v>70</v>
      </c>
      <c r="F11" s="182">
        <f>'管理シート（本体）'!BB16</f>
        <v>0</v>
      </c>
      <c r="G11" s="179"/>
      <c r="H11" s="179">
        <f>'管理シート（本体）'!BE16</f>
        <v>0</v>
      </c>
      <c r="I11" s="179">
        <f t="shared" si="0"/>
        <v>0</v>
      </c>
      <c r="J11" s="180"/>
    </row>
    <row r="12" spans="1:14">
      <c r="A12" s="2">
        <v>5</v>
      </c>
      <c r="B12" s="2"/>
      <c r="C12" s="145"/>
      <c r="D12" s="8">
        <v>1.5</v>
      </c>
      <c r="E12" s="2" t="s">
        <v>70</v>
      </c>
      <c r="F12" s="182">
        <f>'管理シート（本体）'!BB17</f>
        <v>0</v>
      </c>
      <c r="G12" s="179"/>
      <c r="H12" s="179">
        <f>'管理シート（本体）'!BE17</f>
        <v>0</v>
      </c>
      <c r="I12" s="179">
        <f t="shared" si="0"/>
        <v>0</v>
      </c>
      <c r="J12" s="180"/>
    </row>
    <row r="13" spans="1:14">
      <c r="A13" s="2">
        <v>6</v>
      </c>
      <c r="B13" s="2"/>
      <c r="C13" s="145"/>
      <c r="D13" s="8">
        <v>1.5</v>
      </c>
      <c r="E13" s="2" t="s">
        <v>70</v>
      </c>
      <c r="F13" s="182">
        <f>'管理シート（本体）'!BB18</f>
        <v>0</v>
      </c>
      <c r="G13" s="179"/>
      <c r="H13" s="179">
        <f>'管理シート（本体）'!BE18</f>
        <v>0</v>
      </c>
      <c r="I13" s="179">
        <f t="shared" si="0"/>
        <v>0</v>
      </c>
      <c r="J13" s="180"/>
    </row>
    <row r="14" spans="1:14">
      <c r="A14" s="3">
        <v>7</v>
      </c>
      <c r="B14" s="3"/>
      <c r="C14" s="144"/>
      <c r="D14" s="8">
        <v>1.5</v>
      </c>
      <c r="E14" s="2" t="s">
        <v>70</v>
      </c>
      <c r="F14" s="182">
        <f>'管理シート（本体）'!BB19</f>
        <v>0</v>
      </c>
      <c r="G14" s="179"/>
      <c r="H14" s="179">
        <f>'管理シート（本体）'!BE19</f>
        <v>0</v>
      </c>
      <c r="I14" s="179">
        <f t="shared" si="0"/>
        <v>0</v>
      </c>
      <c r="J14" s="180"/>
    </row>
    <row r="15" spans="1:14">
      <c r="A15" s="2">
        <v>8</v>
      </c>
      <c r="B15" s="2"/>
      <c r="C15" s="145"/>
      <c r="D15" s="8">
        <v>1.5</v>
      </c>
      <c r="E15" s="2" t="s">
        <v>70</v>
      </c>
      <c r="F15" s="182">
        <f>'管理シート（本体）'!BB20</f>
        <v>0</v>
      </c>
      <c r="G15" s="179"/>
      <c r="H15" s="179">
        <f>'管理シート（本体）'!BE20</f>
        <v>0</v>
      </c>
      <c r="I15" s="179">
        <f t="shared" si="0"/>
        <v>0</v>
      </c>
      <c r="J15" s="180"/>
    </row>
    <row r="16" spans="1:14">
      <c r="A16" s="2">
        <v>9</v>
      </c>
      <c r="B16" s="2"/>
      <c r="C16" s="145"/>
      <c r="D16" s="8">
        <v>1.5</v>
      </c>
      <c r="E16" s="2" t="s">
        <v>70</v>
      </c>
      <c r="F16" s="182">
        <f>'管理シート（本体）'!BB21</f>
        <v>0</v>
      </c>
      <c r="G16" s="179"/>
      <c r="H16" s="179">
        <f>'管理シート（本体）'!BE21</f>
        <v>0</v>
      </c>
      <c r="I16" s="179">
        <f t="shared" si="0"/>
        <v>0</v>
      </c>
      <c r="J16" s="180"/>
    </row>
    <row r="17" spans="1:10">
      <c r="A17" s="2">
        <v>10</v>
      </c>
      <c r="B17" s="2"/>
      <c r="C17" s="145"/>
      <c r="D17" s="8">
        <v>1.5</v>
      </c>
      <c r="E17" s="2" t="s">
        <v>70</v>
      </c>
      <c r="F17" s="182">
        <f>'管理シート（本体）'!BB22</f>
        <v>0</v>
      </c>
      <c r="G17" s="179"/>
      <c r="H17" s="179">
        <f>'管理シート（本体）'!BE22</f>
        <v>0</v>
      </c>
      <c r="I17" s="179">
        <f t="shared" si="0"/>
        <v>0</v>
      </c>
      <c r="J17" s="180"/>
    </row>
    <row r="18" spans="1:10">
      <c r="A18" s="3">
        <v>11</v>
      </c>
      <c r="B18" s="3"/>
      <c r="C18" s="144"/>
      <c r="D18" s="8">
        <v>1.5</v>
      </c>
      <c r="E18" s="2" t="s">
        <v>70</v>
      </c>
      <c r="F18" s="182">
        <f>'管理シート（本体）'!BB23</f>
        <v>0</v>
      </c>
      <c r="G18" s="179"/>
      <c r="H18" s="179">
        <f>'管理シート（本体）'!BE23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3475D5FA-EC76-414A-9117-CCFB0B631F88}">
      <formula1>$M$3:$M$6</formula1>
    </dataValidation>
    <dataValidation type="list" allowBlank="1" showInputMessage="1" showErrorMessage="1" sqref="E8:E18" xr:uid="{01FFCD7B-8147-40BA-8D8B-33E463B38AC8}">
      <formula1>$N$3:$N$6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N31"/>
  <sheetViews>
    <sheetView zoomScale="90" zoomScaleNormal="90" workbookViewId="0">
      <selection activeCell="C13" sqref="C13"/>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152</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'管理シート（本体）'!BH13</f>
        <v>0</v>
      </c>
      <c r="G8" s="179">
        <f>'R6.10'!I8</f>
        <v>0</v>
      </c>
      <c r="H8" s="179">
        <f>'管理シート（本体）'!BK13</f>
        <v>0</v>
      </c>
      <c r="I8" s="179">
        <f>G8-H8</f>
        <v>0</v>
      </c>
      <c r="J8" s="180"/>
    </row>
    <row r="9" spans="1:14">
      <c r="A9" s="3">
        <v>2</v>
      </c>
      <c r="B9" s="3"/>
      <c r="C9" s="144"/>
      <c r="D9" s="8">
        <v>1.5</v>
      </c>
      <c r="E9" s="2" t="s">
        <v>70</v>
      </c>
      <c r="F9" s="182">
        <f>'管理シート（本体）'!BH14</f>
        <v>0</v>
      </c>
      <c r="G9" s="179">
        <f>'R6.10'!I9</f>
        <v>0</v>
      </c>
      <c r="H9" s="179">
        <f>'管理シート（本体）'!BK14</f>
        <v>0</v>
      </c>
      <c r="I9" s="179">
        <f t="shared" ref="I9:I18" si="0">G9-H9</f>
        <v>0</v>
      </c>
      <c r="J9" s="180"/>
    </row>
    <row r="10" spans="1:14">
      <c r="A10" s="2">
        <v>3</v>
      </c>
      <c r="B10" s="2"/>
      <c r="C10" s="145"/>
      <c r="D10" s="8">
        <v>1.5</v>
      </c>
      <c r="E10" s="2" t="s">
        <v>70</v>
      </c>
      <c r="F10" s="182">
        <f>'管理シート（本体）'!BH15</f>
        <v>0</v>
      </c>
      <c r="G10" s="179">
        <f>'R6.10'!I10</f>
        <v>0</v>
      </c>
      <c r="H10" s="179">
        <f>'管理シート（本体）'!BK15</f>
        <v>0</v>
      </c>
      <c r="I10" s="179">
        <f t="shared" si="0"/>
        <v>0</v>
      </c>
      <c r="J10" s="180"/>
    </row>
    <row r="11" spans="1:14">
      <c r="A11" s="3">
        <v>4</v>
      </c>
      <c r="B11" s="3"/>
      <c r="C11" s="144"/>
      <c r="D11" s="8">
        <v>1.5</v>
      </c>
      <c r="E11" s="2" t="s">
        <v>70</v>
      </c>
      <c r="F11" s="182">
        <f>'管理シート（本体）'!BH16</f>
        <v>0</v>
      </c>
      <c r="G11" s="179">
        <f>'R6.10'!I11</f>
        <v>0</v>
      </c>
      <c r="H11" s="179">
        <f>'管理シート（本体）'!BK16</f>
        <v>0</v>
      </c>
      <c r="I11" s="179">
        <f t="shared" si="0"/>
        <v>0</v>
      </c>
      <c r="J11" s="180"/>
    </row>
    <row r="12" spans="1:14">
      <c r="A12" s="2">
        <v>5</v>
      </c>
      <c r="B12" s="2"/>
      <c r="C12" s="145"/>
      <c r="D12" s="8">
        <v>1.5</v>
      </c>
      <c r="E12" s="2" t="s">
        <v>70</v>
      </c>
      <c r="F12" s="182">
        <f>'管理シート（本体）'!BH17</f>
        <v>0</v>
      </c>
      <c r="G12" s="179">
        <f>'R6.10'!I12</f>
        <v>0</v>
      </c>
      <c r="H12" s="179">
        <f>'管理シート（本体）'!BK17</f>
        <v>0</v>
      </c>
      <c r="I12" s="179">
        <f t="shared" si="0"/>
        <v>0</v>
      </c>
      <c r="J12" s="180"/>
    </row>
    <row r="13" spans="1:14">
      <c r="A13" s="2">
        <v>6</v>
      </c>
      <c r="B13" s="2"/>
      <c r="C13" s="145"/>
      <c r="D13" s="8">
        <v>1.5</v>
      </c>
      <c r="E13" s="2" t="s">
        <v>70</v>
      </c>
      <c r="F13" s="182">
        <f>'管理シート（本体）'!BH18</f>
        <v>0</v>
      </c>
      <c r="G13" s="179">
        <f>'R6.10'!I13</f>
        <v>0</v>
      </c>
      <c r="H13" s="179">
        <f>'管理シート（本体）'!BK18</f>
        <v>0</v>
      </c>
      <c r="I13" s="179">
        <f t="shared" si="0"/>
        <v>0</v>
      </c>
      <c r="J13" s="180"/>
    </row>
    <row r="14" spans="1:14">
      <c r="A14" s="3">
        <v>7</v>
      </c>
      <c r="B14" s="3"/>
      <c r="C14" s="144"/>
      <c r="D14" s="8">
        <v>1.5</v>
      </c>
      <c r="E14" s="2" t="s">
        <v>70</v>
      </c>
      <c r="F14" s="182">
        <f>'管理シート（本体）'!BH19</f>
        <v>0</v>
      </c>
      <c r="G14" s="179">
        <f>'R6.10'!I14</f>
        <v>0</v>
      </c>
      <c r="H14" s="179">
        <f>'管理シート（本体）'!BK19</f>
        <v>0</v>
      </c>
      <c r="I14" s="179">
        <f t="shared" si="0"/>
        <v>0</v>
      </c>
      <c r="J14" s="180"/>
    </row>
    <row r="15" spans="1:14">
      <c r="A15" s="2">
        <v>8</v>
      </c>
      <c r="B15" s="2"/>
      <c r="C15" s="145"/>
      <c r="D15" s="8">
        <v>1.5</v>
      </c>
      <c r="E15" s="2" t="s">
        <v>70</v>
      </c>
      <c r="F15" s="182">
        <f>'管理シート（本体）'!BH20</f>
        <v>0</v>
      </c>
      <c r="G15" s="179">
        <f>'R6.10'!I15</f>
        <v>0</v>
      </c>
      <c r="H15" s="179">
        <f>'管理シート（本体）'!BK20</f>
        <v>0</v>
      </c>
      <c r="I15" s="179">
        <f t="shared" si="0"/>
        <v>0</v>
      </c>
      <c r="J15" s="180"/>
    </row>
    <row r="16" spans="1:14">
      <c r="A16" s="2">
        <v>9</v>
      </c>
      <c r="B16" s="2"/>
      <c r="C16" s="145"/>
      <c r="D16" s="8">
        <v>1.5</v>
      </c>
      <c r="E16" s="2" t="s">
        <v>70</v>
      </c>
      <c r="F16" s="182">
        <f>'管理シート（本体）'!BH21</f>
        <v>0</v>
      </c>
      <c r="G16" s="179">
        <f>'R6.10'!I16</f>
        <v>0</v>
      </c>
      <c r="H16" s="179">
        <f>'管理シート（本体）'!BK21</f>
        <v>0</v>
      </c>
      <c r="I16" s="179">
        <f t="shared" si="0"/>
        <v>0</v>
      </c>
      <c r="J16" s="180"/>
    </row>
    <row r="17" spans="1:10">
      <c r="A17" s="2">
        <v>10</v>
      </c>
      <c r="B17" s="2"/>
      <c r="C17" s="145"/>
      <c r="D17" s="8">
        <v>1.5</v>
      </c>
      <c r="E17" s="2" t="s">
        <v>70</v>
      </c>
      <c r="F17" s="182">
        <f>'管理シート（本体）'!BH22</f>
        <v>0</v>
      </c>
      <c r="G17" s="179">
        <f>'R6.10'!I17</f>
        <v>0</v>
      </c>
      <c r="H17" s="179">
        <f>'管理シート（本体）'!BK22</f>
        <v>0</v>
      </c>
      <c r="I17" s="179">
        <f t="shared" si="0"/>
        <v>0</v>
      </c>
      <c r="J17" s="180"/>
    </row>
    <row r="18" spans="1:10">
      <c r="A18" s="3">
        <v>11</v>
      </c>
      <c r="B18" s="3"/>
      <c r="C18" s="144"/>
      <c r="D18" s="8">
        <v>1.5</v>
      </c>
      <c r="E18" s="2" t="s">
        <v>70</v>
      </c>
      <c r="F18" s="182">
        <f>'管理シート（本体）'!BH23</f>
        <v>0</v>
      </c>
      <c r="G18" s="179">
        <f>'R6.10'!I18</f>
        <v>0</v>
      </c>
      <c r="H18" s="179">
        <f>'管理シート（本体）'!BK23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674DC01F-60D8-412F-B122-DC7311D66FB4}">
      <formula1>$N$3:$N$6</formula1>
    </dataValidation>
    <dataValidation type="list" allowBlank="1" showInputMessage="1" showErrorMessage="1" sqref="D8:D18" xr:uid="{9E71EE2F-02A5-420E-B8E2-17C0FAFDA9EA}">
      <formula1>$M$3:$M$6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N31"/>
  <sheetViews>
    <sheetView zoomScale="90" zoomScaleNormal="90" workbookViewId="0">
      <selection activeCell="C13" sqref="C13"/>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153</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'管理シート（本体）'!BN13</f>
        <v>0</v>
      </c>
      <c r="G8" s="179">
        <f>'R6.11'!I8</f>
        <v>0</v>
      </c>
      <c r="H8" s="179">
        <f>'管理シート（本体）'!BQ13</f>
        <v>0</v>
      </c>
      <c r="I8" s="179">
        <f>G8-H8</f>
        <v>0</v>
      </c>
      <c r="J8" s="180"/>
    </row>
    <row r="9" spans="1:14">
      <c r="A9" s="3">
        <v>2</v>
      </c>
      <c r="B9" s="3"/>
      <c r="C9" s="144"/>
      <c r="D9" s="8">
        <v>1.5</v>
      </c>
      <c r="E9" s="2" t="s">
        <v>70</v>
      </c>
      <c r="F9" s="182">
        <f>'管理シート（本体）'!BN14</f>
        <v>0</v>
      </c>
      <c r="G9" s="179">
        <f>'R6.11'!I9</f>
        <v>0</v>
      </c>
      <c r="H9" s="179">
        <f>'管理シート（本体）'!BQ14</f>
        <v>0</v>
      </c>
      <c r="I9" s="179">
        <f t="shared" ref="I9:I18" si="0">G9-H9</f>
        <v>0</v>
      </c>
      <c r="J9" s="180"/>
    </row>
    <row r="10" spans="1:14">
      <c r="A10" s="2">
        <v>3</v>
      </c>
      <c r="B10" s="2"/>
      <c r="C10" s="145"/>
      <c r="D10" s="8">
        <v>1.5</v>
      </c>
      <c r="E10" s="2" t="s">
        <v>70</v>
      </c>
      <c r="F10" s="182">
        <f>'管理シート（本体）'!BN15</f>
        <v>0</v>
      </c>
      <c r="G10" s="179">
        <f>'R6.11'!I10</f>
        <v>0</v>
      </c>
      <c r="H10" s="179">
        <f>'管理シート（本体）'!BQ15</f>
        <v>0</v>
      </c>
      <c r="I10" s="179">
        <f t="shared" si="0"/>
        <v>0</v>
      </c>
      <c r="J10" s="180"/>
    </row>
    <row r="11" spans="1:14">
      <c r="A11" s="3">
        <v>4</v>
      </c>
      <c r="B11" s="3"/>
      <c r="C11" s="144"/>
      <c r="D11" s="8">
        <v>1.5</v>
      </c>
      <c r="E11" s="2" t="s">
        <v>70</v>
      </c>
      <c r="F11" s="182">
        <f>'管理シート（本体）'!BN16</f>
        <v>0</v>
      </c>
      <c r="G11" s="179">
        <f>'R6.11'!I11</f>
        <v>0</v>
      </c>
      <c r="H11" s="179">
        <f>'管理シート（本体）'!BQ16</f>
        <v>0</v>
      </c>
      <c r="I11" s="179">
        <f t="shared" si="0"/>
        <v>0</v>
      </c>
      <c r="J11" s="180"/>
    </row>
    <row r="12" spans="1:14">
      <c r="A12" s="2">
        <v>5</v>
      </c>
      <c r="B12" s="2"/>
      <c r="C12" s="145"/>
      <c r="D12" s="8">
        <v>1.5</v>
      </c>
      <c r="E12" s="2" t="s">
        <v>70</v>
      </c>
      <c r="F12" s="182">
        <f>'管理シート（本体）'!BN17</f>
        <v>0</v>
      </c>
      <c r="G12" s="179">
        <f>'R6.11'!I12</f>
        <v>0</v>
      </c>
      <c r="H12" s="179">
        <f>'管理シート（本体）'!BQ17</f>
        <v>0</v>
      </c>
      <c r="I12" s="179">
        <f t="shared" si="0"/>
        <v>0</v>
      </c>
      <c r="J12" s="180"/>
    </row>
    <row r="13" spans="1:14">
      <c r="A13" s="2">
        <v>6</v>
      </c>
      <c r="B13" s="2"/>
      <c r="C13" s="145"/>
      <c r="D13" s="8">
        <v>1.5</v>
      </c>
      <c r="E13" s="2" t="s">
        <v>70</v>
      </c>
      <c r="F13" s="182">
        <f>'管理シート（本体）'!BN18</f>
        <v>0</v>
      </c>
      <c r="G13" s="179">
        <f>'R6.11'!I13</f>
        <v>0</v>
      </c>
      <c r="H13" s="179">
        <f>'管理シート（本体）'!BQ18</f>
        <v>0</v>
      </c>
      <c r="I13" s="179">
        <f t="shared" si="0"/>
        <v>0</v>
      </c>
      <c r="J13" s="180"/>
    </row>
    <row r="14" spans="1:14">
      <c r="A14" s="3">
        <v>7</v>
      </c>
      <c r="B14" s="3"/>
      <c r="C14" s="144"/>
      <c r="D14" s="8">
        <v>1.5</v>
      </c>
      <c r="E14" s="2" t="s">
        <v>70</v>
      </c>
      <c r="F14" s="182">
        <f>'管理シート（本体）'!BN19</f>
        <v>0</v>
      </c>
      <c r="G14" s="179">
        <f>'R6.11'!I14</f>
        <v>0</v>
      </c>
      <c r="H14" s="179">
        <f>'管理シート（本体）'!BQ19</f>
        <v>0</v>
      </c>
      <c r="I14" s="179">
        <f t="shared" si="0"/>
        <v>0</v>
      </c>
      <c r="J14" s="180"/>
    </row>
    <row r="15" spans="1:14">
      <c r="A15" s="2">
        <v>8</v>
      </c>
      <c r="B15" s="2"/>
      <c r="C15" s="145"/>
      <c r="D15" s="8">
        <v>1.5</v>
      </c>
      <c r="E15" s="2" t="s">
        <v>70</v>
      </c>
      <c r="F15" s="182">
        <f>'管理シート（本体）'!BN20</f>
        <v>0</v>
      </c>
      <c r="G15" s="179">
        <f>'R6.11'!I15</f>
        <v>0</v>
      </c>
      <c r="H15" s="179">
        <f>'管理シート（本体）'!BQ20</f>
        <v>0</v>
      </c>
      <c r="I15" s="179">
        <f t="shared" si="0"/>
        <v>0</v>
      </c>
      <c r="J15" s="180"/>
    </row>
    <row r="16" spans="1:14">
      <c r="A16" s="2">
        <v>9</v>
      </c>
      <c r="B16" s="2"/>
      <c r="C16" s="145"/>
      <c r="D16" s="8">
        <v>1.5</v>
      </c>
      <c r="E16" s="2" t="s">
        <v>70</v>
      </c>
      <c r="F16" s="182">
        <f>'管理シート（本体）'!BN21</f>
        <v>0</v>
      </c>
      <c r="G16" s="179">
        <f>'R6.11'!I16</f>
        <v>0</v>
      </c>
      <c r="H16" s="179">
        <f>'管理シート（本体）'!BQ21</f>
        <v>0</v>
      </c>
      <c r="I16" s="179">
        <f t="shared" si="0"/>
        <v>0</v>
      </c>
      <c r="J16" s="180"/>
    </row>
    <row r="17" spans="1:10">
      <c r="A17" s="2">
        <v>10</v>
      </c>
      <c r="B17" s="2"/>
      <c r="C17" s="145"/>
      <c r="D17" s="8">
        <v>1.5</v>
      </c>
      <c r="E17" s="2" t="s">
        <v>70</v>
      </c>
      <c r="F17" s="182">
        <f>'管理シート（本体）'!BN22</f>
        <v>0</v>
      </c>
      <c r="G17" s="179">
        <f>'R6.11'!I17</f>
        <v>0</v>
      </c>
      <c r="H17" s="179">
        <f>'管理シート（本体）'!BQ22</f>
        <v>0</v>
      </c>
      <c r="I17" s="179">
        <f t="shared" si="0"/>
        <v>0</v>
      </c>
      <c r="J17" s="180"/>
    </row>
    <row r="18" spans="1:10">
      <c r="A18" s="3">
        <v>11</v>
      </c>
      <c r="B18" s="3"/>
      <c r="C18" s="144"/>
      <c r="D18" s="8">
        <v>1.5</v>
      </c>
      <c r="E18" s="2" t="s">
        <v>70</v>
      </c>
      <c r="F18" s="182">
        <f>'管理シート（本体）'!BN23</f>
        <v>0</v>
      </c>
      <c r="G18" s="179">
        <f>'R6.11'!I18</f>
        <v>0</v>
      </c>
      <c r="H18" s="179">
        <f>'管理シート（本体）'!BQ23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63462B13-78F9-4FD8-8416-2FCFF6A8552E}">
      <formula1>$M$3:$M$6</formula1>
    </dataValidation>
    <dataValidation type="list" allowBlank="1" showInputMessage="1" showErrorMessage="1" sqref="E8:E18" xr:uid="{DEE877D5-888B-43D2-95D1-9102D2F7E64D}">
      <formula1>$N$3:$N$6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N31"/>
  <sheetViews>
    <sheetView zoomScale="90" zoomScaleNormal="90" workbookViewId="0">
      <selection activeCell="C8" sqref="C8"/>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154</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'管理シート（本体）'!BT13</f>
        <v>0</v>
      </c>
      <c r="G8" s="179">
        <f>'R6.12'!I8</f>
        <v>0</v>
      </c>
      <c r="H8" s="179">
        <f>'管理シート（本体）'!BW13</f>
        <v>0</v>
      </c>
      <c r="I8" s="179">
        <f>G8-H8</f>
        <v>0</v>
      </c>
      <c r="J8" s="180"/>
    </row>
    <row r="9" spans="1:14">
      <c r="A9" s="3">
        <v>2</v>
      </c>
      <c r="B9" s="3"/>
      <c r="C9" s="144"/>
      <c r="D9" s="8">
        <v>1.5</v>
      </c>
      <c r="E9" s="2" t="s">
        <v>70</v>
      </c>
      <c r="F9" s="182">
        <f>'管理シート（本体）'!BT14</f>
        <v>0</v>
      </c>
      <c r="G9" s="179">
        <f>'R6.12'!I9</f>
        <v>0</v>
      </c>
      <c r="H9" s="179">
        <f>'管理シート（本体）'!BW14</f>
        <v>0</v>
      </c>
      <c r="I9" s="179">
        <f t="shared" ref="I9:I18" si="0">G9-H9</f>
        <v>0</v>
      </c>
      <c r="J9" s="180"/>
    </row>
    <row r="10" spans="1:14">
      <c r="A10" s="2">
        <v>3</v>
      </c>
      <c r="B10" s="2"/>
      <c r="C10" s="145"/>
      <c r="D10" s="8">
        <v>1.5</v>
      </c>
      <c r="E10" s="2" t="s">
        <v>70</v>
      </c>
      <c r="F10" s="182">
        <f>'管理シート（本体）'!BT15</f>
        <v>0</v>
      </c>
      <c r="G10" s="179">
        <f>'R6.12'!I10</f>
        <v>0</v>
      </c>
      <c r="H10" s="179">
        <f>'管理シート（本体）'!BW15</f>
        <v>0</v>
      </c>
      <c r="I10" s="179">
        <f t="shared" si="0"/>
        <v>0</v>
      </c>
      <c r="J10" s="180"/>
    </row>
    <row r="11" spans="1:14">
      <c r="A11" s="3">
        <v>4</v>
      </c>
      <c r="B11" s="3"/>
      <c r="C11" s="144"/>
      <c r="D11" s="8">
        <v>1.5</v>
      </c>
      <c r="E11" s="2" t="s">
        <v>70</v>
      </c>
      <c r="F11" s="182">
        <f>'管理シート（本体）'!BT16</f>
        <v>0</v>
      </c>
      <c r="G11" s="179">
        <f>'R6.12'!I11</f>
        <v>0</v>
      </c>
      <c r="H11" s="179">
        <f>'管理シート（本体）'!BW16</f>
        <v>0</v>
      </c>
      <c r="I11" s="179">
        <f t="shared" si="0"/>
        <v>0</v>
      </c>
      <c r="J11" s="180"/>
    </row>
    <row r="12" spans="1:14">
      <c r="A12" s="2">
        <v>5</v>
      </c>
      <c r="B12" s="2"/>
      <c r="C12" s="145"/>
      <c r="D12" s="8">
        <v>1.5</v>
      </c>
      <c r="E12" s="2" t="s">
        <v>70</v>
      </c>
      <c r="F12" s="182">
        <f>'管理シート（本体）'!BT17</f>
        <v>0</v>
      </c>
      <c r="G12" s="179">
        <f>'R6.12'!I12</f>
        <v>0</v>
      </c>
      <c r="H12" s="179">
        <f>'管理シート（本体）'!BW17</f>
        <v>0</v>
      </c>
      <c r="I12" s="179">
        <f t="shared" si="0"/>
        <v>0</v>
      </c>
      <c r="J12" s="180"/>
    </row>
    <row r="13" spans="1:14">
      <c r="A13" s="2">
        <v>6</v>
      </c>
      <c r="B13" s="2"/>
      <c r="C13" s="145"/>
      <c r="D13" s="8">
        <v>1.5</v>
      </c>
      <c r="E13" s="2" t="s">
        <v>70</v>
      </c>
      <c r="F13" s="182">
        <f>'管理シート（本体）'!BT18</f>
        <v>0</v>
      </c>
      <c r="G13" s="179">
        <f>'R6.12'!I13</f>
        <v>0</v>
      </c>
      <c r="H13" s="179">
        <f>'管理シート（本体）'!BW18</f>
        <v>0</v>
      </c>
      <c r="I13" s="179">
        <f t="shared" si="0"/>
        <v>0</v>
      </c>
      <c r="J13" s="180"/>
    </row>
    <row r="14" spans="1:14">
      <c r="A14" s="3">
        <v>7</v>
      </c>
      <c r="B14" s="3"/>
      <c r="C14" s="144"/>
      <c r="D14" s="8">
        <v>1.5</v>
      </c>
      <c r="E14" s="2" t="s">
        <v>70</v>
      </c>
      <c r="F14" s="182">
        <f>'管理シート（本体）'!BT19</f>
        <v>0</v>
      </c>
      <c r="G14" s="179">
        <f>'R6.12'!I14</f>
        <v>0</v>
      </c>
      <c r="H14" s="179">
        <f>'管理シート（本体）'!BW19</f>
        <v>0</v>
      </c>
      <c r="I14" s="179">
        <f t="shared" si="0"/>
        <v>0</v>
      </c>
      <c r="J14" s="180"/>
    </row>
    <row r="15" spans="1:14">
      <c r="A15" s="2">
        <v>8</v>
      </c>
      <c r="B15" s="2"/>
      <c r="C15" s="145"/>
      <c r="D15" s="8">
        <v>1.5</v>
      </c>
      <c r="E15" s="2" t="s">
        <v>70</v>
      </c>
      <c r="F15" s="182">
        <f>'管理シート（本体）'!BT20</f>
        <v>0</v>
      </c>
      <c r="G15" s="179">
        <f>'R6.12'!I15</f>
        <v>0</v>
      </c>
      <c r="H15" s="179">
        <f>'管理シート（本体）'!BW20</f>
        <v>0</v>
      </c>
      <c r="I15" s="179">
        <f t="shared" si="0"/>
        <v>0</v>
      </c>
      <c r="J15" s="180"/>
    </row>
    <row r="16" spans="1:14">
      <c r="A16" s="2">
        <v>9</v>
      </c>
      <c r="B16" s="2"/>
      <c r="C16" s="145"/>
      <c r="D16" s="8">
        <v>1.5</v>
      </c>
      <c r="E16" s="2" t="s">
        <v>70</v>
      </c>
      <c r="F16" s="182">
        <f>'管理シート（本体）'!BT21</f>
        <v>0</v>
      </c>
      <c r="G16" s="179">
        <f>'R6.12'!I16</f>
        <v>0</v>
      </c>
      <c r="H16" s="179">
        <f>'管理シート（本体）'!BW21</f>
        <v>0</v>
      </c>
      <c r="I16" s="179">
        <f t="shared" si="0"/>
        <v>0</v>
      </c>
      <c r="J16" s="180"/>
    </row>
    <row r="17" spans="1:10">
      <c r="A17" s="2">
        <v>10</v>
      </c>
      <c r="B17" s="2"/>
      <c r="C17" s="145"/>
      <c r="D17" s="8">
        <v>1.5</v>
      </c>
      <c r="E17" s="2" t="s">
        <v>70</v>
      </c>
      <c r="F17" s="182">
        <f>'管理シート（本体）'!BT22</f>
        <v>0</v>
      </c>
      <c r="G17" s="179">
        <f>'R6.12'!I17</f>
        <v>0</v>
      </c>
      <c r="H17" s="179">
        <f>'管理シート（本体）'!BW22</f>
        <v>0</v>
      </c>
      <c r="I17" s="179">
        <f t="shared" si="0"/>
        <v>0</v>
      </c>
      <c r="J17" s="180"/>
    </row>
    <row r="18" spans="1:10">
      <c r="A18" s="3">
        <v>11</v>
      </c>
      <c r="B18" s="3"/>
      <c r="C18" s="144"/>
      <c r="D18" s="8">
        <v>1.5</v>
      </c>
      <c r="E18" s="2" t="s">
        <v>70</v>
      </c>
      <c r="F18" s="182">
        <f>'管理シート（本体）'!BT23</f>
        <v>0</v>
      </c>
      <c r="G18" s="179">
        <f>'R6.12'!I18</f>
        <v>0</v>
      </c>
      <c r="H18" s="179">
        <f>'管理シート（本体）'!BW23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EFF91A86-6FC9-4A2B-8BD1-DBBC14FC0654}">
      <formula1>$N$3:$N$6</formula1>
    </dataValidation>
    <dataValidation type="list" allowBlank="1" showInputMessage="1" showErrorMessage="1" sqref="D8:D18" xr:uid="{260175CE-43E9-4761-86DB-1A82055B4E4F}">
      <formula1>$M$3:$M$6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N31"/>
  <sheetViews>
    <sheetView topLeftCell="A4" zoomScale="90" zoomScaleNormal="90" workbookViewId="0">
      <selection activeCell="C8" sqref="C8"/>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155</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'管理シート（本体）'!BZ13</f>
        <v>0</v>
      </c>
      <c r="G8" s="179">
        <f>'R7.01'!I8</f>
        <v>0</v>
      </c>
      <c r="H8" s="179">
        <f>'管理シート（本体）'!CC13</f>
        <v>0</v>
      </c>
      <c r="I8" s="179">
        <f>G8-H8</f>
        <v>0</v>
      </c>
      <c r="J8" s="180"/>
    </row>
    <row r="9" spans="1:14">
      <c r="A9" s="3">
        <v>2</v>
      </c>
      <c r="B9" s="3"/>
      <c r="C9" s="144"/>
      <c r="D9" s="8">
        <v>1.5</v>
      </c>
      <c r="E9" s="2" t="s">
        <v>70</v>
      </c>
      <c r="F9" s="182">
        <f>'管理シート（本体）'!BZ14</f>
        <v>0</v>
      </c>
      <c r="G9" s="179">
        <f>'R7.01'!I9</f>
        <v>0</v>
      </c>
      <c r="H9" s="179">
        <f>'管理シート（本体）'!CC14</f>
        <v>0</v>
      </c>
      <c r="I9" s="179">
        <f t="shared" ref="I9:I18" si="0">G9-H9</f>
        <v>0</v>
      </c>
      <c r="J9" s="180"/>
    </row>
    <row r="10" spans="1:14">
      <c r="A10" s="2">
        <v>3</v>
      </c>
      <c r="B10" s="2"/>
      <c r="C10" s="145"/>
      <c r="D10" s="8">
        <v>1.5</v>
      </c>
      <c r="E10" s="2" t="s">
        <v>70</v>
      </c>
      <c r="F10" s="182">
        <f>'管理シート（本体）'!BZ15</f>
        <v>0</v>
      </c>
      <c r="G10" s="179">
        <f>'R7.01'!I10</f>
        <v>0</v>
      </c>
      <c r="H10" s="179">
        <f>'管理シート（本体）'!CC15</f>
        <v>0</v>
      </c>
      <c r="I10" s="179">
        <f t="shared" si="0"/>
        <v>0</v>
      </c>
      <c r="J10" s="180"/>
    </row>
    <row r="11" spans="1:14">
      <c r="A11" s="3">
        <v>4</v>
      </c>
      <c r="B11" s="3"/>
      <c r="C11" s="144"/>
      <c r="D11" s="8">
        <v>1.5</v>
      </c>
      <c r="E11" s="2" t="s">
        <v>70</v>
      </c>
      <c r="F11" s="182">
        <f>'管理シート（本体）'!BZ16</f>
        <v>0</v>
      </c>
      <c r="G11" s="179">
        <f>'R7.01'!I11</f>
        <v>0</v>
      </c>
      <c r="H11" s="179">
        <f>'管理シート（本体）'!CC16</f>
        <v>0</v>
      </c>
      <c r="I11" s="179">
        <f t="shared" si="0"/>
        <v>0</v>
      </c>
      <c r="J11" s="180"/>
    </row>
    <row r="12" spans="1:14">
      <c r="A12" s="2">
        <v>5</v>
      </c>
      <c r="B12" s="2"/>
      <c r="C12" s="145"/>
      <c r="D12" s="8">
        <v>1.5</v>
      </c>
      <c r="E12" s="2" t="s">
        <v>70</v>
      </c>
      <c r="F12" s="182">
        <f>'管理シート（本体）'!BZ17</f>
        <v>0</v>
      </c>
      <c r="G12" s="179">
        <f>'R7.01'!I12</f>
        <v>0</v>
      </c>
      <c r="H12" s="179">
        <f>'管理シート（本体）'!CC17</f>
        <v>0</v>
      </c>
      <c r="I12" s="179">
        <f t="shared" si="0"/>
        <v>0</v>
      </c>
      <c r="J12" s="180"/>
    </row>
    <row r="13" spans="1:14">
      <c r="A13" s="2">
        <v>6</v>
      </c>
      <c r="B13" s="2"/>
      <c r="C13" s="145"/>
      <c r="D13" s="8">
        <v>1.5</v>
      </c>
      <c r="E13" s="2" t="s">
        <v>70</v>
      </c>
      <c r="F13" s="182">
        <f>'管理シート（本体）'!BZ18</f>
        <v>0</v>
      </c>
      <c r="G13" s="179">
        <f>'R7.01'!I13</f>
        <v>0</v>
      </c>
      <c r="H13" s="179">
        <f>'管理シート（本体）'!CC18</f>
        <v>0</v>
      </c>
      <c r="I13" s="179">
        <f t="shared" si="0"/>
        <v>0</v>
      </c>
      <c r="J13" s="180"/>
    </row>
    <row r="14" spans="1:14">
      <c r="A14" s="3">
        <v>7</v>
      </c>
      <c r="B14" s="3"/>
      <c r="C14" s="144"/>
      <c r="D14" s="8">
        <v>1.5</v>
      </c>
      <c r="E14" s="2" t="s">
        <v>70</v>
      </c>
      <c r="F14" s="182">
        <f>'管理シート（本体）'!BZ19</f>
        <v>0</v>
      </c>
      <c r="G14" s="179">
        <f>'R7.01'!I14</f>
        <v>0</v>
      </c>
      <c r="H14" s="179">
        <f>'管理シート（本体）'!CC19</f>
        <v>0</v>
      </c>
      <c r="I14" s="179">
        <f t="shared" si="0"/>
        <v>0</v>
      </c>
      <c r="J14" s="180"/>
    </row>
    <row r="15" spans="1:14">
      <c r="A15" s="2">
        <v>8</v>
      </c>
      <c r="B15" s="2"/>
      <c r="C15" s="145"/>
      <c r="D15" s="8">
        <v>1.5</v>
      </c>
      <c r="E15" s="2" t="s">
        <v>70</v>
      </c>
      <c r="F15" s="182">
        <f>'管理シート（本体）'!BZ20</f>
        <v>0</v>
      </c>
      <c r="G15" s="179">
        <f>'R7.01'!I15</f>
        <v>0</v>
      </c>
      <c r="H15" s="179">
        <f>'管理シート（本体）'!CC20</f>
        <v>0</v>
      </c>
      <c r="I15" s="179">
        <f t="shared" si="0"/>
        <v>0</v>
      </c>
      <c r="J15" s="180"/>
    </row>
    <row r="16" spans="1:14">
      <c r="A16" s="2">
        <v>9</v>
      </c>
      <c r="B16" s="2"/>
      <c r="C16" s="145"/>
      <c r="D16" s="8">
        <v>1.5</v>
      </c>
      <c r="E16" s="2" t="s">
        <v>70</v>
      </c>
      <c r="F16" s="182">
        <f>'管理シート（本体）'!BZ21</f>
        <v>0</v>
      </c>
      <c r="G16" s="179">
        <f>'R7.01'!I16</f>
        <v>0</v>
      </c>
      <c r="H16" s="179">
        <f>'管理シート（本体）'!CC21</f>
        <v>0</v>
      </c>
      <c r="I16" s="179">
        <f t="shared" si="0"/>
        <v>0</v>
      </c>
      <c r="J16" s="180"/>
    </row>
    <row r="17" spans="1:10">
      <c r="A17" s="2">
        <v>10</v>
      </c>
      <c r="B17" s="2"/>
      <c r="C17" s="145"/>
      <c r="D17" s="8">
        <v>1.5</v>
      </c>
      <c r="E17" s="2" t="s">
        <v>70</v>
      </c>
      <c r="F17" s="182">
        <f>'管理シート（本体）'!BZ22</f>
        <v>0</v>
      </c>
      <c r="G17" s="179">
        <f>'R7.01'!I17</f>
        <v>0</v>
      </c>
      <c r="H17" s="179">
        <f>'管理シート（本体）'!CC22</f>
        <v>0</v>
      </c>
      <c r="I17" s="179">
        <f t="shared" si="0"/>
        <v>0</v>
      </c>
      <c r="J17" s="180"/>
    </row>
    <row r="18" spans="1:10">
      <c r="A18" s="3">
        <v>11</v>
      </c>
      <c r="B18" s="3"/>
      <c r="C18" s="144"/>
      <c r="D18" s="8">
        <v>1.5</v>
      </c>
      <c r="E18" s="2" t="s">
        <v>70</v>
      </c>
      <c r="F18" s="182">
        <f>'管理シート（本体）'!BZ23</f>
        <v>0</v>
      </c>
      <c r="G18" s="179">
        <f>'R7.01'!I18</f>
        <v>0</v>
      </c>
      <c r="H18" s="179">
        <f>'管理シート（本体）'!CC23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B8C9A58D-67A2-44A4-8690-0428D3B23522}">
      <formula1>$M$3:$M$6</formula1>
    </dataValidation>
    <dataValidation type="list" allowBlank="1" showInputMessage="1" showErrorMessage="1" sqref="E8:E18" xr:uid="{B6952886-ACBE-40A0-80F8-3294A392F3D4}">
      <formula1>$N$3:$N$6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N31"/>
  <sheetViews>
    <sheetView zoomScale="90" zoomScaleNormal="90" workbookViewId="0">
      <selection activeCell="C8" sqref="C8"/>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156</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'管理シート（本体）'!CF13</f>
        <v>0</v>
      </c>
      <c r="G8" s="179">
        <f>'R7.02'!I8</f>
        <v>0</v>
      </c>
      <c r="H8" s="179">
        <f>'管理シート（本体）'!CI13</f>
        <v>0</v>
      </c>
      <c r="I8" s="179">
        <f>G8-H8</f>
        <v>0</v>
      </c>
      <c r="J8" s="180"/>
    </row>
    <row r="9" spans="1:14">
      <c r="A9" s="3">
        <v>2</v>
      </c>
      <c r="B9" s="3"/>
      <c r="C9" s="144"/>
      <c r="D9" s="8">
        <v>1.5</v>
      </c>
      <c r="E9" s="2" t="s">
        <v>70</v>
      </c>
      <c r="F9" s="182">
        <f>'管理シート（本体）'!CF14</f>
        <v>0</v>
      </c>
      <c r="G9" s="179">
        <f>'R7.02'!I9</f>
        <v>0</v>
      </c>
      <c r="H9" s="179">
        <f>'管理シート（本体）'!CI14</f>
        <v>0</v>
      </c>
      <c r="I9" s="179">
        <f t="shared" ref="I9:I18" si="0">G9-H9</f>
        <v>0</v>
      </c>
      <c r="J9" s="180"/>
    </row>
    <row r="10" spans="1:14">
      <c r="A10" s="2">
        <v>3</v>
      </c>
      <c r="B10" s="2"/>
      <c r="C10" s="145"/>
      <c r="D10" s="8">
        <v>1.5</v>
      </c>
      <c r="E10" s="2" t="s">
        <v>70</v>
      </c>
      <c r="F10" s="182">
        <f>'管理シート（本体）'!CF15</f>
        <v>0</v>
      </c>
      <c r="G10" s="179">
        <f>'R7.02'!I10</f>
        <v>0</v>
      </c>
      <c r="H10" s="179">
        <f>'管理シート（本体）'!CI15</f>
        <v>0</v>
      </c>
      <c r="I10" s="179">
        <f t="shared" si="0"/>
        <v>0</v>
      </c>
      <c r="J10" s="180"/>
    </row>
    <row r="11" spans="1:14">
      <c r="A11" s="3">
        <v>4</v>
      </c>
      <c r="B11" s="3"/>
      <c r="C11" s="144"/>
      <c r="D11" s="8">
        <v>1.5</v>
      </c>
      <c r="E11" s="2" t="s">
        <v>70</v>
      </c>
      <c r="F11" s="182">
        <f>'管理シート（本体）'!CF16</f>
        <v>0</v>
      </c>
      <c r="G11" s="179">
        <f>'R7.02'!I11</f>
        <v>0</v>
      </c>
      <c r="H11" s="179">
        <f>'管理シート（本体）'!CI16</f>
        <v>0</v>
      </c>
      <c r="I11" s="179">
        <f t="shared" si="0"/>
        <v>0</v>
      </c>
      <c r="J11" s="180"/>
    </row>
    <row r="12" spans="1:14">
      <c r="A12" s="2">
        <v>5</v>
      </c>
      <c r="B12" s="2"/>
      <c r="C12" s="145"/>
      <c r="D12" s="8">
        <v>1.5</v>
      </c>
      <c r="E12" s="2" t="s">
        <v>70</v>
      </c>
      <c r="F12" s="182">
        <f>'管理シート（本体）'!CF17</f>
        <v>0</v>
      </c>
      <c r="G12" s="179">
        <f>'R7.02'!I12</f>
        <v>0</v>
      </c>
      <c r="H12" s="179">
        <f>'管理シート（本体）'!CI17</f>
        <v>0</v>
      </c>
      <c r="I12" s="179">
        <f t="shared" si="0"/>
        <v>0</v>
      </c>
      <c r="J12" s="180"/>
    </row>
    <row r="13" spans="1:14">
      <c r="A13" s="2">
        <v>6</v>
      </c>
      <c r="B13" s="2"/>
      <c r="C13" s="145"/>
      <c r="D13" s="8">
        <v>1.5</v>
      </c>
      <c r="E13" s="2" t="s">
        <v>70</v>
      </c>
      <c r="F13" s="182">
        <f>'管理シート（本体）'!CF18</f>
        <v>0</v>
      </c>
      <c r="G13" s="179">
        <f>'R7.02'!I13</f>
        <v>0</v>
      </c>
      <c r="H13" s="179">
        <f>'管理シート（本体）'!CI18</f>
        <v>0</v>
      </c>
      <c r="I13" s="179">
        <f t="shared" si="0"/>
        <v>0</v>
      </c>
      <c r="J13" s="180"/>
    </row>
    <row r="14" spans="1:14">
      <c r="A14" s="3">
        <v>7</v>
      </c>
      <c r="B14" s="3"/>
      <c r="C14" s="144"/>
      <c r="D14" s="8">
        <v>1.5</v>
      </c>
      <c r="E14" s="2" t="s">
        <v>70</v>
      </c>
      <c r="F14" s="182">
        <f>'管理シート（本体）'!CF19</f>
        <v>0</v>
      </c>
      <c r="G14" s="179">
        <f>'R7.02'!I14</f>
        <v>0</v>
      </c>
      <c r="H14" s="179">
        <f>'管理シート（本体）'!CI19</f>
        <v>0</v>
      </c>
      <c r="I14" s="179">
        <f t="shared" si="0"/>
        <v>0</v>
      </c>
      <c r="J14" s="180"/>
    </row>
    <row r="15" spans="1:14">
      <c r="A15" s="2">
        <v>8</v>
      </c>
      <c r="B15" s="2"/>
      <c r="C15" s="145"/>
      <c r="D15" s="8">
        <v>1.5</v>
      </c>
      <c r="E15" s="2" t="s">
        <v>70</v>
      </c>
      <c r="F15" s="182">
        <f>'管理シート（本体）'!CF20</f>
        <v>0</v>
      </c>
      <c r="G15" s="179">
        <f>'R7.02'!I15</f>
        <v>0</v>
      </c>
      <c r="H15" s="179">
        <f>'管理シート（本体）'!CI20</f>
        <v>0</v>
      </c>
      <c r="I15" s="179">
        <f t="shared" si="0"/>
        <v>0</v>
      </c>
      <c r="J15" s="180"/>
    </row>
    <row r="16" spans="1:14">
      <c r="A16" s="2">
        <v>9</v>
      </c>
      <c r="B16" s="2"/>
      <c r="C16" s="145"/>
      <c r="D16" s="8">
        <v>1.5</v>
      </c>
      <c r="E16" s="2" t="s">
        <v>70</v>
      </c>
      <c r="F16" s="182">
        <f>'管理シート（本体）'!CF21</f>
        <v>0</v>
      </c>
      <c r="G16" s="179">
        <f>'R7.02'!I16</f>
        <v>0</v>
      </c>
      <c r="H16" s="179">
        <f>'管理シート（本体）'!CI21</f>
        <v>0</v>
      </c>
      <c r="I16" s="179">
        <f t="shared" si="0"/>
        <v>0</v>
      </c>
      <c r="J16" s="180"/>
    </row>
    <row r="17" spans="1:10">
      <c r="A17" s="2">
        <v>10</v>
      </c>
      <c r="B17" s="2"/>
      <c r="C17" s="145"/>
      <c r="D17" s="8">
        <v>1.5</v>
      </c>
      <c r="E17" s="2" t="s">
        <v>70</v>
      </c>
      <c r="F17" s="182">
        <f>'管理シート（本体）'!CF22</f>
        <v>0</v>
      </c>
      <c r="G17" s="179">
        <f>'R7.02'!I17</f>
        <v>0</v>
      </c>
      <c r="H17" s="179">
        <f>'管理シート（本体）'!CI22</f>
        <v>0</v>
      </c>
      <c r="I17" s="179">
        <f t="shared" si="0"/>
        <v>0</v>
      </c>
      <c r="J17" s="180"/>
    </row>
    <row r="18" spans="1:10">
      <c r="A18" s="3">
        <v>11</v>
      </c>
      <c r="B18" s="3"/>
      <c r="C18" s="144"/>
      <c r="D18" s="8">
        <v>1.5</v>
      </c>
      <c r="E18" s="2" t="s">
        <v>70</v>
      </c>
      <c r="F18" s="182">
        <f>'管理シート（本体）'!CF23</f>
        <v>0</v>
      </c>
      <c r="G18" s="179">
        <f>'R7.02'!I18</f>
        <v>0</v>
      </c>
      <c r="H18" s="179">
        <f>'管理シート（本体）'!CI23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7565C487-4844-45C4-AAAD-CC57F798A070}">
      <formula1>$N$3:$N$6</formula1>
    </dataValidation>
    <dataValidation type="list" allowBlank="1" showInputMessage="1" showErrorMessage="1" sqref="D8:D18" xr:uid="{B2E3839A-E182-4F65-907A-4BCA40F07932}">
      <formula1>$M$3:$M$6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N31"/>
  <sheetViews>
    <sheetView topLeftCell="A4" zoomScale="90" zoomScaleNormal="90" workbookViewId="0">
      <selection activeCell="C8" sqref="C8"/>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157</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'管理シート（本体）'!CL13</f>
        <v>0</v>
      </c>
      <c r="G8" s="179">
        <f>'R7.03'!I8</f>
        <v>0</v>
      </c>
      <c r="H8" s="179">
        <f>'管理シート（本体）'!CO13</f>
        <v>0</v>
      </c>
      <c r="I8" s="179">
        <f>G8-H8</f>
        <v>0</v>
      </c>
      <c r="J8" s="180"/>
    </row>
    <row r="9" spans="1:14">
      <c r="A9" s="3">
        <v>2</v>
      </c>
      <c r="B9" s="3"/>
      <c r="C9" s="144"/>
      <c r="D9" s="8">
        <v>1.5</v>
      </c>
      <c r="E9" s="2" t="s">
        <v>70</v>
      </c>
      <c r="F9" s="182">
        <f>'管理シート（本体）'!CL14</f>
        <v>0</v>
      </c>
      <c r="G9" s="179">
        <f>'R7.03'!I9</f>
        <v>0</v>
      </c>
      <c r="H9" s="179">
        <f>'管理シート（本体）'!CO14</f>
        <v>0</v>
      </c>
      <c r="I9" s="179">
        <f t="shared" ref="I9:I18" si="0">G9-H9</f>
        <v>0</v>
      </c>
      <c r="J9" s="180"/>
    </row>
    <row r="10" spans="1:14">
      <c r="A10" s="2">
        <v>3</v>
      </c>
      <c r="B10" s="2"/>
      <c r="C10" s="145"/>
      <c r="D10" s="8">
        <v>1.5</v>
      </c>
      <c r="E10" s="2" t="s">
        <v>70</v>
      </c>
      <c r="F10" s="182">
        <f>'管理シート（本体）'!CL15</f>
        <v>0</v>
      </c>
      <c r="G10" s="179">
        <f>'R7.03'!I10</f>
        <v>0</v>
      </c>
      <c r="H10" s="179">
        <f>'管理シート（本体）'!CO15</f>
        <v>0</v>
      </c>
      <c r="I10" s="179">
        <f t="shared" si="0"/>
        <v>0</v>
      </c>
      <c r="J10" s="180"/>
    </row>
    <row r="11" spans="1:14">
      <c r="A11" s="3">
        <v>4</v>
      </c>
      <c r="B11" s="3"/>
      <c r="C11" s="144"/>
      <c r="D11" s="8">
        <v>1.5</v>
      </c>
      <c r="E11" s="2" t="s">
        <v>70</v>
      </c>
      <c r="F11" s="182">
        <f>'管理シート（本体）'!CL16</f>
        <v>0</v>
      </c>
      <c r="G11" s="179">
        <f>'R7.03'!I11</f>
        <v>0</v>
      </c>
      <c r="H11" s="179">
        <f>'管理シート（本体）'!CO16</f>
        <v>0</v>
      </c>
      <c r="I11" s="179">
        <f t="shared" si="0"/>
        <v>0</v>
      </c>
      <c r="J11" s="180"/>
    </row>
    <row r="12" spans="1:14">
      <c r="A12" s="2">
        <v>5</v>
      </c>
      <c r="B12" s="2"/>
      <c r="C12" s="145"/>
      <c r="D12" s="8">
        <v>1.5</v>
      </c>
      <c r="E12" s="2" t="s">
        <v>70</v>
      </c>
      <c r="F12" s="182">
        <f>'管理シート（本体）'!CL17</f>
        <v>0</v>
      </c>
      <c r="G12" s="179">
        <f>'R7.03'!I12</f>
        <v>0</v>
      </c>
      <c r="H12" s="179">
        <f>'管理シート（本体）'!CO17</f>
        <v>0</v>
      </c>
      <c r="I12" s="179">
        <f t="shared" si="0"/>
        <v>0</v>
      </c>
      <c r="J12" s="180"/>
    </row>
    <row r="13" spans="1:14">
      <c r="A13" s="2">
        <v>6</v>
      </c>
      <c r="B13" s="2"/>
      <c r="C13" s="145"/>
      <c r="D13" s="8">
        <v>1.5</v>
      </c>
      <c r="E13" s="2" t="s">
        <v>70</v>
      </c>
      <c r="F13" s="182">
        <f>'管理シート（本体）'!CL18</f>
        <v>0</v>
      </c>
      <c r="G13" s="179">
        <f>'R7.03'!I13</f>
        <v>0</v>
      </c>
      <c r="H13" s="179">
        <f>'管理シート（本体）'!CO18</f>
        <v>0</v>
      </c>
      <c r="I13" s="179">
        <f t="shared" si="0"/>
        <v>0</v>
      </c>
      <c r="J13" s="180"/>
    </row>
    <row r="14" spans="1:14">
      <c r="A14" s="3">
        <v>7</v>
      </c>
      <c r="B14" s="3"/>
      <c r="C14" s="144"/>
      <c r="D14" s="8">
        <v>1.5</v>
      </c>
      <c r="E14" s="2" t="s">
        <v>70</v>
      </c>
      <c r="F14" s="182">
        <f>'管理シート（本体）'!CL19</f>
        <v>0</v>
      </c>
      <c r="G14" s="179">
        <f>'R7.03'!I14</f>
        <v>0</v>
      </c>
      <c r="H14" s="179">
        <f>'管理シート（本体）'!CO19</f>
        <v>0</v>
      </c>
      <c r="I14" s="179">
        <f t="shared" si="0"/>
        <v>0</v>
      </c>
      <c r="J14" s="180"/>
    </row>
    <row r="15" spans="1:14">
      <c r="A15" s="2">
        <v>8</v>
      </c>
      <c r="B15" s="2"/>
      <c r="C15" s="145"/>
      <c r="D15" s="8">
        <v>1.5</v>
      </c>
      <c r="E15" s="2" t="s">
        <v>70</v>
      </c>
      <c r="F15" s="182">
        <f>'管理シート（本体）'!CL20</f>
        <v>0</v>
      </c>
      <c r="G15" s="179">
        <f>'R7.03'!I15</f>
        <v>0</v>
      </c>
      <c r="H15" s="179">
        <f>'管理シート（本体）'!CO20</f>
        <v>0</v>
      </c>
      <c r="I15" s="179">
        <f t="shared" si="0"/>
        <v>0</v>
      </c>
      <c r="J15" s="180"/>
    </row>
    <row r="16" spans="1:14">
      <c r="A16" s="2">
        <v>9</v>
      </c>
      <c r="B16" s="2"/>
      <c r="C16" s="145"/>
      <c r="D16" s="8">
        <v>1.5</v>
      </c>
      <c r="E16" s="2" t="s">
        <v>70</v>
      </c>
      <c r="F16" s="182">
        <f>'管理シート（本体）'!CL21</f>
        <v>0</v>
      </c>
      <c r="G16" s="179">
        <f>'R7.03'!I16</f>
        <v>0</v>
      </c>
      <c r="H16" s="179">
        <f>'管理シート（本体）'!CO21</f>
        <v>0</v>
      </c>
      <c r="I16" s="179">
        <f t="shared" si="0"/>
        <v>0</v>
      </c>
      <c r="J16" s="180"/>
    </row>
    <row r="17" spans="1:10">
      <c r="A17" s="2">
        <v>10</v>
      </c>
      <c r="B17" s="2"/>
      <c r="C17" s="145"/>
      <c r="D17" s="8">
        <v>1.5</v>
      </c>
      <c r="E17" s="2" t="s">
        <v>70</v>
      </c>
      <c r="F17" s="182">
        <f>'管理シート（本体）'!CL22</f>
        <v>0</v>
      </c>
      <c r="G17" s="179">
        <f>'R7.03'!I17</f>
        <v>0</v>
      </c>
      <c r="H17" s="179">
        <f>'管理シート（本体）'!CO22</f>
        <v>0</v>
      </c>
      <c r="I17" s="179">
        <f t="shared" si="0"/>
        <v>0</v>
      </c>
      <c r="J17" s="180"/>
    </row>
    <row r="18" spans="1:10">
      <c r="A18" s="3">
        <v>11</v>
      </c>
      <c r="B18" s="3"/>
      <c r="C18" s="144"/>
      <c r="D18" s="8">
        <v>1.5</v>
      </c>
      <c r="E18" s="2" t="s">
        <v>70</v>
      </c>
      <c r="F18" s="182">
        <f>'管理シート（本体）'!CL23</f>
        <v>0</v>
      </c>
      <c r="G18" s="179">
        <f>'R7.03'!I18</f>
        <v>0</v>
      </c>
      <c r="H18" s="179">
        <f>'管理シート（本体）'!CO23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1515E354-09FB-4781-91E0-959C9F9CAD1E}">
      <formula1>$M$3:$M$6</formula1>
    </dataValidation>
    <dataValidation type="list" allowBlank="1" showInputMessage="1" showErrorMessage="1" sqref="E8:E18" xr:uid="{B5A4A0B3-662C-4974-847D-A220A66D4878}">
      <formula1>$N$3:$N$6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N31"/>
  <sheetViews>
    <sheetView zoomScale="90" zoomScaleNormal="90" workbookViewId="0">
      <selection activeCell="C8" sqref="C8"/>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158</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'管理シート（本体）'!CR13</f>
        <v>0</v>
      </c>
      <c r="G8" s="179">
        <f>'R7.04'!I8</f>
        <v>0</v>
      </c>
      <c r="H8" s="179">
        <f>'管理シート（本体）'!CU13</f>
        <v>0</v>
      </c>
      <c r="I8" s="179">
        <f>G8-H8</f>
        <v>0</v>
      </c>
      <c r="J8" s="180"/>
    </row>
    <row r="9" spans="1:14">
      <c r="A9" s="3">
        <v>2</v>
      </c>
      <c r="B9" s="3"/>
      <c r="C9" s="144"/>
      <c r="D9" s="8">
        <v>1.5</v>
      </c>
      <c r="E9" s="2" t="s">
        <v>70</v>
      </c>
      <c r="F9" s="182">
        <f>'管理シート（本体）'!CR14</f>
        <v>0</v>
      </c>
      <c r="G9" s="179">
        <f>'R7.04'!I9</f>
        <v>0</v>
      </c>
      <c r="H9" s="179">
        <f>'管理シート（本体）'!CU14</f>
        <v>0</v>
      </c>
      <c r="I9" s="179">
        <f t="shared" ref="I9:I18" si="0">G9-H9</f>
        <v>0</v>
      </c>
      <c r="J9" s="180"/>
    </row>
    <row r="10" spans="1:14">
      <c r="A10" s="2">
        <v>3</v>
      </c>
      <c r="B10" s="2"/>
      <c r="C10" s="145"/>
      <c r="D10" s="8">
        <v>1.5</v>
      </c>
      <c r="E10" s="2" t="s">
        <v>70</v>
      </c>
      <c r="F10" s="182">
        <f>'管理シート（本体）'!CR15</f>
        <v>0</v>
      </c>
      <c r="G10" s="179">
        <f>'R7.04'!I10</f>
        <v>0</v>
      </c>
      <c r="H10" s="179">
        <f>'管理シート（本体）'!CU15</f>
        <v>0</v>
      </c>
      <c r="I10" s="179">
        <f t="shared" si="0"/>
        <v>0</v>
      </c>
      <c r="J10" s="180"/>
    </row>
    <row r="11" spans="1:14">
      <c r="A11" s="3">
        <v>4</v>
      </c>
      <c r="B11" s="3"/>
      <c r="C11" s="144"/>
      <c r="D11" s="8">
        <v>1.5</v>
      </c>
      <c r="E11" s="2" t="s">
        <v>70</v>
      </c>
      <c r="F11" s="182">
        <f>'管理シート（本体）'!CR16</f>
        <v>0</v>
      </c>
      <c r="G11" s="179">
        <f>'R7.04'!I11</f>
        <v>0</v>
      </c>
      <c r="H11" s="179">
        <f>'管理シート（本体）'!CU16</f>
        <v>0</v>
      </c>
      <c r="I11" s="179">
        <f t="shared" si="0"/>
        <v>0</v>
      </c>
      <c r="J11" s="180"/>
    </row>
    <row r="12" spans="1:14">
      <c r="A12" s="2">
        <v>5</v>
      </c>
      <c r="B12" s="2"/>
      <c r="C12" s="145"/>
      <c r="D12" s="8">
        <v>1.5</v>
      </c>
      <c r="E12" s="2" t="s">
        <v>70</v>
      </c>
      <c r="F12" s="182">
        <f>'管理シート（本体）'!CR17</f>
        <v>0</v>
      </c>
      <c r="G12" s="179">
        <f>'R7.04'!I12</f>
        <v>0</v>
      </c>
      <c r="H12" s="179">
        <f>'管理シート（本体）'!CU17</f>
        <v>0</v>
      </c>
      <c r="I12" s="179">
        <f t="shared" si="0"/>
        <v>0</v>
      </c>
      <c r="J12" s="180"/>
    </row>
    <row r="13" spans="1:14">
      <c r="A13" s="2">
        <v>6</v>
      </c>
      <c r="B13" s="2"/>
      <c r="C13" s="145"/>
      <c r="D13" s="8">
        <v>1.5</v>
      </c>
      <c r="E13" s="2" t="s">
        <v>70</v>
      </c>
      <c r="F13" s="182">
        <f>'管理シート（本体）'!CR18</f>
        <v>0</v>
      </c>
      <c r="G13" s="179">
        <f>'R7.04'!I13</f>
        <v>0</v>
      </c>
      <c r="H13" s="179">
        <f>'管理シート（本体）'!CU18</f>
        <v>0</v>
      </c>
      <c r="I13" s="179">
        <f t="shared" si="0"/>
        <v>0</v>
      </c>
      <c r="J13" s="180"/>
    </row>
    <row r="14" spans="1:14">
      <c r="A14" s="3">
        <v>7</v>
      </c>
      <c r="B14" s="3"/>
      <c r="C14" s="144"/>
      <c r="D14" s="8">
        <v>1.5</v>
      </c>
      <c r="E14" s="2" t="s">
        <v>70</v>
      </c>
      <c r="F14" s="182">
        <f>'管理シート（本体）'!CR19</f>
        <v>0</v>
      </c>
      <c r="G14" s="179">
        <f>'R7.04'!I14</f>
        <v>0</v>
      </c>
      <c r="H14" s="179">
        <f>'管理シート（本体）'!CU19</f>
        <v>0</v>
      </c>
      <c r="I14" s="179">
        <f t="shared" si="0"/>
        <v>0</v>
      </c>
      <c r="J14" s="180"/>
    </row>
    <row r="15" spans="1:14">
      <c r="A15" s="2">
        <v>8</v>
      </c>
      <c r="B15" s="2"/>
      <c r="C15" s="145"/>
      <c r="D15" s="8">
        <v>1.5</v>
      </c>
      <c r="E15" s="2" t="s">
        <v>70</v>
      </c>
      <c r="F15" s="182">
        <f>'管理シート（本体）'!CR20</f>
        <v>0</v>
      </c>
      <c r="G15" s="179">
        <f>'R7.04'!I15</f>
        <v>0</v>
      </c>
      <c r="H15" s="179">
        <f>'管理シート（本体）'!CU20</f>
        <v>0</v>
      </c>
      <c r="I15" s="179">
        <f t="shared" si="0"/>
        <v>0</v>
      </c>
      <c r="J15" s="180"/>
    </row>
    <row r="16" spans="1:14">
      <c r="A16" s="2">
        <v>9</v>
      </c>
      <c r="B16" s="2"/>
      <c r="C16" s="145"/>
      <c r="D16" s="8">
        <v>1.5</v>
      </c>
      <c r="E16" s="2" t="s">
        <v>70</v>
      </c>
      <c r="F16" s="182">
        <f>'管理シート（本体）'!CR21</f>
        <v>0</v>
      </c>
      <c r="G16" s="179">
        <f>'R7.04'!I16</f>
        <v>0</v>
      </c>
      <c r="H16" s="179">
        <f>'管理シート（本体）'!CU21</f>
        <v>0</v>
      </c>
      <c r="I16" s="179">
        <f t="shared" si="0"/>
        <v>0</v>
      </c>
      <c r="J16" s="180"/>
    </row>
    <row r="17" spans="1:10">
      <c r="A17" s="2">
        <v>10</v>
      </c>
      <c r="B17" s="2"/>
      <c r="C17" s="145"/>
      <c r="D17" s="8">
        <v>1.5</v>
      </c>
      <c r="E17" s="2" t="s">
        <v>70</v>
      </c>
      <c r="F17" s="182">
        <f>'管理シート（本体）'!CR22</f>
        <v>0</v>
      </c>
      <c r="G17" s="179">
        <f>'R7.04'!I17</f>
        <v>0</v>
      </c>
      <c r="H17" s="179">
        <f>'管理シート（本体）'!CU22</f>
        <v>0</v>
      </c>
      <c r="I17" s="179">
        <f t="shared" si="0"/>
        <v>0</v>
      </c>
      <c r="J17" s="180"/>
    </row>
    <row r="18" spans="1:10">
      <c r="A18" s="3">
        <v>11</v>
      </c>
      <c r="B18" s="3"/>
      <c r="C18" s="144"/>
      <c r="D18" s="8">
        <v>1.5</v>
      </c>
      <c r="E18" s="2" t="s">
        <v>70</v>
      </c>
      <c r="F18" s="182">
        <f>'管理シート（本体）'!CR23</f>
        <v>0</v>
      </c>
      <c r="G18" s="179">
        <f>'R7.04'!I18</f>
        <v>0</v>
      </c>
      <c r="H18" s="179">
        <f>'管理シート（本体）'!CU23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EED2A6FC-DE24-4F11-B215-EDE69C2BE612}">
      <formula1>$N$3:$N$6</formula1>
    </dataValidation>
    <dataValidation type="list" allowBlank="1" showInputMessage="1" showErrorMessage="1" sqref="D8:D18" xr:uid="{7B9879AC-40AA-46D7-8F33-CB415F05DBF5}">
      <formula1>$M$3:$M$6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N31"/>
  <sheetViews>
    <sheetView zoomScale="90" zoomScaleNormal="90" workbookViewId="0">
      <selection activeCell="C6" sqref="C6"/>
    </sheetView>
  </sheetViews>
  <sheetFormatPr defaultRowHeight="17.649999999999999"/>
  <cols>
    <col min="1" max="1" width="5.25" style="173" bestFit="1" customWidth="1"/>
    <col min="2" max="2" width="21.375" style="173" bestFit="1" customWidth="1"/>
    <col min="3" max="3" width="35.125" style="173" bestFit="1" customWidth="1"/>
    <col min="4" max="4" width="9" style="173"/>
    <col min="5" max="5" width="10.75" style="173" customWidth="1"/>
    <col min="6" max="6" width="14.625" style="173" customWidth="1"/>
    <col min="7" max="7" width="14.875" style="173" customWidth="1"/>
    <col min="8" max="8" width="19.25" style="173" bestFit="1" customWidth="1"/>
    <col min="9" max="9" width="14.875" style="173" customWidth="1"/>
    <col min="10" max="16384" width="9" style="173"/>
  </cols>
  <sheetData>
    <row r="1" spans="1:14">
      <c r="A1" s="172" t="s">
        <v>82</v>
      </c>
    </row>
    <row r="2" spans="1:14">
      <c r="A2" s="172" t="s">
        <v>83</v>
      </c>
    </row>
    <row r="3" spans="1:14">
      <c r="A3" s="174" t="s">
        <v>159</v>
      </c>
      <c r="M3" s="229">
        <v>1.1499999999999999</v>
      </c>
      <c r="N3" s="173" t="s">
        <v>70</v>
      </c>
    </row>
    <row r="4" spans="1:14">
      <c r="A4" s="172" t="s">
        <v>150</v>
      </c>
      <c r="M4" s="229">
        <v>1.3</v>
      </c>
      <c r="N4" s="173" t="s">
        <v>71</v>
      </c>
    </row>
    <row r="5" spans="1:14">
      <c r="A5" s="172" t="s">
        <v>151</v>
      </c>
      <c r="M5" s="229">
        <v>1.5</v>
      </c>
      <c r="N5" s="173" t="s">
        <v>20</v>
      </c>
    </row>
    <row r="6" spans="1:14">
      <c r="A6" s="172" t="s">
        <v>84</v>
      </c>
      <c r="M6" s="229">
        <v>1.7</v>
      </c>
      <c r="N6" s="173" t="s">
        <v>116</v>
      </c>
    </row>
    <row r="7" spans="1:14" ht="88.15">
      <c r="A7" s="175" t="s">
        <v>85</v>
      </c>
      <c r="B7" s="175" t="s">
        <v>86</v>
      </c>
      <c r="C7" s="175" t="s">
        <v>87</v>
      </c>
      <c r="D7" s="176" t="s">
        <v>88</v>
      </c>
      <c r="E7" s="176" t="s">
        <v>97</v>
      </c>
      <c r="F7" s="177" t="s">
        <v>98</v>
      </c>
      <c r="G7" s="177" t="s">
        <v>89</v>
      </c>
      <c r="H7" s="177" t="s">
        <v>99</v>
      </c>
      <c r="I7" s="177" t="s">
        <v>90</v>
      </c>
      <c r="J7" s="178" t="s">
        <v>91</v>
      </c>
    </row>
    <row r="8" spans="1:14">
      <c r="A8" s="3">
        <v>1</v>
      </c>
      <c r="B8" s="3"/>
      <c r="C8" s="144"/>
      <c r="D8" s="8">
        <v>1.5</v>
      </c>
      <c r="E8" s="2" t="s">
        <v>70</v>
      </c>
      <c r="F8" s="182">
        <f>'管理シート（本体）'!CFR13</f>
        <v>0</v>
      </c>
      <c r="G8" s="179">
        <f>'R7.05'!I8</f>
        <v>0</v>
      </c>
      <c r="H8" s="179">
        <f>'管理シート（本体）'!DA13</f>
        <v>0</v>
      </c>
      <c r="I8" s="179">
        <f>G8-H8</f>
        <v>0</v>
      </c>
      <c r="J8" s="180"/>
    </row>
    <row r="9" spans="1:14">
      <c r="A9" s="3">
        <v>2</v>
      </c>
      <c r="B9" s="3"/>
      <c r="C9" s="144"/>
      <c r="D9" s="8">
        <v>1.5</v>
      </c>
      <c r="E9" s="2" t="s">
        <v>70</v>
      </c>
      <c r="F9" s="182">
        <f>'管理シート（本体）'!CFR14</f>
        <v>0</v>
      </c>
      <c r="G9" s="179">
        <f>'R7.05'!I9</f>
        <v>0</v>
      </c>
      <c r="H9" s="179">
        <f>'管理シート（本体）'!DA14</f>
        <v>0</v>
      </c>
      <c r="I9" s="179">
        <f t="shared" ref="I9:I18" si="0">G9-H9</f>
        <v>0</v>
      </c>
      <c r="J9" s="180"/>
    </row>
    <row r="10" spans="1:14">
      <c r="A10" s="2">
        <v>3</v>
      </c>
      <c r="B10" s="2"/>
      <c r="C10" s="145"/>
      <c r="D10" s="8">
        <v>1.5</v>
      </c>
      <c r="E10" s="2" t="s">
        <v>70</v>
      </c>
      <c r="F10" s="182">
        <f>'管理シート（本体）'!CFR15</f>
        <v>0</v>
      </c>
      <c r="G10" s="179">
        <f>'R7.05'!I10</f>
        <v>0</v>
      </c>
      <c r="H10" s="179">
        <f>'管理シート（本体）'!DA15</f>
        <v>0</v>
      </c>
      <c r="I10" s="179">
        <f t="shared" si="0"/>
        <v>0</v>
      </c>
      <c r="J10" s="180"/>
    </row>
    <row r="11" spans="1:14">
      <c r="A11" s="3">
        <v>4</v>
      </c>
      <c r="B11" s="3"/>
      <c r="C11" s="144"/>
      <c r="D11" s="8">
        <v>1.5</v>
      </c>
      <c r="E11" s="2" t="s">
        <v>70</v>
      </c>
      <c r="F11" s="182">
        <f>'管理シート（本体）'!CFR16</f>
        <v>0</v>
      </c>
      <c r="G11" s="179">
        <f>'R7.05'!I11</f>
        <v>0</v>
      </c>
      <c r="H11" s="179">
        <f>'管理シート（本体）'!DA16</f>
        <v>0</v>
      </c>
      <c r="I11" s="179">
        <f t="shared" si="0"/>
        <v>0</v>
      </c>
      <c r="J11" s="180"/>
    </row>
    <row r="12" spans="1:14">
      <c r="A12" s="2">
        <v>5</v>
      </c>
      <c r="B12" s="2"/>
      <c r="C12" s="145"/>
      <c r="D12" s="8">
        <v>1.5</v>
      </c>
      <c r="E12" s="2" t="s">
        <v>70</v>
      </c>
      <c r="F12" s="182">
        <f>'管理シート（本体）'!CFR17</f>
        <v>0</v>
      </c>
      <c r="G12" s="179">
        <f>'R7.05'!I12</f>
        <v>0</v>
      </c>
      <c r="H12" s="179">
        <f>'管理シート（本体）'!DA17</f>
        <v>0</v>
      </c>
      <c r="I12" s="179">
        <f t="shared" si="0"/>
        <v>0</v>
      </c>
      <c r="J12" s="180"/>
    </row>
    <row r="13" spans="1:14">
      <c r="A13" s="2">
        <v>6</v>
      </c>
      <c r="B13" s="2"/>
      <c r="C13" s="145"/>
      <c r="D13" s="8">
        <v>1.5</v>
      </c>
      <c r="E13" s="2" t="s">
        <v>70</v>
      </c>
      <c r="F13" s="182">
        <f>'管理シート（本体）'!CFR18</f>
        <v>0</v>
      </c>
      <c r="G13" s="179">
        <f>'R7.05'!I13</f>
        <v>0</v>
      </c>
      <c r="H13" s="179">
        <f>'管理シート（本体）'!DA18</f>
        <v>0</v>
      </c>
      <c r="I13" s="179">
        <f t="shared" si="0"/>
        <v>0</v>
      </c>
      <c r="J13" s="180"/>
    </row>
    <row r="14" spans="1:14">
      <c r="A14" s="3">
        <v>7</v>
      </c>
      <c r="B14" s="3"/>
      <c r="C14" s="144"/>
      <c r="D14" s="8">
        <v>1.5</v>
      </c>
      <c r="E14" s="2" t="s">
        <v>70</v>
      </c>
      <c r="F14" s="182">
        <f>'管理シート（本体）'!CFR19</f>
        <v>0</v>
      </c>
      <c r="G14" s="179">
        <f>'R7.05'!I14</f>
        <v>0</v>
      </c>
      <c r="H14" s="179">
        <f>'管理シート（本体）'!DA19</f>
        <v>0</v>
      </c>
      <c r="I14" s="179">
        <f t="shared" si="0"/>
        <v>0</v>
      </c>
      <c r="J14" s="180"/>
    </row>
    <row r="15" spans="1:14">
      <c r="A15" s="2">
        <v>8</v>
      </c>
      <c r="B15" s="2"/>
      <c r="C15" s="145"/>
      <c r="D15" s="8">
        <v>1.5</v>
      </c>
      <c r="E15" s="2" t="s">
        <v>70</v>
      </c>
      <c r="F15" s="182">
        <f>'管理シート（本体）'!CFR20</f>
        <v>0</v>
      </c>
      <c r="G15" s="179">
        <f>'R7.05'!I15</f>
        <v>0</v>
      </c>
      <c r="H15" s="179">
        <f>'管理シート（本体）'!DA20</f>
        <v>0</v>
      </c>
      <c r="I15" s="179">
        <f t="shared" si="0"/>
        <v>0</v>
      </c>
      <c r="J15" s="180"/>
    </row>
    <row r="16" spans="1:14">
      <c r="A16" s="2">
        <v>9</v>
      </c>
      <c r="B16" s="2"/>
      <c r="C16" s="145"/>
      <c r="D16" s="8">
        <v>1.5</v>
      </c>
      <c r="E16" s="2" t="s">
        <v>70</v>
      </c>
      <c r="F16" s="182">
        <f>'管理シート（本体）'!CFR21</f>
        <v>0</v>
      </c>
      <c r="G16" s="179">
        <f>'R7.05'!I16</f>
        <v>0</v>
      </c>
      <c r="H16" s="179">
        <f>'管理シート（本体）'!DA21</f>
        <v>0</v>
      </c>
      <c r="I16" s="179">
        <f t="shared" si="0"/>
        <v>0</v>
      </c>
      <c r="J16" s="180"/>
    </row>
    <row r="17" spans="1:10">
      <c r="A17" s="2">
        <v>10</v>
      </c>
      <c r="B17" s="2"/>
      <c r="C17" s="145"/>
      <c r="D17" s="8">
        <v>1.5</v>
      </c>
      <c r="E17" s="2" t="s">
        <v>70</v>
      </c>
      <c r="F17" s="182">
        <f>'管理シート（本体）'!CFR22</f>
        <v>0</v>
      </c>
      <c r="G17" s="179">
        <f>'R7.05'!I17</f>
        <v>0</v>
      </c>
      <c r="H17" s="179">
        <f>'管理シート（本体）'!DA22</f>
        <v>0</v>
      </c>
      <c r="I17" s="179">
        <f t="shared" si="0"/>
        <v>0</v>
      </c>
      <c r="J17" s="180"/>
    </row>
    <row r="18" spans="1:10">
      <c r="A18" s="3">
        <v>11</v>
      </c>
      <c r="B18" s="3"/>
      <c r="C18" s="144"/>
      <c r="D18" s="8">
        <v>1.5</v>
      </c>
      <c r="E18" s="2" t="s">
        <v>70</v>
      </c>
      <c r="F18" s="182">
        <f>'管理シート（本体）'!CFR23</f>
        <v>0</v>
      </c>
      <c r="G18" s="179">
        <f>'R7.05'!I18</f>
        <v>0</v>
      </c>
      <c r="H18" s="179">
        <f>'管理シート（本体）'!DA23</f>
        <v>0</v>
      </c>
      <c r="I18" s="179">
        <f t="shared" si="0"/>
        <v>0</v>
      </c>
      <c r="J18" s="180"/>
    </row>
    <row r="19" spans="1:10">
      <c r="A19" s="311" t="s">
        <v>92</v>
      </c>
      <c r="B19" s="311"/>
      <c r="C19" s="311"/>
      <c r="D19" s="312">
        <v>1.1499999999999999</v>
      </c>
      <c r="E19" s="175" t="s">
        <v>93</v>
      </c>
      <c r="F19" s="183">
        <f>SUMIFS($F$8:$F$18,$D$8:$D$18,$D$19,$E$8:$E$18,E19)</f>
        <v>0</v>
      </c>
      <c r="G19" s="179">
        <f>SUMIFS($G$8:$G$18,$D$8:$D$18,$D$19,$E$8:$E$18,E19)</f>
        <v>0</v>
      </c>
      <c r="H19" s="179">
        <f>SUMIFS($H$8:$H$18,$D$8:$D$18,$D$19,$E$8:$E$18,E19)</f>
        <v>0</v>
      </c>
      <c r="I19" s="179">
        <f>SUMIFS($I$8:$I$18,$D$8:$D$18,$D$19,$E$8:$E$18,E19)</f>
        <v>0</v>
      </c>
      <c r="J19" s="179"/>
    </row>
    <row r="20" spans="1:10">
      <c r="A20" s="311"/>
      <c r="B20" s="311"/>
      <c r="C20" s="311"/>
      <c r="D20" s="313"/>
      <c r="E20" s="175" t="s">
        <v>94</v>
      </c>
      <c r="F20" s="183">
        <f>SUMIFS($F$8:$F$18,$D$8:$D$18,$D$19,$E$8:$E$18,E20)</f>
        <v>0</v>
      </c>
      <c r="G20" s="179">
        <f>SUMIFS($G$8:$G$18,$D$8:$D$18,$D$19,$E$8:$E$18,E20)</f>
        <v>0</v>
      </c>
      <c r="H20" s="179">
        <f>SUMIFS($H$8:$H$18,$D$8:$D$18,$D$19,$E$8:$E$18,E20)</f>
        <v>0</v>
      </c>
      <c r="I20" s="179">
        <f>SUMIFS($I$8:$I$18,$D$8:$D$18,$D$19,$E$8:$E$18,E20)</f>
        <v>0</v>
      </c>
      <c r="J20" s="179"/>
    </row>
    <row r="21" spans="1:10">
      <c r="A21" s="311"/>
      <c r="B21" s="311"/>
      <c r="C21" s="311"/>
      <c r="D21" s="314"/>
      <c r="E21" s="181" t="s">
        <v>96</v>
      </c>
      <c r="F21" s="183">
        <f>SUMIFS($F$8:$F$18,$D$8:$D$18,$D$19,$E$8:$E$18,E21)</f>
        <v>0</v>
      </c>
      <c r="G21" s="179">
        <f>SUMIFS($G$8:$G$18,$D$8:$D$18,$D$19,$E$8:$E$18,E21)</f>
        <v>0</v>
      </c>
      <c r="H21" s="179">
        <f>SUMIFS($H$8:$H$18,$D$8:$D$18,$D$19,$E$8:$E$18,E21)</f>
        <v>0</v>
      </c>
      <c r="I21" s="179">
        <f>SUMIFS($I$8:$I$18,$D$8:$D$18,$D$19,$E$8:$E$18,E21)</f>
        <v>0</v>
      </c>
      <c r="J21" s="179"/>
    </row>
    <row r="22" spans="1:10">
      <c r="A22" s="311"/>
      <c r="B22" s="311"/>
      <c r="C22" s="311"/>
      <c r="D22" s="315">
        <v>1.3</v>
      </c>
      <c r="E22" s="175" t="s">
        <v>93</v>
      </c>
      <c r="F22" s="183">
        <f>SUMIFS($F$8:$F$18,$D$8:$D$18,$D$22,$E$8:$E$18,E22)</f>
        <v>0</v>
      </c>
      <c r="G22" s="179">
        <f>SUMIFS($G$8:$G$18,$D$8:$D$18,$D$22,$E$8:$E$18,E22)</f>
        <v>0</v>
      </c>
      <c r="H22" s="179">
        <f>SUMIFS($H$8:$H$18,$D$8:$D$18,$D$22,$E$8:$E$18,E22)</f>
        <v>0</v>
      </c>
      <c r="I22" s="179">
        <f>SUMIFS($I$8:$I$18,$D$8:$D$18,$D$22,$E$8:$E$18,E22)</f>
        <v>0</v>
      </c>
      <c r="J22" s="179"/>
    </row>
    <row r="23" spans="1:10">
      <c r="A23" s="311"/>
      <c r="B23" s="311"/>
      <c r="C23" s="311"/>
      <c r="D23" s="315"/>
      <c r="E23" s="175" t="s">
        <v>94</v>
      </c>
      <c r="F23" s="183">
        <f>SUMIFS($F$8:$F$18,$D$8:$D$18,$D$22,$E$8:$E$18,E23)</f>
        <v>0</v>
      </c>
      <c r="G23" s="179">
        <f>SUMIFS($G$8:$G$18,$D$8:$D$18,$D$22,$E$8:$E$18,E23)</f>
        <v>0</v>
      </c>
      <c r="H23" s="179">
        <f>SUMIFS($H$8:$H$18,$D$8:$D$18,$D$22,$E$8:$E$18,E23)</f>
        <v>0</v>
      </c>
      <c r="I23" s="179">
        <f>SUMIFS($I$8:$I$18,$D$8:$D$18,$D$22,$E$8:$E$18,E23)</f>
        <v>0</v>
      </c>
      <c r="J23" s="179"/>
    </row>
    <row r="24" spans="1:10">
      <c r="A24" s="311"/>
      <c r="B24" s="311"/>
      <c r="C24" s="311"/>
      <c r="D24" s="315"/>
      <c r="E24" s="181" t="s">
        <v>96</v>
      </c>
      <c r="F24" s="183">
        <f>SUMIFS($F$8:$F$18,$D$8:$D$18,$D$22,$E$8:$E$18,E24)</f>
        <v>0</v>
      </c>
      <c r="G24" s="179">
        <f>SUMIFS($G$8:$G$18,$D$8:$D$18,$D$22,$E$8:$E$18,E24)</f>
        <v>0</v>
      </c>
      <c r="H24" s="179">
        <f>SUMIFS($H$8:$H$18,$D$8:$D$18,$D$22,$E$8:$E$18,E24)</f>
        <v>0</v>
      </c>
      <c r="I24" s="179">
        <f>SUMIFS($I$8:$I$18,$D$8:$D$18,$D$22,$E$8:$E$18,E24)</f>
        <v>0</v>
      </c>
      <c r="J24" s="179"/>
    </row>
    <row r="25" spans="1:10">
      <c r="A25" s="311"/>
      <c r="B25" s="311"/>
      <c r="C25" s="311"/>
      <c r="D25" s="315">
        <v>1.5</v>
      </c>
      <c r="E25" s="175" t="s">
        <v>93</v>
      </c>
      <c r="F25" s="183">
        <f>SUMIFS($F$8:$F$18,$D$8:$D$18,$D$25,$E$8:$E$18,E25)</f>
        <v>0</v>
      </c>
      <c r="G25" s="179">
        <f>SUMIFS($G$8:$G$18,$D$8:$D$18,$D$25,$E$8:$E$18,E25)</f>
        <v>0</v>
      </c>
      <c r="H25" s="179">
        <f>SUMIFS($H$8:$H$18,$D$8:$D$18,$D$25,$E$8:$E$18,E25)</f>
        <v>0</v>
      </c>
      <c r="I25" s="179">
        <f>SUMIFS($I$8:$I$18,$D$8:$D$18,$D$25,$E$8:$E$18,E25)</f>
        <v>0</v>
      </c>
      <c r="J25" s="179"/>
    </row>
    <row r="26" spans="1:10">
      <c r="A26" s="311"/>
      <c r="B26" s="311"/>
      <c r="C26" s="311"/>
      <c r="D26" s="315"/>
      <c r="E26" s="175" t="s">
        <v>94</v>
      </c>
      <c r="F26" s="183">
        <f>SUMIFS($F$8:$F$18,$D$8:$D$18,$D$25,$E$8:$E$18,E26)</f>
        <v>0</v>
      </c>
      <c r="G26" s="179">
        <f>SUMIFS($G$8:$G$18,$D$8:$D$18,$D$25,$E$8:$E$18,E26)</f>
        <v>0</v>
      </c>
      <c r="H26" s="179">
        <f>SUMIFS($H$8:$H$18,$D$8:$D$18,$D$25,$E$8:$E$18,E26)</f>
        <v>0</v>
      </c>
      <c r="I26" s="179">
        <f>SUMIFS($I$8:$I$18,$D$8:$D$18,$D$25,$E$8:$E$18,E26)</f>
        <v>0</v>
      </c>
      <c r="J26" s="179"/>
    </row>
    <row r="27" spans="1:10">
      <c r="A27" s="311"/>
      <c r="B27" s="311"/>
      <c r="C27" s="311"/>
      <c r="D27" s="315"/>
      <c r="E27" s="181" t="s">
        <v>96</v>
      </c>
      <c r="F27" s="183">
        <f>SUMIFS($F$8:$F$18,$D$8:$D$18,$D$25,$E$8:$E$18,E27)</f>
        <v>0</v>
      </c>
      <c r="G27" s="179">
        <f>SUMIFS($G$8:$G$18,$D$8:$D$18,$D$25,$E$8:$E$18,E27)</f>
        <v>0</v>
      </c>
      <c r="H27" s="179">
        <f>SUMIFS($H$8:$H$18,$D$8:$D$18,$D$25,$E$8:$E$18,E27)</f>
        <v>0</v>
      </c>
      <c r="I27" s="179">
        <f>SUMIFS($I$8:$I$18,$D$8:$D$18,$D$25,$E$8:$E$18,E27)</f>
        <v>0</v>
      </c>
      <c r="J27" s="179"/>
    </row>
    <row r="28" spans="1:10">
      <c r="A28" s="311"/>
      <c r="B28" s="311"/>
      <c r="C28" s="311"/>
      <c r="D28" s="315">
        <v>1.7</v>
      </c>
      <c r="E28" s="175" t="s">
        <v>93</v>
      </c>
      <c r="F28" s="183">
        <f>SUMIFS($F$8:$F$18,$D$8:$D$18,$D$28,$E$8:$E$18,E28)</f>
        <v>0</v>
      </c>
      <c r="G28" s="179">
        <f>SUMIFS($G$8:$G$18,$D$8:$D$18,$D$28,$E$8:$E$18,E28)</f>
        <v>0</v>
      </c>
      <c r="H28" s="179">
        <f>SUMIFS($H$8:$H$18,$D$8:$D$18,$D$28,$E$8:$E$18,E28)</f>
        <v>0</v>
      </c>
      <c r="I28" s="179">
        <f>SUMIFS($I$8:$I$18,$D$8:$D$18,$D$28,$E$8:$E$18,E28)</f>
        <v>0</v>
      </c>
      <c r="J28" s="179"/>
    </row>
    <row r="29" spans="1:10">
      <c r="A29" s="311"/>
      <c r="B29" s="311"/>
      <c r="C29" s="311"/>
      <c r="D29" s="315"/>
      <c r="E29" s="175" t="s">
        <v>94</v>
      </c>
      <c r="F29" s="183">
        <f>SUMIFS($F$8:$F$18,$D$8:$D$18,$D$28,$E$8:$E$18,E29)</f>
        <v>0</v>
      </c>
      <c r="G29" s="179">
        <f>SUMIFS($G$8:$G$18,$D$8:$D$18,$D$28,$E$8:$E$18,E29)</f>
        <v>0</v>
      </c>
      <c r="H29" s="179">
        <f>SUMIFS($H$8:$H$18,$D$8:$D$18,$D$28,$E$8:$E$18,E29)</f>
        <v>0</v>
      </c>
      <c r="I29" s="179">
        <f>SUMIFS($I$8:$I$18,$D$8:$D$18,$D$28,$E$8:$E$18,E29)</f>
        <v>0</v>
      </c>
      <c r="J29" s="179"/>
    </row>
    <row r="30" spans="1:10">
      <c r="A30" s="311"/>
      <c r="B30" s="311"/>
      <c r="C30" s="311"/>
      <c r="D30" s="315"/>
      <c r="E30" s="181" t="s">
        <v>96</v>
      </c>
      <c r="F30" s="183">
        <f>SUMIFS($F$8:$F$18,$D$8:$D$18,$D$28,$E$8:$E$18,E30)</f>
        <v>0</v>
      </c>
      <c r="G30" s="179">
        <f>SUMIFS($G$8:$G$18,$D$8:$D$18,$D$28,$E$8:$E$18,E30)</f>
        <v>0</v>
      </c>
      <c r="H30" s="179">
        <f>SUMIFS($H$8:$H$18,$D$8:$D$18,$D$28,$E$8:$E$18,E30)</f>
        <v>0</v>
      </c>
      <c r="I30" s="179">
        <f>SUMIFS($I$8:$I$18,$D$8:$D$18,$D$28,$E$8:$E$18,E30)</f>
        <v>0</v>
      </c>
      <c r="J30" s="179"/>
    </row>
    <row r="31" spans="1:10">
      <c r="A31" s="311"/>
      <c r="B31" s="311"/>
      <c r="C31" s="311"/>
      <c r="D31" s="311" t="s">
        <v>95</v>
      </c>
      <c r="E31" s="311"/>
      <c r="F31" s="183">
        <f>SUM(F8:F18)</f>
        <v>0</v>
      </c>
      <c r="G31" s="179">
        <f>SUM(G8:G18)</f>
        <v>0</v>
      </c>
      <c r="H31" s="179">
        <f>SUM(H8:H18)</f>
        <v>0</v>
      </c>
      <c r="I31" s="179">
        <f>SUM(I8:I18)</f>
        <v>0</v>
      </c>
      <c r="J31" s="179"/>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412F3C51-FC24-4A51-A133-A61ACD181BEA}">
      <formula1>$M$3:$M$6</formula1>
    </dataValidation>
    <dataValidation type="list" allowBlank="1" showInputMessage="1" showErrorMessage="1" sqref="E8:E18" xr:uid="{2B54FE58-0BAD-4BDE-9FF8-9E3567664764}">
      <formula1>$N$3:$N$6</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2024-07-04T05:31:26Z</dcterms:modified>
</cp:coreProperties>
</file>