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11.42\shougai\●06各グループフォルダ●\06⑤事業所指導第二グループ\03 処遇改善加算\R6実績報告（時期が来次第公開予定）\"/>
    </mc:Choice>
  </mc:AlternateContent>
  <xr:revisionPtr revIDLastSave="0" documentId="13_ncr:1_{12C00879-EF4D-4E1E-9A37-4EFF941B3186}"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1" i="15" l="1"/>
  <c r="T171" i="15"/>
  <c r="N7" i="26"/>
  <c r="N6" i="26"/>
  <c r="N5" i="26"/>
  <c r="N9" i="20"/>
  <c r="N8" i="20"/>
  <c r="N7" i="20"/>
  <c r="N6" i="20"/>
  <c r="N5" i="20"/>
  <c r="AB16" i="20"/>
  <c r="AC36" i="26"/>
  <c r="AC112" i="26"/>
  <c r="AC16" i="26"/>
  <c r="AC17" i="26"/>
  <c r="AC18" i="26"/>
  <c r="AC19" i="26"/>
  <c r="AC20" i="26"/>
  <c r="AC21" i="26"/>
  <c r="AC22" i="26"/>
  <c r="AC23" i="26"/>
  <c r="AC24" i="26"/>
  <c r="AC25" i="26"/>
  <c r="AC26" i="26"/>
  <c r="AC27" i="26"/>
  <c r="AC28" i="26"/>
  <c r="AC29" i="26"/>
  <c r="AC30" i="26"/>
  <c r="AC31" i="26"/>
  <c r="AC32" i="26"/>
  <c r="AC33" i="26"/>
  <c r="AC34" i="26"/>
  <c r="AC35"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3" i="26"/>
  <c r="AC15" i="26"/>
  <c r="AC14" i="26"/>
  <c r="V108" i="26"/>
  <c r="V89" i="26"/>
  <c r="V65" i="26"/>
  <c r="V43" i="26"/>
  <c r="V32" i="26"/>
  <c r="V16" i="26"/>
  <c r="V17" i="26"/>
  <c r="V18" i="26"/>
  <c r="V19" i="26"/>
  <c r="V20" i="26"/>
  <c r="V21" i="26"/>
  <c r="V22" i="26"/>
  <c r="V23" i="26"/>
  <c r="V24" i="26"/>
  <c r="V25" i="26"/>
  <c r="V26" i="26"/>
  <c r="V27" i="26"/>
  <c r="V28" i="26"/>
  <c r="V29" i="26"/>
  <c r="V30" i="26"/>
  <c r="V31" i="26"/>
  <c r="V33" i="26"/>
  <c r="V34" i="26"/>
  <c r="V35" i="26"/>
  <c r="V36" i="26"/>
  <c r="V37" i="26"/>
  <c r="V38" i="26"/>
  <c r="V39" i="26"/>
  <c r="V40" i="26"/>
  <c r="V41" i="26"/>
  <c r="V42" i="26"/>
  <c r="V44" i="26"/>
  <c r="V45" i="26"/>
  <c r="V46" i="26"/>
  <c r="V47" i="26"/>
  <c r="V48" i="26"/>
  <c r="V49" i="26"/>
  <c r="V50" i="26"/>
  <c r="V51" i="26"/>
  <c r="V52" i="26"/>
  <c r="V53" i="26"/>
  <c r="V54" i="26"/>
  <c r="V55" i="26"/>
  <c r="V56" i="26"/>
  <c r="V57" i="26"/>
  <c r="V58" i="26"/>
  <c r="V59" i="26"/>
  <c r="V60" i="26"/>
  <c r="V61" i="26"/>
  <c r="V62" i="26"/>
  <c r="V63" i="26"/>
  <c r="V64" i="26"/>
  <c r="V66" i="26"/>
  <c r="V67" i="26"/>
  <c r="V68" i="26"/>
  <c r="V69" i="26"/>
  <c r="V70" i="26"/>
  <c r="V71" i="26"/>
  <c r="V72" i="26"/>
  <c r="V73" i="26"/>
  <c r="V74" i="26"/>
  <c r="V75" i="26"/>
  <c r="V76" i="26"/>
  <c r="V77" i="26"/>
  <c r="V78" i="26"/>
  <c r="V79" i="26"/>
  <c r="V80" i="26"/>
  <c r="V81" i="26"/>
  <c r="V82" i="26"/>
  <c r="V83" i="26"/>
  <c r="V84" i="26"/>
  <c r="V85" i="26"/>
  <c r="V86" i="26"/>
  <c r="V87" i="26"/>
  <c r="V88" i="26"/>
  <c r="V90" i="26"/>
  <c r="V91" i="26"/>
  <c r="V92" i="26"/>
  <c r="V93" i="26"/>
  <c r="V94" i="26"/>
  <c r="V95" i="26"/>
  <c r="V96" i="26"/>
  <c r="V97" i="26"/>
  <c r="V98" i="26"/>
  <c r="V99" i="26"/>
  <c r="V100" i="26"/>
  <c r="V101" i="26"/>
  <c r="V102" i="26"/>
  <c r="V103" i="26"/>
  <c r="V104" i="26"/>
  <c r="V105" i="26"/>
  <c r="V106" i="26"/>
  <c r="V107" i="26"/>
  <c r="V109" i="26"/>
  <c r="V110" i="26"/>
  <c r="V111" i="26"/>
  <c r="V112" i="26"/>
  <c r="V113" i="26"/>
  <c r="V15" i="26"/>
  <c r="V14"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89" i="15" l="1"/>
  <c r="AK190" i="15"/>
  <c r="Q36" i="15"/>
  <c r="Y36" i="15" s="1"/>
  <c r="B17" i="20"/>
  <c r="B18" i="20"/>
  <c r="B19" i="20"/>
  <c r="B20" i="20"/>
  <c r="B21" i="20"/>
  <c r="N17" i="20"/>
  <c r="T17" i="20" l="1"/>
  <c r="X17" i="20"/>
  <c r="AD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AD18" i="20"/>
  <c r="X18" i="20"/>
  <c r="AD16" i="20"/>
  <c r="X16" i="20"/>
  <c r="T16" i="20"/>
  <c r="AD21"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<sst xmlns="http://schemas.openxmlformats.org/spreadsheetml/2006/main" count="5334" uniqueCount="2302">
  <si>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</si>
  <si>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</si>
  <si>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</si>
  <si>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</si>
  <si>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</si>
  <si>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</si>
  <si>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</si>
  <si>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</si>
  <si>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</si>
  <si>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</si>
  <si>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</si>
  <si>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</si>
  <si>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</si>
  <si>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</si>
  <si>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</si>
  <si>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</si>
  <si>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</si>
  <si>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</si>
  <si>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</si>
  <si>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</si>
  <si>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</si>
  <si>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</si>
  <si>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</si>
  <si>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</si>
  <si>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</si>
  <si>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</si>
  <si>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</si>
  <si>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</si>
  <si>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</si>
  <si>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</si>
  <si>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</si>
  <si>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</si>
  <si>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</si>
  <si>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</si>
  <si>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</si>
  <si>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</si>
  <si>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</si>
  <si>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</si>
  <si>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</si>
  <si>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</si>
  <si>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</si>
  <si>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</si>
  <si>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</si>
  <si>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</si>
  <si>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</si>
  <si>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</si>
  <si>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</si>
  <si>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</si>
  <si>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</si>
  <si>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</si>
  <si>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</si>
  <si>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</si>
  <si>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</si>
  <si>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</si>
  <si>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</si>
  <si>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</si>
  <si>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</si>
  <si>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</si>
  <si>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</si>
  <si>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</si>
  <si>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</si>
  <si>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</si>
  <si>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</si>
  <si>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</si>
  <si>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</si>
  <si>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</si>
  <si>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</si>
  <si>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</si>
  <si>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</si>
  <si>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</si>
  <si>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</si>
  <si>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</si>
  <si>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</si>
  <si>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</si>
  <si>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</si>
  <si>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</si>
  <si>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</si>
  <si>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</si>
  <si>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</si>
  <si>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</si>
  <si>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</si>
  <si>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</si>
  <si>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</si>
  <si>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</si>
  <si>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</si>
  <si>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</si>
  <si>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</si>
  <si>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</si>
  <si>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</si>
  <si>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</si>
  <si>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</si>
  <si>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</si>
  <si>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</si>
  <si>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</si>
  <si>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</si>
  <si>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</si>
  <si>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</si>
  <si>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</si>
  <si>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</si>
  <si>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</si>
  <si>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</si>
  <si>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</si>
  <si>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</si>
  <si>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</si>
  <si>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</si>
  <si>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</si>
  <si>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</si>
  <si>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</si>
  <si>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</si>
  <si>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</si>
  <si>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</si>
  <si>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</si>
  <si>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</si>
  <si>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</si>
  <si>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</si>
  <si>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</si>
  <si>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</si>
  <si>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</si>
  <si>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</si>
  <si>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</si>
  <si>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</si>
  <si>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</si>
  <si>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</si>
  <si>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</si>
  <si>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</si>
  <si>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</si>
  <si>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</si>
  <si>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</si>
  <si>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</si>
  <si>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</si>
  <si>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</si>
  <si>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</si>
  <si>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</si>
  <si>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</si>
  <si>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</si>
  <si>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</si>
  <si>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</si>
  <si>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</si>
  <si>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</si>
  <si>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</si>
  <si>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</si>
  <si>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</si>
  <si>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</si>
  <si>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</si>
  <si>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</si>
  <si>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</si>
  <si>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</si>
  <si>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</si>
  <si>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</si>
  <si>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</si>
  <si>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</si>
  <si>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</si>
  <si>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</si>
  <si>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</si>
  <si>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</si>
  <si>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</si>
  <si>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</si>
  <si>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</si>
  <si>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</si>
  <si>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</si>
  <si>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</si>
  <si>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</si>
  <si>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</si>
  <si>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</si>
  <si>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</si>
  <si>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</si>
  <si>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</si>
  <si>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</si>
  <si>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</si>
  <si>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</si>
  <si>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</si>
  <si>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</si>
  <si>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</si>
  <si>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</si>
  <si>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</si>
  <si>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</si>
  <si>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</si>
  <si>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</si>
  <si>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</si>
  <si>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</si>
  <si>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</si>
  <si>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</si>
  <si>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</si>
  <si>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</si>
  <si>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</si>
  <si>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</si>
  <si>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</si>
  <si>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</si>
  <si>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</si>
  <si>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</si>
  <si>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</si>
  <si>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</si>
  <si>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</si>
  <si>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</si>
  <si>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</si>
  <si>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</si>
  <si>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</si>
  <si>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</si>
  <si>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</si>
  <si>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</si>
  <si>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</si>
  <si>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</si>
  <si>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</si>
  <si>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</si>
  <si>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</si>
  <si>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</si>
  <si>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</si>
  <si>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</si>
  <si>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</si>
  <si>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</si>
  <si>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</si>
  <si>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</si>
  <si>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</si>
  <si>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</si>
  <si>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</si>
  <si>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</si>
  <si>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</si>
  <si>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</si>
  <si>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</si>
  <si>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</si>
  <si>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</si>
  <si>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</si>
  <si>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</si>
  <si>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</si>
  <si>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</si>
  <si>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</si>
  <si>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</si>
  <si>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</si>
  <si>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</si>
  <si>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</si>
  <si>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</si>
  <si>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</si>
  <si>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</si>
  <si>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</si>
  <si>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</si>
  <si>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</si>
  <si>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</si>
  <si>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</si>
  <si>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</si>
  <si>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</si>
  <si>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</si>
  <si>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</si>
  <si>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</si>
  <si>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</si>
  <si>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</si>
  <si>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</si>
  <si>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</si>
  <si>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</si>
  <si>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</si>
  <si>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</si>
  <si>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</si>
  <si>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</si>
  <si>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</si>
  <si>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</si>
  <si>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</si>
  <si>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</si>
  <si>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</si>
  <si>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</si>
  <si>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</si>
  <si>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</si>
  <si>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</si>
  <si>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</si>
  <si>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</si>
  <si>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</si>
  <si>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</si>
  <si>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</si>
  <si>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</si>
  <si>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</si>
  <si>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</si>
  <si>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</si>
  <si>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</si>
  <si>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</si>
  <si>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</si>
  <si>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</si>
  <si>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</si>
  <si>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</si>
  <si>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</si>
  <si>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</si>
  <si>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</si>
  <si>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</si>
  <si>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</si>
  <si>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</si>
  <si>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</si>
  <si>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</si>
  <si>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</si>
  <si>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</si>
  <si>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</si>
  <si>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</si>
  <si>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</si>
  <si>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</si>
  <si>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</si>
  <si>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</si>
  <si>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</si>
  <si>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</si>
  <si>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</si>
  <si>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</si>
  <si>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</si>
  <si>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</si>
  <si>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</si>
  <si>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</si>
  <si>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</si>
  <si>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</si>
  <si>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</si>
  <si>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</si>
  <si>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</si>
  <si>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</si>
  <si>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</si>
  <si>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</si>
  <si>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</si>
  <si>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</si>
  <si>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</si>
  <si>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</si>
  <si>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</si>
  <si>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</si>
  <si>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</si>
  <si>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</si>
  <si>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</si>
  <si>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</si>
  <si>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</si>
  <si>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</si>
  <si>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</si>
  <si>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</si>
  <si>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</si>
  <si>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</si>
  <si>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</si>
  <si>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</si>
  <si>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</si>
  <si>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</si>
  <si>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</si>
  <si>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</si>
  <si>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</si>
  <si>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</si>
  <si>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</si>
  <si>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</si>
  <si>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</si>
  <si>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</si>
  <si>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</si>
  <si>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</si>
  <si>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</si>
  <si>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</si>
  <si>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</si>
  <si>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</si>
  <si>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</si>
  <si>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</si>
  <si>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</si>
  <si>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</si>
  <si>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</si>
  <si>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</si>
  <si>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</si>
  <si>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</si>
  <si>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</si>
  <si>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</si>
  <si>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</si>
  <si>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</si>
  <si>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</si>
  <si>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</si>
  <si>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</si>
  <si>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</si>
  <si>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</si>
  <si>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</si>
  <si>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</si>
  <si>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</si>
  <si>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</si>
  <si>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</si>
  <si>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</si>
  <si>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</si>
  <si>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</si>
  <si>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</si>
  <si>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</si>
  <si>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</si>
  <si>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</si>
  <si>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</si>
  <si>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</si>
  <si>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</si>
  <si>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</si>
  <si>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</si>
  <si>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</si>
  <si>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</si>
  <si>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</si>
  <si>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</si>
  <si>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</si>
  <si>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</si>
  <si>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</si>
  <si>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</si>
  <si>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</si>
  <si>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</si>
  <si>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</si>
  <si>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</si>
  <si>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</si>
  <si>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</si>
  <si>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</si>
  <si>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</si>
  <si>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</si>
  <si>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</si>
  <si>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</si>
  <si>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</si>
  <si>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</si>
  <si>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</si>
  <si>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</si>
  <si>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</si>
  <si>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</si>
  <si>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</si>
  <si>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</si>
  <si>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</si>
  <si>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</si>
  <si>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</si>
  <si>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</si>
  <si>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</si>
  <si>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</si>
  <si>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</si>
  <si>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</si>
  <si>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</si>
  <si>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</si>
  <si>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</si>
  <si>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</si>
  <si>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</si>
  <si>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</si>
  <si>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</si>
  <si>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</si>
  <si>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</si>
  <si>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</si>
  <si>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</si>
  <si>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</si>
  <si>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</si>
  <si>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</si>
  <si>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</si>
  <si>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</si>
  <si>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</si>
  <si>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</si>
  <si>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</si>
  <si>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</si>
  <si>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</si>
  <si>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</si>
  <si>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</si>
  <si>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</si>
  <si>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</si>
  <si>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</si>
  <si>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</si>
  <si>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</si>
  <si>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</si>
  <si>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</si>
  <si>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</si>
  <si>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</si>
  <si>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</si>
  <si>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</si>
  <si>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</si>
  <si>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</si>
  <si>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</si>
  <si>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</si>
  <si>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</si>
  <si>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</si>
  <si>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</si>
  <si>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</si>
  <si>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</si>
  <si>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</si>
  <si>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</si>
  <si>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</si>
  <si>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</si>
  <si>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</si>
  <si>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</si>
  <si>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</si>
  <si>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</si>
  <si>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</si>
  <si>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</si>
  <si>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</si>
  <si>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</si>
  <si>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</si>
  <si>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</si>
  <si>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</si>
  <si>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</si>
  <si>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</si>
  <si>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</si>
  <si>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</si>
  <si>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</si>
  <si>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</si>
  <si>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</si>
  <si>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</si>
  <si>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</si>
  <si>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</si>
  <si>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</si>
  <si>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</si>
  <si>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</si>
  <si>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</si>
  <si>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</si>
  <si>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</si>
  <si>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</si>
  <si>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</si>
  <si>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</si>
  <si>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</si>
  <si>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</si>
  <si>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</si>
  <si>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</si>
  <si>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</si>
  <si>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</si>
  <si>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</si>
  <si>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</si>
  <si>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</si>
  <si>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</si>
  <si>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</si>
  <si>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</si>
  <si>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</si>
  <si>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</si>
  <si>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</si>
  <si>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</si>
  <si>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</si>
  <si>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</si>
  <si>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</si>
  <si>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</si>
  <si>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</si>
  <si>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</si>
  <si>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</si>
  <si>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</si>
  <si>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</si>
  <si>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</si>
  <si>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</si>
  <si>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</si>
  <si>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</si>
  <si>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</si>
  <si>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</si>
  <si>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</si>
  <si>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</si>
  <si>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</si>
  <si>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</si>
  <si>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</si>
  <si>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</si>
  <si>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</si>
  <si>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</si>
  <si>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</si>
  <si>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</si>
  <si>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</si>
  <si>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</si>
  <si>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</si>
  <si>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</si>
  <si>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</si>
  <si>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</si>
  <si>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</si>
  <si>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</si>
  <si>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</si>
  <si>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</si>
  <si>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</si>
  <si>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</si>
  <si>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</si>
  <si>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</si>
  <si>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</si>
  <si>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</si>
  <si>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</si>
  <si>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</si>
  <si>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</si>
  <si>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</si>
  <si>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</si>
  <si>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</si>
  <si>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</si>
  <si>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</si>
  <si>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</si>
  <si>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</si>
  <si>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</si>
  <si>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</si>
  <si>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</si>
  <si>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</si>
  <si>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</si>
  <si>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</si>
  <si>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</si>
  <si>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</si>
  <si>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</si>
  <si>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</si>
  <si>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</si>
  <si>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</si>
  <si>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</si>
  <si>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</si>
  <si>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</si>
  <si>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</si>
  <si>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</si>
  <si>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</si>
  <si>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</si>
  <si>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</si>
  <si>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</si>
  <si>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</si>
  <si>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</si>
  <si>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</si>
  <si>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</si>
  <si>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</si>
  <si>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</si>
  <si>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</si>
  <si>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</si>
  <si>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</si>
  <si>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</si>
  <si>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</si>
  <si>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</si>
  <si>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</si>
  <si>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</si>
  <si>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</si>
  <si>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</si>
  <si>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</si>
  <si>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</si>
  <si>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</si>
  <si>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</si>
  <si>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</si>
  <si>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</si>
  <si>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</si>
  <si>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</si>
  <si>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</si>
  <si>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</si>
  <si>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</si>
  <si>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</si>
  <si>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</si>
  <si>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</si>
  <si>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</si>
  <si>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</si>
  <si>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</si>
  <si>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</si>
  <si>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</si>
  <si>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</si>
  <si>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</si>
  <si>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</si>
  <si>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</si>
  <si>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</si>
  <si>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</si>
  <si>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</si>
  <si>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</si>
  <si>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</si>
  <si>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</si>
  <si>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</si>
  <si>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</si>
  <si>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</si>
  <si>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</si>
  <si>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</si>
  <si>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</si>
  <si>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</si>
  <si>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</si>
  <si>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</si>
  <si>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</si>
  <si>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</si>
  <si>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</si>
  <si>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</si>
  <si>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</si>
  <si>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</si>
  <si>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</si>
  <si>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</si>
  <si>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</si>
  <si>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</si>
  <si>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</si>
  <si>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</si>
  <si>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</si>
  <si>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</si>
  <si>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</si>
  <si>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</si>
  <si>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</si>
  <si>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</si>
  <si>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</si>
  <si>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</si>
  <si>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</si>
  <si>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</si>
  <si>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</si>
  <si>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</si>
  <si>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</si>
  <si>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</si>
  <si>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</si>
  <si>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</si>
  <si>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</si>
  <si>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</si>
  <si>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</si>
  <si>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</si>
  <si>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</si>
  <si>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</si>
  <si>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</si>
  <si>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</si>
  <si>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</si>
  <si>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</si>
  <si>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</si>
  <si>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</si>
  <si>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</si>
  <si>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</si>
  <si>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</si>
  <si>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</si>
  <si>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</si>
  <si>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</si>
  <si>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</si>
  <si>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</si>
  <si>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</si>
  <si>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</si>
  <si>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</si>
  <si>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</si>
  <si>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</si>
  <si>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</si>
  <si>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</si>
  <si>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</si>
  <si>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</si>
  <si>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</si>
  <si>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</si>
  <si>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</si>
  <si>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</si>
  <si>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</si>
  <si>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</si>
  <si>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</si>
  <si>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</si>
  <si>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</si>
  <si>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</si>
  <si>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</si>
  <si>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</si>
  <si>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</si>
  <si>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</si>
  <si>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</si>
  <si>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</si>
  <si>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</si>
  <si>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</si>
  <si>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</si>
  <si>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</si>
  <si>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</si>
  <si>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</si>
  <si>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</si>
  <si>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</si>
  <si>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</si>
  <si>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</si>
  <si>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</si>
  <si>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</si>
  <si>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</si>
  <si>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</si>
  <si>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</si>
  <si>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</si>
  <si>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</si>
  <si>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</si>
  <si>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</si>
  <si>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</si>
  <si>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</si>
  <si>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</si>
  <si>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</si>
  <si>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</si>
  <si>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</si>
  <si>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</si>
  <si>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</si>
  <si>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</si>
  <si>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</si>
  <si>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</si>
  <si>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</si>
  <si>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</si>
  <si>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</si>
  <si>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</si>
  <si>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</si>
  <si>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</si>
  <si>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</si>
  <si>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</si>
  <si>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</si>
  <si>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</si>
  <si>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</si>
  <si>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</si>
  <si>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</si>
  <si>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</si>
  <si>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</si>
  <si>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</si>
  <si>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</si>
  <si>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</si>
  <si>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</si>
  <si>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</si>
  <si>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</si>
  <si>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</si>
  <si>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</si>
  <si>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</si>
  <si>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</si>
  <si>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</si>
  <si>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</si>
  <si>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</si>
  <si>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</si>
  <si>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</si>
  <si>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</si>
  <si>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</si>
  <si>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</si>
  <si>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</si>
  <si>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</si>
  <si>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</si>
  <si>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</si>
  <si>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</si>
  <si>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</si>
  <si>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</si>
  <si>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</si>
  <si>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</si>
  <si>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</si>
  <si>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</si>
  <si>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</si>
  <si>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</si>
  <si>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</si>
  <si>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</si>
  <si>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</si>
  <si>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</si>
  <si>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</si>
  <si>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</si>
  <si>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</si>
  <si>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</si>
  <si>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</si>
  <si>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</si>
  <si>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</si>
  <si>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</si>
  <si>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</si>
  <si>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</si>
  <si>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</si>
  <si>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</si>
  <si>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</si>
  <si>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</si>
  <si>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</si>
  <si>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</si>
  <si>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</si>
  <si>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</si>
  <si>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</si>
  <si>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</si>
  <si>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</si>
  <si>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</si>
  <si>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</si>
  <si>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</si>
  <si>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</si>
  <si>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</si>
  <si>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</si>
  <si>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</si>
  <si>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</si>
  <si>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</si>
  <si>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</si>
  <si>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</si>
  <si>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</si>
  <si>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</si>
  <si>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</si>
  <si>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</si>
  <si>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</si>
  <si>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</si>
  <si>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</si>
  <si>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</si>
  <si>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</si>
  <si>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</si>
  <si>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</si>
  <si>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</si>
  <si>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</si>
  <si>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</si>
  <si>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</si>
  <si>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</si>
  <si>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</si>
  <si>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</si>
  <si>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</si>
  <si>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</si>
  <si>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</si>
  <si>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</si>
  <si>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</si>
  <si>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</si>
  <si>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</si>
  <si>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</si>
  <si>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</si>
  <si>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</si>
  <si>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</si>
  <si>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</si>
  <si>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</si>
  <si>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</si>
  <si>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</si>
  <si>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</si>
  <si>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</si>
  <si>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</si>
  <si>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</si>
  <si>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</si>
  <si>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</si>
  <si>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</si>
  <si>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</si>
  <si>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</si>
  <si>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</si>
  <si>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</si>
  <si>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</si>
  <si>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</si>
  <si>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</si>
  <si>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</si>
  <si>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</si>
  <si>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</si>
  <si>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</si>
  <si>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</si>
  <si>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</si>
  <si>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</si>
  <si>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</si>
  <si>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</si>
  <si>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</si>
  <si>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</si>
  <si>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</si>
  <si>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</si>
  <si>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</si>
  <si>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</si>
  <si>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</si>
  <si>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</si>
  <si>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</si>
  <si>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</si>
  <si>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</si>
  <si>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</si>
  <si>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</si>
  <si>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</si>
  <si>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</si>
  <si>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</si>
  <si>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</si>
  <si>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</si>
  <si>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</si>
  <si>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</si>
  <si>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</si>
  <si>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</si>
  <si>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</si>
  <si>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</si>
  <si>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</si>
  <si>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</si>
  <si>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</si>
  <si>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</si>
  <si>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</si>
  <si>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</si>
  <si>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</si>
  <si>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</si>
  <si>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</si>
  <si>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</si>
  <si>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</si>
  <si>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</si>
  <si>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</si>
  <si>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</si>
  <si>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</si>
  <si>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</si>
  <si>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</si>
  <si>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</si>
  <si>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</si>
  <si>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</si>
  <si>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</si>
  <si>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</si>
  <si>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</si>
  <si>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</si>
  <si>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</si>
  <si>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</si>
  <si>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</si>
  <si>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</si>
  <si>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</si>
  <si>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</si>
  <si>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</si>
  <si>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</si>
  <si>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</si>
  <si>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</si>
  <si>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</si>
  <si>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</si>
  <si>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</si>
  <si>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</si>
  <si>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</si>
  <si>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</si>
  <si>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</si>
  <si>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</si>
  <si>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</si>
  <si>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</si>
  <si>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</si>
  <si>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</si>
  <si>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</si>
  <si>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</si>
  <si>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</si>
  <si>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</si>
  <si>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</si>
  <si>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</si>
  <si>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</si>
  <si>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</si>
  <si>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</si>
  <si>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</si>
  <si>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</si>
  <si>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</si>
  <si>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</si>
  <si>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</si>
  <si>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</si>
  <si>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</si>
  <si>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</si>
  <si>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</si>
  <si>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</si>
  <si>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</si>
  <si>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</si>
  <si>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</si>
  <si>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</si>
  <si>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</si>
  <si>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</si>
  <si>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</si>
  <si>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</si>
  <si>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</si>
  <si>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</si>
  <si>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</si>
  <si>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</si>
  <si>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</si>
  <si>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</si>
  <si>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</si>
  <si>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</si>
  <si>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</si>
  <si>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</si>
  <si>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</si>
  <si>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</si>
  <si>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</si>
  <si>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</si>
  <si>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</si>
  <si>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</si>
  <si>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</si>
  <si>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</si>
  <si>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</si>
  <si>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</si>
  <si>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</si>
  <si>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</si>
  <si>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</si>
  <si>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</si>
  <si>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</si>
  <si>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</si>
  <si>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</si>
  <si>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</si>
  <si>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</si>
  <si>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</si>
  <si>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</si>
  <si>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</si>
  <si>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</si>
  <si>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</si>
  <si>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</si>
  <si>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</si>
  <si>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</si>
  <si>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</si>
  <si>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</si>
  <si>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</si>
  <si>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</si>
  <si>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</si>
  <si>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</si>
  <si>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</si>
  <si>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</si>
  <si>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</si>
  <si>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</si>
  <si>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</si>
  <si>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</si>
  <si>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</si>
  <si>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</si>
  <si>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</si>
  <si>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</si>
  <si>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</si>
  <si>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</si>
  <si>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</si>
  <si>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</si>
  <si>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</si>
  <si>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</si>
  <si>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</si>
  <si>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</si>
  <si>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</si>
  <si>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</si>
  <si>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</si>
  <si>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</si>
  <si>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</si>
  <si>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</si>
  <si>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</si>
  <si>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</si>
  <si>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</si>
  <si>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</si>
  <si>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</si>
  <si>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</si>
  <si>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</si>
  <si>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</si>
  <si>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</si>
  <si>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</si>
  <si>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</si>
  <si>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</si>
  <si>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</si>
  <si>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</si>
  <si>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</si>
  <si>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</si>
  <si>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</si>
  <si>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</si>
  <si>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</si>
  <si>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</si>
  <si>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</si>
  <si>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</si>
  <si>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</si>
  <si>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</si>
  <si>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</si>
  <si>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</si>
  <si>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</si>
  <si>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</si>
  <si>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</si>
  <si>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</si>
  <si>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</si>
  <si>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</si>
  <si>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</si>
  <si>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</si>
  <si>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</si>
  <si>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</si>
  <si>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</si>
  <si>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</si>
  <si>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</si>
  <si>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</si>
  <si>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</si>
  <si>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</si>
  <si>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</si>
  <si>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</si>
  <si>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</si>
  <si>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</si>
  <si>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</si>
  <si>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</si>
  <si>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</si>
  <si>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</si>
  <si>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</si>
  <si>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</si>
  <si>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</si>
  <si>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</si>
  <si>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</si>
  <si>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</si>
  <si>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</si>
  <si>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</si>
  <si>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</si>
  <si>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</si>
  <si>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</si>
  <si>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</si>
  <si>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</si>
  <si>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</si>
  <si>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</si>
  <si>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</si>
  <si>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</si>
  <si>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</si>
  <si>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</si>
  <si>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</si>
  <si>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</si>
  <si>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</si>
  <si>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</si>
  <si>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</si>
  <si>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</si>
  <si>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</si>
  <si>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</si>
  <si>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</si>
  <si>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</si>
  <si>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</si>
  <si>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</si>
  <si>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</si>
  <si>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</si>
  <si>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</si>
  <si>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</si>
  <si>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</si>
  <si>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</si>
  <si>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</si>
  <si>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</si>
  <si>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</si>
  <si>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</si>
  <si>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</si>
  <si>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</si>
  <si>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</si>
  <si>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</si>
  <si>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</si>
  <si>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</si>
  <si>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</si>
  <si>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</si>
  <si>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</si>
  <si>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</si>
  <si>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</si>
  <si>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</si>
  <si>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</si>
  <si>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</si>
  <si>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</si>
  <si>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</si>
  <si>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</si>
  <si>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</si>
  <si>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</si>
  <si>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</si>
  <si>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</si>
  <si>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</si>
  <si>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</si>
  <si>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</si>
  <si>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</si>
  <si>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</si>
  <si>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</si>
  <si>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</si>
  <si>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</si>
  <si>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</si>
  <si>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</si>
  <si>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</si>
  <si>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</si>
  <si>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</si>
  <si>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</si>
  <si>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</si>
  <si>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</si>
  <si>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</si>
  <si>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</si>
  <si>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</si>
  <si>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</si>
  <si>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</si>
  <si>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</si>
  <si>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</si>
  <si>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</si>
  <si>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</si>
  <si>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</si>
  <si>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</si>
  <si>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</si>
  <si>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</si>
  <si>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</si>
  <si>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</si>
  <si>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</si>
  <si>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</si>
  <si>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</si>
  <si>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</si>
  <si>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</si>
  <si>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</si>
  <si>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</si>
  <si>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</si>
  <si>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</si>
  <si>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</si>
  <si>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</si>
  <si>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</si>
  <si>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</si>
  <si>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</si>
  <si>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</si>
  <si>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</si>
  <si>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</si>
  <si>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</si>
  <si>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</si>
  <si>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</si>
  <si>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</si>
  <si>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</si>
  <si>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</si>
  <si>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</si>
  <si>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</si>
  <si>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</si>
  <si>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</si>
  <si>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</si>
  <si>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</si>
  <si>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</si>
  <si>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</si>
  <si>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</si>
  <si>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</si>
  <si>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</si>
  <si>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</si>
  <si>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</si>
  <si>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</si>
  <si>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</si>
  <si>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</si>
  <si>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</si>
  <si>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</si>
  <si>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</si>
  <si>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</si>
  <si>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</si>
  <si>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</si>
  <si>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</si>
  <si>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</si>
  <si>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</si>
  <si>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</si>
  <si>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</si>
  <si>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</si>
  <si>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</si>
  <si>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</si>
  <si>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</si>
  <si>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</si>
  <si>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</si>
  <si>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</si>
  <si>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</si>
  <si>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</si>
  <si>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</si>
  <si>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</si>
  <si>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</si>
  <si>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</si>
  <si>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</si>
  <si>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</si>
  <si>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</si>
  <si>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</si>
  <si>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</si>
  <si>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</si>
  <si>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</si>
  <si>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</si>
  <si>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</si>
  <si>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</si>
  <si>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</si>
  <si>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</si>
  <si>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</si>
  <si>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</si>
  <si>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</si>
  <si>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</si>
  <si>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</si>
  <si>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</si>
  <si>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</si>
  <si>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</si>
  <si>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</si>
  <si>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</si>
  <si>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</si>
  <si>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</si>
  <si>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</si>
  <si>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</si>
  <si>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</si>
  <si>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</si>
  <si>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</si>
  <si>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</si>
  <si>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</si>
  <si>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</si>
  <si>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</si>
  <si>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</si>
  <si>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</si>
  <si>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</si>
  <si>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</si>
  <si>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</si>
  <si>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</si>
  <si>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</si>
  <si>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</si>
  <si>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</si>
  <si>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</si>
  <si>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</si>
  <si>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</si>
  <si>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</si>
  <si>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</si>
  <si>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</si>
  <si>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</si>
  <si>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</si>
  <si>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</si>
  <si>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</si>
  <si>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</si>
  <si>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</si>
  <si>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</si>
  <si>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</si>
  <si>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</si>
  <si>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</si>
  <si>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</si>
  <si>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</si>
  <si>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</si>
  <si>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</si>
  <si>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</si>
  <si>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</si>
  <si>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</si>
  <si>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</si>
  <si>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</si>
  <si>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</si>
  <si>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</si>
  <si>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</si>
  <si>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</si>
  <si>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</si>
  <si>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</si>
  <si>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</si>
  <si>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</si>
  <si>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</si>
  <si>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</si>
  <si>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</si>
  <si>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</si>
  <si>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</si>
  <si>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</si>
  <si>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</si>
  <si>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</si>
  <si>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</si>
  <si>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</si>
  <si>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</si>
  <si>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</si>
  <si>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</si>
  <si>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</si>
  <si>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</si>
  <si>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</si>
  <si>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</si>
  <si>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</si>
  <si>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</si>
  <si>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</si>
  <si>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</si>
  <si>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</si>
  <si>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</si>
  <si>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</si>
  <si>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</si>
  <si>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</si>
  <si>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</si>
  <si>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</si>
  <si>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</si>
  <si>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</si>
  <si>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</si>
  <si>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</si>
  <si>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</si>
  <si>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</si>
  <si>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</si>
  <si>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</si>
  <si>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</si>
  <si>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</si>
  <si>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</si>
  <si>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</si>
  <si>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</si>
  <si>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</si>
  <si>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</si>
  <si>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</si>
  <si>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</si>
  <si>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</si>
  <si>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</si>
  <si>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</si>
  <si>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</si>
  <si>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</si>
  <si>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</si>
  <si>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</si>
  <si>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</si>
  <si>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</si>
  <si>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</si>
  <si>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</si>
  <si>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</si>
  <si>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</si>
  <si>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</si>
  <si>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</si>
  <si>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</si>
  <si>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</si>
  <si>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</si>
  <si>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</si>
  <si>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</si>
  <si>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</si>
  <si>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</si>
  <si>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</si>
  <si>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</si>
  <si>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</si>
  <si>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</si>
  <si>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</si>
  <si>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</si>
  <si>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</si>
  <si>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</si>
  <si>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</si>
  <si>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</si>
  <si>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</si>
  <si>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</si>
  <si>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</si>
  <si>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</si>
  <si>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</si>
  <si>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</si>
  <si>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</si>
  <si>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</si>
  <si>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</si>
  <si>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</si>
  <si>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</si>
  <si>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</si>
  <si>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</si>
  <si>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</si>
  <si>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</si>
  <si>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</si>
  <si>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</si>
  <si>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</si>
  <si>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</si>
  <si>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</si>
  <si>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</si>
  <si>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</si>
  <si>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</si>
  <si>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</si>
  <si>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</si>
  <si>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</si>
  <si>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</si>
  <si>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</si>
  <si>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</si>
  <si>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</si>
  <si>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</si>
  <si>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</si>
  <si>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</si>
  <si>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</si>
  <si>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</si>
  <si>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</si>
  <si>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</si>
  <si>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</si>
  <si>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</si>
  <si>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</si>
  <si>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</si>
  <si>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</si>
  <si>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</si>
  <si>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</si>
  <si>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</si>
  <si>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</si>
  <si>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</si>
  <si>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</si>
  <si>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</si>
  <si>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</si>
  <si>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</si>
  <si>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</si>
  <si>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</si>
  <si>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</si>
  <si>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</si>
  <si>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</si>
  <si>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</si>
  <si>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</si>
  <si>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</si>
  <si>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</si>
  <si>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</si>
  <si>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</si>
  <si>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</si>
  <si>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</si>
  <si>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</si>
  <si>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</si>
  <si>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</si>
  <si>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</si>
  <si>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</si>
  <si>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</si>
  <si>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</si>
  <si>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</si>
  <si>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</si>
  <si>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</si>
  <si>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</si>
  <si>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</si>
  <si>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</si>
  <si>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</si>
  <si>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</si>
  <si>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</si>
  <si>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</si>
  <si>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</si>
  <si>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</si>
  <si>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</si>
  <si>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</si>
  <si>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</si>
  <si>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</si>
  <si>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</si>
  <si>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</si>
  <si>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</si>
  <si>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</si>
  <si>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</si>
  <si>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</si>
  <si>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</si>
  <si>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</si>
  <si>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</si>
  <si>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</si>
  <si>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</si>
  <si>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</si>
  <si>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</si>
  <si>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</si>
  <si>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</si>
  <si>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</si>
  <si>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</si>
  <si>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</si>
  <si>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</si>
  <si>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</si>
  <si>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</si>
  <si>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</si>
  <si>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</si>
  <si>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</si>
  <si>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</si>
  <si>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</si>
  <si>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</si>
  <si>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</si>
  <si>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</si>
  <si>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</si>
  <si>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</si>
  <si>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</si>
  <si>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</si>
  <si>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</si>
  <si>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</si>
  <si>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</si>
  <si>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</si>
  <si>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</si>
  <si>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</si>
  <si>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</si>
  <si>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</si>
  <si>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</si>
  <si>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</si>
  <si>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</si>
  <si>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</si>
  <si>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</si>
  <si>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</si>
  <si>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</si>
  <si>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</si>
  <si>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</si>
  <si>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</si>
  <si>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</si>
  <si>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</si>
  <si>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</si>
  <si>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</si>
  <si>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</si>
  <si>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</si>
  <si>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</si>
  <si>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</si>
  <si>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</si>
  <si>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</si>
  <si>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</si>
  <si>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</si>
  <si>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</si>
  <si>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</si>
  <si>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</si>
  <si>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</si>
  <si>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</si>
  <si>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</si>
  <si>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</si>
  <si>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</si>
  <si>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</si>
  <si>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</si>
  <si>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</si>
  <si>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</si>
  <si>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</si>
  <si>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</si>
  <si>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</si>
  <si>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</si>
  <si>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</si>
  <si>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</si>
  <si>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</si>
  <si>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</si>
  <si>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</si>
  <si>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</si>
  <si>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</si>
  <si>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</si>
  <si>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</si>
  <si>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</si>
  <si>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</si>
  <si>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</si>
  <si>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</si>
  <si>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</si>
  <si>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</si>
  <si>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</si>
  <si>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</si>
  <si>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</si>
  <si>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</si>
  <si>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</si>
  <si>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</si>
  <si>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</si>
  <si>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</si>
  <si>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</si>
  <si>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</si>
  <si>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</si>
  <si>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</si>
  <si>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</si>
  <si>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</si>
  <si>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</si>
  <si>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</si>
  <si>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</si>
  <si>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</si>
  <si>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</si>
  <si>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</si>
  <si>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</si>
  <si>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</si>
  <si>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</si>
  <si>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</si>
  <si>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</si>
  <si>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</si>
  <si>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</si>
  <si>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</si>
  <si>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</si>
  <si>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</si>
  <si>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</si>
  <si>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</si>
  <si>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</si>
  <si>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</si>
  <si>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</si>
  <si>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</si>
  <si>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</si>
  <si>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</si>
  <si>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</si>
  <si>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</si>
  <si>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</si>
  <si>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</si>
  <si>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</si>
  <si>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</si>
  <si>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</si>
  <si>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</si>
  <si>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</si>
  <si>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</si>
  <si>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</si>
  <si>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</si>
  <si>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</si>
  <si>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</si>
  <si>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</si>
  <si>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</si>
  <si>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</si>
  <si>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</si>
  <si>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</si>
  <si>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</si>
  <si>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</si>
  <si>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</si>
  <si>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</si>
  <si>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</si>
  <si>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</si>
  <si>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</si>
  <si>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</si>
  <si>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</si>
  <si>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</si>
  <si>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</si>
  <si>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</si>
  <si>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</si>
  <si>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</si>
  <si>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</si>
  <si>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</si>
  <si>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</si>
  <si>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</si>
  <si>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</si>
  <si>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</si>
  <si>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</si>
  <si>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</si>
  <si>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</si>
  <si>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</si>
  <si>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</si>
  <si>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</si>
  <si>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</si>
  <si>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</si>
  <si>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</si>
  <si>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</si>
  <si>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</si>
  <si>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</si>
  <si>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</si>
  <si>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</si>
  <si>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</si>
  <si>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</si>
  <si>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</si>
  <si>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</si>
  <si>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</si>
  <si>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</si>
  <si>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</si>
  <si>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</si>
  <si>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</si>
  <si>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</si>
  <si>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</si>
  <si>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</si>
  <si>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</si>
  <si>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</si>
  <si>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</si>
  <si>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</si>
  <si>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</si>
  <si>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</si>
  <si>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</si>
  <si>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</si>
  <si>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</si>
  <si>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</si>
  <si>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</si>
  <si>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</si>
  <si>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</si>
  <si>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</si>
  <si>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</si>
  <si>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</si>
  <si>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</si>
  <si>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</si>
  <si>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</si>
  <si>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</si>
  <si>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</si>
  <si>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</si>
  <si>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</si>
  <si>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</si>
  <si>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</si>
  <si>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</si>
  <si>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</si>
  <si>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</si>
  <si>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</si>
  <si>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</si>
  <si>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</si>
  <si>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</si>
  <si>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</si>
  <si>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</si>
  <si>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</si>
  <si>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</si>
  <si>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</si>
  <si>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</si>
  <si>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</si>
  <si>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</si>
  <si>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</si>
  <si>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</si>
  <si>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</si>
  <si>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</si>
  <si>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</si>
  <si>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</si>
  <si>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</si>
  <si>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</si>
  <si>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</si>
  <si>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</si>
  <si>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</si>
  <si>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</si>
  <si>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</si>
  <si>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</si>
  <si>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</si>
  <si>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</si>
  <si>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</si>
  <si>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</si>
  <si>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</si>
  <si>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</si>
  <si>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</si>
  <si>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</si>
  <si>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</si>
  <si>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</si>
  <si>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</si>
  <si>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</si>
  <si>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</si>
  <si>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</si>
  <si>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</si>
  <si>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</si>
  <si>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</si>
  <si>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</si>
  <si>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</si>
  <si>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</si>
  <si>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</si>
  <si>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</si>
  <si>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</si>
  <si>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</si>
  <si>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</si>
  <si>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</si>
  <si>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</si>
  <si>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</si>
  <si>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</si>
  <si>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</si>
  <si>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</si>
  <si>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</si>
  <si>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</si>
  <si>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</si>
  <si>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</si>
  <si>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</si>
  <si>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</si>
  <si>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</si>
  <si>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</si>
  <si>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</si>
  <si>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</si>
  <si>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</si>
  <si>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</si>
  <si>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</si>
  <si>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</si>
  <si>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</si>
  <si>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</si>
  <si>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</si>
  <si>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</si>
  <si>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</si>
  <si>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</si>
  <si>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</si>
  <si>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</si>
  <si>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</si>
  <si>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</si>
  <si>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</si>
  <si>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</si>
  <si>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</si>
  <si>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</si>
  <si>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</si>
  <si>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</si>
  <si>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</si>
  <si>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</si>
  <si>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</si>
  <si>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</si>
  <si>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</si>
  <si>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</si>
  <si>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</si>
  <si>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</si>
  <si>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</si>
  <si>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</si>
  <si>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</si>
  <si>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</si>
  <si>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</si>
  <si>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</si>
  <si>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</si>
  <si>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</si>
  <si>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</si>
  <si>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</si>
  <si>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</si>
  <si>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</si>
  <si>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</si>
  <si>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</si>
  <si>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</si>
  <si>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</si>
  <si>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</si>
  <si>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</si>
  <si>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</si>
  <si>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</si>
  <si>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</si>
  <si>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</si>
  <si>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</si>
  <si>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</si>
  <si>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</si>
  <si>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</si>
  <si>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</si>
  <si>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</si>
  <si>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</si>
  <si>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</si>
  <si>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</si>
  <si>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</si>
  <si>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</si>
  <si>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</si>
  <si>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</si>
  <si>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</si>
  <si>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</si>
  <si>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</si>
  <si>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</si>
  <si>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</si>
  <si>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</si>
  <si>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</si>
  <si>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</si>
  <si>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</si>
  <si>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</si>
  <si>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</si>
  <si>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</si>
  <si>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</si>
  <si>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</si>
  <si>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</si>
  <si>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</si>
  <si>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</si>
  <si>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</si>
  <si>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</si>
  <si>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</si>
  <si>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</si>
  <si>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</si>
  <si>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</si>
  <si>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</si>
  <si>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</si>
  <si>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</si>
  <si>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</si>
  <si>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</si>
  <si>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</si>
  <si>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</si>
  <si>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</si>
  <si>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</si>
  <si>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</si>
  <si>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</si>
  <si>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</si>
  <si>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</si>
  <si>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</si>
  <si>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</si>
  <si>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</si>
  <si>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</si>
  <si>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</si>
  <si>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</si>
  <si>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</si>
  <si>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</si>
  <si>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</si>
  <si>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</si>
  <si>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</si>
  <si>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</si>
  <si>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</si>
  <si>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</si>
  <si>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</si>
  <si>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</si>
  <si>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</si>
  <si>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</si>
  <si>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</si>
  <si>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</si>
  <si>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</si>
  <si>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</si>
  <si>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</si>
  <si>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</si>
  <si>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</si>
  <si>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</si>
  <si>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</si>
  <si>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</si>
  <si>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</si>
  <si>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</si>
  <si>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</si>
  <si>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</si>
  <si>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</si>
  <si>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</si>
  <si>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</si>
  <si>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</si>
  <si>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</si>
  <si>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</si>
  <si>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</si>
  <si>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</si>
  <si>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</si>
  <si>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</si>
  <si>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</si>
  <si>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</si>
  <si>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</si>
  <si>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</si>
  <si>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</si>
  <si>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</si>
  <si>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</si>
  <si>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</si>
  <si>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</si>
  <si>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</si>
  <si>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</si>
  <si>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</si>
  <si>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</si>
  <si>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</si>
  <si>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</si>
  <si>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</si>
  <si>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</si>
  <si>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</si>
  <si>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</si>
  <si>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</si>
  <si>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</si>
  <si>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</si>
  <si>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</si>
  <si>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</si>
  <si>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</si>
  <si>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</si>
  <si>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</si>
  <si>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</si>
  <si>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</si>
  <si>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</si>
  <si>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</si>
  <si>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</si>
  <si>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</si>
  <si>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</si>
  <si>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</si>
  <si>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</si>
  <si>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</si>
  <si>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</si>
  <si>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</si>
  <si>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</si>
  <si>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</si>
  <si>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</si>
  <si>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</si>
  <si>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</si>
  <si>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</si>
  <si>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</si>
  <si>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</si>
  <si>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</si>
  <si>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</si>
  <si>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</si>
  <si>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</si>
  <si>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</si>
  <si>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</si>
  <si>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</si>
  <si>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</si>
  <si>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</si>
  <si>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</si>
  <si>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</si>
  <si>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</si>
  <si>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</si>
  <si>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</si>
  <si>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</si>
  <si>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</si>
  <si>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</si>
  <si>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</si>
  <si>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</si>
  <si>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</si>
  <si>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</si>
  <si>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</si>
  <si>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</si>
  <si>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</si>
  <si>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</si>
  <si>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</si>
  <si>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</si>
  <si>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</si>
  <si>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</si>
  <si>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</si>
  <si>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</si>
  <si>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</si>
  <si>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</si>
  <si>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</si>
  <si>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</si>
  <si>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</si>
  <si>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</si>
  <si>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</si>
  <si>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</si>
  <si>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</si>
  <si>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</si>
  <si>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</si>
  <si>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</si>
  <si>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</si>
  <si>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</si>
  <si>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</si>
  <si>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</si>
  <si>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</si>
  <si>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</si>
  <si>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</si>
  <si>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</si>
  <si>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</si>
  <si>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</si>
  <si>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</si>
  <si>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</si>
  <si>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</si>
  <si>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</si>
  <si>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</si>
  <si>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</si>
  <si>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</si>
  <si>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</si>
  <si>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</si>
  <si>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</si>
  <si>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</si>
  <si>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</si>
  <si>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</si>
  <si>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</si>
  <si>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</si>
  <si>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</si>
  <si>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</si>
  <si>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</si>
  <si>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</si>
  <si>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</si>
  <si>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</si>
  <si>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</si>
  <si>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</si>
  <si>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</si>
  <si>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</si>
  <si>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</si>
  <si>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</si>
  <si>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</si>
  <si>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</si>
  <si>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</si>
  <si>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</si>
  <si>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</si>
  <si>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</si>
  <si>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</si>
  <si>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</si>
  <si>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</si>
  <si>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</si>
  <si>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</si>
  <si>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</si>
  <si>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</si>
  <si>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</si>
  <si>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</si>
  <si>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</si>
  <si>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</si>
  <si>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rPh sb="6" eb="8">
      <t>ヨウケン</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</si>
  <si>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</si>
  <si>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</si>
  <si>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</si>
  <si>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</si>
  <si>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</si>
  <si>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</si>
  <si>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</si>
  <si>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</si>
  <si>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</si>
  <si>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</si>
  <si>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</si>
  <si>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</si>
  <si>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</si>
  <si>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</si>
  <si>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</si>
  <si>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</si>
  <si>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</si>
  <si>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</si>
  <si>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</si>
  <si>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</si>
  <si>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</si>
  <si>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</si>
  <si>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</si>
  <si>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</si>
  <si>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</si>
  <si>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</si>
  <si>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</si>
  <si>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</si>
  <si>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</si>
  <si>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</si>
  <si>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</si>
  <si>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</si>
  <si>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</si>
  <si>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</si>
  <si>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新加算Ⅰ・Ⅱ・Ⅴ⑴～⑺・⑼・⑽・⑿の算定を届け出た事業所数（短期入所・予防・総合事業での重複除く）</t>
    <rPh sb="18" eb="20">
      <t>サンテイ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</si>
  <si>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</si>
  <si>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</si>
  <si>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</si>
  <si>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</si>
  <si>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</si>
  <si>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</si>
  <si>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</si>
  <si>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</si>
  <si>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</si>
  <si>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</si>
  <si>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</si>
  <si>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</si>
  <si>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</si>
  <si>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</si>
  <si>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</si>
  <si>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</si>
  <si>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</si>
  <si>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</si>
  <si>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</si>
  <si>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</si>
  <si>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</si>
  <si>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</si>
  <si>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</si>
  <si>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</si>
  <si>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</si>
  <si>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</si>
  <si>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</si>
  <si>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</si>
  <si>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</si>
  <si>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</si>
  <si>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</si>
  <si>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</si>
  <si>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</si>
  <si>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</si>
  <si>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</si>
  <si>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</si>
  <si>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</si>
  <si>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</si>
  <si>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</si>
  <si>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</si>
  <si>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</si>
  <si>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</si>
  <si>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</si>
  <si>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</si>
  <si>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</si>
  <si>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</si>
  <si>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</si>
  <si>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</si>
  <si>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</si>
  <si>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</si>
  <si>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</si>
  <si>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</si>
  <si>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</si>
  <si>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</si>
  <si>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</si>
  <si>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</si>
  <si>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</si>
  <si>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</si>
  <si>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</si>
  <si>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</si>
  <si>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</si>
  <si>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</si>
  <si>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</si>
  <si>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</si>
  <si>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</si>
  <si>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</si>
  <si>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</si>
  <si>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</si>
  <si>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</si>
  <si>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</si>
  <si>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</si>
  <si>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</si>
  <si>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</si>
  <si>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</si>
  <si>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</si>
  <si>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</si>
  <si>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</si>
  <si>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</si>
  <si>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</si>
  <si>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</si>
  <si>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</si>
  <si>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</si>
  <si>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</si>
  <si>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</si>
  <si>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</si>
  <si>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</si>
  <si>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</si>
  <si>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</si>
  <si>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</si>
  <si>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</si>
  <si>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</si>
  <si>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</si>
  <si>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</si>
  <si>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</si>
  <si>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</si>
  <si>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</si>
  <si>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</si>
  <si>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</si>
  <si>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</si>
  <si>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</si>
  <si>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</si>
  <si>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</si>
  <si>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</si>
  <si>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</si>
  <si>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</si>
  <si>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</si>
  <si>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</si>
  <si>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</si>
  <si>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</si>
  <si>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</si>
  <si>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</si>
  <si>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</si>
  <si>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</si>
  <si>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</si>
  <si>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</si>
  <si>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</si>
  <si>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</si>
  <si>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</si>
  <si>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</si>
  <si>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</si>
  <si>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</si>
  <si>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</si>
  <si>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</si>
  <si>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</si>
  <si>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</si>
  <si>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</si>
  <si>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</si>
  <si>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</si>
  <si>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</si>
  <si>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</si>
  <si>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</si>
  <si>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</si>
  <si>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</si>
  <si>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</si>
  <si>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</si>
  <si>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</si>
  <si>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</si>
  <si>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</si>
  <si>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</si>
  <si>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</si>
  <si>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</si>
  <si>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</si>
  <si>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</si>
  <si>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</si>
  <si>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</si>
  <si>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</si>
  <si>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</si>
  <si>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</si>
  <si>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</si>
  <si>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</si>
  <si>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</si>
  <si>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</si>
  <si>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</si>
  <si>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</si>
  <si>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</si>
  <si>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</si>
  <si>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</si>
  <si>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</si>
  <si>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</si>
  <si>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</si>
  <si>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</si>
  <si>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</si>
  <si>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</si>
  <si>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</si>
  <si>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</si>
  <si>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</si>
  <si>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</si>
  <si>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</si>
  <si>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</si>
  <si>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</si>
  <si>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</si>
  <si>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</si>
  <si>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</si>
  <si>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</si>
  <si>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</si>
  <si>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</si>
  <si>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</si>
  <si>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</si>
  <si>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</si>
  <si>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</si>
  <si>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</si>
  <si>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</si>
  <si>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</si>
  <si>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</si>
  <si>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</si>
  <si>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</si>
  <si>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</si>
  <si>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</si>
  <si>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</si>
  <si>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</si>
  <si>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</si>
  <si>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</si>
  <si>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</si>
  <si>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</si>
  <si>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</si>
  <si>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</si>
  <si>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</si>
  <si>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</si>
  <si>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</si>
  <si>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</si>
  <si>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</si>
  <si>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</si>
  <si>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</si>
  <si>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</si>
  <si>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</si>
  <si>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</si>
  <si>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愛知県</t>
    <rPh sb="0" eb="3">
      <t>アイチケン</t>
    </rPh>
    <phoneticPr fontId="6"/>
  </si>
  <si>
    <t>(オ)令和６年２・３月分の処遇改善臨時特例交付金の総額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</si>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</sst>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9">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176" fontId="23" fillId="31" borderId="25" xfId="0" applyNumberFormat="1" applyFont="1" applyFill="1" applyBorder="1" applyAlignment="1" applyProtection="1">
      <alignment horizontal="right" vertical="center" shrinkToFit="1"/>
    </xf>
    <xf numFmtId="176" fontId="23" fillId="0" borderId="51"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xf>
    <xf numFmtId="176" fontId="23" fillId="0" borderId="5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5" xfId="0" applyFont="1" applyFill="1" applyBorder="1" applyAlignment="1" applyProtection="1">
      <alignment horizontal="left" vertical="center" shrinkToFi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checked="Checked"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2465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883152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2465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40458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395728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6875740"/>
              <a:ext cx="163830"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41854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41854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4</xdr:col>
          <xdr:colOff>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4</xdr:col>
          <xdr:colOff>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13131" y="121831"/>
          <a:ext cx="6152355" cy="2819398"/>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2465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2465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2465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2465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2465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24656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2863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69189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69189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69189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2863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69189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28631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69189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60598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2863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69189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2863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69189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28631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691890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election activeCell="A15" sqref="A15"/>
    </sheetView>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54" t="s">
        <v>84</v>
      </c>
      <c r="B3" s="554"/>
      <c r="C3" s="554"/>
      <c r="D3" s="554"/>
      <c r="E3" s="554"/>
      <c r="F3" s="554"/>
      <c r="G3" s="554"/>
      <c r="H3" s="554"/>
      <c r="I3" s="554"/>
      <c r="J3" s="554"/>
      <c r="K3" s="554"/>
      <c r="L3" s="554"/>
      <c r="M3" s="554"/>
      <c r="N3" s="554"/>
      <c r="O3" s="554"/>
      <c r="P3" s="554"/>
      <c r="Q3" s="554"/>
      <c r="R3" s="554"/>
      <c r="S3" s="554"/>
      <c r="T3" s="554"/>
      <c r="U3" s="554"/>
      <c r="V3" s="554"/>
      <c r="W3" s="554"/>
      <c r="X3" s="554"/>
      <c r="Y3" s="554"/>
      <c r="Z3" s="554"/>
    </row>
    <row r="4" spans="1:29" s="335" customFormat="1" ht="30.75" customHeight="1">
      <c r="A4" s="576" t="s">
        <v>85</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77" t="s">
        <v>2094</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54" t="s">
        <v>2301</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80" t="s">
        <v>2299</v>
      </c>
      <c r="D32" s="581"/>
      <c r="E32" s="581"/>
      <c r="F32" s="581"/>
      <c r="G32" s="581"/>
      <c r="H32" s="581"/>
      <c r="I32" s="581"/>
      <c r="J32" s="581"/>
      <c r="K32" s="581"/>
      <c r="L32" s="582"/>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55" t="s">
        <v>0</v>
      </c>
      <c r="D36" s="555"/>
      <c r="E36" s="555"/>
      <c r="F36" s="555"/>
      <c r="G36" s="555"/>
      <c r="H36" s="555"/>
      <c r="I36" s="555"/>
      <c r="J36" s="555"/>
      <c r="K36" s="555"/>
      <c r="L36" s="556"/>
      <c r="M36" s="583"/>
      <c r="N36" s="584"/>
      <c r="O36" s="584"/>
      <c r="P36" s="584"/>
      <c r="Q36" s="584"/>
      <c r="R36" s="584"/>
      <c r="S36" s="584"/>
      <c r="T36" s="584"/>
      <c r="U36" s="584"/>
      <c r="V36" s="584"/>
      <c r="W36" s="585"/>
      <c r="X36" s="586"/>
      <c r="Y36" s="337"/>
      <c r="Z36" s="337"/>
      <c r="AA36" s="337"/>
    </row>
    <row r="37" spans="1:29" ht="20.100000000000001" customHeight="1" thickBot="1">
      <c r="A37" s="337"/>
      <c r="B37" s="343"/>
      <c r="C37" s="555" t="s">
        <v>25</v>
      </c>
      <c r="D37" s="555"/>
      <c r="E37" s="555"/>
      <c r="F37" s="555"/>
      <c r="G37" s="555"/>
      <c r="H37" s="555"/>
      <c r="I37" s="555"/>
      <c r="J37" s="555"/>
      <c r="K37" s="555"/>
      <c r="L37" s="556"/>
      <c r="M37" s="571"/>
      <c r="N37" s="572"/>
      <c r="O37" s="572"/>
      <c r="P37" s="572"/>
      <c r="Q37" s="572"/>
      <c r="R37" s="572"/>
      <c r="S37" s="572"/>
      <c r="T37" s="572"/>
      <c r="U37" s="566"/>
      <c r="V37" s="566"/>
      <c r="W37" s="567"/>
      <c r="X37" s="568"/>
      <c r="Y37" s="337"/>
      <c r="Z37" s="337"/>
      <c r="AA37" s="337"/>
      <c r="AC37" s="87" t="s">
        <v>26</v>
      </c>
    </row>
    <row r="38" spans="1:29" ht="20.100000000000001" customHeight="1" thickBot="1">
      <c r="A38" s="337"/>
      <c r="B38" s="342" t="s">
        <v>27</v>
      </c>
      <c r="C38" s="555" t="s">
        <v>28</v>
      </c>
      <c r="D38" s="555"/>
      <c r="E38" s="555"/>
      <c r="F38" s="555"/>
      <c r="G38" s="555"/>
      <c r="H38" s="555"/>
      <c r="I38" s="555"/>
      <c r="J38" s="555"/>
      <c r="K38" s="555"/>
      <c r="L38" s="556"/>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55" t="s">
        <v>29</v>
      </c>
      <c r="D39" s="555"/>
      <c r="E39" s="555"/>
      <c r="F39" s="555"/>
      <c r="G39" s="555"/>
      <c r="H39" s="555"/>
      <c r="I39" s="555"/>
      <c r="J39" s="555"/>
      <c r="K39" s="555"/>
      <c r="L39" s="556"/>
      <c r="M39" s="571"/>
      <c r="N39" s="572"/>
      <c r="O39" s="572"/>
      <c r="P39" s="572"/>
      <c r="Q39" s="572"/>
      <c r="R39" s="572"/>
      <c r="S39" s="572"/>
      <c r="T39" s="572"/>
      <c r="U39" s="558"/>
      <c r="V39" s="558"/>
      <c r="W39" s="559"/>
      <c r="X39" s="560"/>
      <c r="Y39" s="337"/>
      <c r="Z39" s="337"/>
      <c r="AA39" s="337"/>
    </row>
    <row r="40" spans="1:29" ht="20.100000000000001" customHeight="1">
      <c r="A40" s="337"/>
      <c r="B40" s="343"/>
      <c r="C40" s="555" t="s">
        <v>30</v>
      </c>
      <c r="D40" s="555"/>
      <c r="E40" s="555"/>
      <c r="F40" s="555"/>
      <c r="G40" s="555"/>
      <c r="H40" s="555"/>
      <c r="I40" s="555"/>
      <c r="J40" s="555"/>
      <c r="K40" s="555"/>
      <c r="L40" s="556"/>
      <c r="M40" s="571"/>
      <c r="N40" s="572"/>
      <c r="O40" s="572"/>
      <c r="P40" s="572"/>
      <c r="Q40" s="572"/>
      <c r="R40" s="572"/>
      <c r="S40" s="572"/>
      <c r="T40" s="572"/>
      <c r="U40" s="572"/>
      <c r="V40" s="572"/>
      <c r="W40" s="573"/>
      <c r="X40" s="574"/>
      <c r="Y40" s="337"/>
      <c r="Z40" s="337"/>
      <c r="AA40" s="337"/>
    </row>
    <row r="41" spans="1:29" ht="20.100000000000001" customHeight="1">
      <c r="A41" s="337"/>
      <c r="B41" s="342" t="s">
        <v>31</v>
      </c>
      <c r="C41" s="555" t="s">
        <v>32</v>
      </c>
      <c r="D41" s="555"/>
      <c r="E41" s="555"/>
      <c r="F41" s="555"/>
      <c r="G41" s="555"/>
      <c r="H41" s="555"/>
      <c r="I41" s="555"/>
      <c r="J41" s="555"/>
      <c r="K41" s="555"/>
      <c r="L41" s="556"/>
      <c r="M41" s="571"/>
      <c r="N41" s="572"/>
      <c r="O41" s="572"/>
      <c r="P41" s="572"/>
      <c r="Q41" s="572"/>
      <c r="R41" s="572"/>
      <c r="S41" s="572"/>
      <c r="T41" s="572"/>
      <c r="U41" s="572"/>
      <c r="V41" s="572"/>
      <c r="W41" s="573"/>
      <c r="X41" s="574"/>
      <c r="Y41" s="337"/>
      <c r="Z41" s="337"/>
      <c r="AA41" s="337"/>
    </row>
    <row r="42" spans="1:29" ht="20.100000000000001" customHeight="1">
      <c r="A42" s="337"/>
      <c r="B42" s="343"/>
      <c r="C42" s="555" t="s">
        <v>33</v>
      </c>
      <c r="D42" s="555"/>
      <c r="E42" s="555"/>
      <c r="F42" s="555"/>
      <c r="G42" s="555"/>
      <c r="H42" s="555"/>
      <c r="I42" s="555"/>
      <c r="J42" s="555"/>
      <c r="K42" s="555"/>
      <c r="L42" s="556"/>
      <c r="M42" s="565"/>
      <c r="N42" s="566"/>
      <c r="O42" s="566"/>
      <c r="P42" s="566"/>
      <c r="Q42" s="566"/>
      <c r="R42" s="566"/>
      <c r="S42" s="566"/>
      <c r="T42" s="566"/>
      <c r="U42" s="566"/>
      <c r="V42" s="566"/>
      <c r="W42" s="567"/>
      <c r="X42" s="568"/>
      <c r="Y42" s="337"/>
      <c r="Z42" s="337"/>
      <c r="AA42" s="337"/>
    </row>
    <row r="43" spans="1:29" ht="20.100000000000001" customHeight="1">
      <c r="A43" s="337"/>
      <c r="B43" s="569" t="s">
        <v>34</v>
      </c>
      <c r="C43" s="555" t="s">
        <v>35</v>
      </c>
      <c r="D43" s="555"/>
      <c r="E43" s="555"/>
      <c r="F43" s="555"/>
      <c r="G43" s="555"/>
      <c r="H43" s="555"/>
      <c r="I43" s="555"/>
      <c r="J43" s="555"/>
      <c r="K43" s="555"/>
      <c r="L43" s="556"/>
      <c r="M43" s="571"/>
      <c r="N43" s="572"/>
      <c r="O43" s="572"/>
      <c r="P43" s="572"/>
      <c r="Q43" s="572"/>
      <c r="R43" s="572"/>
      <c r="S43" s="572"/>
      <c r="T43" s="572"/>
      <c r="U43" s="572"/>
      <c r="V43" s="572"/>
      <c r="W43" s="573"/>
      <c r="X43" s="574"/>
      <c r="Y43" s="337"/>
      <c r="Z43" s="337"/>
      <c r="AA43" s="337"/>
    </row>
    <row r="44" spans="1:29" ht="20.100000000000001" customHeight="1">
      <c r="A44" s="337"/>
      <c r="B44" s="570"/>
      <c r="C44" s="575" t="s">
        <v>33</v>
      </c>
      <c r="D44" s="575"/>
      <c r="E44" s="575"/>
      <c r="F44" s="575"/>
      <c r="G44" s="575"/>
      <c r="H44" s="575"/>
      <c r="I44" s="575"/>
      <c r="J44" s="575"/>
      <c r="K44" s="575"/>
      <c r="L44" s="575"/>
      <c r="M44" s="571"/>
      <c r="N44" s="572"/>
      <c r="O44" s="572"/>
      <c r="P44" s="572"/>
      <c r="Q44" s="572"/>
      <c r="R44" s="572"/>
      <c r="S44" s="572"/>
      <c r="T44" s="572"/>
      <c r="U44" s="572"/>
      <c r="V44" s="572"/>
      <c r="W44" s="573"/>
      <c r="X44" s="574"/>
      <c r="Y44" s="337"/>
      <c r="Z44" s="337"/>
      <c r="AA44" s="337"/>
    </row>
    <row r="45" spans="1:29" ht="20.100000000000001" customHeight="1">
      <c r="A45" s="337"/>
      <c r="B45" s="342" t="s">
        <v>20</v>
      </c>
      <c r="C45" s="555" t="s">
        <v>8</v>
      </c>
      <c r="D45" s="555"/>
      <c r="E45" s="555"/>
      <c r="F45" s="555"/>
      <c r="G45" s="555"/>
      <c r="H45" s="555"/>
      <c r="I45" s="555"/>
      <c r="J45" s="555"/>
      <c r="K45" s="555"/>
      <c r="L45" s="556"/>
      <c r="M45" s="557"/>
      <c r="N45" s="558"/>
      <c r="O45" s="558"/>
      <c r="P45" s="558"/>
      <c r="Q45" s="558"/>
      <c r="R45" s="558"/>
      <c r="S45" s="558"/>
      <c r="T45" s="558"/>
      <c r="U45" s="558"/>
      <c r="V45" s="558"/>
      <c r="W45" s="559"/>
      <c r="X45" s="560"/>
      <c r="Y45" s="337"/>
      <c r="Z45" s="337"/>
      <c r="AA45" s="337"/>
    </row>
    <row r="46" spans="1:29" ht="20.100000000000001" customHeight="1" thickBot="1">
      <c r="A46" s="337"/>
      <c r="B46" s="348"/>
      <c r="C46" s="555" t="s">
        <v>21</v>
      </c>
      <c r="D46" s="555"/>
      <c r="E46" s="555"/>
      <c r="F46" s="555"/>
      <c r="G46" s="555"/>
      <c r="H46" s="555"/>
      <c r="I46" s="555"/>
      <c r="J46" s="555"/>
      <c r="K46" s="555"/>
      <c r="L46" s="556"/>
      <c r="M46" s="561"/>
      <c r="N46" s="562"/>
      <c r="O46" s="562"/>
      <c r="P46" s="562"/>
      <c r="Q46" s="562"/>
      <c r="R46" s="562"/>
      <c r="S46" s="562"/>
      <c r="T46" s="562"/>
      <c r="U46" s="562"/>
      <c r="V46" s="562"/>
      <c r="W46" s="563"/>
      <c r="X46" s="564"/>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2093</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row>
    <row r="51" spans="1:27" ht="28.5" customHeight="1">
      <c r="A51" s="337"/>
      <c r="B51" s="539" t="s">
        <v>36</v>
      </c>
      <c r="C51" s="538" t="s">
        <v>2116</v>
      </c>
      <c r="D51" s="539"/>
      <c r="E51" s="539"/>
      <c r="F51" s="539"/>
      <c r="G51" s="539"/>
      <c r="H51" s="539"/>
      <c r="I51" s="539"/>
      <c r="J51" s="539"/>
      <c r="K51" s="539"/>
      <c r="L51" s="539"/>
      <c r="M51" s="539" t="s">
        <v>37</v>
      </c>
      <c r="N51" s="539"/>
      <c r="O51" s="539"/>
      <c r="P51" s="539"/>
      <c r="Q51" s="539"/>
      <c r="R51" s="548" t="s">
        <v>43</v>
      </c>
      <c r="S51" s="549"/>
      <c r="T51" s="549"/>
      <c r="U51" s="549"/>
      <c r="V51" s="549"/>
      <c r="W51" s="550"/>
      <c r="X51" s="539" t="s">
        <v>38</v>
      </c>
      <c r="Y51" s="578" t="s">
        <v>6</v>
      </c>
      <c r="Z51" s="351"/>
      <c r="AA51" s="351"/>
    </row>
    <row r="52" spans="1:27" ht="28.5" customHeight="1" thickBot="1">
      <c r="A52" s="337"/>
      <c r="B52" s="539"/>
      <c r="C52" s="540"/>
      <c r="D52" s="540"/>
      <c r="E52" s="540"/>
      <c r="F52" s="540"/>
      <c r="G52" s="540"/>
      <c r="H52" s="540"/>
      <c r="I52" s="540"/>
      <c r="J52" s="540"/>
      <c r="K52" s="540"/>
      <c r="L52" s="540"/>
      <c r="M52" s="540"/>
      <c r="N52" s="540"/>
      <c r="O52" s="540"/>
      <c r="P52" s="540"/>
      <c r="Q52" s="540"/>
      <c r="R52" s="544" t="s">
        <v>44</v>
      </c>
      <c r="S52" s="540"/>
      <c r="T52" s="540"/>
      <c r="U52" s="540"/>
      <c r="V52" s="540"/>
      <c r="W52" s="352" t="s">
        <v>45</v>
      </c>
      <c r="X52" s="540"/>
      <c r="Y52" s="579"/>
      <c r="Z52" s="349"/>
      <c r="AA52" s="349"/>
    </row>
    <row r="53" spans="1:27" ht="33.9" customHeight="1">
      <c r="A53" s="337"/>
      <c r="B53" s="353">
        <v>1</v>
      </c>
      <c r="C53" s="551"/>
      <c r="D53" s="552"/>
      <c r="E53" s="552"/>
      <c r="F53" s="552"/>
      <c r="G53" s="552"/>
      <c r="H53" s="552"/>
      <c r="I53" s="552"/>
      <c r="J53" s="552"/>
      <c r="K53" s="552"/>
      <c r="L53" s="553"/>
      <c r="M53" s="545" t="s">
        <v>2299</v>
      </c>
      <c r="N53" s="546"/>
      <c r="O53" s="546"/>
      <c r="P53" s="546"/>
      <c r="Q53" s="547"/>
      <c r="R53" s="528" t="s">
        <v>1134</v>
      </c>
      <c r="S53" s="529"/>
      <c r="T53" s="529"/>
      <c r="U53" s="529"/>
      <c r="V53" s="530"/>
      <c r="W53" s="75"/>
      <c r="X53" s="76"/>
      <c r="Y53" s="5"/>
      <c r="Z53" s="354"/>
      <c r="AA53" s="355"/>
    </row>
    <row r="54" spans="1:27" ht="33.9" customHeight="1">
      <c r="A54" s="337"/>
      <c r="B54" s="356">
        <f>B53+1</f>
        <v>2</v>
      </c>
      <c r="C54" s="535"/>
      <c r="D54" s="536"/>
      <c r="E54" s="536"/>
      <c r="F54" s="536"/>
      <c r="G54" s="536"/>
      <c r="H54" s="536"/>
      <c r="I54" s="536"/>
      <c r="J54" s="536"/>
      <c r="K54" s="536"/>
      <c r="L54" s="537"/>
      <c r="M54" s="541"/>
      <c r="N54" s="542"/>
      <c r="O54" s="542"/>
      <c r="P54" s="542"/>
      <c r="Q54" s="543"/>
      <c r="R54" s="528"/>
      <c r="S54" s="529"/>
      <c r="T54" s="529"/>
      <c r="U54" s="529"/>
      <c r="V54" s="530"/>
      <c r="W54" s="70"/>
      <c r="X54" s="4"/>
      <c r="Y54" s="5"/>
      <c r="Z54" s="354"/>
      <c r="AA54" s="355"/>
    </row>
    <row r="55" spans="1:27" ht="33.9" customHeight="1">
      <c r="A55" s="337"/>
      <c r="B55" s="356">
        <f t="shared" ref="B55:B118" si="0">B54+1</f>
        <v>3</v>
      </c>
      <c r="C55" s="535"/>
      <c r="D55" s="536"/>
      <c r="E55" s="536"/>
      <c r="F55" s="536"/>
      <c r="G55" s="536"/>
      <c r="H55" s="536"/>
      <c r="I55" s="536"/>
      <c r="J55" s="536"/>
      <c r="K55" s="536"/>
      <c r="L55" s="537"/>
      <c r="M55" s="528"/>
      <c r="N55" s="529"/>
      <c r="O55" s="529"/>
      <c r="P55" s="529"/>
      <c r="Q55" s="530"/>
      <c r="R55" s="528"/>
      <c r="S55" s="529"/>
      <c r="T55" s="529"/>
      <c r="U55" s="529"/>
      <c r="V55" s="530"/>
      <c r="W55" s="70"/>
      <c r="X55" s="4"/>
      <c r="Y55" s="5"/>
      <c r="Z55" s="354"/>
      <c r="AA55" s="355"/>
    </row>
    <row r="56" spans="1:27" ht="33.9" customHeight="1">
      <c r="A56" s="337"/>
      <c r="B56" s="356">
        <f t="shared" si="0"/>
        <v>4</v>
      </c>
      <c r="C56" s="535"/>
      <c r="D56" s="536"/>
      <c r="E56" s="536"/>
      <c r="F56" s="536"/>
      <c r="G56" s="536"/>
      <c r="H56" s="536"/>
      <c r="I56" s="536"/>
      <c r="J56" s="536"/>
      <c r="K56" s="536"/>
      <c r="L56" s="537"/>
      <c r="M56" s="528"/>
      <c r="N56" s="529"/>
      <c r="O56" s="529"/>
      <c r="P56" s="529"/>
      <c r="Q56" s="530"/>
      <c r="R56" s="528"/>
      <c r="S56" s="529"/>
      <c r="T56" s="529"/>
      <c r="U56" s="529"/>
      <c r="V56" s="530"/>
      <c r="W56" s="70"/>
      <c r="X56" s="4"/>
      <c r="Y56" s="5"/>
      <c r="Z56" s="354"/>
      <c r="AA56" s="355"/>
    </row>
    <row r="57" spans="1:27" ht="33.9" customHeight="1">
      <c r="A57" s="337"/>
      <c r="B57" s="356">
        <f t="shared" si="0"/>
        <v>5</v>
      </c>
      <c r="C57" s="535"/>
      <c r="D57" s="536"/>
      <c r="E57" s="536"/>
      <c r="F57" s="536"/>
      <c r="G57" s="536"/>
      <c r="H57" s="536"/>
      <c r="I57" s="536"/>
      <c r="J57" s="536"/>
      <c r="K57" s="536"/>
      <c r="L57" s="537"/>
      <c r="M57" s="528"/>
      <c r="N57" s="529"/>
      <c r="O57" s="529"/>
      <c r="P57" s="529"/>
      <c r="Q57" s="530"/>
      <c r="R57" s="528"/>
      <c r="S57" s="529"/>
      <c r="T57" s="529"/>
      <c r="U57" s="529"/>
      <c r="V57" s="530"/>
      <c r="W57" s="70"/>
      <c r="X57" s="4"/>
      <c r="Y57" s="5"/>
      <c r="Z57" s="354"/>
      <c r="AA57" s="355"/>
    </row>
    <row r="58" spans="1:27" ht="33.9" customHeight="1">
      <c r="A58" s="337"/>
      <c r="B58" s="356">
        <f t="shared" si="0"/>
        <v>6</v>
      </c>
      <c r="C58" s="535"/>
      <c r="D58" s="536"/>
      <c r="E58" s="536"/>
      <c r="F58" s="536"/>
      <c r="G58" s="536"/>
      <c r="H58" s="536"/>
      <c r="I58" s="536"/>
      <c r="J58" s="536"/>
      <c r="K58" s="536"/>
      <c r="L58" s="537"/>
      <c r="M58" s="528"/>
      <c r="N58" s="529"/>
      <c r="O58" s="529"/>
      <c r="P58" s="529"/>
      <c r="Q58" s="530"/>
      <c r="R58" s="528"/>
      <c r="S58" s="529"/>
      <c r="T58" s="529"/>
      <c r="U58" s="529"/>
      <c r="V58" s="530"/>
      <c r="W58" s="70"/>
      <c r="X58" s="4"/>
      <c r="Y58" s="5"/>
      <c r="Z58" s="354"/>
      <c r="AA58" s="355"/>
    </row>
    <row r="59" spans="1:27" ht="33.9" customHeight="1">
      <c r="A59" s="337"/>
      <c r="B59" s="356">
        <f t="shared" si="0"/>
        <v>7</v>
      </c>
      <c r="C59" s="535"/>
      <c r="D59" s="536"/>
      <c r="E59" s="536"/>
      <c r="F59" s="536"/>
      <c r="G59" s="536"/>
      <c r="H59" s="536"/>
      <c r="I59" s="536"/>
      <c r="J59" s="536"/>
      <c r="K59" s="536"/>
      <c r="L59" s="537"/>
      <c r="M59" s="528"/>
      <c r="N59" s="529"/>
      <c r="O59" s="529"/>
      <c r="P59" s="529"/>
      <c r="Q59" s="530"/>
      <c r="R59" s="528"/>
      <c r="S59" s="529"/>
      <c r="T59" s="529"/>
      <c r="U59" s="529"/>
      <c r="V59" s="530"/>
      <c r="W59" s="70"/>
      <c r="X59" s="4"/>
      <c r="Y59" s="5"/>
      <c r="Z59" s="354"/>
      <c r="AA59" s="355"/>
    </row>
    <row r="60" spans="1:27" ht="33.9" customHeight="1">
      <c r="A60" s="337"/>
      <c r="B60" s="356">
        <f t="shared" si="0"/>
        <v>8</v>
      </c>
      <c r="C60" s="532"/>
      <c r="D60" s="533"/>
      <c r="E60" s="533"/>
      <c r="F60" s="533"/>
      <c r="G60" s="533"/>
      <c r="H60" s="533"/>
      <c r="I60" s="533"/>
      <c r="J60" s="533"/>
      <c r="K60" s="533"/>
      <c r="L60" s="534"/>
      <c r="M60" s="531"/>
      <c r="N60" s="531"/>
      <c r="O60" s="531"/>
      <c r="P60" s="531"/>
      <c r="Q60" s="531"/>
      <c r="R60" s="528"/>
      <c r="S60" s="529"/>
      <c r="T60" s="529"/>
      <c r="U60" s="529"/>
      <c r="V60" s="530"/>
      <c r="W60" s="28"/>
      <c r="X60" s="4"/>
      <c r="Y60" s="5"/>
      <c r="Z60" s="354"/>
      <c r="AA60" s="355"/>
    </row>
    <row r="61" spans="1:27" ht="33.9" customHeight="1">
      <c r="A61" s="337"/>
      <c r="B61" s="356">
        <f t="shared" si="0"/>
        <v>9</v>
      </c>
      <c r="C61" s="532"/>
      <c r="D61" s="533"/>
      <c r="E61" s="533"/>
      <c r="F61" s="533"/>
      <c r="G61" s="533"/>
      <c r="H61" s="533"/>
      <c r="I61" s="533"/>
      <c r="J61" s="533"/>
      <c r="K61" s="533"/>
      <c r="L61" s="534"/>
      <c r="M61" s="531"/>
      <c r="N61" s="531"/>
      <c r="O61" s="531"/>
      <c r="P61" s="531"/>
      <c r="Q61" s="531"/>
      <c r="R61" s="528"/>
      <c r="S61" s="529"/>
      <c r="T61" s="529"/>
      <c r="U61" s="529"/>
      <c r="V61" s="530"/>
      <c r="W61" s="28"/>
      <c r="X61" s="4"/>
      <c r="Y61" s="5"/>
      <c r="Z61" s="354"/>
      <c r="AA61" s="355"/>
    </row>
    <row r="62" spans="1:27" ht="33.9" customHeight="1">
      <c r="A62" s="337"/>
      <c r="B62" s="356">
        <f t="shared" si="0"/>
        <v>10</v>
      </c>
      <c r="C62" s="532"/>
      <c r="D62" s="533"/>
      <c r="E62" s="533"/>
      <c r="F62" s="533"/>
      <c r="G62" s="533"/>
      <c r="H62" s="533"/>
      <c r="I62" s="533"/>
      <c r="J62" s="533"/>
      <c r="K62" s="533"/>
      <c r="L62" s="534"/>
      <c r="M62" s="531"/>
      <c r="N62" s="531"/>
      <c r="O62" s="531"/>
      <c r="P62" s="531"/>
      <c r="Q62" s="531"/>
      <c r="R62" s="528"/>
      <c r="S62" s="529"/>
      <c r="T62" s="529"/>
      <c r="U62" s="529"/>
      <c r="V62" s="530"/>
      <c r="W62" s="28"/>
      <c r="X62" s="4"/>
      <c r="Y62" s="5"/>
      <c r="Z62" s="354"/>
      <c r="AA62" s="355"/>
    </row>
    <row r="63" spans="1:27" ht="33.9" customHeight="1">
      <c r="A63" s="337"/>
      <c r="B63" s="356">
        <f t="shared" si="0"/>
        <v>11</v>
      </c>
      <c r="C63" s="532"/>
      <c r="D63" s="533"/>
      <c r="E63" s="533"/>
      <c r="F63" s="533"/>
      <c r="G63" s="533"/>
      <c r="H63" s="533"/>
      <c r="I63" s="533"/>
      <c r="J63" s="533"/>
      <c r="K63" s="533"/>
      <c r="L63" s="534"/>
      <c r="M63" s="531"/>
      <c r="N63" s="531"/>
      <c r="O63" s="531"/>
      <c r="P63" s="531"/>
      <c r="Q63" s="531"/>
      <c r="R63" s="528"/>
      <c r="S63" s="529"/>
      <c r="T63" s="529"/>
      <c r="U63" s="529"/>
      <c r="V63" s="530"/>
      <c r="W63" s="28"/>
      <c r="X63" s="4"/>
      <c r="Y63" s="5"/>
      <c r="Z63" s="354"/>
      <c r="AA63" s="355"/>
    </row>
    <row r="64" spans="1:27" ht="33.9" customHeight="1">
      <c r="A64" s="337"/>
      <c r="B64" s="356">
        <f t="shared" si="0"/>
        <v>12</v>
      </c>
      <c r="C64" s="532"/>
      <c r="D64" s="533"/>
      <c r="E64" s="533"/>
      <c r="F64" s="533"/>
      <c r="G64" s="533"/>
      <c r="H64" s="533"/>
      <c r="I64" s="533"/>
      <c r="J64" s="533"/>
      <c r="K64" s="533"/>
      <c r="L64" s="534"/>
      <c r="M64" s="531"/>
      <c r="N64" s="531"/>
      <c r="O64" s="531"/>
      <c r="P64" s="531"/>
      <c r="Q64" s="531"/>
      <c r="R64" s="528"/>
      <c r="S64" s="529"/>
      <c r="T64" s="529"/>
      <c r="U64" s="529"/>
      <c r="V64" s="530"/>
      <c r="W64" s="28"/>
      <c r="X64" s="4"/>
      <c r="Y64" s="5"/>
      <c r="Z64" s="354"/>
      <c r="AA64" s="355"/>
    </row>
    <row r="65" spans="1:27" ht="33.9" customHeight="1">
      <c r="A65" s="337"/>
      <c r="B65" s="356">
        <f t="shared" si="0"/>
        <v>13</v>
      </c>
      <c r="C65" s="532"/>
      <c r="D65" s="533"/>
      <c r="E65" s="533"/>
      <c r="F65" s="533"/>
      <c r="G65" s="533"/>
      <c r="H65" s="533"/>
      <c r="I65" s="533"/>
      <c r="J65" s="533"/>
      <c r="K65" s="533"/>
      <c r="L65" s="534"/>
      <c r="M65" s="531"/>
      <c r="N65" s="531"/>
      <c r="O65" s="531"/>
      <c r="P65" s="531"/>
      <c r="Q65" s="531"/>
      <c r="R65" s="528"/>
      <c r="S65" s="529"/>
      <c r="T65" s="529"/>
      <c r="U65" s="529"/>
      <c r="V65" s="530"/>
      <c r="W65" s="28"/>
      <c r="X65" s="4"/>
      <c r="Y65" s="5"/>
      <c r="Z65" s="354"/>
      <c r="AA65" s="355"/>
    </row>
    <row r="66" spans="1:27" ht="33.9" customHeight="1">
      <c r="A66" s="337"/>
      <c r="B66" s="356">
        <f t="shared" si="0"/>
        <v>14</v>
      </c>
      <c r="C66" s="532"/>
      <c r="D66" s="533"/>
      <c r="E66" s="533"/>
      <c r="F66" s="533"/>
      <c r="G66" s="533"/>
      <c r="H66" s="533"/>
      <c r="I66" s="533"/>
      <c r="J66" s="533"/>
      <c r="K66" s="533"/>
      <c r="L66" s="534"/>
      <c r="M66" s="531"/>
      <c r="N66" s="531"/>
      <c r="O66" s="531"/>
      <c r="P66" s="531"/>
      <c r="Q66" s="531"/>
      <c r="R66" s="528"/>
      <c r="S66" s="529"/>
      <c r="T66" s="529"/>
      <c r="U66" s="529"/>
      <c r="V66" s="530"/>
      <c r="W66" s="28"/>
      <c r="X66" s="4"/>
      <c r="Y66" s="5"/>
      <c r="Z66" s="354"/>
      <c r="AA66" s="355"/>
    </row>
    <row r="67" spans="1:27" ht="33.9" customHeight="1">
      <c r="A67" s="337"/>
      <c r="B67" s="356">
        <f t="shared" si="0"/>
        <v>15</v>
      </c>
      <c r="C67" s="532"/>
      <c r="D67" s="533"/>
      <c r="E67" s="533"/>
      <c r="F67" s="533"/>
      <c r="G67" s="533"/>
      <c r="H67" s="533"/>
      <c r="I67" s="533"/>
      <c r="J67" s="533"/>
      <c r="K67" s="533"/>
      <c r="L67" s="534"/>
      <c r="M67" s="531"/>
      <c r="N67" s="531"/>
      <c r="O67" s="531"/>
      <c r="P67" s="531"/>
      <c r="Q67" s="531"/>
      <c r="R67" s="528"/>
      <c r="S67" s="529"/>
      <c r="T67" s="529"/>
      <c r="U67" s="529"/>
      <c r="V67" s="530"/>
      <c r="W67" s="28"/>
      <c r="X67" s="4"/>
      <c r="Y67" s="5"/>
      <c r="Z67" s="354"/>
      <c r="AA67" s="355"/>
    </row>
    <row r="68" spans="1:27" ht="33.9" customHeight="1">
      <c r="A68" s="337"/>
      <c r="B68" s="356">
        <f t="shared" si="0"/>
        <v>16</v>
      </c>
      <c r="C68" s="532"/>
      <c r="D68" s="533"/>
      <c r="E68" s="533"/>
      <c r="F68" s="533"/>
      <c r="G68" s="533"/>
      <c r="H68" s="533"/>
      <c r="I68" s="533"/>
      <c r="J68" s="533"/>
      <c r="K68" s="533"/>
      <c r="L68" s="534"/>
      <c r="M68" s="531"/>
      <c r="N68" s="531"/>
      <c r="O68" s="531"/>
      <c r="P68" s="531"/>
      <c r="Q68" s="531"/>
      <c r="R68" s="528"/>
      <c r="S68" s="529"/>
      <c r="T68" s="529"/>
      <c r="U68" s="529"/>
      <c r="V68" s="530"/>
      <c r="W68" s="28"/>
      <c r="X68" s="4"/>
      <c r="Y68" s="5"/>
      <c r="Z68" s="354"/>
      <c r="AA68" s="355"/>
    </row>
    <row r="69" spans="1:27" ht="33.9" customHeight="1">
      <c r="A69" s="337"/>
      <c r="B69" s="356">
        <f t="shared" si="0"/>
        <v>17</v>
      </c>
      <c r="C69" s="532"/>
      <c r="D69" s="533"/>
      <c r="E69" s="533"/>
      <c r="F69" s="533"/>
      <c r="G69" s="533"/>
      <c r="H69" s="533"/>
      <c r="I69" s="533"/>
      <c r="J69" s="533"/>
      <c r="K69" s="533"/>
      <c r="L69" s="534"/>
      <c r="M69" s="531"/>
      <c r="N69" s="531"/>
      <c r="O69" s="531"/>
      <c r="P69" s="531"/>
      <c r="Q69" s="531"/>
      <c r="R69" s="528"/>
      <c r="S69" s="529"/>
      <c r="T69" s="529"/>
      <c r="U69" s="529"/>
      <c r="V69" s="530"/>
      <c r="W69" s="28"/>
      <c r="X69" s="4"/>
      <c r="Y69" s="5"/>
      <c r="Z69" s="354"/>
      <c r="AA69" s="355"/>
    </row>
    <row r="70" spans="1:27" ht="33.9" customHeight="1">
      <c r="A70" s="337"/>
      <c r="B70" s="356">
        <f t="shared" si="0"/>
        <v>18</v>
      </c>
      <c r="C70" s="532"/>
      <c r="D70" s="533"/>
      <c r="E70" s="533"/>
      <c r="F70" s="533"/>
      <c r="G70" s="533"/>
      <c r="H70" s="533"/>
      <c r="I70" s="533"/>
      <c r="J70" s="533"/>
      <c r="K70" s="533"/>
      <c r="L70" s="534"/>
      <c r="M70" s="531"/>
      <c r="N70" s="531"/>
      <c r="O70" s="531"/>
      <c r="P70" s="531"/>
      <c r="Q70" s="531"/>
      <c r="R70" s="528"/>
      <c r="S70" s="529"/>
      <c r="T70" s="529"/>
      <c r="U70" s="529"/>
      <c r="V70" s="530"/>
      <c r="W70" s="28"/>
      <c r="X70" s="4"/>
      <c r="Y70" s="5"/>
      <c r="Z70" s="354"/>
      <c r="AA70" s="355"/>
    </row>
    <row r="71" spans="1:27" ht="33.9" customHeight="1">
      <c r="A71" s="337"/>
      <c r="B71" s="356">
        <f t="shared" si="0"/>
        <v>19</v>
      </c>
      <c r="C71" s="532"/>
      <c r="D71" s="533"/>
      <c r="E71" s="533"/>
      <c r="F71" s="533"/>
      <c r="G71" s="533"/>
      <c r="H71" s="533"/>
      <c r="I71" s="533"/>
      <c r="J71" s="533"/>
      <c r="K71" s="533"/>
      <c r="L71" s="534"/>
      <c r="M71" s="531"/>
      <c r="N71" s="531"/>
      <c r="O71" s="531"/>
      <c r="P71" s="531"/>
      <c r="Q71" s="531"/>
      <c r="R71" s="528"/>
      <c r="S71" s="529"/>
      <c r="T71" s="529"/>
      <c r="U71" s="529"/>
      <c r="V71" s="530"/>
      <c r="W71" s="28"/>
      <c r="X71" s="4"/>
      <c r="Y71" s="5"/>
      <c r="Z71" s="354"/>
      <c r="AA71" s="355"/>
    </row>
    <row r="72" spans="1:27" ht="33.9" customHeight="1">
      <c r="A72" s="337"/>
      <c r="B72" s="356">
        <f t="shared" si="0"/>
        <v>20</v>
      </c>
      <c r="C72" s="532"/>
      <c r="D72" s="533"/>
      <c r="E72" s="533"/>
      <c r="F72" s="533"/>
      <c r="G72" s="533"/>
      <c r="H72" s="533"/>
      <c r="I72" s="533"/>
      <c r="J72" s="533"/>
      <c r="K72" s="533"/>
      <c r="L72" s="534"/>
      <c r="M72" s="531"/>
      <c r="N72" s="531"/>
      <c r="O72" s="531"/>
      <c r="P72" s="531"/>
      <c r="Q72" s="531"/>
      <c r="R72" s="528"/>
      <c r="S72" s="529"/>
      <c r="T72" s="529"/>
      <c r="U72" s="529"/>
      <c r="V72" s="530"/>
      <c r="W72" s="28"/>
      <c r="X72" s="4"/>
      <c r="Y72" s="5"/>
      <c r="Z72" s="354"/>
      <c r="AA72" s="355"/>
    </row>
    <row r="73" spans="1:27" ht="33.9" customHeight="1">
      <c r="A73" s="337"/>
      <c r="B73" s="356">
        <f t="shared" si="0"/>
        <v>21</v>
      </c>
      <c r="C73" s="532"/>
      <c r="D73" s="533"/>
      <c r="E73" s="533"/>
      <c r="F73" s="533"/>
      <c r="G73" s="533"/>
      <c r="H73" s="533"/>
      <c r="I73" s="533"/>
      <c r="J73" s="533"/>
      <c r="K73" s="533"/>
      <c r="L73" s="534"/>
      <c r="M73" s="531"/>
      <c r="N73" s="531"/>
      <c r="O73" s="531"/>
      <c r="P73" s="531"/>
      <c r="Q73" s="531"/>
      <c r="R73" s="528"/>
      <c r="S73" s="529"/>
      <c r="T73" s="529"/>
      <c r="U73" s="529"/>
      <c r="V73" s="530"/>
      <c r="W73" s="28"/>
      <c r="X73" s="4"/>
      <c r="Y73" s="5"/>
      <c r="Z73" s="354"/>
      <c r="AA73" s="355"/>
    </row>
    <row r="74" spans="1:27" ht="33.9" customHeight="1">
      <c r="A74" s="337"/>
      <c r="B74" s="356">
        <f t="shared" si="0"/>
        <v>22</v>
      </c>
      <c r="C74" s="532"/>
      <c r="D74" s="533"/>
      <c r="E74" s="533"/>
      <c r="F74" s="533"/>
      <c r="G74" s="533"/>
      <c r="H74" s="533"/>
      <c r="I74" s="533"/>
      <c r="J74" s="533"/>
      <c r="K74" s="533"/>
      <c r="L74" s="534"/>
      <c r="M74" s="531"/>
      <c r="N74" s="531"/>
      <c r="O74" s="531"/>
      <c r="P74" s="531"/>
      <c r="Q74" s="531"/>
      <c r="R74" s="528"/>
      <c r="S74" s="529"/>
      <c r="T74" s="529"/>
      <c r="U74" s="529"/>
      <c r="V74" s="530"/>
      <c r="W74" s="28"/>
      <c r="X74" s="4"/>
      <c r="Y74" s="5"/>
      <c r="Z74" s="354"/>
      <c r="AA74" s="355"/>
    </row>
    <row r="75" spans="1:27" ht="33.9" customHeight="1">
      <c r="A75" s="337"/>
      <c r="B75" s="356">
        <f t="shared" si="0"/>
        <v>23</v>
      </c>
      <c r="C75" s="532"/>
      <c r="D75" s="533"/>
      <c r="E75" s="533"/>
      <c r="F75" s="533"/>
      <c r="G75" s="533"/>
      <c r="H75" s="533"/>
      <c r="I75" s="533"/>
      <c r="J75" s="533"/>
      <c r="K75" s="533"/>
      <c r="L75" s="534"/>
      <c r="M75" s="531"/>
      <c r="N75" s="531"/>
      <c r="O75" s="531"/>
      <c r="P75" s="531"/>
      <c r="Q75" s="531"/>
      <c r="R75" s="528"/>
      <c r="S75" s="529"/>
      <c r="T75" s="529"/>
      <c r="U75" s="529"/>
      <c r="V75" s="530"/>
      <c r="W75" s="28"/>
      <c r="X75" s="4"/>
      <c r="Y75" s="5"/>
      <c r="Z75" s="354"/>
      <c r="AA75" s="355"/>
    </row>
    <row r="76" spans="1:27" ht="33.9" customHeight="1">
      <c r="A76" s="337"/>
      <c r="B76" s="356">
        <f t="shared" si="0"/>
        <v>24</v>
      </c>
      <c r="C76" s="532"/>
      <c r="D76" s="533"/>
      <c r="E76" s="533"/>
      <c r="F76" s="533"/>
      <c r="G76" s="533"/>
      <c r="H76" s="533"/>
      <c r="I76" s="533"/>
      <c r="J76" s="533"/>
      <c r="K76" s="533"/>
      <c r="L76" s="534"/>
      <c r="M76" s="531"/>
      <c r="N76" s="531"/>
      <c r="O76" s="531"/>
      <c r="P76" s="531"/>
      <c r="Q76" s="531"/>
      <c r="R76" s="528"/>
      <c r="S76" s="529"/>
      <c r="T76" s="529"/>
      <c r="U76" s="529"/>
      <c r="V76" s="530"/>
      <c r="W76" s="28"/>
      <c r="X76" s="4"/>
      <c r="Y76" s="5"/>
      <c r="Z76" s="354"/>
      <c r="AA76" s="355"/>
    </row>
    <row r="77" spans="1:27" ht="33.9" customHeight="1">
      <c r="A77" s="337"/>
      <c r="B77" s="356">
        <f t="shared" si="0"/>
        <v>25</v>
      </c>
      <c r="C77" s="532"/>
      <c r="D77" s="533"/>
      <c r="E77" s="533"/>
      <c r="F77" s="533"/>
      <c r="G77" s="533"/>
      <c r="H77" s="533"/>
      <c r="I77" s="533"/>
      <c r="J77" s="533"/>
      <c r="K77" s="533"/>
      <c r="L77" s="534"/>
      <c r="M77" s="531"/>
      <c r="N77" s="531"/>
      <c r="O77" s="531"/>
      <c r="P77" s="531"/>
      <c r="Q77" s="531"/>
      <c r="R77" s="528"/>
      <c r="S77" s="529"/>
      <c r="T77" s="529"/>
      <c r="U77" s="529"/>
      <c r="V77" s="530"/>
      <c r="W77" s="28"/>
      <c r="X77" s="4"/>
      <c r="Y77" s="5"/>
      <c r="Z77" s="354"/>
      <c r="AA77" s="355"/>
    </row>
    <row r="78" spans="1:27" ht="33.9" customHeight="1">
      <c r="A78" s="337"/>
      <c r="B78" s="356">
        <f t="shared" si="0"/>
        <v>26</v>
      </c>
      <c r="C78" s="532"/>
      <c r="D78" s="533"/>
      <c r="E78" s="533"/>
      <c r="F78" s="533"/>
      <c r="G78" s="533"/>
      <c r="H78" s="533"/>
      <c r="I78" s="533"/>
      <c r="J78" s="533"/>
      <c r="K78" s="533"/>
      <c r="L78" s="534"/>
      <c r="M78" s="531"/>
      <c r="N78" s="531"/>
      <c r="O78" s="531"/>
      <c r="P78" s="531"/>
      <c r="Q78" s="531"/>
      <c r="R78" s="528"/>
      <c r="S78" s="529"/>
      <c r="T78" s="529"/>
      <c r="U78" s="529"/>
      <c r="V78" s="530"/>
      <c r="W78" s="28"/>
      <c r="X78" s="4"/>
      <c r="Y78" s="5"/>
      <c r="Z78" s="354"/>
      <c r="AA78" s="355"/>
    </row>
    <row r="79" spans="1:27" ht="33.9" customHeight="1">
      <c r="A79" s="337"/>
      <c r="B79" s="356">
        <f t="shared" si="0"/>
        <v>27</v>
      </c>
      <c r="C79" s="532"/>
      <c r="D79" s="533"/>
      <c r="E79" s="533"/>
      <c r="F79" s="533"/>
      <c r="G79" s="533"/>
      <c r="H79" s="533"/>
      <c r="I79" s="533"/>
      <c r="J79" s="533"/>
      <c r="K79" s="533"/>
      <c r="L79" s="534"/>
      <c r="M79" s="531"/>
      <c r="N79" s="531"/>
      <c r="O79" s="531"/>
      <c r="P79" s="531"/>
      <c r="Q79" s="531"/>
      <c r="R79" s="528"/>
      <c r="S79" s="529"/>
      <c r="T79" s="529"/>
      <c r="U79" s="529"/>
      <c r="V79" s="530"/>
      <c r="W79" s="28"/>
      <c r="X79" s="4"/>
      <c r="Y79" s="5"/>
      <c r="Z79" s="354"/>
      <c r="AA79" s="355"/>
    </row>
    <row r="80" spans="1:27" ht="33.9" customHeight="1">
      <c r="A80" s="337"/>
      <c r="B80" s="356">
        <f t="shared" si="0"/>
        <v>28</v>
      </c>
      <c r="C80" s="532"/>
      <c r="D80" s="533"/>
      <c r="E80" s="533"/>
      <c r="F80" s="533"/>
      <c r="G80" s="533"/>
      <c r="H80" s="533"/>
      <c r="I80" s="533"/>
      <c r="J80" s="533"/>
      <c r="K80" s="533"/>
      <c r="L80" s="534"/>
      <c r="M80" s="531"/>
      <c r="N80" s="531"/>
      <c r="O80" s="531"/>
      <c r="P80" s="531"/>
      <c r="Q80" s="531"/>
      <c r="R80" s="528"/>
      <c r="S80" s="529"/>
      <c r="T80" s="529"/>
      <c r="U80" s="529"/>
      <c r="V80" s="530"/>
      <c r="W80" s="28"/>
      <c r="X80" s="4"/>
      <c r="Y80" s="5"/>
      <c r="Z80" s="354"/>
      <c r="AA80" s="355"/>
    </row>
    <row r="81" spans="1:27" ht="33.9" customHeight="1">
      <c r="A81" s="337"/>
      <c r="B81" s="356">
        <f t="shared" si="0"/>
        <v>29</v>
      </c>
      <c r="C81" s="532"/>
      <c r="D81" s="533"/>
      <c r="E81" s="533"/>
      <c r="F81" s="533"/>
      <c r="G81" s="533"/>
      <c r="H81" s="533"/>
      <c r="I81" s="533"/>
      <c r="J81" s="533"/>
      <c r="K81" s="533"/>
      <c r="L81" s="534"/>
      <c r="M81" s="531"/>
      <c r="N81" s="531"/>
      <c r="O81" s="531"/>
      <c r="P81" s="531"/>
      <c r="Q81" s="531"/>
      <c r="R81" s="528"/>
      <c r="S81" s="529"/>
      <c r="T81" s="529"/>
      <c r="U81" s="529"/>
      <c r="V81" s="530"/>
      <c r="W81" s="28"/>
      <c r="X81" s="4"/>
      <c r="Y81" s="5"/>
      <c r="Z81" s="354"/>
      <c r="AA81" s="355"/>
    </row>
    <row r="82" spans="1:27" ht="33.9" customHeight="1">
      <c r="A82" s="337"/>
      <c r="B82" s="356">
        <f t="shared" si="0"/>
        <v>30</v>
      </c>
      <c r="C82" s="532"/>
      <c r="D82" s="533"/>
      <c r="E82" s="533"/>
      <c r="F82" s="533"/>
      <c r="G82" s="533"/>
      <c r="H82" s="533"/>
      <c r="I82" s="533"/>
      <c r="J82" s="533"/>
      <c r="K82" s="533"/>
      <c r="L82" s="534"/>
      <c r="M82" s="531"/>
      <c r="N82" s="531"/>
      <c r="O82" s="531"/>
      <c r="P82" s="531"/>
      <c r="Q82" s="531"/>
      <c r="R82" s="528"/>
      <c r="S82" s="529"/>
      <c r="T82" s="529"/>
      <c r="U82" s="529"/>
      <c r="V82" s="530"/>
      <c r="W82" s="28"/>
      <c r="X82" s="4"/>
      <c r="Y82" s="5"/>
      <c r="Z82" s="354"/>
      <c r="AA82" s="355"/>
    </row>
    <row r="83" spans="1:27" ht="33.9" customHeight="1">
      <c r="A83" s="337"/>
      <c r="B83" s="356">
        <f t="shared" si="0"/>
        <v>31</v>
      </c>
      <c r="C83" s="532"/>
      <c r="D83" s="533"/>
      <c r="E83" s="533"/>
      <c r="F83" s="533"/>
      <c r="G83" s="533"/>
      <c r="H83" s="533"/>
      <c r="I83" s="533"/>
      <c r="J83" s="533"/>
      <c r="K83" s="533"/>
      <c r="L83" s="534"/>
      <c r="M83" s="531"/>
      <c r="N83" s="531"/>
      <c r="O83" s="531"/>
      <c r="P83" s="531"/>
      <c r="Q83" s="531"/>
      <c r="R83" s="528"/>
      <c r="S83" s="529"/>
      <c r="T83" s="529"/>
      <c r="U83" s="529"/>
      <c r="V83" s="530"/>
      <c r="W83" s="28"/>
      <c r="X83" s="4"/>
      <c r="Y83" s="5"/>
      <c r="Z83" s="354"/>
      <c r="AA83" s="355"/>
    </row>
    <row r="84" spans="1:27" ht="33.9" customHeight="1">
      <c r="A84" s="337"/>
      <c r="B84" s="356">
        <f t="shared" si="0"/>
        <v>32</v>
      </c>
      <c r="C84" s="532"/>
      <c r="D84" s="533"/>
      <c r="E84" s="533"/>
      <c r="F84" s="533"/>
      <c r="G84" s="533"/>
      <c r="H84" s="533"/>
      <c r="I84" s="533"/>
      <c r="J84" s="533"/>
      <c r="K84" s="533"/>
      <c r="L84" s="534"/>
      <c r="M84" s="531"/>
      <c r="N84" s="531"/>
      <c r="O84" s="531"/>
      <c r="P84" s="531"/>
      <c r="Q84" s="531"/>
      <c r="R84" s="528"/>
      <c r="S84" s="529"/>
      <c r="T84" s="529"/>
      <c r="U84" s="529"/>
      <c r="V84" s="530"/>
      <c r="W84" s="28"/>
      <c r="X84" s="4"/>
      <c r="Y84" s="5"/>
      <c r="Z84" s="354"/>
      <c r="AA84" s="355"/>
    </row>
    <row r="85" spans="1:27" ht="33.9" customHeight="1">
      <c r="A85" s="337"/>
      <c r="B85" s="356">
        <f t="shared" si="0"/>
        <v>33</v>
      </c>
      <c r="C85" s="532"/>
      <c r="D85" s="533"/>
      <c r="E85" s="533"/>
      <c r="F85" s="533"/>
      <c r="G85" s="533"/>
      <c r="H85" s="533"/>
      <c r="I85" s="533"/>
      <c r="J85" s="533"/>
      <c r="K85" s="533"/>
      <c r="L85" s="534"/>
      <c r="M85" s="531"/>
      <c r="N85" s="531"/>
      <c r="O85" s="531"/>
      <c r="P85" s="531"/>
      <c r="Q85" s="531"/>
      <c r="R85" s="528"/>
      <c r="S85" s="529"/>
      <c r="T85" s="529"/>
      <c r="U85" s="529"/>
      <c r="V85" s="530"/>
      <c r="W85" s="28"/>
      <c r="X85" s="4"/>
      <c r="Y85" s="5"/>
      <c r="Z85" s="354"/>
      <c r="AA85" s="355"/>
    </row>
    <row r="86" spans="1:27" ht="33.9" customHeight="1">
      <c r="A86" s="337"/>
      <c r="B86" s="356">
        <f t="shared" si="0"/>
        <v>34</v>
      </c>
      <c r="C86" s="532"/>
      <c r="D86" s="533"/>
      <c r="E86" s="533"/>
      <c r="F86" s="533"/>
      <c r="G86" s="533"/>
      <c r="H86" s="533"/>
      <c r="I86" s="533"/>
      <c r="J86" s="533"/>
      <c r="K86" s="533"/>
      <c r="L86" s="534"/>
      <c r="M86" s="531"/>
      <c r="N86" s="531"/>
      <c r="O86" s="531"/>
      <c r="P86" s="531"/>
      <c r="Q86" s="531"/>
      <c r="R86" s="528"/>
      <c r="S86" s="529"/>
      <c r="T86" s="529"/>
      <c r="U86" s="529"/>
      <c r="V86" s="530"/>
      <c r="W86" s="28"/>
      <c r="X86" s="4"/>
      <c r="Y86" s="5"/>
      <c r="Z86" s="354"/>
      <c r="AA86" s="355"/>
    </row>
    <row r="87" spans="1:27" ht="33.9" customHeight="1">
      <c r="A87" s="337"/>
      <c r="B87" s="356">
        <f t="shared" si="0"/>
        <v>35</v>
      </c>
      <c r="C87" s="532"/>
      <c r="D87" s="533"/>
      <c r="E87" s="533"/>
      <c r="F87" s="533"/>
      <c r="G87" s="533"/>
      <c r="H87" s="533"/>
      <c r="I87" s="533"/>
      <c r="J87" s="533"/>
      <c r="K87" s="533"/>
      <c r="L87" s="534"/>
      <c r="M87" s="531"/>
      <c r="N87" s="531"/>
      <c r="O87" s="531"/>
      <c r="P87" s="531"/>
      <c r="Q87" s="531"/>
      <c r="R87" s="528"/>
      <c r="S87" s="529"/>
      <c r="T87" s="529"/>
      <c r="U87" s="529"/>
      <c r="V87" s="530"/>
      <c r="W87" s="28"/>
      <c r="X87" s="4"/>
      <c r="Y87" s="5"/>
      <c r="Z87" s="354"/>
      <c r="AA87" s="355"/>
    </row>
    <row r="88" spans="1:27" ht="33.9" customHeight="1">
      <c r="A88" s="337"/>
      <c r="B88" s="356">
        <f t="shared" si="0"/>
        <v>36</v>
      </c>
      <c r="C88" s="532"/>
      <c r="D88" s="533"/>
      <c r="E88" s="533"/>
      <c r="F88" s="533"/>
      <c r="G88" s="533"/>
      <c r="H88" s="533"/>
      <c r="I88" s="533"/>
      <c r="J88" s="533"/>
      <c r="K88" s="533"/>
      <c r="L88" s="534"/>
      <c r="M88" s="531"/>
      <c r="N88" s="531"/>
      <c r="O88" s="531"/>
      <c r="P88" s="531"/>
      <c r="Q88" s="531"/>
      <c r="R88" s="528"/>
      <c r="S88" s="529"/>
      <c r="T88" s="529"/>
      <c r="U88" s="529"/>
      <c r="V88" s="530"/>
      <c r="W88" s="28"/>
      <c r="X88" s="4"/>
      <c r="Y88" s="5"/>
      <c r="Z88" s="354"/>
      <c r="AA88" s="355"/>
    </row>
    <row r="89" spans="1:27" ht="33.9" customHeight="1">
      <c r="A89" s="337"/>
      <c r="B89" s="356">
        <f t="shared" si="0"/>
        <v>37</v>
      </c>
      <c r="C89" s="532"/>
      <c r="D89" s="533"/>
      <c r="E89" s="533"/>
      <c r="F89" s="533"/>
      <c r="G89" s="533"/>
      <c r="H89" s="533"/>
      <c r="I89" s="533"/>
      <c r="J89" s="533"/>
      <c r="K89" s="533"/>
      <c r="L89" s="534"/>
      <c r="M89" s="531"/>
      <c r="N89" s="531"/>
      <c r="O89" s="531"/>
      <c r="P89" s="531"/>
      <c r="Q89" s="531"/>
      <c r="R89" s="528"/>
      <c r="S89" s="529"/>
      <c r="T89" s="529"/>
      <c r="U89" s="529"/>
      <c r="V89" s="530"/>
      <c r="W89" s="28"/>
      <c r="X89" s="4"/>
      <c r="Y89" s="5"/>
      <c r="Z89" s="354"/>
      <c r="AA89" s="355"/>
    </row>
    <row r="90" spans="1:27" ht="33.9" customHeight="1">
      <c r="A90" s="337"/>
      <c r="B90" s="356">
        <f t="shared" si="0"/>
        <v>38</v>
      </c>
      <c r="C90" s="532"/>
      <c r="D90" s="533"/>
      <c r="E90" s="533"/>
      <c r="F90" s="533"/>
      <c r="G90" s="533"/>
      <c r="H90" s="533"/>
      <c r="I90" s="533"/>
      <c r="J90" s="533"/>
      <c r="K90" s="533"/>
      <c r="L90" s="534"/>
      <c r="M90" s="531"/>
      <c r="N90" s="531"/>
      <c r="O90" s="531"/>
      <c r="P90" s="531"/>
      <c r="Q90" s="531"/>
      <c r="R90" s="528"/>
      <c r="S90" s="529"/>
      <c r="T90" s="529"/>
      <c r="U90" s="529"/>
      <c r="V90" s="530"/>
      <c r="W90" s="28"/>
      <c r="X90" s="4"/>
      <c r="Y90" s="5"/>
      <c r="Z90" s="354"/>
      <c r="AA90" s="355"/>
    </row>
    <row r="91" spans="1:27" ht="33.9" customHeight="1">
      <c r="A91" s="337"/>
      <c r="B91" s="356">
        <f t="shared" si="0"/>
        <v>39</v>
      </c>
      <c r="C91" s="532"/>
      <c r="D91" s="533"/>
      <c r="E91" s="533"/>
      <c r="F91" s="533"/>
      <c r="G91" s="533"/>
      <c r="H91" s="533"/>
      <c r="I91" s="533"/>
      <c r="J91" s="533"/>
      <c r="K91" s="533"/>
      <c r="L91" s="534"/>
      <c r="M91" s="531"/>
      <c r="N91" s="531"/>
      <c r="O91" s="531"/>
      <c r="P91" s="531"/>
      <c r="Q91" s="531"/>
      <c r="R91" s="528"/>
      <c r="S91" s="529"/>
      <c r="T91" s="529"/>
      <c r="U91" s="529"/>
      <c r="V91" s="530"/>
      <c r="W91" s="28"/>
      <c r="X91" s="4"/>
      <c r="Y91" s="5"/>
      <c r="Z91" s="354"/>
      <c r="AA91" s="355"/>
    </row>
    <row r="92" spans="1:27" ht="33.9" customHeight="1">
      <c r="A92" s="337"/>
      <c r="B92" s="356">
        <f t="shared" si="0"/>
        <v>40</v>
      </c>
      <c r="C92" s="532"/>
      <c r="D92" s="533"/>
      <c r="E92" s="533"/>
      <c r="F92" s="533"/>
      <c r="G92" s="533"/>
      <c r="H92" s="533"/>
      <c r="I92" s="533"/>
      <c r="J92" s="533"/>
      <c r="K92" s="533"/>
      <c r="L92" s="534"/>
      <c r="M92" s="531"/>
      <c r="N92" s="531"/>
      <c r="O92" s="531"/>
      <c r="P92" s="531"/>
      <c r="Q92" s="531"/>
      <c r="R92" s="528"/>
      <c r="S92" s="529"/>
      <c r="T92" s="529"/>
      <c r="U92" s="529"/>
      <c r="V92" s="530"/>
      <c r="W92" s="28"/>
      <c r="X92" s="4"/>
      <c r="Y92" s="5"/>
      <c r="Z92" s="354"/>
      <c r="AA92" s="355"/>
    </row>
    <row r="93" spans="1:27" ht="33.9" customHeight="1">
      <c r="A93" s="337"/>
      <c r="B93" s="356">
        <f t="shared" si="0"/>
        <v>41</v>
      </c>
      <c r="C93" s="532"/>
      <c r="D93" s="533"/>
      <c r="E93" s="533"/>
      <c r="F93" s="533"/>
      <c r="G93" s="533"/>
      <c r="H93" s="533"/>
      <c r="I93" s="533"/>
      <c r="J93" s="533"/>
      <c r="K93" s="533"/>
      <c r="L93" s="534"/>
      <c r="M93" s="531"/>
      <c r="N93" s="531"/>
      <c r="O93" s="531"/>
      <c r="P93" s="531"/>
      <c r="Q93" s="531"/>
      <c r="R93" s="528"/>
      <c r="S93" s="529"/>
      <c r="T93" s="529"/>
      <c r="U93" s="529"/>
      <c r="V93" s="530"/>
      <c r="W93" s="28"/>
      <c r="X93" s="4"/>
      <c r="Y93" s="5"/>
      <c r="Z93" s="354"/>
      <c r="AA93" s="355"/>
    </row>
    <row r="94" spans="1:27" ht="33.9" customHeight="1">
      <c r="A94" s="337"/>
      <c r="B94" s="356">
        <f t="shared" si="0"/>
        <v>42</v>
      </c>
      <c r="C94" s="532"/>
      <c r="D94" s="533"/>
      <c r="E94" s="533"/>
      <c r="F94" s="533"/>
      <c r="G94" s="533"/>
      <c r="H94" s="533"/>
      <c r="I94" s="533"/>
      <c r="J94" s="533"/>
      <c r="K94" s="533"/>
      <c r="L94" s="534"/>
      <c r="M94" s="531"/>
      <c r="N94" s="531"/>
      <c r="O94" s="531"/>
      <c r="P94" s="531"/>
      <c r="Q94" s="531"/>
      <c r="R94" s="528"/>
      <c r="S94" s="529"/>
      <c r="T94" s="529"/>
      <c r="U94" s="529"/>
      <c r="V94" s="530"/>
      <c r="W94" s="28"/>
      <c r="X94" s="4"/>
      <c r="Y94" s="5"/>
      <c r="Z94" s="354"/>
      <c r="AA94" s="355"/>
    </row>
    <row r="95" spans="1:27" ht="33.9" customHeight="1">
      <c r="A95" s="337"/>
      <c r="B95" s="356">
        <f t="shared" si="0"/>
        <v>43</v>
      </c>
      <c r="C95" s="532"/>
      <c r="D95" s="533"/>
      <c r="E95" s="533"/>
      <c r="F95" s="533"/>
      <c r="G95" s="533"/>
      <c r="H95" s="533"/>
      <c r="I95" s="533"/>
      <c r="J95" s="533"/>
      <c r="K95" s="533"/>
      <c r="L95" s="534"/>
      <c r="M95" s="531"/>
      <c r="N95" s="531"/>
      <c r="O95" s="531"/>
      <c r="P95" s="531"/>
      <c r="Q95" s="531"/>
      <c r="R95" s="528"/>
      <c r="S95" s="529"/>
      <c r="T95" s="529"/>
      <c r="U95" s="529"/>
      <c r="V95" s="530"/>
      <c r="W95" s="28"/>
      <c r="X95" s="4"/>
      <c r="Y95" s="5"/>
      <c r="Z95" s="354"/>
      <c r="AA95" s="355"/>
    </row>
    <row r="96" spans="1:27" ht="33.9" customHeight="1">
      <c r="A96" s="337"/>
      <c r="B96" s="356">
        <f t="shared" si="0"/>
        <v>44</v>
      </c>
      <c r="C96" s="532"/>
      <c r="D96" s="533"/>
      <c r="E96" s="533"/>
      <c r="F96" s="533"/>
      <c r="G96" s="533"/>
      <c r="H96" s="533"/>
      <c r="I96" s="533"/>
      <c r="J96" s="533"/>
      <c r="K96" s="533"/>
      <c r="L96" s="534"/>
      <c r="M96" s="531"/>
      <c r="N96" s="531"/>
      <c r="O96" s="531"/>
      <c r="P96" s="531"/>
      <c r="Q96" s="531"/>
      <c r="R96" s="528"/>
      <c r="S96" s="529"/>
      <c r="T96" s="529"/>
      <c r="U96" s="529"/>
      <c r="V96" s="530"/>
      <c r="W96" s="28"/>
      <c r="X96" s="4"/>
      <c r="Y96" s="5"/>
      <c r="Z96" s="354"/>
      <c r="AA96" s="355"/>
    </row>
    <row r="97" spans="1:27" ht="33.9" customHeight="1">
      <c r="A97" s="337"/>
      <c r="B97" s="356">
        <f t="shared" si="0"/>
        <v>45</v>
      </c>
      <c r="C97" s="532"/>
      <c r="D97" s="533"/>
      <c r="E97" s="533"/>
      <c r="F97" s="533"/>
      <c r="G97" s="533"/>
      <c r="H97" s="533"/>
      <c r="I97" s="533"/>
      <c r="J97" s="533"/>
      <c r="K97" s="533"/>
      <c r="L97" s="534"/>
      <c r="M97" s="531"/>
      <c r="N97" s="531"/>
      <c r="O97" s="531"/>
      <c r="P97" s="531"/>
      <c r="Q97" s="531"/>
      <c r="R97" s="528"/>
      <c r="S97" s="529"/>
      <c r="T97" s="529"/>
      <c r="U97" s="529"/>
      <c r="V97" s="530"/>
      <c r="W97" s="28"/>
      <c r="X97" s="4"/>
      <c r="Y97" s="5"/>
      <c r="Z97" s="354"/>
      <c r="AA97" s="355"/>
    </row>
    <row r="98" spans="1:27" ht="33.9" customHeight="1">
      <c r="A98" s="337"/>
      <c r="B98" s="356">
        <f t="shared" si="0"/>
        <v>46</v>
      </c>
      <c r="C98" s="532"/>
      <c r="D98" s="533"/>
      <c r="E98" s="533"/>
      <c r="F98" s="533"/>
      <c r="G98" s="533"/>
      <c r="H98" s="533"/>
      <c r="I98" s="533"/>
      <c r="J98" s="533"/>
      <c r="K98" s="533"/>
      <c r="L98" s="534"/>
      <c r="M98" s="531"/>
      <c r="N98" s="531"/>
      <c r="O98" s="531"/>
      <c r="P98" s="531"/>
      <c r="Q98" s="531"/>
      <c r="R98" s="528"/>
      <c r="S98" s="529"/>
      <c r="T98" s="529"/>
      <c r="U98" s="529"/>
      <c r="V98" s="530"/>
      <c r="W98" s="28"/>
      <c r="X98" s="4"/>
      <c r="Y98" s="5"/>
      <c r="Z98" s="354"/>
      <c r="AA98" s="355"/>
    </row>
    <row r="99" spans="1:27" ht="33.9" customHeight="1">
      <c r="A99" s="337"/>
      <c r="B99" s="356">
        <f t="shared" si="0"/>
        <v>47</v>
      </c>
      <c r="C99" s="532"/>
      <c r="D99" s="533"/>
      <c r="E99" s="533"/>
      <c r="F99" s="533"/>
      <c r="G99" s="533"/>
      <c r="H99" s="533"/>
      <c r="I99" s="533"/>
      <c r="J99" s="533"/>
      <c r="K99" s="533"/>
      <c r="L99" s="534"/>
      <c r="M99" s="531"/>
      <c r="N99" s="531"/>
      <c r="O99" s="531"/>
      <c r="P99" s="531"/>
      <c r="Q99" s="531"/>
      <c r="R99" s="528"/>
      <c r="S99" s="529"/>
      <c r="T99" s="529"/>
      <c r="U99" s="529"/>
      <c r="V99" s="530"/>
      <c r="W99" s="28"/>
      <c r="X99" s="4"/>
      <c r="Y99" s="5"/>
      <c r="Z99" s="354"/>
      <c r="AA99" s="355"/>
    </row>
    <row r="100" spans="1:27" ht="33.9" customHeight="1">
      <c r="A100" s="337"/>
      <c r="B100" s="356">
        <f t="shared" si="0"/>
        <v>48</v>
      </c>
      <c r="C100" s="532"/>
      <c r="D100" s="533"/>
      <c r="E100" s="533"/>
      <c r="F100" s="533"/>
      <c r="G100" s="533"/>
      <c r="H100" s="533"/>
      <c r="I100" s="533"/>
      <c r="J100" s="533"/>
      <c r="K100" s="533"/>
      <c r="L100" s="534"/>
      <c r="M100" s="531"/>
      <c r="N100" s="531"/>
      <c r="O100" s="531"/>
      <c r="P100" s="531"/>
      <c r="Q100" s="531"/>
      <c r="R100" s="528"/>
      <c r="S100" s="529"/>
      <c r="T100" s="529"/>
      <c r="U100" s="529"/>
      <c r="V100" s="530"/>
      <c r="W100" s="28"/>
      <c r="X100" s="4"/>
      <c r="Y100" s="5"/>
      <c r="Z100" s="354"/>
      <c r="AA100" s="355"/>
    </row>
    <row r="101" spans="1:27" ht="33.9" customHeight="1">
      <c r="A101" s="337"/>
      <c r="B101" s="356">
        <f t="shared" si="0"/>
        <v>49</v>
      </c>
      <c r="C101" s="532"/>
      <c r="D101" s="533"/>
      <c r="E101" s="533"/>
      <c r="F101" s="533"/>
      <c r="G101" s="533"/>
      <c r="H101" s="533"/>
      <c r="I101" s="533"/>
      <c r="J101" s="533"/>
      <c r="K101" s="533"/>
      <c r="L101" s="534"/>
      <c r="M101" s="531"/>
      <c r="N101" s="531"/>
      <c r="O101" s="531"/>
      <c r="P101" s="531"/>
      <c r="Q101" s="531"/>
      <c r="R101" s="528"/>
      <c r="S101" s="529"/>
      <c r="T101" s="529"/>
      <c r="U101" s="529"/>
      <c r="V101" s="530"/>
      <c r="W101" s="28"/>
      <c r="X101" s="4"/>
      <c r="Y101" s="5"/>
      <c r="Z101" s="354"/>
      <c r="AA101" s="355"/>
    </row>
    <row r="102" spans="1:27" ht="33.9" customHeight="1">
      <c r="A102" s="337"/>
      <c r="B102" s="356">
        <f t="shared" si="0"/>
        <v>50</v>
      </c>
      <c r="C102" s="532"/>
      <c r="D102" s="533"/>
      <c r="E102" s="533"/>
      <c r="F102" s="533"/>
      <c r="G102" s="533"/>
      <c r="H102" s="533"/>
      <c r="I102" s="533"/>
      <c r="J102" s="533"/>
      <c r="K102" s="533"/>
      <c r="L102" s="534"/>
      <c r="M102" s="531"/>
      <c r="N102" s="531"/>
      <c r="O102" s="531"/>
      <c r="P102" s="531"/>
      <c r="Q102" s="531"/>
      <c r="R102" s="528"/>
      <c r="S102" s="529"/>
      <c r="T102" s="529"/>
      <c r="U102" s="529"/>
      <c r="V102" s="530"/>
      <c r="W102" s="28"/>
      <c r="X102" s="4"/>
      <c r="Y102" s="5"/>
      <c r="Z102" s="354"/>
      <c r="AA102" s="355"/>
    </row>
    <row r="103" spans="1:27" ht="33.9" customHeight="1">
      <c r="A103" s="337"/>
      <c r="B103" s="356">
        <f t="shared" si="0"/>
        <v>51</v>
      </c>
      <c r="C103" s="532"/>
      <c r="D103" s="533"/>
      <c r="E103" s="533"/>
      <c r="F103" s="533"/>
      <c r="G103" s="533"/>
      <c r="H103" s="533"/>
      <c r="I103" s="533"/>
      <c r="J103" s="533"/>
      <c r="K103" s="533"/>
      <c r="L103" s="534"/>
      <c r="M103" s="531"/>
      <c r="N103" s="531"/>
      <c r="O103" s="531"/>
      <c r="P103" s="531"/>
      <c r="Q103" s="531"/>
      <c r="R103" s="528"/>
      <c r="S103" s="529"/>
      <c r="T103" s="529"/>
      <c r="U103" s="529"/>
      <c r="V103" s="530"/>
      <c r="W103" s="28"/>
      <c r="X103" s="4"/>
      <c r="Y103" s="5"/>
      <c r="Z103" s="354"/>
      <c r="AA103" s="355"/>
    </row>
    <row r="104" spans="1:27" ht="33.9" customHeight="1">
      <c r="A104" s="337"/>
      <c r="B104" s="356">
        <f t="shared" si="0"/>
        <v>52</v>
      </c>
      <c r="C104" s="532"/>
      <c r="D104" s="533"/>
      <c r="E104" s="533"/>
      <c r="F104" s="533"/>
      <c r="G104" s="533"/>
      <c r="H104" s="533"/>
      <c r="I104" s="533"/>
      <c r="J104" s="533"/>
      <c r="K104" s="533"/>
      <c r="L104" s="534"/>
      <c r="M104" s="531"/>
      <c r="N104" s="531"/>
      <c r="O104" s="531"/>
      <c r="P104" s="531"/>
      <c r="Q104" s="531"/>
      <c r="R104" s="528"/>
      <c r="S104" s="529"/>
      <c r="T104" s="529"/>
      <c r="U104" s="529"/>
      <c r="V104" s="530"/>
      <c r="W104" s="28"/>
      <c r="X104" s="4"/>
      <c r="Y104" s="5"/>
      <c r="Z104" s="354"/>
      <c r="AA104" s="355"/>
    </row>
    <row r="105" spans="1:27" ht="33.9" customHeight="1">
      <c r="A105" s="337"/>
      <c r="B105" s="356">
        <f t="shared" si="0"/>
        <v>53</v>
      </c>
      <c r="C105" s="532"/>
      <c r="D105" s="533"/>
      <c r="E105" s="533"/>
      <c r="F105" s="533"/>
      <c r="G105" s="533"/>
      <c r="H105" s="533"/>
      <c r="I105" s="533"/>
      <c r="J105" s="533"/>
      <c r="K105" s="533"/>
      <c r="L105" s="534"/>
      <c r="M105" s="531"/>
      <c r="N105" s="531"/>
      <c r="O105" s="531"/>
      <c r="P105" s="531"/>
      <c r="Q105" s="531"/>
      <c r="R105" s="528"/>
      <c r="S105" s="529"/>
      <c r="T105" s="529"/>
      <c r="U105" s="529"/>
      <c r="V105" s="530"/>
      <c r="W105" s="28"/>
      <c r="X105" s="4"/>
      <c r="Y105" s="5"/>
      <c r="Z105" s="354"/>
      <c r="AA105" s="355"/>
    </row>
    <row r="106" spans="1:27" ht="33.9" customHeight="1">
      <c r="A106" s="337"/>
      <c r="B106" s="356">
        <f t="shared" si="0"/>
        <v>54</v>
      </c>
      <c r="C106" s="532"/>
      <c r="D106" s="533"/>
      <c r="E106" s="533"/>
      <c r="F106" s="533"/>
      <c r="G106" s="533"/>
      <c r="H106" s="533"/>
      <c r="I106" s="533"/>
      <c r="J106" s="533"/>
      <c r="K106" s="533"/>
      <c r="L106" s="534"/>
      <c r="M106" s="531"/>
      <c r="N106" s="531"/>
      <c r="O106" s="531"/>
      <c r="P106" s="531"/>
      <c r="Q106" s="531"/>
      <c r="R106" s="528"/>
      <c r="S106" s="529"/>
      <c r="T106" s="529"/>
      <c r="U106" s="529"/>
      <c r="V106" s="530"/>
      <c r="W106" s="28"/>
      <c r="X106" s="4"/>
      <c r="Y106" s="5"/>
      <c r="Z106" s="354"/>
      <c r="AA106" s="355"/>
    </row>
    <row r="107" spans="1:27" ht="33.9" customHeight="1">
      <c r="A107" s="337"/>
      <c r="B107" s="356">
        <f t="shared" si="0"/>
        <v>55</v>
      </c>
      <c r="C107" s="532"/>
      <c r="D107" s="533"/>
      <c r="E107" s="533"/>
      <c r="F107" s="533"/>
      <c r="G107" s="533"/>
      <c r="H107" s="533"/>
      <c r="I107" s="533"/>
      <c r="J107" s="533"/>
      <c r="K107" s="533"/>
      <c r="L107" s="534"/>
      <c r="M107" s="531"/>
      <c r="N107" s="531"/>
      <c r="O107" s="531"/>
      <c r="P107" s="531"/>
      <c r="Q107" s="531"/>
      <c r="R107" s="528"/>
      <c r="S107" s="529"/>
      <c r="T107" s="529"/>
      <c r="U107" s="529"/>
      <c r="V107" s="530"/>
      <c r="W107" s="28"/>
      <c r="X107" s="4"/>
      <c r="Y107" s="5"/>
      <c r="Z107" s="354"/>
      <c r="AA107" s="355"/>
    </row>
    <row r="108" spans="1:27" ht="33.9" customHeight="1">
      <c r="A108" s="337"/>
      <c r="B108" s="356">
        <f t="shared" si="0"/>
        <v>56</v>
      </c>
      <c r="C108" s="532"/>
      <c r="D108" s="533"/>
      <c r="E108" s="533"/>
      <c r="F108" s="533"/>
      <c r="G108" s="533"/>
      <c r="H108" s="533"/>
      <c r="I108" s="533"/>
      <c r="J108" s="533"/>
      <c r="K108" s="533"/>
      <c r="L108" s="534"/>
      <c r="M108" s="531"/>
      <c r="N108" s="531"/>
      <c r="O108" s="531"/>
      <c r="P108" s="531"/>
      <c r="Q108" s="531"/>
      <c r="R108" s="528"/>
      <c r="S108" s="529"/>
      <c r="T108" s="529"/>
      <c r="U108" s="529"/>
      <c r="V108" s="530"/>
      <c r="W108" s="28"/>
      <c r="X108" s="4"/>
      <c r="Y108" s="5"/>
      <c r="Z108" s="354"/>
      <c r="AA108" s="355"/>
    </row>
    <row r="109" spans="1:27" ht="33.9" customHeight="1">
      <c r="A109" s="337"/>
      <c r="B109" s="356">
        <f t="shared" si="0"/>
        <v>57</v>
      </c>
      <c r="C109" s="532"/>
      <c r="D109" s="533"/>
      <c r="E109" s="533"/>
      <c r="F109" s="533"/>
      <c r="G109" s="533"/>
      <c r="H109" s="533"/>
      <c r="I109" s="533"/>
      <c r="J109" s="533"/>
      <c r="K109" s="533"/>
      <c r="L109" s="534"/>
      <c r="M109" s="531"/>
      <c r="N109" s="531"/>
      <c r="O109" s="531"/>
      <c r="P109" s="531"/>
      <c r="Q109" s="531"/>
      <c r="R109" s="528"/>
      <c r="S109" s="529"/>
      <c r="T109" s="529"/>
      <c r="U109" s="529"/>
      <c r="V109" s="530"/>
      <c r="W109" s="28"/>
      <c r="X109" s="4"/>
      <c r="Y109" s="5"/>
      <c r="Z109" s="354"/>
      <c r="AA109" s="355"/>
    </row>
    <row r="110" spans="1:27" ht="33.9" customHeight="1">
      <c r="A110" s="337"/>
      <c r="B110" s="356">
        <f t="shared" si="0"/>
        <v>58</v>
      </c>
      <c r="C110" s="532"/>
      <c r="D110" s="533"/>
      <c r="E110" s="533"/>
      <c r="F110" s="533"/>
      <c r="G110" s="533"/>
      <c r="H110" s="533"/>
      <c r="I110" s="533"/>
      <c r="J110" s="533"/>
      <c r="K110" s="533"/>
      <c r="L110" s="534"/>
      <c r="M110" s="531"/>
      <c r="N110" s="531"/>
      <c r="O110" s="531"/>
      <c r="P110" s="531"/>
      <c r="Q110" s="531"/>
      <c r="R110" s="528"/>
      <c r="S110" s="529"/>
      <c r="T110" s="529"/>
      <c r="U110" s="529"/>
      <c r="V110" s="530"/>
      <c r="W110" s="28"/>
      <c r="X110" s="4"/>
      <c r="Y110" s="5"/>
      <c r="Z110" s="354"/>
      <c r="AA110" s="355"/>
    </row>
    <row r="111" spans="1:27" ht="33.9" customHeight="1">
      <c r="A111" s="337"/>
      <c r="B111" s="356">
        <f t="shared" si="0"/>
        <v>59</v>
      </c>
      <c r="C111" s="532"/>
      <c r="D111" s="533"/>
      <c r="E111" s="533"/>
      <c r="F111" s="533"/>
      <c r="G111" s="533"/>
      <c r="H111" s="533"/>
      <c r="I111" s="533"/>
      <c r="J111" s="533"/>
      <c r="K111" s="533"/>
      <c r="L111" s="534"/>
      <c r="M111" s="531"/>
      <c r="N111" s="531"/>
      <c r="O111" s="531"/>
      <c r="P111" s="531"/>
      <c r="Q111" s="531"/>
      <c r="R111" s="528"/>
      <c r="S111" s="529"/>
      <c r="T111" s="529"/>
      <c r="U111" s="529"/>
      <c r="V111" s="530"/>
      <c r="W111" s="28"/>
      <c r="X111" s="4"/>
      <c r="Y111" s="5"/>
      <c r="Z111" s="354"/>
      <c r="AA111" s="355"/>
    </row>
    <row r="112" spans="1:27" ht="33.9" customHeight="1">
      <c r="A112" s="337"/>
      <c r="B112" s="356">
        <f t="shared" si="0"/>
        <v>60</v>
      </c>
      <c r="C112" s="532"/>
      <c r="D112" s="533"/>
      <c r="E112" s="533"/>
      <c r="F112" s="533"/>
      <c r="G112" s="533"/>
      <c r="H112" s="533"/>
      <c r="I112" s="533"/>
      <c r="J112" s="533"/>
      <c r="K112" s="533"/>
      <c r="L112" s="534"/>
      <c r="M112" s="531"/>
      <c r="N112" s="531"/>
      <c r="O112" s="531"/>
      <c r="P112" s="531"/>
      <c r="Q112" s="531"/>
      <c r="R112" s="528"/>
      <c r="S112" s="529"/>
      <c r="T112" s="529"/>
      <c r="U112" s="529"/>
      <c r="V112" s="530"/>
      <c r="W112" s="28"/>
      <c r="X112" s="4"/>
      <c r="Y112" s="5"/>
      <c r="Z112" s="354"/>
      <c r="AA112" s="355"/>
    </row>
    <row r="113" spans="1:27" ht="33.9" customHeight="1">
      <c r="A113" s="337"/>
      <c r="B113" s="356">
        <f t="shared" si="0"/>
        <v>61</v>
      </c>
      <c r="C113" s="532"/>
      <c r="D113" s="533"/>
      <c r="E113" s="533"/>
      <c r="F113" s="533"/>
      <c r="G113" s="533"/>
      <c r="H113" s="533"/>
      <c r="I113" s="533"/>
      <c r="J113" s="533"/>
      <c r="K113" s="533"/>
      <c r="L113" s="534"/>
      <c r="M113" s="531"/>
      <c r="N113" s="531"/>
      <c r="O113" s="531"/>
      <c r="P113" s="531"/>
      <c r="Q113" s="531"/>
      <c r="R113" s="528"/>
      <c r="S113" s="529"/>
      <c r="T113" s="529"/>
      <c r="U113" s="529"/>
      <c r="V113" s="530"/>
      <c r="W113" s="28"/>
      <c r="X113" s="4"/>
      <c r="Y113" s="5"/>
      <c r="Z113" s="354"/>
      <c r="AA113" s="355"/>
    </row>
    <row r="114" spans="1:27" ht="33.9" customHeight="1">
      <c r="A114" s="337"/>
      <c r="B114" s="356">
        <f t="shared" si="0"/>
        <v>62</v>
      </c>
      <c r="C114" s="532"/>
      <c r="D114" s="533"/>
      <c r="E114" s="533"/>
      <c r="F114" s="533"/>
      <c r="G114" s="533"/>
      <c r="H114" s="533"/>
      <c r="I114" s="533"/>
      <c r="J114" s="533"/>
      <c r="K114" s="533"/>
      <c r="L114" s="534"/>
      <c r="M114" s="531"/>
      <c r="N114" s="531"/>
      <c r="O114" s="531"/>
      <c r="P114" s="531"/>
      <c r="Q114" s="531"/>
      <c r="R114" s="528"/>
      <c r="S114" s="529"/>
      <c r="T114" s="529"/>
      <c r="U114" s="529"/>
      <c r="V114" s="530"/>
      <c r="W114" s="28"/>
      <c r="X114" s="4"/>
      <c r="Y114" s="5"/>
      <c r="Z114" s="354"/>
      <c r="AA114" s="355"/>
    </row>
    <row r="115" spans="1:27" ht="33.9" customHeight="1">
      <c r="A115" s="337"/>
      <c r="B115" s="356">
        <f t="shared" si="0"/>
        <v>63</v>
      </c>
      <c r="C115" s="532"/>
      <c r="D115" s="533"/>
      <c r="E115" s="533"/>
      <c r="F115" s="533"/>
      <c r="G115" s="533"/>
      <c r="H115" s="533"/>
      <c r="I115" s="533"/>
      <c r="J115" s="533"/>
      <c r="K115" s="533"/>
      <c r="L115" s="534"/>
      <c r="M115" s="531"/>
      <c r="N115" s="531"/>
      <c r="O115" s="531"/>
      <c r="P115" s="531"/>
      <c r="Q115" s="531"/>
      <c r="R115" s="528"/>
      <c r="S115" s="529"/>
      <c r="T115" s="529"/>
      <c r="U115" s="529"/>
      <c r="V115" s="530"/>
      <c r="W115" s="28"/>
      <c r="X115" s="4"/>
      <c r="Y115" s="5"/>
      <c r="Z115" s="354"/>
      <c r="AA115" s="355"/>
    </row>
    <row r="116" spans="1:27" ht="33.9" customHeight="1">
      <c r="A116" s="337"/>
      <c r="B116" s="356">
        <f t="shared" si="0"/>
        <v>64</v>
      </c>
      <c r="C116" s="532"/>
      <c r="D116" s="533"/>
      <c r="E116" s="533"/>
      <c r="F116" s="533"/>
      <c r="G116" s="533"/>
      <c r="H116" s="533"/>
      <c r="I116" s="533"/>
      <c r="J116" s="533"/>
      <c r="K116" s="533"/>
      <c r="L116" s="534"/>
      <c r="M116" s="531"/>
      <c r="N116" s="531"/>
      <c r="O116" s="531"/>
      <c r="P116" s="531"/>
      <c r="Q116" s="531"/>
      <c r="R116" s="528"/>
      <c r="S116" s="529"/>
      <c r="T116" s="529"/>
      <c r="U116" s="529"/>
      <c r="V116" s="530"/>
      <c r="W116" s="28"/>
      <c r="X116" s="4"/>
      <c r="Y116" s="5"/>
      <c r="Z116" s="354"/>
      <c r="AA116" s="355"/>
    </row>
    <row r="117" spans="1:27" ht="33.9" customHeight="1">
      <c r="A117" s="337"/>
      <c r="B117" s="356">
        <f t="shared" si="0"/>
        <v>65</v>
      </c>
      <c r="C117" s="532"/>
      <c r="D117" s="533"/>
      <c r="E117" s="533"/>
      <c r="F117" s="533"/>
      <c r="G117" s="533"/>
      <c r="H117" s="533"/>
      <c r="I117" s="533"/>
      <c r="J117" s="533"/>
      <c r="K117" s="533"/>
      <c r="L117" s="534"/>
      <c r="M117" s="531"/>
      <c r="N117" s="531"/>
      <c r="O117" s="531"/>
      <c r="P117" s="531"/>
      <c r="Q117" s="531"/>
      <c r="R117" s="528"/>
      <c r="S117" s="529"/>
      <c r="T117" s="529"/>
      <c r="U117" s="529"/>
      <c r="V117" s="530"/>
      <c r="W117" s="28"/>
      <c r="X117" s="4"/>
      <c r="Y117" s="5"/>
      <c r="Z117" s="354"/>
      <c r="AA117" s="355"/>
    </row>
    <row r="118" spans="1:27" ht="33.9" customHeight="1">
      <c r="A118" s="337"/>
      <c r="B118" s="356">
        <f t="shared" si="0"/>
        <v>66</v>
      </c>
      <c r="C118" s="532"/>
      <c r="D118" s="533"/>
      <c r="E118" s="533"/>
      <c r="F118" s="533"/>
      <c r="G118" s="533"/>
      <c r="H118" s="533"/>
      <c r="I118" s="533"/>
      <c r="J118" s="533"/>
      <c r="K118" s="533"/>
      <c r="L118" s="534"/>
      <c r="M118" s="531"/>
      <c r="N118" s="531"/>
      <c r="O118" s="531"/>
      <c r="P118" s="531"/>
      <c r="Q118" s="531"/>
      <c r="R118" s="528"/>
      <c r="S118" s="529"/>
      <c r="T118" s="529"/>
      <c r="U118" s="529"/>
      <c r="V118" s="530"/>
      <c r="W118" s="28"/>
      <c r="X118" s="4"/>
      <c r="Y118" s="5"/>
      <c r="Z118" s="354"/>
      <c r="AA118" s="355"/>
    </row>
    <row r="119" spans="1:27" ht="33.9" customHeight="1">
      <c r="A119" s="337"/>
      <c r="B119" s="356">
        <f t="shared" ref="B119:B152" si="1">B118+1</f>
        <v>67</v>
      </c>
      <c r="C119" s="532"/>
      <c r="D119" s="533"/>
      <c r="E119" s="533"/>
      <c r="F119" s="533"/>
      <c r="G119" s="533"/>
      <c r="H119" s="533"/>
      <c r="I119" s="533"/>
      <c r="J119" s="533"/>
      <c r="K119" s="533"/>
      <c r="L119" s="534"/>
      <c r="M119" s="531"/>
      <c r="N119" s="531"/>
      <c r="O119" s="531"/>
      <c r="P119" s="531"/>
      <c r="Q119" s="531"/>
      <c r="R119" s="528"/>
      <c r="S119" s="529"/>
      <c r="T119" s="529"/>
      <c r="U119" s="529"/>
      <c r="V119" s="530"/>
      <c r="W119" s="28"/>
      <c r="X119" s="4"/>
      <c r="Y119" s="5"/>
      <c r="Z119" s="354"/>
      <c r="AA119" s="355"/>
    </row>
    <row r="120" spans="1:27" ht="33.9" customHeight="1">
      <c r="A120" s="337"/>
      <c r="B120" s="356">
        <f t="shared" si="1"/>
        <v>68</v>
      </c>
      <c r="C120" s="532"/>
      <c r="D120" s="533"/>
      <c r="E120" s="533"/>
      <c r="F120" s="533"/>
      <c r="G120" s="533"/>
      <c r="H120" s="533"/>
      <c r="I120" s="533"/>
      <c r="J120" s="533"/>
      <c r="K120" s="533"/>
      <c r="L120" s="534"/>
      <c r="M120" s="531"/>
      <c r="N120" s="531"/>
      <c r="O120" s="531"/>
      <c r="P120" s="531"/>
      <c r="Q120" s="531"/>
      <c r="R120" s="528"/>
      <c r="S120" s="529"/>
      <c r="T120" s="529"/>
      <c r="U120" s="529"/>
      <c r="V120" s="530"/>
      <c r="W120" s="28"/>
      <c r="X120" s="4"/>
      <c r="Y120" s="5"/>
      <c r="Z120" s="354"/>
      <c r="AA120" s="355"/>
    </row>
    <row r="121" spans="1:27" ht="33.9" customHeight="1">
      <c r="A121" s="337"/>
      <c r="B121" s="356">
        <f t="shared" si="1"/>
        <v>69</v>
      </c>
      <c r="C121" s="532"/>
      <c r="D121" s="533"/>
      <c r="E121" s="533"/>
      <c r="F121" s="533"/>
      <c r="G121" s="533"/>
      <c r="H121" s="533"/>
      <c r="I121" s="533"/>
      <c r="J121" s="533"/>
      <c r="K121" s="533"/>
      <c r="L121" s="534"/>
      <c r="M121" s="531"/>
      <c r="N121" s="531"/>
      <c r="O121" s="531"/>
      <c r="P121" s="531"/>
      <c r="Q121" s="531"/>
      <c r="R121" s="528"/>
      <c r="S121" s="529"/>
      <c r="T121" s="529"/>
      <c r="U121" s="529"/>
      <c r="V121" s="530"/>
      <c r="W121" s="28"/>
      <c r="X121" s="4"/>
      <c r="Y121" s="5"/>
      <c r="Z121" s="354"/>
      <c r="AA121" s="355"/>
    </row>
    <row r="122" spans="1:27" ht="33.9" customHeight="1">
      <c r="A122" s="337"/>
      <c r="B122" s="356">
        <f t="shared" si="1"/>
        <v>70</v>
      </c>
      <c r="C122" s="532"/>
      <c r="D122" s="533"/>
      <c r="E122" s="533"/>
      <c r="F122" s="533"/>
      <c r="G122" s="533"/>
      <c r="H122" s="533"/>
      <c r="I122" s="533"/>
      <c r="J122" s="533"/>
      <c r="K122" s="533"/>
      <c r="L122" s="534"/>
      <c r="M122" s="531"/>
      <c r="N122" s="531"/>
      <c r="O122" s="531"/>
      <c r="P122" s="531"/>
      <c r="Q122" s="531"/>
      <c r="R122" s="528"/>
      <c r="S122" s="529"/>
      <c r="T122" s="529"/>
      <c r="U122" s="529"/>
      <c r="V122" s="530"/>
      <c r="W122" s="28"/>
      <c r="X122" s="4"/>
      <c r="Y122" s="5"/>
      <c r="Z122" s="354"/>
      <c r="AA122" s="355"/>
    </row>
    <row r="123" spans="1:27" ht="33.9" customHeight="1">
      <c r="A123" s="337"/>
      <c r="B123" s="356">
        <f t="shared" si="1"/>
        <v>71</v>
      </c>
      <c r="C123" s="532"/>
      <c r="D123" s="533"/>
      <c r="E123" s="533"/>
      <c r="F123" s="533"/>
      <c r="G123" s="533"/>
      <c r="H123" s="533"/>
      <c r="I123" s="533"/>
      <c r="J123" s="533"/>
      <c r="K123" s="533"/>
      <c r="L123" s="534"/>
      <c r="M123" s="531"/>
      <c r="N123" s="531"/>
      <c r="O123" s="531"/>
      <c r="P123" s="531"/>
      <c r="Q123" s="531"/>
      <c r="R123" s="528"/>
      <c r="S123" s="529"/>
      <c r="T123" s="529"/>
      <c r="U123" s="529"/>
      <c r="V123" s="530"/>
      <c r="W123" s="28"/>
      <c r="X123" s="4"/>
      <c r="Y123" s="5"/>
      <c r="Z123" s="354"/>
      <c r="AA123" s="355"/>
    </row>
    <row r="124" spans="1:27" ht="33.9" customHeight="1">
      <c r="A124" s="337"/>
      <c r="B124" s="356">
        <f t="shared" si="1"/>
        <v>72</v>
      </c>
      <c r="C124" s="532"/>
      <c r="D124" s="533"/>
      <c r="E124" s="533"/>
      <c r="F124" s="533"/>
      <c r="G124" s="533"/>
      <c r="H124" s="533"/>
      <c r="I124" s="533"/>
      <c r="J124" s="533"/>
      <c r="K124" s="533"/>
      <c r="L124" s="534"/>
      <c r="M124" s="531"/>
      <c r="N124" s="531"/>
      <c r="O124" s="531"/>
      <c r="P124" s="531"/>
      <c r="Q124" s="531"/>
      <c r="R124" s="528"/>
      <c r="S124" s="529"/>
      <c r="T124" s="529"/>
      <c r="U124" s="529"/>
      <c r="V124" s="530"/>
      <c r="W124" s="28"/>
      <c r="X124" s="4"/>
      <c r="Y124" s="5"/>
      <c r="Z124" s="354"/>
      <c r="AA124" s="355"/>
    </row>
    <row r="125" spans="1:27" ht="33.9" customHeight="1">
      <c r="A125" s="337"/>
      <c r="B125" s="356">
        <f t="shared" si="1"/>
        <v>73</v>
      </c>
      <c r="C125" s="532"/>
      <c r="D125" s="533"/>
      <c r="E125" s="533"/>
      <c r="F125" s="533"/>
      <c r="G125" s="533"/>
      <c r="H125" s="533"/>
      <c r="I125" s="533"/>
      <c r="J125" s="533"/>
      <c r="K125" s="533"/>
      <c r="L125" s="534"/>
      <c r="M125" s="531"/>
      <c r="N125" s="531"/>
      <c r="O125" s="531"/>
      <c r="P125" s="531"/>
      <c r="Q125" s="531"/>
      <c r="R125" s="528"/>
      <c r="S125" s="529"/>
      <c r="T125" s="529"/>
      <c r="U125" s="529"/>
      <c r="V125" s="530"/>
      <c r="W125" s="28"/>
      <c r="X125" s="4"/>
      <c r="Y125" s="5"/>
      <c r="Z125" s="354"/>
      <c r="AA125" s="355"/>
    </row>
    <row r="126" spans="1:27" ht="33.9" customHeight="1">
      <c r="A126" s="337"/>
      <c r="B126" s="356">
        <f t="shared" si="1"/>
        <v>74</v>
      </c>
      <c r="C126" s="532"/>
      <c r="D126" s="533"/>
      <c r="E126" s="533"/>
      <c r="F126" s="533"/>
      <c r="G126" s="533"/>
      <c r="H126" s="533"/>
      <c r="I126" s="533"/>
      <c r="J126" s="533"/>
      <c r="K126" s="533"/>
      <c r="L126" s="534"/>
      <c r="M126" s="531"/>
      <c r="N126" s="531"/>
      <c r="O126" s="531"/>
      <c r="P126" s="531"/>
      <c r="Q126" s="531"/>
      <c r="R126" s="528"/>
      <c r="S126" s="529"/>
      <c r="T126" s="529"/>
      <c r="U126" s="529"/>
      <c r="V126" s="530"/>
      <c r="W126" s="28"/>
      <c r="X126" s="4"/>
      <c r="Y126" s="5"/>
      <c r="Z126" s="354"/>
      <c r="AA126" s="355"/>
    </row>
    <row r="127" spans="1:27" ht="33.9" customHeight="1">
      <c r="A127" s="337"/>
      <c r="B127" s="356">
        <f t="shared" si="1"/>
        <v>75</v>
      </c>
      <c r="C127" s="532"/>
      <c r="D127" s="533"/>
      <c r="E127" s="533"/>
      <c r="F127" s="533"/>
      <c r="G127" s="533"/>
      <c r="H127" s="533"/>
      <c r="I127" s="533"/>
      <c r="J127" s="533"/>
      <c r="K127" s="533"/>
      <c r="L127" s="534"/>
      <c r="M127" s="531"/>
      <c r="N127" s="531"/>
      <c r="O127" s="531"/>
      <c r="P127" s="531"/>
      <c r="Q127" s="531"/>
      <c r="R127" s="528"/>
      <c r="S127" s="529"/>
      <c r="T127" s="529"/>
      <c r="U127" s="529"/>
      <c r="V127" s="530"/>
      <c r="W127" s="28"/>
      <c r="X127" s="4"/>
      <c r="Y127" s="5"/>
      <c r="Z127" s="354"/>
      <c r="AA127" s="355"/>
    </row>
    <row r="128" spans="1:27" ht="33.9" customHeight="1">
      <c r="A128" s="337"/>
      <c r="B128" s="356">
        <f t="shared" si="1"/>
        <v>76</v>
      </c>
      <c r="C128" s="532"/>
      <c r="D128" s="533"/>
      <c r="E128" s="533"/>
      <c r="F128" s="533"/>
      <c r="G128" s="533"/>
      <c r="H128" s="533"/>
      <c r="I128" s="533"/>
      <c r="J128" s="533"/>
      <c r="K128" s="533"/>
      <c r="L128" s="534"/>
      <c r="M128" s="531"/>
      <c r="N128" s="531"/>
      <c r="O128" s="531"/>
      <c r="P128" s="531"/>
      <c r="Q128" s="531"/>
      <c r="R128" s="528"/>
      <c r="S128" s="529"/>
      <c r="T128" s="529"/>
      <c r="U128" s="529"/>
      <c r="V128" s="530"/>
      <c r="W128" s="28"/>
      <c r="X128" s="4"/>
      <c r="Y128" s="5"/>
      <c r="Z128" s="354"/>
      <c r="AA128" s="355"/>
    </row>
    <row r="129" spans="1:27" ht="33.9" customHeight="1">
      <c r="A129" s="337"/>
      <c r="B129" s="356">
        <f t="shared" si="1"/>
        <v>77</v>
      </c>
      <c r="C129" s="532"/>
      <c r="D129" s="533"/>
      <c r="E129" s="533"/>
      <c r="F129" s="533"/>
      <c r="G129" s="533"/>
      <c r="H129" s="533"/>
      <c r="I129" s="533"/>
      <c r="J129" s="533"/>
      <c r="K129" s="533"/>
      <c r="L129" s="534"/>
      <c r="M129" s="531"/>
      <c r="N129" s="531"/>
      <c r="O129" s="531"/>
      <c r="P129" s="531"/>
      <c r="Q129" s="531"/>
      <c r="R129" s="528"/>
      <c r="S129" s="529"/>
      <c r="T129" s="529"/>
      <c r="U129" s="529"/>
      <c r="V129" s="530"/>
      <c r="W129" s="28"/>
      <c r="X129" s="4"/>
      <c r="Y129" s="5"/>
      <c r="Z129" s="354"/>
      <c r="AA129" s="355"/>
    </row>
    <row r="130" spans="1:27" ht="33.9" customHeight="1">
      <c r="A130" s="337"/>
      <c r="B130" s="356">
        <f t="shared" si="1"/>
        <v>78</v>
      </c>
      <c r="C130" s="532"/>
      <c r="D130" s="533"/>
      <c r="E130" s="533"/>
      <c r="F130" s="533"/>
      <c r="G130" s="533"/>
      <c r="H130" s="533"/>
      <c r="I130" s="533"/>
      <c r="J130" s="533"/>
      <c r="K130" s="533"/>
      <c r="L130" s="534"/>
      <c r="M130" s="531"/>
      <c r="N130" s="531"/>
      <c r="O130" s="531"/>
      <c r="P130" s="531"/>
      <c r="Q130" s="531"/>
      <c r="R130" s="528"/>
      <c r="S130" s="529"/>
      <c r="T130" s="529"/>
      <c r="U130" s="529"/>
      <c r="V130" s="530"/>
      <c r="W130" s="28"/>
      <c r="X130" s="4"/>
      <c r="Y130" s="5"/>
      <c r="Z130" s="354"/>
      <c r="AA130" s="355"/>
    </row>
    <row r="131" spans="1:27" ht="33.9" customHeight="1">
      <c r="A131" s="337"/>
      <c r="B131" s="356">
        <f t="shared" si="1"/>
        <v>79</v>
      </c>
      <c r="C131" s="532"/>
      <c r="D131" s="533"/>
      <c r="E131" s="533"/>
      <c r="F131" s="533"/>
      <c r="G131" s="533"/>
      <c r="H131" s="533"/>
      <c r="I131" s="533"/>
      <c r="J131" s="533"/>
      <c r="K131" s="533"/>
      <c r="L131" s="534"/>
      <c r="M131" s="531"/>
      <c r="N131" s="531"/>
      <c r="O131" s="531"/>
      <c r="P131" s="531"/>
      <c r="Q131" s="531"/>
      <c r="R131" s="528"/>
      <c r="S131" s="529"/>
      <c r="T131" s="529"/>
      <c r="U131" s="529"/>
      <c r="V131" s="530"/>
      <c r="W131" s="28"/>
      <c r="X131" s="4"/>
      <c r="Y131" s="5"/>
      <c r="Z131" s="354"/>
      <c r="AA131" s="355"/>
    </row>
    <row r="132" spans="1:27" ht="33.9" customHeight="1">
      <c r="A132" s="337"/>
      <c r="B132" s="356">
        <f t="shared" si="1"/>
        <v>80</v>
      </c>
      <c r="C132" s="532"/>
      <c r="D132" s="533"/>
      <c r="E132" s="533"/>
      <c r="F132" s="533"/>
      <c r="G132" s="533"/>
      <c r="H132" s="533"/>
      <c r="I132" s="533"/>
      <c r="J132" s="533"/>
      <c r="K132" s="533"/>
      <c r="L132" s="534"/>
      <c r="M132" s="531"/>
      <c r="N132" s="531"/>
      <c r="O132" s="531"/>
      <c r="P132" s="531"/>
      <c r="Q132" s="531"/>
      <c r="R132" s="528"/>
      <c r="S132" s="529"/>
      <c r="T132" s="529"/>
      <c r="U132" s="529"/>
      <c r="V132" s="530"/>
      <c r="W132" s="28"/>
      <c r="X132" s="4"/>
      <c r="Y132" s="5"/>
      <c r="Z132" s="354"/>
      <c r="AA132" s="355"/>
    </row>
    <row r="133" spans="1:27" ht="33.9" customHeight="1">
      <c r="A133" s="337"/>
      <c r="B133" s="356">
        <f t="shared" si="1"/>
        <v>81</v>
      </c>
      <c r="C133" s="532"/>
      <c r="D133" s="533"/>
      <c r="E133" s="533"/>
      <c r="F133" s="533"/>
      <c r="G133" s="533"/>
      <c r="H133" s="533"/>
      <c r="I133" s="533"/>
      <c r="J133" s="533"/>
      <c r="K133" s="533"/>
      <c r="L133" s="534"/>
      <c r="M133" s="531"/>
      <c r="N133" s="531"/>
      <c r="O133" s="531"/>
      <c r="P133" s="531"/>
      <c r="Q133" s="531"/>
      <c r="R133" s="528"/>
      <c r="S133" s="529"/>
      <c r="T133" s="529"/>
      <c r="U133" s="529"/>
      <c r="V133" s="530"/>
      <c r="W133" s="28"/>
      <c r="X133" s="4"/>
      <c r="Y133" s="5"/>
      <c r="Z133" s="354"/>
      <c r="AA133" s="355"/>
    </row>
    <row r="134" spans="1:27" ht="33.9" customHeight="1">
      <c r="A134" s="337"/>
      <c r="B134" s="356">
        <f t="shared" si="1"/>
        <v>82</v>
      </c>
      <c r="C134" s="532"/>
      <c r="D134" s="533"/>
      <c r="E134" s="533"/>
      <c r="F134" s="533"/>
      <c r="G134" s="533"/>
      <c r="H134" s="533"/>
      <c r="I134" s="533"/>
      <c r="J134" s="533"/>
      <c r="K134" s="533"/>
      <c r="L134" s="534"/>
      <c r="M134" s="531"/>
      <c r="N134" s="531"/>
      <c r="O134" s="531"/>
      <c r="P134" s="531"/>
      <c r="Q134" s="531"/>
      <c r="R134" s="528"/>
      <c r="S134" s="529"/>
      <c r="T134" s="529"/>
      <c r="U134" s="529"/>
      <c r="V134" s="530"/>
      <c r="W134" s="28"/>
      <c r="X134" s="4"/>
      <c r="Y134" s="5"/>
      <c r="Z134" s="354"/>
      <c r="AA134" s="355"/>
    </row>
    <row r="135" spans="1:27" ht="33.9" customHeight="1">
      <c r="A135" s="337"/>
      <c r="B135" s="356">
        <f t="shared" si="1"/>
        <v>83</v>
      </c>
      <c r="C135" s="532"/>
      <c r="D135" s="533"/>
      <c r="E135" s="533"/>
      <c r="F135" s="533"/>
      <c r="G135" s="533"/>
      <c r="H135" s="533"/>
      <c r="I135" s="533"/>
      <c r="J135" s="533"/>
      <c r="K135" s="533"/>
      <c r="L135" s="534"/>
      <c r="M135" s="531"/>
      <c r="N135" s="531"/>
      <c r="O135" s="531"/>
      <c r="P135" s="531"/>
      <c r="Q135" s="531"/>
      <c r="R135" s="528"/>
      <c r="S135" s="529"/>
      <c r="T135" s="529"/>
      <c r="U135" s="529"/>
      <c r="V135" s="530"/>
      <c r="W135" s="28"/>
      <c r="X135" s="4"/>
      <c r="Y135" s="5"/>
      <c r="Z135" s="354"/>
      <c r="AA135" s="355"/>
    </row>
    <row r="136" spans="1:27" ht="33.9" customHeight="1">
      <c r="A136" s="337"/>
      <c r="B136" s="356">
        <f t="shared" si="1"/>
        <v>84</v>
      </c>
      <c r="C136" s="532"/>
      <c r="D136" s="533"/>
      <c r="E136" s="533"/>
      <c r="F136" s="533"/>
      <c r="G136" s="533"/>
      <c r="H136" s="533"/>
      <c r="I136" s="533"/>
      <c r="J136" s="533"/>
      <c r="K136" s="533"/>
      <c r="L136" s="534"/>
      <c r="M136" s="531"/>
      <c r="N136" s="531"/>
      <c r="O136" s="531"/>
      <c r="P136" s="531"/>
      <c r="Q136" s="531"/>
      <c r="R136" s="528"/>
      <c r="S136" s="529"/>
      <c r="T136" s="529"/>
      <c r="U136" s="529"/>
      <c r="V136" s="530"/>
      <c r="W136" s="28"/>
      <c r="X136" s="4"/>
      <c r="Y136" s="5"/>
      <c r="Z136" s="354"/>
      <c r="AA136" s="355"/>
    </row>
    <row r="137" spans="1:27" ht="33.9" customHeight="1">
      <c r="A137" s="337"/>
      <c r="B137" s="356">
        <f t="shared" si="1"/>
        <v>85</v>
      </c>
      <c r="C137" s="532"/>
      <c r="D137" s="533"/>
      <c r="E137" s="533"/>
      <c r="F137" s="533"/>
      <c r="G137" s="533"/>
      <c r="H137" s="533"/>
      <c r="I137" s="533"/>
      <c r="J137" s="533"/>
      <c r="K137" s="533"/>
      <c r="L137" s="534"/>
      <c r="M137" s="531"/>
      <c r="N137" s="531"/>
      <c r="O137" s="531"/>
      <c r="P137" s="531"/>
      <c r="Q137" s="531"/>
      <c r="R137" s="528"/>
      <c r="S137" s="529"/>
      <c r="T137" s="529"/>
      <c r="U137" s="529"/>
      <c r="V137" s="530"/>
      <c r="W137" s="28"/>
      <c r="X137" s="4"/>
      <c r="Y137" s="5"/>
      <c r="Z137" s="354"/>
      <c r="AA137" s="355"/>
    </row>
    <row r="138" spans="1:27" ht="33.9" customHeight="1">
      <c r="A138" s="337"/>
      <c r="B138" s="356">
        <f t="shared" si="1"/>
        <v>86</v>
      </c>
      <c r="C138" s="532"/>
      <c r="D138" s="533"/>
      <c r="E138" s="533"/>
      <c r="F138" s="533"/>
      <c r="G138" s="533"/>
      <c r="H138" s="533"/>
      <c r="I138" s="533"/>
      <c r="J138" s="533"/>
      <c r="K138" s="533"/>
      <c r="L138" s="534"/>
      <c r="M138" s="531"/>
      <c r="N138" s="531"/>
      <c r="O138" s="531"/>
      <c r="P138" s="531"/>
      <c r="Q138" s="531"/>
      <c r="R138" s="528"/>
      <c r="S138" s="529"/>
      <c r="T138" s="529"/>
      <c r="U138" s="529"/>
      <c r="V138" s="530"/>
      <c r="W138" s="28"/>
      <c r="X138" s="4"/>
      <c r="Y138" s="5"/>
      <c r="Z138" s="354"/>
      <c r="AA138" s="355"/>
    </row>
    <row r="139" spans="1:27" ht="33.9" customHeight="1">
      <c r="A139" s="337"/>
      <c r="B139" s="356">
        <f t="shared" si="1"/>
        <v>87</v>
      </c>
      <c r="C139" s="532"/>
      <c r="D139" s="533"/>
      <c r="E139" s="533"/>
      <c r="F139" s="533"/>
      <c r="G139" s="533"/>
      <c r="H139" s="533"/>
      <c r="I139" s="533"/>
      <c r="J139" s="533"/>
      <c r="K139" s="533"/>
      <c r="L139" s="534"/>
      <c r="M139" s="531"/>
      <c r="N139" s="531"/>
      <c r="O139" s="531"/>
      <c r="P139" s="531"/>
      <c r="Q139" s="531"/>
      <c r="R139" s="528"/>
      <c r="S139" s="529"/>
      <c r="T139" s="529"/>
      <c r="U139" s="529"/>
      <c r="V139" s="530"/>
      <c r="W139" s="28"/>
      <c r="X139" s="4"/>
      <c r="Y139" s="5"/>
      <c r="Z139" s="354"/>
      <c r="AA139" s="355"/>
    </row>
    <row r="140" spans="1:27" ht="33.9" customHeight="1">
      <c r="A140" s="337"/>
      <c r="B140" s="356">
        <f t="shared" si="1"/>
        <v>88</v>
      </c>
      <c r="C140" s="532"/>
      <c r="D140" s="533"/>
      <c r="E140" s="533"/>
      <c r="F140" s="533"/>
      <c r="G140" s="533"/>
      <c r="H140" s="533"/>
      <c r="I140" s="533"/>
      <c r="J140" s="533"/>
      <c r="K140" s="533"/>
      <c r="L140" s="534"/>
      <c r="M140" s="531"/>
      <c r="N140" s="531"/>
      <c r="O140" s="531"/>
      <c r="P140" s="531"/>
      <c r="Q140" s="531"/>
      <c r="R140" s="528"/>
      <c r="S140" s="529"/>
      <c r="T140" s="529"/>
      <c r="U140" s="529"/>
      <c r="V140" s="530"/>
      <c r="W140" s="28"/>
      <c r="X140" s="4"/>
      <c r="Y140" s="5"/>
      <c r="Z140" s="354"/>
      <c r="AA140" s="355"/>
    </row>
    <row r="141" spans="1:27" ht="33.9" customHeight="1">
      <c r="A141" s="337"/>
      <c r="B141" s="356">
        <f t="shared" si="1"/>
        <v>89</v>
      </c>
      <c r="C141" s="532"/>
      <c r="D141" s="533"/>
      <c r="E141" s="533"/>
      <c r="F141" s="533"/>
      <c r="G141" s="533"/>
      <c r="H141" s="533"/>
      <c r="I141" s="533"/>
      <c r="J141" s="533"/>
      <c r="K141" s="533"/>
      <c r="L141" s="534"/>
      <c r="M141" s="531"/>
      <c r="N141" s="531"/>
      <c r="O141" s="531"/>
      <c r="P141" s="531"/>
      <c r="Q141" s="531"/>
      <c r="R141" s="528"/>
      <c r="S141" s="529"/>
      <c r="T141" s="529"/>
      <c r="U141" s="529"/>
      <c r="V141" s="530"/>
      <c r="W141" s="28"/>
      <c r="X141" s="4"/>
      <c r="Y141" s="5"/>
      <c r="Z141" s="354"/>
      <c r="AA141" s="355"/>
    </row>
    <row r="142" spans="1:27" ht="33.9" customHeight="1">
      <c r="A142" s="337"/>
      <c r="B142" s="356">
        <f t="shared" si="1"/>
        <v>90</v>
      </c>
      <c r="C142" s="532"/>
      <c r="D142" s="533"/>
      <c r="E142" s="533"/>
      <c r="F142" s="533"/>
      <c r="G142" s="533"/>
      <c r="H142" s="533"/>
      <c r="I142" s="533"/>
      <c r="J142" s="533"/>
      <c r="K142" s="533"/>
      <c r="L142" s="534"/>
      <c r="M142" s="531"/>
      <c r="N142" s="531"/>
      <c r="O142" s="531"/>
      <c r="P142" s="531"/>
      <c r="Q142" s="531"/>
      <c r="R142" s="528"/>
      <c r="S142" s="529"/>
      <c r="T142" s="529"/>
      <c r="U142" s="529"/>
      <c r="V142" s="530"/>
      <c r="W142" s="28"/>
      <c r="X142" s="4"/>
      <c r="Y142" s="5"/>
      <c r="Z142" s="354"/>
      <c r="AA142" s="355"/>
    </row>
    <row r="143" spans="1:27" ht="33.9" customHeight="1">
      <c r="A143" s="337"/>
      <c r="B143" s="356">
        <f t="shared" si="1"/>
        <v>91</v>
      </c>
      <c r="C143" s="532"/>
      <c r="D143" s="533"/>
      <c r="E143" s="533"/>
      <c r="F143" s="533"/>
      <c r="G143" s="533"/>
      <c r="H143" s="533"/>
      <c r="I143" s="533"/>
      <c r="J143" s="533"/>
      <c r="K143" s="533"/>
      <c r="L143" s="534"/>
      <c r="M143" s="531"/>
      <c r="N143" s="531"/>
      <c r="O143" s="531"/>
      <c r="P143" s="531"/>
      <c r="Q143" s="531"/>
      <c r="R143" s="528"/>
      <c r="S143" s="529"/>
      <c r="T143" s="529"/>
      <c r="U143" s="529"/>
      <c r="V143" s="530"/>
      <c r="W143" s="28"/>
      <c r="X143" s="4"/>
      <c r="Y143" s="5"/>
      <c r="Z143" s="354"/>
      <c r="AA143" s="355"/>
    </row>
    <row r="144" spans="1:27" ht="33.9" customHeight="1">
      <c r="A144" s="337"/>
      <c r="B144" s="356">
        <f t="shared" si="1"/>
        <v>92</v>
      </c>
      <c r="C144" s="532"/>
      <c r="D144" s="533"/>
      <c r="E144" s="533"/>
      <c r="F144" s="533"/>
      <c r="G144" s="533"/>
      <c r="H144" s="533"/>
      <c r="I144" s="533"/>
      <c r="J144" s="533"/>
      <c r="K144" s="533"/>
      <c r="L144" s="534"/>
      <c r="M144" s="531"/>
      <c r="N144" s="531"/>
      <c r="O144" s="531"/>
      <c r="P144" s="531"/>
      <c r="Q144" s="531"/>
      <c r="R144" s="528"/>
      <c r="S144" s="529"/>
      <c r="T144" s="529"/>
      <c r="U144" s="529"/>
      <c r="V144" s="530"/>
      <c r="W144" s="28"/>
      <c r="X144" s="4"/>
      <c r="Y144" s="5"/>
      <c r="Z144" s="354"/>
      <c r="AA144" s="355"/>
    </row>
    <row r="145" spans="1:27" ht="33.9" customHeight="1">
      <c r="A145" s="337"/>
      <c r="B145" s="356">
        <f t="shared" si="1"/>
        <v>93</v>
      </c>
      <c r="C145" s="532"/>
      <c r="D145" s="533"/>
      <c r="E145" s="533"/>
      <c r="F145" s="533"/>
      <c r="G145" s="533"/>
      <c r="H145" s="533"/>
      <c r="I145" s="533"/>
      <c r="J145" s="533"/>
      <c r="K145" s="533"/>
      <c r="L145" s="534"/>
      <c r="M145" s="531"/>
      <c r="N145" s="531"/>
      <c r="O145" s="531"/>
      <c r="P145" s="531"/>
      <c r="Q145" s="531"/>
      <c r="R145" s="528"/>
      <c r="S145" s="529"/>
      <c r="T145" s="529"/>
      <c r="U145" s="529"/>
      <c r="V145" s="530"/>
      <c r="W145" s="28"/>
      <c r="X145" s="4"/>
      <c r="Y145" s="5"/>
      <c r="Z145" s="354"/>
      <c r="AA145" s="355"/>
    </row>
    <row r="146" spans="1:27" ht="33.9" customHeight="1">
      <c r="A146" s="337"/>
      <c r="B146" s="356">
        <f t="shared" si="1"/>
        <v>94</v>
      </c>
      <c r="C146" s="532"/>
      <c r="D146" s="533"/>
      <c r="E146" s="533"/>
      <c r="F146" s="533"/>
      <c r="G146" s="533"/>
      <c r="H146" s="533"/>
      <c r="I146" s="533"/>
      <c r="J146" s="533"/>
      <c r="K146" s="533"/>
      <c r="L146" s="534"/>
      <c r="M146" s="531"/>
      <c r="N146" s="531"/>
      <c r="O146" s="531"/>
      <c r="P146" s="531"/>
      <c r="Q146" s="531"/>
      <c r="R146" s="528"/>
      <c r="S146" s="529"/>
      <c r="T146" s="529"/>
      <c r="U146" s="529"/>
      <c r="V146" s="530"/>
      <c r="W146" s="28"/>
      <c r="X146" s="4"/>
      <c r="Y146" s="5"/>
      <c r="Z146" s="354"/>
      <c r="AA146" s="355"/>
    </row>
    <row r="147" spans="1:27" ht="33.9" customHeight="1">
      <c r="A147" s="337"/>
      <c r="B147" s="356">
        <f t="shared" si="1"/>
        <v>95</v>
      </c>
      <c r="C147" s="532"/>
      <c r="D147" s="533"/>
      <c r="E147" s="533"/>
      <c r="F147" s="533"/>
      <c r="G147" s="533"/>
      <c r="H147" s="533"/>
      <c r="I147" s="533"/>
      <c r="J147" s="533"/>
      <c r="K147" s="533"/>
      <c r="L147" s="534"/>
      <c r="M147" s="531"/>
      <c r="N147" s="531"/>
      <c r="O147" s="531"/>
      <c r="P147" s="531"/>
      <c r="Q147" s="531"/>
      <c r="R147" s="528"/>
      <c r="S147" s="529"/>
      <c r="T147" s="529"/>
      <c r="U147" s="529"/>
      <c r="V147" s="530"/>
      <c r="W147" s="28"/>
      <c r="X147" s="4"/>
      <c r="Y147" s="5"/>
      <c r="Z147" s="354"/>
      <c r="AA147" s="355"/>
    </row>
    <row r="148" spans="1:27" ht="33.9" customHeight="1">
      <c r="A148" s="337"/>
      <c r="B148" s="356">
        <f t="shared" si="1"/>
        <v>96</v>
      </c>
      <c r="C148" s="532"/>
      <c r="D148" s="533"/>
      <c r="E148" s="533"/>
      <c r="F148" s="533"/>
      <c r="G148" s="533"/>
      <c r="H148" s="533"/>
      <c r="I148" s="533"/>
      <c r="J148" s="533"/>
      <c r="K148" s="533"/>
      <c r="L148" s="534"/>
      <c r="M148" s="531"/>
      <c r="N148" s="531"/>
      <c r="O148" s="531"/>
      <c r="P148" s="531"/>
      <c r="Q148" s="531"/>
      <c r="R148" s="528"/>
      <c r="S148" s="529"/>
      <c r="T148" s="529"/>
      <c r="U148" s="529"/>
      <c r="V148" s="530"/>
      <c r="W148" s="28"/>
      <c r="X148" s="4"/>
      <c r="Y148" s="5"/>
      <c r="Z148" s="354"/>
      <c r="AA148" s="355"/>
    </row>
    <row r="149" spans="1:27" ht="33.9" customHeight="1">
      <c r="A149" s="337"/>
      <c r="B149" s="356">
        <f t="shared" si="1"/>
        <v>97</v>
      </c>
      <c r="C149" s="532"/>
      <c r="D149" s="533"/>
      <c r="E149" s="533"/>
      <c r="F149" s="533"/>
      <c r="G149" s="533"/>
      <c r="H149" s="533"/>
      <c r="I149" s="533"/>
      <c r="J149" s="533"/>
      <c r="K149" s="533"/>
      <c r="L149" s="534"/>
      <c r="M149" s="531"/>
      <c r="N149" s="531"/>
      <c r="O149" s="531"/>
      <c r="P149" s="531"/>
      <c r="Q149" s="531"/>
      <c r="R149" s="528"/>
      <c r="S149" s="529"/>
      <c r="T149" s="529"/>
      <c r="U149" s="529"/>
      <c r="V149" s="530"/>
      <c r="W149" s="28"/>
      <c r="X149" s="4"/>
      <c r="Y149" s="5"/>
      <c r="Z149" s="354"/>
      <c r="AA149" s="355"/>
    </row>
    <row r="150" spans="1:27" ht="33.9" customHeight="1">
      <c r="A150" s="337"/>
      <c r="B150" s="356">
        <f t="shared" si="1"/>
        <v>98</v>
      </c>
      <c r="C150" s="532"/>
      <c r="D150" s="533"/>
      <c r="E150" s="533"/>
      <c r="F150" s="533"/>
      <c r="G150" s="533"/>
      <c r="H150" s="533"/>
      <c r="I150" s="533"/>
      <c r="J150" s="533"/>
      <c r="K150" s="533"/>
      <c r="L150" s="534"/>
      <c r="M150" s="531"/>
      <c r="N150" s="531"/>
      <c r="O150" s="531"/>
      <c r="P150" s="531"/>
      <c r="Q150" s="531"/>
      <c r="R150" s="528"/>
      <c r="S150" s="529"/>
      <c r="T150" s="529"/>
      <c r="U150" s="529"/>
      <c r="V150" s="530"/>
      <c r="W150" s="28"/>
      <c r="X150" s="4"/>
      <c r="Y150" s="5"/>
      <c r="Z150" s="354"/>
      <c r="AA150" s="355"/>
    </row>
    <row r="151" spans="1:27" ht="33.9" customHeight="1">
      <c r="A151" s="337"/>
      <c r="B151" s="356">
        <f t="shared" si="1"/>
        <v>99</v>
      </c>
      <c r="C151" s="532"/>
      <c r="D151" s="533"/>
      <c r="E151" s="533"/>
      <c r="F151" s="533"/>
      <c r="G151" s="533"/>
      <c r="H151" s="533"/>
      <c r="I151" s="533"/>
      <c r="J151" s="533"/>
      <c r="K151" s="533"/>
      <c r="L151" s="534"/>
      <c r="M151" s="531"/>
      <c r="N151" s="531"/>
      <c r="O151" s="531"/>
      <c r="P151" s="531"/>
      <c r="Q151" s="531"/>
      <c r="R151" s="528"/>
      <c r="S151" s="529"/>
      <c r="T151" s="529"/>
      <c r="U151" s="529"/>
      <c r="V151" s="530"/>
      <c r="W151" s="28"/>
      <c r="X151" s="4"/>
      <c r="Y151" s="5"/>
      <c r="Z151" s="354"/>
      <c r="AA151" s="355"/>
    </row>
    <row r="152" spans="1:27" ht="33.9" customHeight="1">
      <c r="A152" s="337"/>
      <c r="B152" s="356">
        <f t="shared" si="1"/>
        <v>100</v>
      </c>
      <c r="C152" s="532"/>
      <c r="D152" s="533"/>
      <c r="E152" s="533"/>
      <c r="F152" s="533"/>
      <c r="G152" s="533"/>
      <c r="H152" s="533"/>
      <c r="I152" s="533"/>
      <c r="J152" s="533"/>
      <c r="K152" s="533"/>
      <c r="L152" s="534"/>
      <c r="M152" s="531"/>
      <c r="N152" s="531"/>
      <c r="O152" s="531"/>
      <c r="P152" s="531"/>
      <c r="Q152" s="531"/>
      <c r="R152" s="528"/>
      <c r="S152" s="529"/>
      <c r="T152" s="529"/>
      <c r="U152" s="529"/>
      <c r="V152" s="530"/>
      <c r="W152" s="28"/>
      <c r="X152" s="4"/>
      <c r="Y152" s="5"/>
      <c r="Z152" s="354"/>
      <c r="AA152" s="355"/>
    </row>
  </sheetData>
  <sheetProtection algorithmName="SHA-512" hashValue="2d+OMKRmobzasseeb6SWkLBwGonga9xT4Yrr4BA3HIyd4eGlAOsIcUjLFhiyKpEJpB6vTt91RUp39QYnBkWonQ==" saltValue="rMrPqxAorUdXvCocmdWlBw==" spinCount="100000" sheet="1"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4">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 imeMode="fullKatakana" allowBlank="1" showInputMessage="1" showErrorMessage="1" sqref="M36:X36 M43:X43" xr:uid="{DB0104F7-691B-434C-8AFB-CA580C772375}"/>
    <dataValidation imeMode="halfAlpha" allowBlank="1" showInputMessage="1" showErrorMessage="1" sqref="M38:O38 Q38:T38 M45:X45 M46:X46" xr:uid="{BD48BD68-7BEB-46F8-9551-661CD809C35A}"/>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activeCell="C45" sqref="C45:P45"/>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82" t="s">
        <v>16</v>
      </c>
      <c r="AA1" s="782"/>
      <c r="AB1" s="782"/>
      <c r="AC1" s="782"/>
      <c r="AD1" s="782" t="str">
        <f>IF(基本情報入力シート!C32="","",基本情報入力シート!C32)</f>
        <v>愛知県</v>
      </c>
      <c r="AE1" s="782"/>
      <c r="AF1" s="782"/>
      <c r="AG1" s="782"/>
      <c r="AH1" s="782"/>
      <c r="AI1" s="782"/>
      <c r="AJ1" s="782"/>
      <c r="AK1" s="782"/>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11" t="s">
        <v>2155</v>
      </c>
      <c r="C3" s="811"/>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c r="AI3" s="811"/>
      <c r="AJ3" s="811"/>
      <c r="AK3" s="811"/>
      <c r="AL3" s="811"/>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01" t="s">
        <v>23</v>
      </c>
      <c r="C6" s="802"/>
      <c r="D6" s="802"/>
      <c r="E6" s="802"/>
      <c r="F6" s="802"/>
      <c r="G6" s="802"/>
      <c r="H6" s="798" t="str">
        <f>IF(基本情報入力シート!M36="","",基本情報入力シート!M36)</f>
        <v/>
      </c>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800"/>
      <c r="AL6" s="90"/>
    </row>
    <row r="7" spans="1:50" s="91" customFormat="1" ht="22.5" customHeight="1">
      <c r="A7" s="90"/>
      <c r="B7" s="792" t="s">
        <v>22</v>
      </c>
      <c r="C7" s="793"/>
      <c r="D7" s="793"/>
      <c r="E7" s="793"/>
      <c r="F7" s="793"/>
      <c r="G7" s="793"/>
      <c r="H7" s="803" t="str">
        <f>IF(基本情報入力シート!M37="","",基本情報入力シート!M37)</f>
        <v/>
      </c>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J7" s="804"/>
      <c r="AK7" s="805"/>
      <c r="AL7" s="90"/>
    </row>
    <row r="8" spans="1:50" s="91" customFormat="1" ht="12.75" customHeight="1">
      <c r="A8" s="90"/>
      <c r="B8" s="786" t="s">
        <v>18</v>
      </c>
      <c r="C8" s="787"/>
      <c r="D8" s="787"/>
      <c r="E8" s="787"/>
      <c r="F8" s="787"/>
      <c r="G8" s="787"/>
      <c r="H8" s="92" t="s">
        <v>1</v>
      </c>
      <c r="I8" s="794" t="str">
        <f>IF(基本情報入力シート!AC38="－","",基本情報入力シート!AC38)</f>
        <v/>
      </c>
      <c r="J8" s="794"/>
      <c r="K8" s="794"/>
      <c r="L8" s="794"/>
      <c r="M8" s="794"/>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8"/>
      <c r="C9" s="789"/>
      <c r="D9" s="789"/>
      <c r="E9" s="789"/>
      <c r="F9" s="789"/>
      <c r="G9" s="789"/>
      <c r="H9" s="806" t="str">
        <f>IF(基本情報入力シート!M39="","",基本情報入力シート!M39)</f>
        <v/>
      </c>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7"/>
      <c r="AK9" s="808"/>
      <c r="AL9" s="90"/>
    </row>
    <row r="10" spans="1:50" s="91" customFormat="1" ht="12" customHeight="1">
      <c r="A10" s="90"/>
      <c r="B10" s="790"/>
      <c r="C10" s="791"/>
      <c r="D10" s="791"/>
      <c r="E10" s="791"/>
      <c r="F10" s="791"/>
      <c r="G10" s="791"/>
      <c r="H10" s="783" t="str">
        <f>IF(基本情報入力シート!M40="","",基本情報入力シート!M40)</f>
        <v/>
      </c>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784"/>
      <c r="AJ10" s="784"/>
      <c r="AK10" s="785"/>
      <c r="AL10" s="90"/>
    </row>
    <row r="11" spans="1:50" s="91" customFormat="1" ht="15" customHeight="1">
      <c r="A11" s="90"/>
      <c r="B11" s="796" t="s">
        <v>0</v>
      </c>
      <c r="C11" s="797"/>
      <c r="D11" s="797"/>
      <c r="E11" s="797"/>
      <c r="F11" s="797"/>
      <c r="G11" s="797"/>
      <c r="H11" s="798" t="str">
        <f>IF(基本情報入力シート!M43="","",基本情報入力シート!M43)</f>
        <v/>
      </c>
      <c r="I11" s="799"/>
      <c r="J11" s="799"/>
      <c r="K11" s="799"/>
      <c r="L11" s="799"/>
      <c r="M11" s="799"/>
      <c r="N11" s="799"/>
      <c r="O11" s="799"/>
      <c r="P11" s="799"/>
      <c r="Q11" s="799"/>
      <c r="R11" s="799"/>
      <c r="S11" s="799"/>
      <c r="T11" s="799"/>
      <c r="U11" s="799"/>
      <c r="V11" s="799"/>
      <c r="W11" s="799"/>
      <c r="X11" s="799"/>
      <c r="Y11" s="799"/>
      <c r="Z11" s="799"/>
      <c r="AA11" s="799"/>
      <c r="AB11" s="799"/>
      <c r="AC11" s="799"/>
      <c r="AD11" s="799"/>
      <c r="AE11" s="799"/>
      <c r="AF11" s="799"/>
      <c r="AG11" s="799"/>
      <c r="AH11" s="799"/>
      <c r="AI11" s="799"/>
      <c r="AJ11" s="799"/>
      <c r="AK11" s="800"/>
      <c r="AL11" s="90"/>
      <c r="AT11" s="96"/>
      <c r="AU11" s="96"/>
      <c r="AV11" s="96"/>
      <c r="AW11" s="96"/>
      <c r="AX11" s="96"/>
    </row>
    <row r="12" spans="1:50" s="91" customFormat="1" ht="22.5" customHeight="1">
      <c r="A12" s="90"/>
      <c r="B12" s="788" t="s">
        <v>19</v>
      </c>
      <c r="C12" s="789"/>
      <c r="D12" s="789"/>
      <c r="E12" s="789"/>
      <c r="F12" s="789"/>
      <c r="G12" s="789"/>
      <c r="H12" s="783" t="str">
        <f>IF(基本情報入力シート!M44="","",基本情報入力シート!M44)</f>
        <v/>
      </c>
      <c r="I12" s="784"/>
      <c r="J12" s="784"/>
      <c r="K12" s="784"/>
      <c r="L12" s="784"/>
      <c r="M12" s="784"/>
      <c r="N12" s="784"/>
      <c r="O12" s="784"/>
      <c r="P12" s="784"/>
      <c r="Q12" s="784"/>
      <c r="R12" s="784"/>
      <c r="S12" s="784"/>
      <c r="T12" s="784"/>
      <c r="U12" s="784"/>
      <c r="V12" s="784"/>
      <c r="W12" s="784"/>
      <c r="X12" s="784"/>
      <c r="Y12" s="784"/>
      <c r="Z12" s="784"/>
      <c r="AA12" s="784"/>
      <c r="AB12" s="784"/>
      <c r="AC12" s="784"/>
      <c r="AD12" s="784"/>
      <c r="AE12" s="784"/>
      <c r="AF12" s="784"/>
      <c r="AG12" s="784"/>
      <c r="AH12" s="784"/>
      <c r="AI12" s="784"/>
      <c r="AJ12" s="784"/>
      <c r="AK12" s="785"/>
      <c r="AL12" s="90"/>
      <c r="AT12" s="96"/>
      <c r="AU12" s="96"/>
      <c r="AV12" s="96"/>
      <c r="AW12" s="96"/>
      <c r="AX12" s="96"/>
    </row>
    <row r="13" spans="1:50" s="91" customFormat="1" ht="17.25" customHeight="1">
      <c r="A13" s="90"/>
      <c r="B13" s="809" t="s">
        <v>20</v>
      </c>
      <c r="C13" s="809"/>
      <c r="D13" s="809"/>
      <c r="E13" s="809"/>
      <c r="F13" s="809"/>
      <c r="G13" s="809"/>
      <c r="H13" s="795" t="s">
        <v>8</v>
      </c>
      <c r="I13" s="795"/>
      <c r="J13" s="795"/>
      <c r="K13" s="792"/>
      <c r="L13" s="810" t="str">
        <f>IF(基本情報入力シート!M45="","",基本情報入力シート!M45)</f>
        <v/>
      </c>
      <c r="M13" s="810"/>
      <c r="N13" s="810"/>
      <c r="O13" s="810"/>
      <c r="P13" s="810"/>
      <c r="Q13" s="810"/>
      <c r="R13" s="810"/>
      <c r="S13" s="810"/>
      <c r="T13" s="810"/>
      <c r="U13" s="810"/>
      <c r="V13" s="809" t="s">
        <v>21</v>
      </c>
      <c r="W13" s="809"/>
      <c r="X13" s="809"/>
      <c r="Y13" s="809"/>
      <c r="Z13" s="810" t="str">
        <f>IF(基本情報入力シート!M46="","",基本情報入力シート!M46)</f>
        <v/>
      </c>
      <c r="AA13" s="810"/>
      <c r="AB13" s="810"/>
      <c r="AC13" s="810"/>
      <c r="AD13" s="810"/>
      <c r="AE13" s="810"/>
      <c r="AF13" s="810"/>
      <c r="AG13" s="810"/>
      <c r="AH13" s="810"/>
      <c r="AI13" s="810"/>
      <c r="AJ13" s="810"/>
      <c r="AK13" s="810"/>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12" t="s">
        <v>1957</v>
      </c>
      <c r="C17" s="813"/>
      <c r="D17" s="813"/>
      <c r="E17" s="813"/>
      <c r="F17" s="813"/>
      <c r="G17" s="813"/>
      <c r="H17" s="813"/>
      <c r="I17" s="813"/>
      <c r="J17" s="813"/>
      <c r="K17" s="813"/>
      <c r="L17" s="813"/>
      <c r="M17" s="813"/>
      <c r="N17" s="813"/>
      <c r="O17" s="813"/>
      <c r="P17" s="813"/>
      <c r="Q17" s="813"/>
      <c r="R17" s="813"/>
      <c r="S17" s="813"/>
      <c r="T17" s="813"/>
      <c r="U17" s="813"/>
      <c r="V17" s="813"/>
      <c r="W17" s="814"/>
      <c r="X17" s="90"/>
      <c r="Y17" s="90"/>
      <c r="Z17" s="90"/>
      <c r="AA17" s="90"/>
      <c r="AB17" s="90"/>
      <c r="AC17" s="90"/>
      <c r="AD17" s="90"/>
      <c r="AE17" s="90"/>
      <c r="AF17" s="90"/>
      <c r="AG17" s="90"/>
      <c r="AH17" s="110"/>
      <c r="AI17" s="90"/>
      <c r="AJ17" s="90"/>
      <c r="AK17" s="90"/>
      <c r="AL17" s="90"/>
    </row>
    <row r="18" spans="1:53" ht="19.5" customHeight="1">
      <c r="A18" s="85"/>
      <c r="B18" s="111" t="s">
        <v>10</v>
      </c>
      <c r="C18" s="742" t="s">
        <v>119</v>
      </c>
      <c r="D18" s="742"/>
      <c r="E18" s="742"/>
      <c r="F18" s="742"/>
      <c r="G18" s="742"/>
      <c r="H18" s="742"/>
      <c r="I18" s="742"/>
      <c r="J18" s="742"/>
      <c r="K18" s="742"/>
      <c r="L18" s="742"/>
      <c r="M18" s="742"/>
      <c r="N18" s="742"/>
      <c r="O18" s="742"/>
      <c r="P18" s="815"/>
      <c r="Q18" s="695">
        <f>SUM('別紙様式3-2（４・５月）'!N5,'別紙様式3-2（４・５月）'!N6,'別紙様式3-2（４・５月）'!N7,'別紙様式3-3（６月以降分）'!N5)</f>
        <v>0</v>
      </c>
      <c r="R18" s="696"/>
      <c r="S18" s="696"/>
      <c r="T18" s="696"/>
      <c r="U18" s="696"/>
      <c r="V18" s="697"/>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2065</v>
      </c>
      <c r="D19" s="693" t="s">
        <v>2067</v>
      </c>
      <c r="E19" s="693"/>
      <c r="F19" s="693"/>
      <c r="G19" s="693"/>
      <c r="H19" s="693"/>
      <c r="I19" s="693"/>
      <c r="J19" s="693"/>
      <c r="K19" s="693"/>
      <c r="L19" s="693"/>
      <c r="M19" s="693"/>
      <c r="N19" s="693"/>
      <c r="O19" s="693"/>
      <c r="P19" s="694"/>
      <c r="Q19" s="695">
        <f>SUM('別紙様式3-2（４・５月）'!N9,'別紙様式3-3（６月以降分）'!N7)</f>
        <v>0</v>
      </c>
      <c r="R19" s="696"/>
      <c r="S19" s="696"/>
      <c r="T19" s="696"/>
      <c r="U19" s="696"/>
      <c r="V19" s="697"/>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2066</v>
      </c>
      <c r="E20" s="693" t="s">
        <v>2068</v>
      </c>
      <c r="F20" s="693"/>
      <c r="G20" s="693"/>
      <c r="H20" s="693"/>
      <c r="I20" s="693"/>
      <c r="J20" s="693"/>
      <c r="K20" s="693"/>
      <c r="L20" s="693"/>
      <c r="M20" s="693"/>
      <c r="N20" s="693"/>
      <c r="O20" s="693"/>
      <c r="P20" s="698"/>
      <c r="Q20" s="699"/>
      <c r="R20" s="700"/>
      <c r="S20" s="700"/>
      <c r="T20" s="700"/>
      <c r="U20" s="700"/>
      <c r="V20" s="701"/>
      <c r="W20" s="119" t="s">
        <v>4</v>
      </c>
      <c r="X20" s="86" t="s">
        <v>75</v>
      </c>
      <c r="Y20" s="120" t="str">
        <f>IF(Q20&gt;Q19,"×","")</f>
        <v/>
      </c>
      <c r="Z20" s="85"/>
      <c r="AA20" s="85"/>
      <c r="AB20" s="85"/>
      <c r="AC20" s="85"/>
      <c r="AD20" s="85"/>
      <c r="AE20" s="85"/>
      <c r="AF20" s="85"/>
      <c r="AG20" s="85"/>
      <c r="AH20" s="85"/>
      <c r="AI20" s="85"/>
      <c r="AJ20" s="85"/>
      <c r="AK20" s="85"/>
      <c r="AL20" s="85"/>
      <c r="AM20" s="937" t="s">
        <v>2104</v>
      </c>
      <c r="AN20" s="938"/>
      <c r="AO20" s="938"/>
      <c r="AP20" s="938"/>
      <c r="AQ20" s="938"/>
      <c r="AR20" s="938"/>
      <c r="AS20" s="938"/>
      <c r="AT20" s="938"/>
      <c r="AU20" s="938"/>
      <c r="AV20" s="938"/>
      <c r="AW20" s="938"/>
      <c r="AX20" s="938"/>
      <c r="AY20" s="938"/>
      <c r="AZ20" s="938"/>
      <c r="BA20" s="939"/>
    </row>
    <row r="21" spans="1:53" ht="21.75" customHeight="1" thickBot="1">
      <c r="A21" s="85"/>
      <c r="B21" s="121" t="s">
        <v>11</v>
      </c>
      <c r="C21" s="693" t="s">
        <v>2084</v>
      </c>
      <c r="D21" s="742"/>
      <c r="E21" s="742"/>
      <c r="F21" s="742"/>
      <c r="G21" s="742"/>
      <c r="H21" s="742"/>
      <c r="I21" s="742"/>
      <c r="J21" s="742"/>
      <c r="K21" s="742"/>
      <c r="L21" s="742"/>
      <c r="M21" s="742"/>
      <c r="N21" s="742"/>
      <c r="O21" s="742"/>
      <c r="P21" s="742"/>
      <c r="Q21" s="695">
        <f>Q18-Q20</f>
        <v>0</v>
      </c>
      <c r="R21" s="696"/>
      <c r="S21" s="696"/>
      <c r="T21" s="696"/>
      <c r="U21" s="696"/>
      <c r="V21" s="697"/>
      <c r="W21" s="112" t="s">
        <v>4</v>
      </c>
      <c r="X21" s="86" t="s">
        <v>120</v>
      </c>
      <c r="Y21" s="675" t="str">
        <f>IFERROR(IF(Q22&gt;=Q21,"○","×"),"")</f>
        <v>○</v>
      </c>
      <c r="Z21" s="85"/>
      <c r="AA21" s="85"/>
      <c r="AB21" s="85"/>
      <c r="AC21" s="85"/>
      <c r="AD21" s="85"/>
      <c r="AE21" s="85"/>
      <c r="AF21" s="85"/>
      <c r="AG21" s="85"/>
      <c r="AH21" s="85"/>
      <c r="AI21" s="85"/>
      <c r="AJ21" s="85"/>
      <c r="AK21" s="85"/>
      <c r="AL21" s="85"/>
      <c r="AM21" s="620" t="s">
        <v>2103</v>
      </c>
      <c r="AN21" s="621"/>
      <c r="AO21" s="621"/>
      <c r="AP21" s="621"/>
      <c r="AQ21" s="621"/>
      <c r="AR21" s="621"/>
      <c r="AS21" s="621"/>
      <c r="AT21" s="621"/>
      <c r="AU21" s="621"/>
      <c r="AV21" s="621"/>
      <c r="AW21" s="621"/>
      <c r="AX21" s="621"/>
      <c r="AY21" s="621"/>
      <c r="AZ21" s="621"/>
      <c r="BA21" s="622"/>
    </row>
    <row r="22" spans="1:53" ht="24.75" customHeight="1" thickBot="1">
      <c r="A22" s="85"/>
      <c r="B22" s="121" t="s">
        <v>1918</v>
      </c>
      <c r="C22" s="693" t="s">
        <v>2095</v>
      </c>
      <c r="D22" s="693"/>
      <c r="E22" s="693"/>
      <c r="F22" s="693"/>
      <c r="G22" s="693"/>
      <c r="H22" s="693"/>
      <c r="I22" s="693"/>
      <c r="J22" s="693"/>
      <c r="K22" s="693"/>
      <c r="L22" s="693"/>
      <c r="M22" s="693"/>
      <c r="N22" s="693"/>
      <c r="O22" s="693"/>
      <c r="P22" s="693"/>
      <c r="Q22" s="699"/>
      <c r="R22" s="700"/>
      <c r="S22" s="700"/>
      <c r="T22" s="700"/>
      <c r="U22" s="700"/>
      <c r="V22" s="701"/>
      <c r="W22" s="122" t="s">
        <v>4</v>
      </c>
      <c r="X22" s="86" t="s">
        <v>120</v>
      </c>
      <c r="Y22" s="676"/>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8" t="s">
        <v>2050</v>
      </c>
      <c r="C24" s="779"/>
      <c r="D24" s="779"/>
      <c r="E24" s="779"/>
      <c r="F24" s="779"/>
      <c r="G24" s="779"/>
      <c r="H24" s="779"/>
      <c r="I24" s="779"/>
      <c r="J24" s="779"/>
      <c r="K24" s="779"/>
      <c r="L24" s="779"/>
      <c r="M24" s="779"/>
      <c r="N24" s="779"/>
      <c r="O24" s="779"/>
      <c r="P24" s="779"/>
      <c r="Q24" s="780"/>
      <c r="R24" s="780"/>
      <c r="S24" s="780"/>
      <c r="T24" s="780"/>
      <c r="U24" s="780"/>
      <c r="V24" s="780"/>
      <c r="W24" s="781"/>
      <c r="X24" s="86"/>
      <c r="Y24" s="86"/>
      <c r="Z24" s="85"/>
      <c r="AA24" s="85"/>
      <c r="AB24" s="85"/>
      <c r="AC24" s="85"/>
      <c r="AD24" s="85"/>
      <c r="AE24" s="85"/>
      <c r="AF24" s="85"/>
      <c r="AG24" s="85"/>
      <c r="AH24" s="85"/>
      <c r="AI24" s="85"/>
      <c r="AJ24" s="85"/>
      <c r="AK24" s="85"/>
      <c r="AL24" s="85"/>
    </row>
    <row r="25" spans="1:53" ht="30" customHeight="1" thickBot="1">
      <c r="A25" s="85"/>
      <c r="B25" s="121" t="s">
        <v>2051</v>
      </c>
      <c r="C25" s="693" t="s">
        <v>2083</v>
      </c>
      <c r="D25" s="693"/>
      <c r="E25" s="693"/>
      <c r="F25" s="693"/>
      <c r="G25" s="693"/>
      <c r="H25" s="693"/>
      <c r="I25" s="693"/>
      <c r="J25" s="693"/>
      <c r="K25" s="693"/>
      <c r="L25" s="693"/>
      <c r="M25" s="693"/>
      <c r="N25" s="693"/>
      <c r="O25" s="693"/>
      <c r="P25" s="694"/>
      <c r="Q25" s="902">
        <f>Q19-Q20</f>
        <v>0</v>
      </c>
      <c r="R25" s="903"/>
      <c r="S25" s="903"/>
      <c r="T25" s="903"/>
      <c r="U25" s="903"/>
      <c r="V25" s="903"/>
      <c r="W25" s="115" t="s">
        <v>4</v>
      </c>
      <c r="X25" s="86" t="s">
        <v>75</v>
      </c>
      <c r="Y25" s="904" t="str">
        <f>IFERROR(IF(Q25&lt;=0,"",IF(Q26&gt;=Q25,"○","×")),"")</f>
        <v/>
      </c>
      <c r="Z25" s="86" t="s">
        <v>75</v>
      </c>
      <c r="AA25" s="675" t="str">
        <f>IFERROR(IF(Y25="×",IF(Q28&gt;=Q25,"○","×"),""),"")</f>
        <v/>
      </c>
      <c r="AB25" s="85"/>
      <c r="AC25" s="85"/>
      <c r="AD25" s="85"/>
      <c r="AE25" s="85"/>
      <c r="AF25" s="85"/>
      <c r="AG25" s="85"/>
      <c r="AH25" s="85"/>
      <c r="AI25" s="85"/>
      <c r="AJ25" s="85"/>
      <c r="AK25" s="85"/>
      <c r="AL25" s="85"/>
    </row>
    <row r="26" spans="1:53" ht="39.75" customHeight="1" thickBot="1">
      <c r="A26" s="85"/>
      <c r="B26" s="121" t="s">
        <v>2052</v>
      </c>
      <c r="C26" s="693" t="s">
        <v>2081</v>
      </c>
      <c r="D26" s="693"/>
      <c r="E26" s="693"/>
      <c r="F26" s="693"/>
      <c r="G26" s="693"/>
      <c r="H26" s="693"/>
      <c r="I26" s="693"/>
      <c r="J26" s="693"/>
      <c r="K26" s="693"/>
      <c r="L26" s="693"/>
      <c r="M26" s="693"/>
      <c r="N26" s="693"/>
      <c r="O26" s="693"/>
      <c r="P26" s="694"/>
      <c r="Q26" s="699"/>
      <c r="R26" s="700"/>
      <c r="S26" s="700"/>
      <c r="T26" s="700"/>
      <c r="U26" s="700"/>
      <c r="V26" s="701"/>
      <c r="W26" s="115" t="s">
        <v>4</v>
      </c>
      <c r="X26" s="86" t="s">
        <v>75</v>
      </c>
      <c r="Y26" s="905"/>
      <c r="Z26" s="86"/>
      <c r="AA26" s="724"/>
      <c r="AB26" s="85"/>
      <c r="AC26" s="85"/>
      <c r="AD26" s="85"/>
      <c r="AE26" s="85"/>
      <c r="AF26" s="85"/>
      <c r="AG26" s="85"/>
      <c r="AH26" s="85"/>
      <c r="AI26" s="85"/>
      <c r="AJ26" s="85"/>
      <c r="AK26" s="85"/>
      <c r="AL26" s="85"/>
    </row>
    <row r="27" spans="1:53" ht="27.75" customHeight="1" thickBot="1">
      <c r="A27" s="85"/>
      <c r="B27" s="121" t="s">
        <v>2053</v>
      </c>
      <c r="C27" s="693" t="s">
        <v>2079</v>
      </c>
      <c r="D27" s="693"/>
      <c r="E27" s="693"/>
      <c r="F27" s="693"/>
      <c r="G27" s="693"/>
      <c r="H27" s="693"/>
      <c r="I27" s="693"/>
      <c r="J27" s="693"/>
      <c r="K27" s="693"/>
      <c r="L27" s="693"/>
      <c r="M27" s="693"/>
      <c r="N27" s="693"/>
      <c r="O27" s="693"/>
      <c r="P27" s="694"/>
      <c r="Q27" s="699"/>
      <c r="R27" s="700"/>
      <c r="S27" s="700"/>
      <c r="T27" s="700"/>
      <c r="U27" s="700"/>
      <c r="V27" s="701"/>
      <c r="W27" s="115" t="s">
        <v>4</v>
      </c>
      <c r="X27" s="85"/>
      <c r="Y27" s="85"/>
      <c r="Z27" s="86"/>
      <c r="AA27" s="724"/>
      <c r="AB27" s="85"/>
      <c r="AC27" s="85"/>
      <c r="AD27" s="85"/>
      <c r="AE27" s="85"/>
      <c r="AF27" s="85"/>
      <c r="AG27" s="85"/>
      <c r="AH27" s="85"/>
      <c r="AI27" s="85"/>
      <c r="AJ27" s="85"/>
      <c r="AK27" s="85"/>
      <c r="AL27" s="85"/>
      <c r="AM27" s="949" t="s">
        <v>2102</v>
      </c>
      <c r="AN27" s="950"/>
      <c r="AO27" s="950"/>
      <c r="AP27" s="950"/>
      <c r="AQ27" s="950"/>
      <c r="AR27" s="950"/>
      <c r="AS27" s="950"/>
      <c r="AT27" s="950"/>
      <c r="AU27" s="950"/>
      <c r="AV27" s="950"/>
      <c r="AW27" s="950"/>
      <c r="AX27" s="950"/>
      <c r="AY27" s="950"/>
      <c r="AZ27" s="950"/>
      <c r="BA27" s="951"/>
    </row>
    <row r="28" spans="1:53" ht="18" customHeight="1" thickBot="1">
      <c r="A28" s="85"/>
      <c r="B28" s="121" t="s">
        <v>2069</v>
      </c>
      <c r="C28" s="693" t="s">
        <v>2082</v>
      </c>
      <c r="D28" s="693"/>
      <c r="E28" s="693"/>
      <c r="F28" s="693"/>
      <c r="G28" s="693"/>
      <c r="H28" s="693"/>
      <c r="I28" s="693"/>
      <c r="J28" s="693"/>
      <c r="K28" s="693"/>
      <c r="L28" s="693"/>
      <c r="M28" s="693"/>
      <c r="N28" s="693"/>
      <c r="O28" s="693"/>
      <c r="P28" s="694"/>
      <c r="Q28" s="721">
        <f>Q26+Q27</f>
        <v>0</v>
      </c>
      <c r="R28" s="722"/>
      <c r="S28" s="722"/>
      <c r="T28" s="722"/>
      <c r="U28" s="722"/>
      <c r="V28" s="723"/>
      <c r="W28" s="115" t="s">
        <v>4</v>
      </c>
      <c r="X28" s="85"/>
      <c r="Y28" s="85"/>
      <c r="Z28" s="85" t="s">
        <v>75</v>
      </c>
      <c r="AA28" s="676"/>
      <c r="AB28" s="85"/>
      <c r="AC28" s="85"/>
      <c r="AD28" s="85"/>
      <c r="AE28" s="85"/>
      <c r="AF28" s="85"/>
      <c r="AG28" s="85"/>
      <c r="AH28" s="85"/>
      <c r="AI28" s="85"/>
      <c r="AJ28" s="85"/>
      <c r="AK28" s="120" t="str">
        <f>IFERROR(IF(OR(AND(AM29=TRUE,O29&lt;&gt;""),AND(AM30=TRUE,U29&lt;&gt;"")),"○","×"),"")</f>
        <v>×</v>
      </c>
      <c r="AL28" s="85"/>
      <c r="AM28" s="623" t="s">
        <v>2115</v>
      </c>
      <c r="AN28" s="624"/>
      <c r="AO28" s="624"/>
      <c r="AP28" s="624"/>
      <c r="AQ28" s="624"/>
      <c r="AR28" s="624"/>
      <c r="AS28" s="624"/>
      <c r="AT28" s="624"/>
      <c r="AU28" s="624"/>
      <c r="AV28" s="624"/>
      <c r="AW28" s="624"/>
      <c r="AX28" s="624"/>
      <c r="AY28" s="624"/>
      <c r="AZ28" s="624"/>
      <c r="BA28" s="625"/>
    </row>
    <row r="29" spans="1:53" ht="18" customHeight="1">
      <c r="A29" s="85"/>
      <c r="B29" s="725" t="s">
        <v>2080</v>
      </c>
      <c r="C29" s="771" t="s">
        <v>1930</v>
      </c>
      <c r="D29" s="771"/>
      <c r="E29" s="772"/>
      <c r="F29" s="124"/>
      <c r="G29" s="775" t="s">
        <v>1922</v>
      </c>
      <c r="H29" s="776"/>
      <c r="I29" s="776"/>
      <c r="J29" s="777"/>
      <c r="K29" s="757" t="s">
        <v>1923</v>
      </c>
      <c r="L29" s="757"/>
      <c r="M29" s="757"/>
      <c r="N29" s="757"/>
      <c r="O29" s="759"/>
      <c r="P29" s="760"/>
      <c r="Q29" s="763" t="s">
        <v>1924</v>
      </c>
      <c r="R29" s="763"/>
      <c r="S29" s="763"/>
      <c r="T29" s="763"/>
      <c r="U29" s="765"/>
      <c r="V29" s="766"/>
      <c r="W29" s="766"/>
      <c r="X29" s="766"/>
      <c r="Y29" s="766"/>
      <c r="Z29" s="766"/>
      <c r="AA29" s="766"/>
      <c r="AB29" s="766"/>
      <c r="AC29" s="766"/>
      <c r="AD29" s="766"/>
      <c r="AE29" s="766"/>
      <c r="AF29" s="766"/>
      <c r="AG29" s="766"/>
      <c r="AH29" s="766"/>
      <c r="AI29" s="766"/>
      <c r="AJ29" s="766"/>
      <c r="AK29" s="767"/>
      <c r="AL29" s="125"/>
      <c r="AM29" s="83" t="b">
        <v>0</v>
      </c>
    </row>
    <row r="30" spans="1:53" ht="18" customHeight="1" thickBot="1">
      <c r="A30" s="85"/>
      <c r="B30" s="726"/>
      <c r="C30" s="773"/>
      <c r="D30" s="773"/>
      <c r="E30" s="774"/>
      <c r="F30" s="126"/>
      <c r="G30" s="708" t="s">
        <v>1925</v>
      </c>
      <c r="H30" s="709"/>
      <c r="I30" s="709"/>
      <c r="J30" s="710"/>
      <c r="K30" s="758"/>
      <c r="L30" s="758"/>
      <c r="M30" s="758"/>
      <c r="N30" s="758"/>
      <c r="O30" s="761"/>
      <c r="P30" s="762"/>
      <c r="Q30" s="764"/>
      <c r="R30" s="764"/>
      <c r="S30" s="764"/>
      <c r="T30" s="764"/>
      <c r="U30" s="768"/>
      <c r="V30" s="769"/>
      <c r="W30" s="769"/>
      <c r="X30" s="769"/>
      <c r="Y30" s="769"/>
      <c r="Z30" s="769"/>
      <c r="AA30" s="769"/>
      <c r="AB30" s="769"/>
      <c r="AC30" s="769"/>
      <c r="AD30" s="769"/>
      <c r="AE30" s="769"/>
      <c r="AF30" s="769"/>
      <c r="AG30" s="769"/>
      <c r="AH30" s="769"/>
      <c r="AI30" s="769"/>
      <c r="AJ30" s="769"/>
      <c r="AK30" s="770"/>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3" t="s">
        <v>2176</v>
      </c>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3"/>
      <c r="AI32" s="683"/>
      <c r="AJ32" s="683"/>
      <c r="AK32" s="683"/>
      <c r="AL32" s="133"/>
      <c r="AM32" s="127"/>
      <c r="AN32" s="127"/>
    </row>
    <row r="33" spans="1:53" ht="23.25" customHeight="1">
      <c r="A33" s="85"/>
      <c r="B33" s="134" t="s">
        <v>69</v>
      </c>
      <c r="C33" s="683" t="s">
        <v>2099</v>
      </c>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c r="AH33" s="683"/>
      <c r="AI33" s="683"/>
      <c r="AJ33" s="683"/>
      <c r="AK33" s="683"/>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2070</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7" t="s">
        <v>86</v>
      </c>
      <c r="D36" s="737"/>
      <c r="E36" s="737"/>
      <c r="F36" s="737"/>
      <c r="G36" s="737"/>
      <c r="H36" s="737"/>
      <c r="I36" s="737"/>
      <c r="J36" s="737"/>
      <c r="K36" s="737"/>
      <c r="L36" s="737"/>
      <c r="M36" s="737"/>
      <c r="N36" s="737"/>
      <c r="O36" s="737"/>
      <c r="P36" s="738"/>
      <c r="Q36" s="743">
        <f>Q37-Q38</f>
        <v>0</v>
      </c>
      <c r="R36" s="744"/>
      <c r="S36" s="744"/>
      <c r="T36" s="744"/>
      <c r="U36" s="744"/>
      <c r="V36" s="745"/>
      <c r="W36" s="143" t="s">
        <v>4</v>
      </c>
      <c r="X36" s="144" t="s">
        <v>76</v>
      </c>
      <c r="Y36" s="675" t="str">
        <f>IF(Q39="","",IF(Q36="","",IF(Q36&gt;=Q39,"○","×")))</f>
        <v>○</v>
      </c>
      <c r="Z36" s="145"/>
      <c r="AA36" s="139"/>
      <c r="AB36" s="139"/>
      <c r="AC36" s="139"/>
      <c r="AD36" s="141"/>
      <c r="AE36" s="141"/>
      <c r="AF36" s="141"/>
      <c r="AG36" s="141"/>
      <c r="AH36" s="141"/>
      <c r="AI36" s="141"/>
      <c r="AJ36" s="141"/>
      <c r="AK36" s="141"/>
      <c r="AL36" s="85"/>
      <c r="AM36" s="632" t="s">
        <v>2105</v>
      </c>
      <c r="AN36" s="633"/>
      <c r="AO36" s="633"/>
      <c r="AP36" s="633"/>
      <c r="AQ36" s="633"/>
      <c r="AR36" s="633"/>
      <c r="AS36" s="633"/>
      <c r="AT36" s="633"/>
      <c r="AU36" s="633"/>
      <c r="AV36" s="633"/>
      <c r="AW36" s="633"/>
      <c r="AX36" s="633"/>
      <c r="AY36" s="633"/>
      <c r="AZ36" s="633"/>
      <c r="BA36" s="634"/>
    </row>
    <row r="37" spans="1:53" ht="18.75" customHeight="1" thickBot="1">
      <c r="A37" s="85"/>
      <c r="B37" s="718"/>
      <c r="C37" s="748" t="s">
        <v>87</v>
      </c>
      <c r="D37" s="748"/>
      <c r="E37" s="748"/>
      <c r="F37" s="748"/>
      <c r="G37" s="748"/>
      <c r="H37" s="748"/>
      <c r="I37" s="748"/>
      <c r="J37" s="748"/>
      <c r="K37" s="748"/>
      <c r="L37" s="748"/>
      <c r="M37" s="748"/>
      <c r="N37" s="748"/>
      <c r="O37" s="748"/>
      <c r="P37" s="739"/>
      <c r="Q37" s="751"/>
      <c r="R37" s="752"/>
      <c r="S37" s="752"/>
      <c r="T37" s="752"/>
      <c r="U37" s="752"/>
      <c r="V37" s="753"/>
      <c r="W37" s="143" t="s">
        <v>4</v>
      </c>
      <c r="X37" s="144"/>
      <c r="Y37" s="724"/>
      <c r="Z37" s="145"/>
      <c r="AA37" s="139"/>
      <c r="AB37" s="139"/>
      <c r="AC37" s="139"/>
      <c r="AD37" s="141"/>
      <c r="AE37" s="139"/>
      <c r="AF37" s="139"/>
      <c r="AG37" s="139"/>
      <c r="AH37" s="139"/>
      <c r="AI37" s="139"/>
      <c r="AJ37" s="139"/>
      <c r="AK37" s="141"/>
      <c r="AL37" s="85"/>
      <c r="AM37" s="635"/>
      <c r="AN37" s="636"/>
      <c r="AO37" s="636"/>
      <c r="AP37" s="636"/>
      <c r="AQ37" s="636"/>
      <c r="AR37" s="636"/>
      <c r="AS37" s="636"/>
      <c r="AT37" s="636"/>
      <c r="AU37" s="636"/>
      <c r="AV37" s="636"/>
      <c r="AW37" s="636"/>
      <c r="AX37" s="636"/>
      <c r="AY37" s="636"/>
      <c r="AZ37" s="636"/>
      <c r="BA37" s="637"/>
    </row>
    <row r="38" spans="1:53" ht="18.75" customHeight="1" thickBot="1">
      <c r="A38" s="85"/>
      <c r="B38" s="718"/>
      <c r="C38" s="749" t="s">
        <v>2098</v>
      </c>
      <c r="D38" s="749"/>
      <c r="E38" s="749"/>
      <c r="F38" s="749"/>
      <c r="G38" s="749"/>
      <c r="H38" s="749"/>
      <c r="I38" s="749"/>
      <c r="J38" s="749"/>
      <c r="K38" s="749"/>
      <c r="L38" s="749"/>
      <c r="M38" s="749"/>
      <c r="N38" s="749"/>
      <c r="O38" s="749"/>
      <c r="P38" s="750"/>
      <c r="Q38" s="754">
        <f>Q22</f>
        <v>0</v>
      </c>
      <c r="R38" s="755"/>
      <c r="S38" s="755"/>
      <c r="T38" s="755"/>
      <c r="U38" s="755"/>
      <c r="V38" s="756"/>
      <c r="W38" s="146" t="s">
        <v>4</v>
      </c>
      <c r="X38" s="144"/>
      <c r="Y38" s="724"/>
      <c r="Z38" s="145"/>
      <c r="AA38" s="139"/>
      <c r="AB38" s="139"/>
      <c r="AC38" s="139"/>
      <c r="AD38" s="141"/>
      <c r="AE38" s="139"/>
      <c r="AF38" s="139"/>
      <c r="AG38" s="139"/>
      <c r="AH38" s="139"/>
      <c r="AI38" s="139"/>
      <c r="AJ38" s="139"/>
      <c r="AK38" s="141"/>
      <c r="AL38" s="85"/>
      <c r="AM38" s="635"/>
      <c r="AN38" s="636"/>
      <c r="AO38" s="636"/>
      <c r="AP38" s="636"/>
      <c r="AQ38" s="636"/>
      <c r="AR38" s="636"/>
      <c r="AS38" s="636"/>
      <c r="AT38" s="636"/>
      <c r="AU38" s="636"/>
      <c r="AV38" s="636"/>
      <c r="AW38" s="636"/>
      <c r="AX38" s="636"/>
      <c r="AY38" s="636"/>
      <c r="AZ38" s="636"/>
      <c r="BA38" s="637"/>
    </row>
    <row r="39" spans="1:53" ht="30.75" customHeight="1" thickBot="1">
      <c r="A39" s="85"/>
      <c r="B39" s="142" t="s">
        <v>11</v>
      </c>
      <c r="C39" s="746" t="s">
        <v>1931</v>
      </c>
      <c r="D39" s="747"/>
      <c r="E39" s="747"/>
      <c r="F39" s="747"/>
      <c r="G39" s="747"/>
      <c r="H39" s="747"/>
      <c r="I39" s="747"/>
      <c r="J39" s="747"/>
      <c r="K39" s="747"/>
      <c r="L39" s="747"/>
      <c r="M39" s="747"/>
      <c r="N39" s="747"/>
      <c r="O39" s="747"/>
      <c r="P39" s="747"/>
      <c r="Q39" s="743">
        <f>Q40-Q41-Q42-Q43-Q44-Q45</f>
        <v>0</v>
      </c>
      <c r="R39" s="744"/>
      <c r="S39" s="744"/>
      <c r="T39" s="744"/>
      <c r="U39" s="744"/>
      <c r="V39" s="745"/>
      <c r="W39" s="147" t="s">
        <v>4</v>
      </c>
      <c r="X39" s="144" t="s">
        <v>76</v>
      </c>
      <c r="Y39" s="676"/>
      <c r="Z39" s="145"/>
      <c r="AA39" s="139"/>
      <c r="AB39" s="139"/>
      <c r="AC39" s="139"/>
      <c r="AD39" s="141"/>
      <c r="AE39" s="139"/>
      <c r="AF39" s="139"/>
      <c r="AG39" s="139"/>
      <c r="AH39" s="139"/>
      <c r="AI39" s="139"/>
      <c r="AJ39" s="139"/>
      <c r="AK39" s="141"/>
      <c r="AL39" s="85"/>
      <c r="AM39" s="638"/>
      <c r="AN39" s="639"/>
      <c r="AO39" s="639"/>
      <c r="AP39" s="639"/>
      <c r="AQ39" s="639"/>
      <c r="AR39" s="639"/>
      <c r="AS39" s="639"/>
      <c r="AT39" s="639"/>
      <c r="AU39" s="640"/>
      <c r="AV39" s="640"/>
      <c r="AW39" s="640"/>
      <c r="AX39" s="640"/>
      <c r="AY39" s="639"/>
      <c r="AZ39" s="639"/>
      <c r="BA39" s="641"/>
    </row>
    <row r="40" spans="1:53" ht="18.75" customHeight="1" thickBot="1">
      <c r="A40" s="85"/>
      <c r="B40" s="732"/>
      <c r="C40" s="739" t="s">
        <v>88</v>
      </c>
      <c r="D40" s="740"/>
      <c r="E40" s="740"/>
      <c r="F40" s="740"/>
      <c r="G40" s="740"/>
      <c r="H40" s="740"/>
      <c r="I40" s="740"/>
      <c r="J40" s="740"/>
      <c r="K40" s="740"/>
      <c r="L40" s="740"/>
      <c r="M40" s="740"/>
      <c r="N40" s="740"/>
      <c r="O40" s="740"/>
      <c r="P40" s="741"/>
      <c r="Q40" s="684"/>
      <c r="R40" s="685"/>
      <c r="S40" s="685"/>
      <c r="T40" s="685"/>
      <c r="U40" s="685"/>
      <c r="V40" s="686"/>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732"/>
      <c r="C41" s="739" t="s">
        <v>1927</v>
      </c>
      <c r="D41" s="740"/>
      <c r="E41" s="740"/>
      <c r="F41" s="740"/>
      <c r="G41" s="740"/>
      <c r="H41" s="740"/>
      <c r="I41" s="740"/>
      <c r="J41" s="740"/>
      <c r="K41" s="740"/>
      <c r="L41" s="740"/>
      <c r="M41" s="740"/>
      <c r="N41" s="740"/>
      <c r="O41" s="740"/>
      <c r="P41" s="741"/>
      <c r="Q41" s="684"/>
      <c r="R41" s="685"/>
      <c r="S41" s="685"/>
      <c r="T41" s="685"/>
      <c r="U41" s="685"/>
      <c r="V41" s="686"/>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2"/>
      <c r="C42" s="739" t="s">
        <v>1928</v>
      </c>
      <c r="D42" s="740"/>
      <c r="E42" s="740"/>
      <c r="F42" s="740"/>
      <c r="G42" s="740"/>
      <c r="H42" s="740"/>
      <c r="I42" s="740"/>
      <c r="J42" s="740"/>
      <c r="K42" s="740"/>
      <c r="L42" s="740"/>
      <c r="M42" s="740"/>
      <c r="N42" s="740"/>
      <c r="O42" s="740"/>
      <c r="P42" s="741"/>
      <c r="Q42" s="684"/>
      <c r="R42" s="685"/>
      <c r="S42" s="685"/>
      <c r="T42" s="685"/>
      <c r="U42" s="685"/>
      <c r="V42" s="686"/>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732"/>
      <c r="C43" s="687" t="s">
        <v>1929</v>
      </c>
      <c r="D43" s="688"/>
      <c r="E43" s="688"/>
      <c r="F43" s="688"/>
      <c r="G43" s="688"/>
      <c r="H43" s="688"/>
      <c r="I43" s="688"/>
      <c r="J43" s="688"/>
      <c r="K43" s="688"/>
      <c r="L43" s="688"/>
      <c r="M43" s="688"/>
      <c r="N43" s="688"/>
      <c r="O43" s="688"/>
      <c r="P43" s="689"/>
      <c r="Q43" s="684"/>
      <c r="R43" s="685"/>
      <c r="S43" s="685"/>
      <c r="T43" s="685"/>
      <c r="U43" s="685"/>
      <c r="V43" s="686"/>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732"/>
      <c r="C44" s="687" t="s">
        <v>2300</v>
      </c>
      <c r="D44" s="688"/>
      <c r="E44" s="688"/>
      <c r="F44" s="688"/>
      <c r="G44" s="688"/>
      <c r="H44" s="688"/>
      <c r="I44" s="688"/>
      <c r="J44" s="688"/>
      <c r="K44" s="688"/>
      <c r="L44" s="688"/>
      <c r="M44" s="688"/>
      <c r="N44" s="688"/>
      <c r="O44" s="688"/>
      <c r="P44" s="689"/>
      <c r="Q44" s="684"/>
      <c r="R44" s="685"/>
      <c r="S44" s="685"/>
      <c r="T44" s="685"/>
      <c r="U44" s="685"/>
      <c r="V44" s="686"/>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733"/>
      <c r="C45" s="734" t="s">
        <v>2177</v>
      </c>
      <c r="D45" s="735"/>
      <c r="E45" s="735"/>
      <c r="F45" s="735"/>
      <c r="G45" s="735"/>
      <c r="H45" s="735"/>
      <c r="I45" s="735"/>
      <c r="J45" s="735"/>
      <c r="K45" s="735"/>
      <c r="L45" s="735"/>
      <c r="M45" s="735"/>
      <c r="N45" s="735"/>
      <c r="O45" s="735"/>
      <c r="P45" s="736"/>
      <c r="Q45" s="684"/>
      <c r="R45" s="685"/>
      <c r="S45" s="685"/>
      <c r="T45" s="685"/>
      <c r="U45" s="685"/>
      <c r="V45" s="686"/>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616" t="s">
        <v>2096</v>
      </c>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683" t="s">
        <v>2178</v>
      </c>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155"/>
      <c r="AM49" s="149"/>
      <c r="AN49" s="149"/>
      <c r="AO49" s="149"/>
      <c r="AP49" s="149"/>
      <c r="AQ49" s="149"/>
      <c r="AR49" s="149"/>
      <c r="AS49" s="149"/>
      <c r="AT49" s="150"/>
      <c r="AU49" s="150"/>
      <c r="AV49" s="150"/>
      <c r="AW49" s="150"/>
      <c r="AX49" s="150"/>
      <c r="AY49" s="149"/>
      <c r="AZ49" s="149"/>
      <c r="BA49" s="149"/>
    </row>
    <row r="50" spans="1:72" s="91" customFormat="1" ht="39.6" customHeight="1">
      <c r="A50" s="90"/>
      <c r="B50" s="154" t="s">
        <v>69</v>
      </c>
      <c r="C50" s="616" t="s">
        <v>2097</v>
      </c>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719" t="s">
        <v>2106</v>
      </c>
      <c r="C52" s="719"/>
      <c r="D52" s="719"/>
      <c r="E52" s="719"/>
      <c r="F52" s="719"/>
      <c r="G52" s="719"/>
      <c r="H52" s="719"/>
      <c r="I52" s="719"/>
      <c r="J52" s="719"/>
      <c r="K52" s="719"/>
      <c r="L52" s="719"/>
      <c r="M52" s="719"/>
      <c r="N52" s="719"/>
      <c r="O52" s="719"/>
      <c r="P52" s="719"/>
      <c r="Q52" s="719"/>
      <c r="R52" s="719"/>
      <c r="S52" s="719"/>
      <c r="T52" s="719"/>
      <c r="U52" s="719"/>
      <c r="V52" s="719"/>
      <c r="W52" s="719"/>
      <c r="X52" s="719"/>
      <c r="Y52" s="719"/>
      <c r="Z52" s="719"/>
      <c r="AA52" s="719"/>
      <c r="AB52" s="719"/>
      <c r="AC52" s="719"/>
      <c r="AD52" s="719"/>
      <c r="AE52" s="719"/>
      <c r="AF52" s="719"/>
      <c r="AG52" s="719"/>
      <c r="AH52" s="719"/>
      <c r="AI52" s="719"/>
      <c r="AJ52" s="719"/>
      <c r="AK52" s="719"/>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720" t="s">
        <v>2101</v>
      </c>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0"/>
      <c r="AG53" s="720"/>
      <c r="AH53" s="720"/>
      <c r="AI53" s="720"/>
      <c r="AJ53" s="720"/>
      <c r="AK53" s="720"/>
      <c r="AL53" s="160"/>
      <c r="AM53" s="148"/>
      <c r="AN53" s="148"/>
      <c r="AO53" s="148"/>
      <c r="AP53" s="148"/>
      <c r="AQ53" s="148"/>
      <c r="AR53" s="148"/>
      <c r="AS53" s="148"/>
      <c r="AT53" s="158"/>
      <c r="AU53" s="158"/>
      <c r="AV53" s="158"/>
      <c r="AW53" s="158"/>
      <c r="AX53" s="158"/>
      <c r="AY53" s="148"/>
      <c r="AZ53" s="148"/>
      <c r="BA53" s="148"/>
    </row>
    <row r="54" spans="1:72" ht="51.75" customHeight="1">
      <c r="A54" s="85"/>
      <c r="B54" s="712" t="s">
        <v>71</v>
      </c>
      <c r="C54" s="713"/>
      <c r="D54" s="713"/>
      <c r="E54" s="714"/>
      <c r="F54" s="690"/>
      <c r="G54" s="691"/>
      <c r="H54" s="691"/>
      <c r="I54" s="691"/>
      <c r="J54" s="691"/>
      <c r="K54" s="691"/>
      <c r="L54" s="691"/>
      <c r="M54" s="691"/>
      <c r="N54" s="691"/>
      <c r="O54" s="691"/>
      <c r="P54" s="691"/>
      <c r="Q54" s="691"/>
      <c r="R54" s="691"/>
      <c r="S54" s="691"/>
      <c r="T54" s="691"/>
      <c r="U54" s="691"/>
      <c r="V54" s="691"/>
      <c r="W54" s="691"/>
      <c r="X54" s="691"/>
      <c r="Y54" s="691"/>
      <c r="Z54" s="691"/>
      <c r="AA54" s="691"/>
      <c r="AB54" s="691"/>
      <c r="AC54" s="691"/>
      <c r="AD54" s="691"/>
      <c r="AE54" s="691"/>
      <c r="AF54" s="691"/>
      <c r="AG54" s="691"/>
      <c r="AH54" s="691"/>
      <c r="AI54" s="691"/>
      <c r="AJ54" s="691"/>
      <c r="AK54" s="692"/>
      <c r="AL54" s="90"/>
      <c r="AM54" s="148"/>
      <c r="AN54" s="148"/>
      <c r="AO54" s="148"/>
      <c r="AP54" s="148"/>
      <c r="AQ54" s="148"/>
      <c r="AR54" s="148"/>
      <c r="AS54" s="148"/>
      <c r="AT54" s="158"/>
      <c r="AU54" s="158"/>
      <c r="AV54" s="158"/>
      <c r="AW54" s="158"/>
      <c r="AX54" s="158"/>
      <c r="AY54" s="148"/>
      <c r="AZ54" s="148"/>
      <c r="BA54" s="148"/>
    </row>
    <row r="55" spans="1:72" ht="47.25" customHeight="1" thickBot="1">
      <c r="A55" s="85"/>
      <c r="B55" s="712" t="s">
        <v>72</v>
      </c>
      <c r="C55" s="713"/>
      <c r="D55" s="713"/>
      <c r="E55" s="714"/>
      <c r="F55" s="715"/>
      <c r="G55" s="716"/>
      <c r="H55" s="716"/>
      <c r="I55" s="716"/>
      <c r="J55" s="716"/>
      <c r="K55" s="716"/>
      <c r="L55" s="716"/>
      <c r="M55" s="716"/>
      <c r="N55" s="716"/>
      <c r="O55" s="716"/>
      <c r="P55" s="716"/>
      <c r="Q55" s="716"/>
      <c r="R55" s="716"/>
      <c r="S55" s="716"/>
      <c r="T55" s="716"/>
      <c r="U55" s="716"/>
      <c r="V55" s="716"/>
      <c r="W55" s="716"/>
      <c r="X55" s="716"/>
      <c r="Y55" s="716"/>
      <c r="Z55" s="716"/>
      <c r="AA55" s="716"/>
      <c r="AB55" s="716"/>
      <c r="AC55" s="716"/>
      <c r="AD55" s="716"/>
      <c r="AE55" s="716"/>
      <c r="AF55" s="716"/>
      <c r="AG55" s="716"/>
      <c r="AH55" s="716"/>
      <c r="AI55" s="716"/>
      <c r="AJ55" s="716"/>
      <c r="AK55" s="717"/>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711" t="s">
        <v>2156</v>
      </c>
      <c r="C57" s="711"/>
      <c r="D57" s="711"/>
      <c r="E57" s="711"/>
      <c r="F57" s="711"/>
      <c r="G57" s="711"/>
      <c r="H57" s="711"/>
      <c r="I57" s="711"/>
      <c r="J57" s="711"/>
      <c r="K57" s="711"/>
      <c r="L57" s="711"/>
      <c r="M57" s="711"/>
      <c r="N57" s="711"/>
      <c r="O57" s="711"/>
      <c r="P57" s="711"/>
      <c r="Q57" s="711"/>
      <c r="R57" s="711"/>
      <c r="S57" s="711"/>
      <c r="T57" s="711"/>
      <c r="U57" s="711"/>
      <c r="V57" s="711"/>
      <c r="W57" s="711"/>
      <c r="X57" s="711"/>
      <c r="Y57" s="711"/>
      <c r="Z57" s="711"/>
      <c r="AA57" s="711"/>
      <c r="AB57" s="711"/>
      <c r="AC57" s="711"/>
      <c r="AD57" s="711"/>
      <c r="AE57" s="711"/>
      <c r="AF57" s="711"/>
      <c r="AG57" s="711"/>
      <c r="AH57" s="711"/>
      <c r="AI57" s="711"/>
      <c r="AJ57" s="711"/>
      <c r="AK57" s="711"/>
      <c r="AL57" s="163"/>
      <c r="AM57" s="164"/>
      <c r="AN57" s="164"/>
      <c r="AO57" s="164"/>
      <c r="AP57" s="164"/>
      <c r="AQ57" s="164"/>
      <c r="AR57" s="164"/>
      <c r="AS57" s="164"/>
      <c r="AT57" s="165"/>
      <c r="AU57" s="165"/>
      <c r="AV57" s="165"/>
      <c r="AW57" s="165"/>
      <c r="AX57" s="165"/>
      <c r="AY57" s="164"/>
      <c r="AZ57" s="164"/>
      <c r="BA57" s="164"/>
    </row>
    <row r="58" spans="1:72" ht="28.5" customHeight="1" thickBot="1">
      <c r="A58" s="85"/>
      <c r="B58" s="816" t="s">
        <v>2100</v>
      </c>
      <c r="C58" s="816"/>
      <c r="D58" s="816"/>
      <c r="E58" s="816"/>
      <c r="F58" s="816"/>
      <c r="G58" s="816"/>
      <c r="H58" s="816"/>
      <c r="I58" s="816"/>
      <c r="J58" s="816"/>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6"/>
      <c r="AI58" s="816"/>
      <c r="AJ58" s="816"/>
      <c r="AK58" s="816"/>
      <c r="AL58" s="85"/>
      <c r="AM58" s="148"/>
      <c r="AN58" s="148"/>
      <c r="AO58" s="148"/>
      <c r="AP58" s="148"/>
      <c r="AQ58" s="148"/>
      <c r="AR58" s="148"/>
      <c r="AS58" s="148"/>
      <c r="AT58" s="148"/>
      <c r="AU58" s="148"/>
      <c r="AV58" s="148"/>
      <c r="AW58" s="148"/>
      <c r="AX58" s="148"/>
      <c r="AY58" s="148"/>
      <c r="AZ58" s="148"/>
      <c r="BA58" s="148"/>
    </row>
    <row r="59" spans="1:72" ht="25.5" customHeight="1" thickBot="1">
      <c r="A59" s="85"/>
      <c r="B59" s="839" t="s">
        <v>1920</v>
      </c>
      <c r="C59" s="840"/>
      <c r="D59" s="840"/>
      <c r="E59" s="840"/>
      <c r="F59" s="840"/>
      <c r="G59" s="840"/>
      <c r="H59" s="840"/>
      <c r="I59" s="840"/>
      <c r="J59" s="840"/>
      <c r="K59" s="840"/>
      <c r="L59" s="840"/>
      <c r="M59" s="840"/>
      <c r="N59" s="840"/>
      <c r="O59" s="840"/>
      <c r="P59" s="840"/>
      <c r="Q59" s="840"/>
      <c r="R59" s="840"/>
      <c r="S59" s="841"/>
      <c r="T59" s="842">
        <f>'別紙様式3-3（６月以降分）'!N6</f>
        <v>0</v>
      </c>
      <c r="U59" s="843"/>
      <c r="V59" s="843"/>
      <c r="W59" s="843"/>
      <c r="X59" s="843"/>
      <c r="Y59" s="167" t="s">
        <v>4</v>
      </c>
      <c r="Z59" s="168" t="s">
        <v>2071</v>
      </c>
      <c r="AA59" s="128"/>
      <c r="AB59" s="169"/>
      <c r="AC59" s="169"/>
      <c r="AD59" s="169"/>
      <c r="AE59" s="169"/>
      <c r="AF59" s="169"/>
      <c r="AG59" s="85" t="s">
        <v>75</v>
      </c>
      <c r="AH59" s="170" t="str">
        <f>IF(T60&lt;T59,"×","")</f>
        <v/>
      </c>
      <c r="AI59" s="85"/>
      <c r="AJ59" s="85"/>
      <c r="AK59" s="85"/>
      <c r="AL59" s="85"/>
      <c r="AM59" s="623" t="s">
        <v>2107</v>
      </c>
      <c r="AN59" s="624"/>
      <c r="AO59" s="624"/>
      <c r="AP59" s="624"/>
      <c r="AQ59" s="624"/>
      <c r="AR59" s="624"/>
      <c r="AS59" s="624"/>
      <c r="AT59" s="624"/>
      <c r="AU59" s="624"/>
      <c r="AV59" s="624"/>
      <c r="AW59" s="624"/>
      <c r="AX59" s="624"/>
      <c r="AY59" s="624"/>
      <c r="AZ59" s="624"/>
      <c r="BA59" s="625"/>
    </row>
    <row r="60" spans="1:72" ht="23.25" customHeight="1" thickBot="1">
      <c r="A60" s="85"/>
      <c r="B60" s="727" t="s">
        <v>1921</v>
      </c>
      <c r="C60" s="728"/>
      <c r="D60" s="728"/>
      <c r="E60" s="728"/>
      <c r="F60" s="728"/>
      <c r="G60" s="728"/>
      <c r="H60" s="728"/>
      <c r="I60" s="728"/>
      <c r="J60" s="728"/>
      <c r="K60" s="728"/>
      <c r="L60" s="728"/>
      <c r="M60" s="728"/>
      <c r="N60" s="728"/>
      <c r="O60" s="728"/>
      <c r="P60" s="728"/>
      <c r="Q60" s="728"/>
      <c r="R60" s="728"/>
      <c r="S60" s="728"/>
      <c r="T60" s="729"/>
      <c r="U60" s="730"/>
      <c r="V60" s="730"/>
      <c r="W60" s="730"/>
      <c r="X60" s="731"/>
      <c r="Y60" s="171" t="s">
        <v>4</v>
      </c>
      <c r="Z60" s="85"/>
      <c r="AA60" s="172" t="s">
        <v>12</v>
      </c>
      <c r="AB60" s="702">
        <f>IFERROR(T61/T59*100,0)</f>
        <v>0</v>
      </c>
      <c r="AC60" s="703"/>
      <c r="AD60" s="704"/>
      <c r="AE60" s="173" t="s">
        <v>13</v>
      </c>
      <c r="AF60" s="174" t="s">
        <v>67</v>
      </c>
      <c r="AG60" s="85" t="s">
        <v>75</v>
      </c>
      <c r="AH60" s="120" t="str">
        <f>IF(T59=0,"",(IF(AB60&gt;=200/3,"○","×")))</f>
        <v/>
      </c>
      <c r="AI60" s="175"/>
      <c r="AJ60" s="175"/>
      <c r="AK60" s="175"/>
      <c r="AL60" s="175"/>
      <c r="AM60" s="623" t="s">
        <v>2108</v>
      </c>
      <c r="AN60" s="624"/>
      <c r="AO60" s="624"/>
      <c r="AP60" s="624"/>
      <c r="AQ60" s="624"/>
      <c r="AR60" s="624"/>
      <c r="AS60" s="624"/>
      <c r="AT60" s="624"/>
      <c r="AU60" s="624"/>
      <c r="AV60" s="624"/>
      <c r="AW60" s="624"/>
      <c r="AX60" s="624"/>
      <c r="AY60" s="624"/>
      <c r="AZ60" s="624"/>
      <c r="BA60" s="625"/>
    </row>
    <row r="61" spans="1:72" ht="26.25" customHeight="1" thickBot="1">
      <c r="A61" s="85"/>
      <c r="B61" s="176"/>
      <c r="C61" s="848" t="s">
        <v>1932</v>
      </c>
      <c r="D61" s="849"/>
      <c r="E61" s="849"/>
      <c r="F61" s="849"/>
      <c r="G61" s="849"/>
      <c r="H61" s="849"/>
      <c r="I61" s="849"/>
      <c r="J61" s="849"/>
      <c r="K61" s="849"/>
      <c r="L61" s="849"/>
      <c r="M61" s="849"/>
      <c r="N61" s="849"/>
      <c r="O61" s="849"/>
      <c r="P61" s="849"/>
      <c r="Q61" s="849"/>
      <c r="R61" s="849"/>
      <c r="S61" s="849"/>
      <c r="T61" s="844"/>
      <c r="U61" s="845"/>
      <c r="V61" s="845"/>
      <c r="W61" s="845"/>
      <c r="X61" s="846"/>
      <c r="Y61" s="177" t="s">
        <v>4</v>
      </c>
      <c r="Z61" s="178" t="s">
        <v>2071</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847" t="s">
        <v>1933</v>
      </c>
      <c r="C63" s="847"/>
      <c r="D63" s="847"/>
      <c r="E63" s="847"/>
      <c r="F63" s="847"/>
      <c r="G63" s="847"/>
      <c r="H63" s="847"/>
      <c r="I63" s="847"/>
      <c r="J63" s="847"/>
      <c r="K63" s="847"/>
      <c r="L63" s="847"/>
      <c r="M63" s="847"/>
      <c r="N63" s="847"/>
      <c r="O63" s="847"/>
      <c r="P63" s="847"/>
      <c r="Q63" s="847"/>
      <c r="R63" s="847"/>
      <c r="S63" s="847"/>
      <c r="T63" s="847"/>
      <c r="U63" s="847"/>
      <c r="V63" s="847"/>
      <c r="W63" s="847"/>
      <c r="X63" s="847"/>
      <c r="Y63" s="847"/>
      <c r="Z63" s="847"/>
      <c r="AA63" s="847"/>
      <c r="AB63" s="847"/>
      <c r="AC63" s="847"/>
      <c r="AD63" s="847"/>
      <c r="AE63" s="847"/>
      <c r="AF63" s="847"/>
      <c r="AG63" s="847"/>
      <c r="AH63" s="847"/>
      <c r="AI63" s="847"/>
      <c r="AJ63" s="847"/>
      <c r="AK63" s="847"/>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825" t="s">
        <v>130</v>
      </c>
      <c r="E65" s="825"/>
      <c r="F65" s="825"/>
      <c r="G65" s="825"/>
      <c r="H65" s="825"/>
      <c r="I65" s="825"/>
      <c r="J65" s="825"/>
      <c r="K65" s="825"/>
      <c r="L65" s="825"/>
      <c r="M65" s="825"/>
      <c r="N65" s="825"/>
      <c r="O65" s="825"/>
      <c r="P65" s="825"/>
      <c r="Q65" s="825"/>
      <c r="R65" s="825"/>
      <c r="S65" s="825"/>
      <c r="T65" s="825"/>
      <c r="U65" s="825"/>
      <c r="V65" s="825"/>
      <c r="W65" s="825"/>
      <c r="X65" s="825"/>
      <c r="Y65" s="825"/>
      <c r="Z65" s="825"/>
      <c r="AA65" s="825"/>
      <c r="AB65" s="825"/>
      <c r="AC65" s="825"/>
      <c r="AD65" s="825"/>
      <c r="AE65" s="825"/>
      <c r="AF65" s="825"/>
      <c r="AG65" s="825"/>
      <c r="AH65" s="825"/>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952"/>
      <c r="D66" s="953"/>
      <c r="E66" s="823" t="s">
        <v>129</v>
      </c>
      <c r="F66" s="823"/>
      <c r="G66" s="823"/>
      <c r="H66" s="823"/>
      <c r="I66" s="823"/>
      <c r="J66" s="823"/>
      <c r="K66" s="823"/>
      <c r="L66" s="823"/>
      <c r="M66" s="823"/>
      <c r="N66" s="823"/>
      <c r="O66" s="823"/>
      <c r="P66" s="823"/>
      <c r="Q66" s="823"/>
      <c r="R66" s="823"/>
      <c r="S66" s="823"/>
      <c r="T66" s="823"/>
      <c r="U66" s="823"/>
      <c r="V66" s="823"/>
      <c r="W66" s="823"/>
      <c r="X66" s="823"/>
      <c r="Y66" s="823"/>
      <c r="Z66" s="824"/>
      <c r="AA66" s="86" t="s">
        <v>75</v>
      </c>
      <c r="AB66" s="120" t="str">
        <f>IF('別紙様式3-2（４・５月）'!AF6="継続ベア加算なし","",IF(AM65=TRUE,"○","×"))</f>
        <v>×</v>
      </c>
      <c r="AC66" s="151"/>
      <c r="AD66" s="152"/>
      <c r="AE66" s="152"/>
      <c r="AF66" s="152"/>
      <c r="AG66" s="152"/>
      <c r="AH66" s="152"/>
      <c r="AI66" s="152"/>
      <c r="AJ66" s="152"/>
      <c r="AK66" s="152"/>
      <c r="AL66" s="152"/>
      <c r="AM66" s="943" t="s">
        <v>2110</v>
      </c>
      <c r="AN66" s="944"/>
      <c r="AO66" s="944"/>
      <c r="AP66" s="944"/>
      <c r="AQ66" s="944"/>
      <c r="AR66" s="944"/>
      <c r="AS66" s="944"/>
      <c r="AT66" s="944"/>
      <c r="AU66" s="944"/>
      <c r="AV66" s="944"/>
      <c r="AW66" s="944"/>
      <c r="AX66" s="944"/>
      <c r="AY66" s="944"/>
      <c r="AZ66" s="944"/>
      <c r="BA66" s="945"/>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946"/>
      <c r="AN67" s="947"/>
      <c r="AO67" s="947"/>
      <c r="AP67" s="947"/>
      <c r="AQ67" s="947"/>
      <c r="AR67" s="947"/>
      <c r="AS67" s="947"/>
      <c r="AT67" s="947"/>
      <c r="AU67" s="947"/>
      <c r="AV67" s="947"/>
      <c r="AW67" s="947"/>
      <c r="AX67" s="947"/>
      <c r="AY67" s="947"/>
      <c r="AZ67" s="947"/>
      <c r="BA67" s="948"/>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825" t="s">
        <v>2179</v>
      </c>
      <c r="E69" s="825"/>
      <c r="F69" s="825"/>
      <c r="G69" s="825"/>
      <c r="H69" s="825"/>
      <c r="I69" s="825"/>
      <c r="J69" s="825"/>
      <c r="K69" s="825"/>
      <c r="L69" s="825"/>
      <c r="M69" s="825"/>
      <c r="N69" s="825"/>
      <c r="O69" s="825"/>
      <c r="P69" s="825"/>
      <c r="Q69" s="825"/>
      <c r="R69" s="825"/>
      <c r="S69" s="825"/>
      <c r="T69" s="825"/>
      <c r="U69" s="825"/>
      <c r="V69" s="825"/>
      <c r="W69" s="825"/>
      <c r="X69" s="825"/>
      <c r="Y69" s="825"/>
      <c r="Z69" s="825"/>
      <c r="AA69" s="825"/>
      <c r="AB69" s="825"/>
      <c r="AC69" s="825"/>
      <c r="AD69" s="825"/>
      <c r="AE69" s="825"/>
      <c r="AF69" s="825"/>
      <c r="AG69" s="825"/>
      <c r="AH69" s="825"/>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839" t="s">
        <v>1992</v>
      </c>
      <c r="D70" s="840"/>
      <c r="E70" s="840"/>
      <c r="F70" s="840"/>
      <c r="G70" s="840"/>
      <c r="H70" s="840"/>
      <c r="I70" s="840"/>
      <c r="J70" s="840"/>
      <c r="K70" s="840"/>
      <c r="L70" s="840"/>
      <c r="M70" s="840"/>
      <c r="N70" s="840"/>
      <c r="O70" s="840"/>
      <c r="P70" s="840"/>
      <c r="Q70" s="840"/>
      <c r="R70" s="840"/>
      <c r="S70" s="840"/>
      <c r="T70" s="841"/>
      <c r="U70" s="954">
        <f>'別紙様式3-2（４・５月）'!N8</f>
        <v>0</v>
      </c>
      <c r="V70" s="955"/>
      <c r="W70" s="955"/>
      <c r="X70" s="955"/>
      <c r="Y70" s="955"/>
      <c r="Z70" s="171" t="s">
        <v>4</v>
      </c>
      <c r="AA70" s="191"/>
      <c r="AB70" s="194" t="s">
        <v>75</v>
      </c>
      <c r="AC70" s="675"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956" t="s">
        <v>1991</v>
      </c>
      <c r="D71" s="957"/>
      <c r="E71" s="957"/>
      <c r="F71" s="957"/>
      <c r="G71" s="957"/>
      <c r="H71" s="957"/>
      <c r="I71" s="957"/>
      <c r="J71" s="957"/>
      <c r="K71" s="957"/>
      <c r="L71" s="957"/>
      <c r="M71" s="957"/>
      <c r="N71" s="957"/>
      <c r="O71" s="957"/>
      <c r="P71" s="957"/>
      <c r="Q71" s="957"/>
      <c r="R71" s="957"/>
      <c r="S71" s="957"/>
      <c r="T71" s="958"/>
      <c r="U71" s="954">
        <f>U72+U76</f>
        <v>0</v>
      </c>
      <c r="V71" s="955"/>
      <c r="W71" s="955"/>
      <c r="X71" s="955"/>
      <c r="Y71" s="955"/>
      <c r="Z71" s="171" t="s">
        <v>4</v>
      </c>
      <c r="AA71" s="85"/>
      <c r="AB71" s="194" t="s">
        <v>120</v>
      </c>
      <c r="AC71" s="676"/>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828" t="s">
        <v>2180</v>
      </c>
      <c r="D72" s="829"/>
      <c r="E72" s="642" t="s">
        <v>1993</v>
      </c>
      <c r="F72" s="643"/>
      <c r="G72" s="643"/>
      <c r="H72" s="643"/>
      <c r="I72" s="643"/>
      <c r="J72" s="643"/>
      <c r="K72" s="643"/>
      <c r="L72" s="643"/>
      <c r="M72" s="643"/>
      <c r="N72" s="643"/>
      <c r="O72" s="643"/>
      <c r="P72" s="643"/>
      <c r="Q72" s="643"/>
      <c r="R72" s="643"/>
      <c r="S72" s="643"/>
      <c r="T72" s="644"/>
      <c r="U72" s="648"/>
      <c r="V72" s="649"/>
      <c r="W72" s="649"/>
      <c r="X72" s="649"/>
      <c r="Y72" s="650"/>
      <c r="Z72" s="654"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959"/>
      <c r="D73" s="829"/>
      <c r="E73" s="645"/>
      <c r="F73" s="646"/>
      <c r="G73" s="646"/>
      <c r="H73" s="646"/>
      <c r="I73" s="646"/>
      <c r="J73" s="646"/>
      <c r="K73" s="646"/>
      <c r="L73" s="646"/>
      <c r="M73" s="646"/>
      <c r="N73" s="646"/>
      <c r="O73" s="646"/>
      <c r="P73" s="646"/>
      <c r="Q73" s="646"/>
      <c r="R73" s="646"/>
      <c r="S73" s="646"/>
      <c r="T73" s="647"/>
      <c r="U73" s="651"/>
      <c r="V73" s="652"/>
      <c r="W73" s="652"/>
      <c r="X73" s="652"/>
      <c r="Y73" s="653"/>
      <c r="Z73" s="654"/>
      <c r="AA73" s="85" t="s">
        <v>75</v>
      </c>
      <c r="AB73" s="673" t="s">
        <v>12</v>
      </c>
      <c r="AC73" s="667">
        <f>IFERROR(U74/U72*100,0)</f>
        <v>0</v>
      </c>
      <c r="AD73" s="668"/>
      <c r="AE73" s="669"/>
      <c r="AF73" s="673" t="s">
        <v>13</v>
      </c>
      <c r="AG73" s="673" t="s">
        <v>67</v>
      </c>
      <c r="AH73" s="674" t="s">
        <v>75</v>
      </c>
      <c r="AI73" s="675" t="str">
        <f>IF('別紙様式3-2（４・５月）'!AF5="","",IF(AND(AC73&gt;=200/3,AC73&lt;100),"○","×"))</f>
        <v/>
      </c>
      <c r="AJ73" s="175"/>
      <c r="AK73" s="85"/>
      <c r="AL73" s="175"/>
      <c r="AM73" s="626" t="s">
        <v>2086</v>
      </c>
      <c r="AN73" s="627"/>
      <c r="AO73" s="627"/>
      <c r="AP73" s="627"/>
      <c r="AQ73" s="627"/>
      <c r="AR73" s="627"/>
      <c r="AS73" s="627"/>
      <c r="AT73" s="627"/>
      <c r="AU73" s="627"/>
      <c r="AV73" s="627"/>
      <c r="AW73" s="627"/>
      <c r="AX73" s="627"/>
      <c r="AY73" s="627"/>
      <c r="AZ73" s="627"/>
      <c r="BA73" s="628"/>
    </row>
    <row r="74" spans="1:82" ht="12.9" customHeight="1" thickBot="1">
      <c r="A74" s="85"/>
      <c r="B74" s="85"/>
      <c r="C74" s="959"/>
      <c r="D74" s="829"/>
      <c r="E74" s="197"/>
      <c r="F74" s="655" t="s">
        <v>1995</v>
      </c>
      <c r="G74" s="656"/>
      <c r="H74" s="656"/>
      <c r="I74" s="656"/>
      <c r="J74" s="656"/>
      <c r="K74" s="656"/>
      <c r="L74" s="656"/>
      <c r="M74" s="656"/>
      <c r="N74" s="656"/>
      <c r="O74" s="656"/>
      <c r="P74" s="656"/>
      <c r="Q74" s="656"/>
      <c r="R74" s="656"/>
      <c r="S74" s="656"/>
      <c r="T74" s="657"/>
      <c r="U74" s="661"/>
      <c r="V74" s="662"/>
      <c r="W74" s="662"/>
      <c r="X74" s="662"/>
      <c r="Y74" s="663"/>
      <c r="Z74" s="654" t="s">
        <v>4</v>
      </c>
      <c r="AA74" s="85" t="s">
        <v>75</v>
      </c>
      <c r="AB74" s="673"/>
      <c r="AC74" s="670"/>
      <c r="AD74" s="671"/>
      <c r="AE74" s="672"/>
      <c r="AF74" s="673"/>
      <c r="AG74" s="673"/>
      <c r="AH74" s="674"/>
      <c r="AI74" s="676"/>
      <c r="AJ74" s="175"/>
      <c r="AK74" s="85"/>
      <c r="AL74" s="175"/>
      <c r="AM74" s="629"/>
      <c r="AN74" s="630"/>
      <c r="AO74" s="630"/>
      <c r="AP74" s="630"/>
      <c r="AQ74" s="630"/>
      <c r="AR74" s="630"/>
      <c r="AS74" s="630"/>
      <c r="AT74" s="630"/>
      <c r="AU74" s="630"/>
      <c r="AV74" s="630"/>
      <c r="AW74" s="630"/>
      <c r="AX74" s="630"/>
      <c r="AY74" s="630"/>
      <c r="AZ74" s="630"/>
      <c r="BA74" s="631"/>
    </row>
    <row r="75" spans="1:82" ht="12.9" customHeight="1" thickBot="1">
      <c r="A75" s="85"/>
      <c r="B75" s="85"/>
      <c r="C75" s="959"/>
      <c r="D75" s="829"/>
      <c r="E75" s="198"/>
      <c r="F75" s="658"/>
      <c r="G75" s="659"/>
      <c r="H75" s="659"/>
      <c r="I75" s="659"/>
      <c r="J75" s="659"/>
      <c r="K75" s="659"/>
      <c r="L75" s="659"/>
      <c r="M75" s="659"/>
      <c r="N75" s="659"/>
      <c r="O75" s="659"/>
      <c r="P75" s="659"/>
      <c r="Q75" s="659"/>
      <c r="R75" s="659"/>
      <c r="S75" s="659"/>
      <c r="T75" s="660"/>
      <c r="U75" s="664"/>
      <c r="V75" s="665"/>
      <c r="W75" s="665"/>
      <c r="X75" s="665"/>
      <c r="Y75" s="666"/>
      <c r="Z75" s="654"/>
      <c r="AA75" s="85"/>
      <c r="AB75" s="169"/>
      <c r="AC75" s="169"/>
      <c r="AD75" s="169"/>
      <c r="AE75" s="169"/>
      <c r="AF75" s="169"/>
      <c r="AG75" s="169"/>
      <c r="AH75" s="85"/>
      <c r="AI75" s="85"/>
      <c r="AJ75" s="175"/>
      <c r="AK75" s="175"/>
      <c r="AL75" s="175"/>
    </row>
    <row r="76" spans="1:82" ht="12.9" customHeight="1" thickBot="1">
      <c r="A76" s="85"/>
      <c r="B76" s="85"/>
      <c r="C76" s="826" t="s">
        <v>1994</v>
      </c>
      <c r="D76" s="827"/>
      <c r="E76" s="642" t="s">
        <v>2085</v>
      </c>
      <c r="F76" s="643"/>
      <c r="G76" s="643"/>
      <c r="H76" s="643"/>
      <c r="I76" s="643"/>
      <c r="J76" s="643"/>
      <c r="K76" s="643"/>
      <c r="L76" s="643"/>
      <c r="M76" s="643"/>
      <c r="N76" s="643"/>
      <c r="O76" s="643"/>
      <c r="P76" s="643"/>
      <c r="Q76" s="643"/>
      <c r="R76" s="643"/>
      <c r="S76" s="643"/>
      <c r="T76" s="644"/>
      <c r="U76" s="648"/>
      <c r="V76" s="649"/>
      <c r="W76" s="649"/>
      <c r="X76" s="649"/>
      <c r="Y76" s="650"/>
      <c r="Z76" s="654"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828"/>
      <c r="D77" s="829"/>
      <c r="E77" s="645"/>
      <c r="F77" s="646"/>
      <c r="G77" s="646"/>
      <c r="H77" s="646"/>
      <c r="I77" s="646"/>
      <c r="J77" s="646"/>
      <c r="K77" s="646"/>
      <c r="L77" s="646"/>
      <c r="M77" s="646"/>
      <c r="N77" s="646"/>
      <c r="O77" s="646"/>
      <c r="P77" s="646"/>
      <c r="Q77" s="646"/>
      <c r="R77" s="646"/>
      <c r="S77" s="646"/>
      <c r="T77" s="647"/>
      <c r="U77" s="651"/>
      <c r="V77" s="652"/>
      <c r="W77" s="652"/>
      <c r="X77" s="652"/>
      <c r="Y77" s="653"/>
      <c r="Z77" s="654"/>
      <c r="AA77" s="85" t="s">
        <v>75</v>
      </c>
      <c r="AB77" s="673" t="s">
        <v>12</v>
      </c>
      <c r="AC77" s="667">
        <f>IFERROR(U78/U76*100,0)</f>
        <v>0</v>
      </c>
      <c r="AD77" s="668"/>
      <c r="AE77" s="669"/>
      <c r="AF77" s="673" t="s">
        <v>13</v>
      </c>
      <c r="AG77" s="673" t="s">
        <v>67</v>
      </c>
      <c r="AH77" s="674" t="s">
        <v>75</v>
      </c>
      <c r="AI77" s="675" t="str">
        <f>IF('別紙様式3-2（４・５月）'!AF5="","",IF(AND(AC77&gt;=200/3,AC77&lt;100),"○","×"))</f>
        <v/>
      </c>
      <c r="AJ77" s="175"/>
      <c r="AK77" s="175"/>
      <c r="AL77" s="175"/>
      <c r="AM77" s="677" t="s">
        <v>2087</v>
      </c>
      <c r="AN77" s="678"/>
      <c r="AO77" s="678"/>
      <c r="AP77" s="678"/>
      <c r="AQ77" s="678"/>
      <c r="AR77" s="678"/>
      <c r="AS77" s="678"/>
      <c r="AT77" s="678"/>
      <c r="AU77" s="678"/>
      <c r="AV77" s="678"/>
      <c r="AW77" s="678"/>
      <c r="AX77" s="678"/>
      <c r="AY77" s="678"/>
      <c r="AZ77" s="678"/>
      <c r="BA77" s="679"/>
    </row>
    <row r="78" spans="1:82" ht="12.9" customHeight="1" thickBot="1">
      <c r="A78" s="85"/>
      <c r="B78" s="85"/>
      <c r="C78" s="828"/>
      <c r="D78" s="829"/>
      <c r="E78" s="197"/>
      <c r="F78" s="655" t="s">
        <v>1995</v>
      </c>
      <c r="G78" s="656"/>
      <c r="H78" s="656"/>
      <c r="I78" s="656"/>
      <c r="J78" s="656"/>
      <c r="K78" s="656"/>
      <c r="L78" s="656"/>
      <c r="M78" s="656"/>
      <c r="N78" s="656"/>
      <c r="O78" s="656"/>
      <c r="P78" s="656"/>
      <c r="Q78" s="656"/>
      <c r="R78" s="656"/>
      <c r="S78" s="656"/>
      <c r="T78" s="657"/>
      <c r="U78" s="661"/>
      <c r="V78" s="662"/>
      <c r="W78" s="662"/>
      <c r="X78" s="662"/>
      <c r="Y78" s="663"/>
      <c r="Z78" s="654" t="s">
        <v>4</v>
      </c>
      <c r="AA78" s="85" t="s">
        <v>75</v>
      </c>
      <c r="AB78" s="673"/>
      <c r="AC78" s="670"/>
      <c r="AD78" s="671"/>
      <c r="AE78" s="672"/>
      <c r="AF78" s="673"/>
      <c r="AG78" s="673"/>
      <c r="AH78" s="674"/>
      <c r="AI78" s="676"/>
      <c r="AJ78" s="175"/>
      <c r="AK78" s="175"/>
      <c r="AL78" s="175"/>
      <c r="AM78" s="680"/>
      <c r="AN78" s="681"/>
      <c r="AO78" s="681"/>
      <c r="AP78" s="681"/>
      <c r="AQ78" s="681"/>
      <c r="AR78" s="681"/>
      <c r="AS78" s="681"/>
      <c r="AT78" s="681"/>
      <c r="AU78" s="681"/>
      <c r="AV78" s="681"/>
      <c r="AW78" s="681"/>
      <c r="AX78" s="681"/>
      <c r="AY78" s="681"/>
      <c r="AZ78" s="681"/>
      <c r="BA78" s="682"/>
    </row>
    <row r="79" spans="1:82" ht="12.9" customHeight="1" thickBot="1">
      <c r="A79" s="85"/>
      <c r="B79" s="85"/>
      <c r="C79" s="830"/>
      <c r="D79" s="831"/>
      <c r="E79" s="199"/>
      <c r="F79" s="658"/>
      <c r="G79" s="659"/>
      <c r="H79" s="659"/>
      <c r="I79" s="659"/>
      <c r="J79" s="659"/>
      <c r="K79" s="659"/>
      <c r="L79" s="659"/>
      <c r="M79" s="659"/>
      <c r="N79" s="659"/>
      <c r="O79" s="659"/>
      <c r="P79" s="659"/>
      <c r="Q79" s="659"/>
      <c r="R79" s="659"/>
      <c r="S79" s="659"/>
      <c r="T79" s="660"/>
      <c r="U79" s="664"/>
      <c r="V79" s="665"/>
      <c r="W79" s="665"/>
      <c r="X79" s="665"/>
      <c r="Y79" s="666"/>
      <c r="Z79" s="654"/>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817"/>
      <c r="N81" s="818"/>
      <c r="O81" s="819" t="s">
        <v>1973</v>
      </c>
      <c r="P81" s="819"/>
      <c r="Q81" s="819"/>
      <c r="R81" s="819"/>
      <c r="S81" s="819"/>
      <c r="T81" s="819"/>
      <c r="U81" s="819"/>
      <c r="V81" s="819"/>
      <c r="W81" s="819"/>
      <c r="X81" s="819"/>
      <c r="Y81" s="819"/>
      <c r="Z81" s="819"/>
      <c r="AA81" s="819"/>
      <c r="AB81" s="819"/>
      <c r="AC81" s="819"/>
      <c r="AD81" s="819"/>
      <c r="AE81" s="819"/>
      <c r="AF81" s="819"/>
      <c r="AG81" s="819"/>
      <c r="AH81" s="819"/>
      <c r="AI81" s="819"/>
      <c r="AJ81" s="819"/>
      <c r="AK81" s="820"/>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864" t="str">
        <f>IF(OR('別紙様式3-2（４・５月）'!AE5="処遇加算Ⅰ・Ⅱあり",'別紙様式3-3（６月以降分）'!AF5="旧処遇加算Ⅰ・Ⅱ相当あり"),"該当","")</f>
        <v/>
      </c>
      <c r="AJ83" s="865"/>
      <c r="AK83" s="866"/>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864" t="str">
        <f>IF(AND('別紙様式3-2（４・５月）'!AE5="処遇加算Ⅰ・Ⅱなし",'別紙様式3-3（６月以降分）'!AF5="旧処遇加算Ⅰ・Ⅱ相当なし"),"該当","")</f>
        <v>該当</v>
      </c>
      <c r="AJ85" s="865"/>
      <c r="AK85" s="866"/>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834" t="s">
        <v>1903</v>
      </c>
      <c r="D87" s="834"/>
      <c r="E87" s="834"/>
      <c r="F87" s="834"/>
      <c r="G87" s="834"/>
      <c r="H87" s="834"/>
      <c r="I87" s="834"/>
      <c r="J87" s="834"/>
      <c r="K87" s="834"/>
      <c r="L87" s="834"/>
      <c r="M87" s="834"/>
      <c r="N87" s="834"/>
      <c r="O87" s="834"/>
      <c r="P87" s="834"/>
      <c r="Q87" s="834"/>
      <c r="R87" s="834"/>
      <c r="S87" s="834"/>
      <c r="T87" s="834"/>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817"/>
      <c r="D88" s="818"/>
      <c r="E88" s="832" t="s">
        <v>1904</v>
      </c>
      <c r="F88" s="832"/>
      <c r="G88" s="832"/>
      <c r="H88" s="832"/>
      <c r="I88" s="832"/>
      <c r="J88" s="832"/>
      <c r="K88" s="832"/>
      <c r="L88" s="832"/>
      <c r="M88" s="832"/>
      <c r="N88" s="832"/>
      <c r="O88" s="832"/>
      <c r="P88" s="832"/>
      <c r="Q88" s="832"/>
      <c r="R88" s="833"/>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1</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2157</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834" t="s">
        <v>1909</v>
      </c>
      <c r="D93" s="834"/>
      <c r="E93" s="834"/>
      <c r="F93" s="834"/>
      <c r="G93" s="834"/>
      <c r="H93" s="834"/>
      <c r="I93" s="834"/>
      <c r="J93" s="834"/>
      <c r="K93" s="834"/>
      <c r="L93" s="834"/>
      <c r="M93" s="834"/>
      <c r="N93" s="834"/>
      <c r="O93" s="834"/>
      <c r="P93" s="834"/>
      <c r="Q93" s="834"/>
      <c r="R93" s="834"/>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817"/>
      <c r="D94" s="818"/>
      <c r="E94" s="832" t="s">
        <v>1910</v>
      </c>
      <c r="F94" s="832"/>
      <c r="G94" s="832"/>
      <c r="H94" s="832"/>
      <c r="I94" s="832"/>
      <c r="J94" s="832"/>
      <c r="K94" s="832"/>
      <c r="L94" s="832"/>
      <c r="M94" s="832"/>
      <c r="N94" s="832"/>
      <c r="O94" s="832"/>
      <c r="P94" s="832"/>
      <c r="Q94" s="832"/>
      <c r="R94" s="833"/>
      <c r="S94" s="210" t="s">
        <v>75</v>
      </c>
      <c r="T94" s="120" t="str">
        <f>IF(AM81=TRUE,"",IF(AND(AM94=TRUE,OR(AND(AN94=TRUE,J97&lt;&gt;""),AND(AO94=TRUE,J99&lt;&gt;""))),"○",IF(AND(AI85="該当",AM88=TRUE),"","×")))</f>
        <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906"/>
      <c r="C95" s="213" t="s">
        <v>1905</v>
      </c>
      <c r="D95" s="835" t="s">
        <v>2158</v>
      </c>
      <c r="E95" s="836"/>
      <c r="F95" s="836"/>
      <c r="G95" s="836"/>
      <c r="H95" s="837"/>
      <c r="I95" s="837"/>
      <c r="J95" s="837"/>
      <c r="K95" s="837"/>
      <c r="L95" s="837"/>
      <c r="M95" s="837"/>
      <c r="N95" s="837"/>
      <c r="O95" s="837"/>
      <c r="P95" s="837"/>
      <c r="Q95" s="837"/>
      <c r="R95" s="837"/>
      <c r="S95" s="837"/>
      <c r="T95" s="837"/>
      <c r="U95" s="837"/>
      <c r="V95" s="837"/>
      <c r="W95" s="837"/>
      <c r="X95" s="837"/>
      <c r="Y95" s="837"/>
      <c r="Z95" s="837"/>
      <c r="AA95" s="837"/>
      <c r="AB95" s="837"/>
      <c r="AC95" s="837"/>
      <c r="AD95" s="837"/>
      <c r="AE95" s="837"/>
      <c r="AF95" s="837"/>
      <c r="AG95" s="837"/>
      <c r="AH95" s="837"/>
      <c r="AI95" s="837"/>
      <c r="AJ95" s="837"/>
      <c r="AK95" s="838"/>
      <c r="AL95" s="90"/>
      <c r="AM95" s="195"/>
      <c r="AN95" s="148"/>
      <c r="AO95" s="148"/>
      <c r="AP95" s="148"/>
      <c r="AQ95" s="148"/>
      <c r="AR95" s="148"/>
      <c r="AS95" s="148"/>
      <c r="AT95" s="148"/>
      <c r="AU95" s="148"/>
      <c r="AV95" s="148"/>
      <c r="AW95" s="148"/>
      <c r="AX95" s="148"/>
      <c r="AY95" s="148"/>
      <c r="AZ95" s="148"/>
      <c r="BA95" s="148"/>
    </row>
    <row r="96" spans="1:53" ht="28.5" customHeight="1" thickBot="1">
      <c r="A96" s="85"/>
      <c r="B96" s="906"/>
      <c r="C96" s="856"/>
      <c r="D96" s="858" t="s">
        <v>1911</v>
      </c>
      <c r="E96" s="859"/>
      <c r="F96" s="859"/>
      <c r="G96" s="859"/>
      <c r="H96" s="850"/>
      <c r="I96" s="852" t="s">
        <v>10</v>
      </c>
      <c r="J96" s="867" t="s">
        <v>2159</v>
      </c>
      <c r="K96" s="868"/>
      <c r="L96" s="868"/>
      <c r="M96" s="868"/>
      <c r="N96" s="868"/>
      <c r="O96" s="868"/>
      <c r="P96" s="868"/>
      <c r="Q96" s="868"/>
      <c r="R96" s="868"/>
      <c r="S96" s="868"/>
      <c r="T96" s="868"/>
      <c r="U96" s="868"/>
      <c r="V96" s="868"/>
      <c r="W96" s="868"/>
      <c r="X96" s="868"/>
      <c r="Y96" s="868"/>
      <c r="Z96" s="868"/>
      <c r="AA96" s="868"/>
      <c r="AB96" s="868"/>
      <c r="AC96" s="868"/>
      <c r="AD96" s="868"/>
      <c r="AE96" s="868"/>
      <c r="AF96" s="868"/>
      <c r="AG96" s="868"/>
      <c r="AH96" s="868"/>
      <c r="AI96" s="868"/>
      <c r="AJ96" s="868"/>
      <c r="AK96" s="869"/>
      <c r="AL96" s="90"/>
      <c r="AM96" s="195"/>
      <c r="AN96" s="148"/>
      <c r="AO96" s="148"/>
      <c r="AP96" s="148"/>
      <c r="AQ96" s="148"/>
      <c r="AR96" s="148"/>
      <c r="AS96" s="148"/>
      <c r="AT96" s="148"/>
      <c r="AU96" s="148"/>
      <c r="AV96" s="148"/>
      <c r="AW96" s="148"/>
      <c r="AX96" s="148"/>
      <c r="AY96" s="148"/>
      <c r="AZ96" s="148"/>
      <c r="BA96" s="148"/>
    </row>
    <row r="97" spans="1:53" ht="34.5" customHeight="1" thickBot="1">
      <c r="A97" s="85"/>
      <c r="B97" s="906"/>
      <c r="C97" s="856"/>
      <c r="D97" s="860"/>
      <c r="E97" s="861"/>
      <c r="F97" s="861"/>
      <c r="G97" s="861"/>
      <c r="H97" s="851"/>
      <c r="I97" s="853"/>
      <c r="J97" s="870"/>
      <c r="K97" s="871"/>
      <c r="L97" s="871"/>
      <c r="M97" s="871"/>
      <c r="N97" s="871"/>
      <c r="O97" s="871"/>
      <c r="P97" s="871"/>
      <c r="Q97" s="871"/>
      <c r="R97" s="871"/>
      <c r="S97" s="871"/>
      <c r="T97" s="871"/>
      <c r="U97" s="871"/>
      <c r="V97" s="871"/>
      <c r="W97" s="871"/>
      <c r="X97" s="871"/>
      <c r="Y97" s="871"/>
      <c r="Z97" s="871"/>
      <c r="AA97" s="871"/>
      <c r="AB97" s="871"/>
      <c r="AC97" s="871"/>
      <c r="AD97" s="871"/>
      <c r="AE97" s="871"/>
      <c r="AF97" s="871"/>
      <c r="AG97" s="871"/>
      <c r="AH97" s="871"/>
      <c r="AI97" s="871"/>
      <c r="AJ97" s="871"/>
      <c r="AK97" s="872"/>
      <c r="AL97" s="90"/>
      <c r="AM97" s="623" t="s">
        <v>2088</v>
      </c>
      <c r="AN97" s="624"/>
      <c r="AO97" s="624"/>
      <c r="AP97" s="624"/>
      <c r="AQ97" s="624"/>
      <c r="AR97" s="624"/>
      <c r="AS97" s="624"/>
      <c r="AT97" s="624"/>
      <c r="AU97" s="624"/>
      <c r="AV97" s="624"/>
      <c r="AW97" s="624"/>
      <c r="AX97" s="624"/>
      <c r="AY97" s="624"/>
      <c r="AZ97" s="624"/>
      <c r="BA97" s="625"/>
    </row>
    <row r="98" spans="1:53" ht="15" customHeight="1" thickBot="1">
      <c r="A98" s="85"/>
      <c r="B98" s="906"/>
      <c r="C98" s="856"/>
      <c r="D98" s="860"/>
      <c r="E98" s="861"/>
      <c r="F98" s="861"/>
      <c r="G98" s="861"/>
      <c r="H98" s="873"/>
      <c r="I98" s="875" t="s">
        <v>11</v>
      </c>
      <c r="J98" s="236" t="s">
        <v>1912</v>
      </c>
      <c r="K98" s="237"/>
      <c r="L98" s="237"/>
      <c r="M98" s="237"/>
      <c r="N98" s="237"/>
      <c r="O98" s="237"/>
      <c r="P98" s="237"/>
      <c r="Q98" s="237"/>
      <c r="R98" s="237"/>
      <c r="S98" s="877" t="s">
        <v>1913</v>
      </c>
      <c r="T98" s="877"/>
      <c r="U98" s="877"/>
      <c r="V98" s="877"/>
      <c r="W98" s="877"/>
      <c r="X98" s="877"/>
      <c r="Y98" s="877"/>
      <c r="Z98" s="877"/>
      <c r="AA98" s="877"/>
      <c r="AB98" s="877"/>
      <c r="AC98" s="877"/>
      <c r="AD98" s="877"/>
      <c r="AE98" s="877"/>
      <c r="AF98" s="877"/>
      <c r="AG98" s="877"/>
      <c r="AH98" s="877"/>
      <c r="AI98" s="877"/>
      <c r="AJ98" s="877"/>
      <c r="AK98" s="878"/>
      <c r="AL98" s="90"/>
      <c r="AM98" s="195"/>
      <c r="AN98" s="148"/>
      <c r="AO98" s="148"/>
      <c r="AP98" s="148"/>
      <c r="AQ98" s="148"/>
      <c r="AR98" s="148"/>
      <c r="AS98" s="148"/>
      <c r="AT98" s="148"/>
      <c r="AU98" s="148"/>
      <c r="AV98" s="148"/>
      <c r="AW98" s="148"/>
      <c r="AX98" s="148"/>
      <c r="AY98" s="148"/>
      <c r="AZ98" s="148"/>
      <c r="BA98" s="148"/>
    </row>
    <row r="99" spans="1:53" ht="33" customHeight="1" thickBot="1">
      <c r="A99" s="85"/>
      <c r="B99" s="906"/>
      <c r="C99" s="857"/>
      <c r="D99" s="862"/>
      <c r="E99" s="863"/>
      <c r="F99" s="863"/>
      <c r="G99" s="863"/>
      <c r="H99" s="874"/>
      <c r="I99" s="876"/>
      <c r="J99" s="879"/>
      <c r="K99" s="880"/>
      <c r="L99" s="880"/>
      <c r="M99" s="880"/>
      <c r="N99" s="880"/>
      <c r="O99" s="880"/>
      <c r="P99" s="880"/>
      <c r="Q99" s="880"/>
      <c r="R99" s="880"/>
      <c r="S99" s="880"/>
      <c r="T99" s="880"/>
      <c r="U99" s="880"/>
      <c r="V99" s="880"/>
      <c r="W99" s="880"/>
      <c r="X99" s="880"/>
      <c r="Y99" s="880"/>
      <c r="Z99" s="880"/>
      <c r="AA99" s="880"/>
      <c r="AB99" s="880"/>
      <c r="AC99" s="880"/>
      <c r="AD99" s="880"/>
      <c r="AE99" s="880"/>
      <c r="AF99" s="880"/>
      <c r="AG99" s="880"/>
      <c r="AH99" s="880"/>
      <c r="AI99" s="880"/>
      <c r="AJ99" s="880"/>
      <c r="AK99" s="881"/>
      <c r="AL99" s="90"/>
      <c r="AM99" s="623" t="s">
        <v>2088</v>
      </c>
      <c r="AN99" s="624"/>
      <c r="AO99" s="624"/>
      <c r="AP99" s="624"/>
      <c r="AQ99" s="624"/>
      <c r="AR99" s="624"/>
      <c r="AS99" s="624"/>
      <c r="AT99" s="624"/>
      <c r="AU99" s="624"/>
      <c r="AV99" s="624"/>
      <c r="AW99" s="624"/>
      <c r="AX99" s="624"/>
      <c r="AY99" s="624"/>
      <c r="AZ99" s="624"/>
      <c r="BA99" s="625"/>
    </row>
    <row r="100" spans="1:53" ht="16.5" customHeight="1">
      <c r="A100" s="85"/>
      <c r="B100" s="238"/>
      <c r="C100" s="239" t="s">
        <v>1906</v>
      </c>
      <c r="D100" s="224" t="s">
        <v>2160</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817"/>
      <c r="N102" s="818"/>
      <c r="O102" s="821" t="s">
        <v>1973</v>
      </c>
      <c r="P102" s="821"/>
      <c r="Q102" s="821"/>
      <c r="R102" s="821"/>
      <c r="S102" s="821"/>
      <c r="T102" s="821"/>
      <c r="U102" s="821"/>
      <c r="V102" s="821"/>
      <c r="W102" s="821"/>
      <c r="X102" s="821"/>
      <c r="Y102" s="821"/>
      <c r="Z102" s="821"/>
      <c r="AA102" s="821"/>
      <c r="AB102" s="821"/>
      <c r="AC102" s="821"/>
      <c r="AD102" s="821"/>
      <c r="AE102" s="821"/>
      <c r="AF102" s="821"/>
      <c r="AG102" s="821"/>
      <c r="AH102" s="821"/>
      <c r="AI102" s="821"/>
      <c r="AJ102" s="821"/>
      <c r="AK102" s="822"/>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817"/>
      <c r="C106" s="818"/>
      <c r="D106" s="854" t="s">
        <v>1910</v>
      </c>
      <c r="E106" s="854"/>
      <c r="F106" s="854"/>
      <c r="G106" s="854"/>
      <c r="H106" s="854"/>
      <c r="I106" s="854"/>
      <c r="J106" s="854"/>
      <c r="K106" s="854"/>
      <c r="L106" s="854"/>
      <c r="M106" s="854"/>
      <c r="N106" s="854"/>
      <c r="O106" s="854"/>
      <c r="P106" s="854"/>
      <c r="Q106" s="855"/>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960" t="s">
        <v>2161</v>
      </c>
      <c r="D107" s="961"/>
      <c r="E107" s="961"/>
      <c r="F107" s="961"/>
      <c r="G107" s="961"/>
      <c r="H107" s="961"/>
      <c r="I107" s="961"/>
      <c r="J107" s="961"/>
      <c r="K107" s="961"/>
      <c r="L107" s="961"/>
      <c r="M107" s="961"/>
      <c r="N107" s="961"/>
      <c r="O107" s="961"/>
      <c r="P107" s="961"/>
      <c r="Q107" s="961"/>
      <c r="R107" s="961"/>
      <c r="S107" s="962"/>
      <c r="T107" s="961"/>
      <c r="U107" s="961"/>
      <c r="V107" s="961"/>
      <c r="W107" s="961"/>
      <c r="X107" s="961"/>
      <c r="Y107" s="961"/>
      <c r="Z107" s="961"/>
      <c r="AA107" s="961"/>
      <c r="AB107" s="961"/>
      <c r="AC107" s="961"/>
      <c r="AD107" s="961"/>
      <c r="AE107" s="961"/>
      <c r="AF107" s="961"/>
      <c r="AG107" s="961"/>
      <c r="AH107" s="961"/>
      <c r="AI107" s="961"/>
      <c r="AJ107" s="961"/>
      <c r="AK107" s="963"/>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856"/>
      <c r="C108" s="858" t="s">
        <v>1915</v>
      </c>
      <c r="D108" s="859"/>
      <c r="E108" s="859"/>
      <c r="F108" s="859"/>
      <c r="G108" s="251"/>
      <c r="H108" s="252" t="s">
        <v>10</v>
      </c>
      <c r="I108" s="964" t="s">
        <v>1916</v>
      </c>
      <c r="J108" s="965"/>
      <c r="K108" s="965"/>
      <c r="L108" s="965"/>
      <c r="M108" s="965"/>
      <c r="N108" s="965"/>
      <c r="O108" s="965"/>
      <c r="P108" s="965"/>
      <c r="Q108" s="965"/>
      <c r="R108" s="965"/>
      <c r="S108" s="965"/>
      <c r="T108" s="965"/>
      <c r="U108" s="965"/>
      <c r="V108" s="965"/>
      <c r="W108" s="965"/>
      <c r="X108" s="965"/>
      <c r="Y108" s="965"/>
      <c r="Z108" s="965"/>
      <c r="AA108" s="965"/>
      <c r="AB108" s="965"/>
      <c r="AC108" s="965"/>
      <c r="AD108" s="965"/>
      <c r="AE108" s="965"/>
      <c r="AF108" s="965"/>
      <c r="AG108" s="965"/>
      <c r="AH108" s="965"/>
      <c r="AI108" s="965"/>
      <c r="AJ108" s="965"/>
      <c r="AK108" s="966"/>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856"/>
      <c r="C109" s="860"/>
      <c r="D109" s="861"/>
      <c r="E109" s="861"/>
      <c r="F109" s="861"/>
      <c r="G109" s="253"/>
      <c r="H109" s="254" t="s">
        <v>11</v>
      </c>
      <c r="I109" s="967" t="s">
        <v>1917</v>
      </c>
      <c r="J109" s="968"/>
      <c r="K109" s="968"/>
      <c r="L109" s="968"/>
      <c r="M109" s="968"/>
      <c r="N109" s="968"/>
      <c r="O109" s="968"/>
      <c r="P109" s="968"/>
      <c r="Q109" s="968"/>
      <c r="R109" s="968"/>
      <c r="S109" s="968"/>
      <c r="T109" s="968"/>
      <c r="U109" s="968"/>
      <c r="V109" s="968"/>
      <c r="W109" s="968"/>
      <c r="X109" s="968"/>
      <c r="Y109" s="968"/>
      <c r="Z109" s="968"/>
      <c r="AA109" s="968"/>
      <c r="AB109" s="968"/>
      <c r="AC109" s="968"/>
      <c r="AD109" s="968"/>
      <c r="AE109" s="968"/>
      <c r="AF109" s="968"/>
      <c r="AG109" s="968"/>
      <c r="AH109" s="968"/>
      <c r="AI109" s="968"/>
      <c r="AJ109" s="968"/>
      <c r="AK109" s="969"/>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857"/>
      <c r="C110" s="862"/>
      <c r="D110" s="863"/>
      <c r="E110" s="863"/>
      <c r="F110" s="863"/>
      <c r="G110" s="255"/>
      <c r="H110" s="256" t="s">
        <v>1918</v>
      </c>
      <c r="I110" s="970" t="s">
        <v>1919</v>
      </c>
      <c r="J110" s="971"/>
      <c r="K110" s="971"/>
      <c r="L110" s="971"/>
      <c r="M110" s="971"/>
      <c r="N110" s="971"/>
      <c r="O110" s="971"/>
      <c r="P110" s="971"/>
      <c r="Q110" s="971"/>
      <c r="R110" s="971"/>
      <c r="S110" s="971"/>
      <c r="T110" s="971"/>
      <c r="U110" s="971"/>
      <c r="V110" s="971"/>
      <c r="W110" s="971"/>
      <c r="X110" s="971"/>
      <c r="Y110" s="971"/>
      <c r="Z110" s="971"/>
      <c r="AA110" s="971"/>
      <c r="AB110" s="971"/>
      <c r="AC110" s="971"/>
      <c r="AD110" s="971"/>
      <c r="AE110" s="971"/>
      <c r="AF110" s="971"/>
      <c r="AG110" s="971"/>
      <c r="AH110" s="971"/>
      <c r="AI110" s="971"/>
      <c r="AJ110" s="971"/>
      <c r="AK110" s="972"/>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922" t="s">
        <v>2160</v>
      </c>
      <c r="D111" s="923"/>
      <c r="E111" s="923"/>
      <c r="F111" s="923"/>
      <c r="G111" s="923"/>
      <c r="H111" s="923"/>
      <c r="I111" s="923"/>
      <c r="J111" s="923"/>
      <c r="K111" s="923"/>
      <c r="L111" s="923"/>
      <c r="M111" s="923"/>
      <c r="N111" s="923"/>
      <c r="O111" s="923"/>
      <c r="P111" s="923"/>
      <c r="Q111" s="923"/>
      <c r="R111" s="923"/>
      <c r="S111" s="923"/>
      <c r="T111" s="923"/>
      <c r="U111" s="923"/>
      <c r="V111" s="923"/>
      <c r="W111" s="923"/>
      <c r="X111" s="923"/>
      <c r="Y111" s="923"/>
      <c r="Z111" s="923"/>
      <c r="AA111" s="923"/>
      <c r="AB111" s="923"/>
      <c r="AC111" s="923"/>
      <c r="AD111" s="923"/>
      <c r="AE111" s="923"/>
      <c r="AF111" s="923"/>
      <c r="AG111" s="923"/>
      <c r="AH111" s="923"/>
      <c r="AI111" s="923"/>
      <c r="AJ111" s="923"/>
      <c r="AK111" s="924"/>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719" t="s">
        <v>1984</v>
      </c>
      <c r="C113" s="719"/>
      <c r="D113" s="719"/>
      <c r="E113" s="719"/>
      <c r="F113" s="719"/>
      <c r="G113" s="719"/>
      <c r="H113" s="719"/>
      <c r="I113" s="719"/>
      <c r="J113" s="719"/>
      <c r="K113" s="719"/>
      <c r="L113" s="719"/>
      <c r="M113" s="719"/>
      <c r="N113" s="719"/>
      <c r="O113" s="719"/>
      <c r="P113" s="719"/>
      <c r="Q113" s="719"/>
      <c r="R113" s="719"/>
      <c r="S113" s="719"/>
      <c r="T113" s="719"/>
      <c r="U113" s="719"/>
      <c r="V113" s="719"/>
      <c r="W113" s="719"/>
      <c r="X113" s="719"/>
      <c r="Y113" s="719"/>
      <c r="Z113" s="719"/>
      <c r="AA113" s="719"/>
      <c r="AB113" s="719"/>
      <c r="AC113" s="719"/>
      <c r="AD113" s="719"/>
      <c r="AE113" s="719"/>
      <c r="AF113" s="719"/>
      <c r="AG113" s="719"/>
      <c r="AH113" s="719"/>
      <c r="AI113" s="719"/>
      <c r="AJ113" s="719"/>
      <c r="AK113" s="719"/>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925" t="s">
        <v>1946</v>
      </c>
      <c r="C116" s="832"/>
      <c r="D116" s="832"/>
      <c r="E116" s="832"/>
      <c r="F116" s="832"/>
      <c r="G116" s="832"/>
      <c r="H116" s="832"/>
      <c r="I116" s="832"/>
      <c r="J116" s="832"/>
      <c r="K116" s="832"/>
      <c r="L116" s="832"/>
      <c r="M116" s="832"/>
      <c r="N116" s="832"/>
      <c r="O116" s="832"/>
      <c r="P116" s="832"/>
      <c r="Q116" s="833"/>
      <c r="R116" s="261" t="s">
        <v>127</v>
      </c>
      <c r="S116" s="262" t="str">
        <f>'別紙様式3-2（４・５月）'!W8</f>
        <v/>
      </c>
      <c r="T116" s="889" t="s">
        <v>1949</v>
      </c>
      <c r="U116" s="889"/>
      <c r="V116" s="889"/>
      <c r="W116" s="889"/>
      <c r="X116" s="889"/>
      <c r="Y116" s="889"/>
      <c r="Z116" s="889"/>
      <c r="AA116" s="889"/>
      <c r="AB116" s="889"/>
      <c r="AC116" s="889"/>
      <c r="AD116" s="889"/>
      <c r="AE116" s="889"/>
      <c r="AF116" s="890"/>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885" t="s">
        <v>1996</v>
      </c>
      <c r="C117" s="886"/>
      <c r="D117" s="886"/>
      <c r="E117" s="886"/>
      <c r="F117" s="886"/>
      <c r="G117" s="886"/>
      <c r="H117" s="886"/>
      <c r="I117" s="886"/>
      <c r="J117" s="886"/>
      <c r="K117" s="886"/>
      <c r="L117" s="886"/>
      <c r="M117" s="886"/>
      <c r="N117" s="886"/>
      <c r="O117" s="886"/>
      <c r="P117" s="886"/>
      <c r="Q117" s="887"/>
      <c r="R117" s="261" t="s">
        <v>127</v>
      </c>
      <c r="S117" s="264" t="str">
        <f>'別紙様式3-3（６月以降分）'!Z5</f>
        <v/>
      </c>
      <c r="T117" s="888" t="s">
        <v>2072</v>
      </c>
      <c r="U117" s="889"/>
      <c r="V117" s="889"/>
      <c r="W117" s="889"/>
      <c r="X117" s="889"/>
      <c r="Y117" s="889"/>
      <c r="Z117" s="889"/>
      <c r="AA117" s="889"/>
      <c r="AB117" s="889"/>
      <c r="AC117" s="889"/>
      <c r="AD117" s="889"/>
      <c r="AE117" s="889"/>
      <c r="AF117" s="890"/>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885" t="s">
        <v>2073</v>
      </c>
      <c r="C118" s="886"/>
      <c r="D118" s="886"/>
      <c r="E118" s="886"/>
      <c r="F118" s="886"/>
      <c r="G118" s="886"/>
      <c r="H118" s="886"/>
      <c r="I118" s="886"/>
      <c r="J118" s="886"/>
      <c r="K118" s="886"/>
      <c r="L118" s="886"/>
      <c r="M118" s="886"/>
      <c r="N118" s="886"/>
      <c r="O118" s="886"/>
      <c r="P118" s="886"/>
      <c r="Q118" s="887"/>
      <c r="R118" s="261" t="s">
        <v>127</v>
      </c>
      <c r="S118" s="265" t="str">
        <f>'別紙様式3-3（６月以降分）'!Z7</f>
        <v/>
      </c>
      <c r="T118" s="888" t="s">
        <v>2072</v>
      </c>
      <c r="U118" s="889"/>
      <c r="V118" s="889"/>
      <c r="W118" s="889"/>
      <c r="X118" s="889"/>
      <c r="Y118" s="889"/>
      <c r="Z118" s="889"/>
      <c r="AA118" s="889"/>
      <c r="AB118" s="889"/>
      <c r="AC118" s="889"/>
      <c r="AD118" s="889"/>
      <c r="AE118" s="889"/>
      <c r="AF118" s="890"/>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623" t="s">
        <v>2111</v>
      </c>
      <c r="AN120" s="621"/>
      <c r="AO120" s="621"/>
      <c r="AP120" s="621"/>
      <c r="AQ120" s="621"/>
      <c r="AR120" s="621"/>
      <c r="AS120" s="621"/>
      <c r="AT120" s="621"/>
      <c r="AU120" s="621"/>
      <c r="AV120" s="621"/>
      <c r="AW120" s="621"/>
      <c r="AX120" s="621"/>
      <c r="AY120" s="621"/>
      <c r="AZ120" s="621"/>
      <c r="BA120" s="622"/>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927" t="s">
        <v>124</v>
      </c>
      <c r="E124" s="927"/>
      <c r="F124" s="927"/>
      <c r="G124" s="927"/>
      <c r="H124" s="927"/>
      <c r="I124" s="927"/>
      <c r="J124" s="927"/>
      <c r="K124" s="927"/>
      <c r="L124" s="927"/>
      <c r="M124" s="927"/>
      <c r="N124" s="927"/>
      <c r="O124" s="927"/>
      <c r="P124" s="927"/>
      <c r="Q124" s="927"/>
      <c r="R124" s="927"/>
      <c r="S124" s="927"/>
      <c r="T124" s="927"/>
      <c r="U124" s="927"/>
      <c r="V124" s="927"/>
      <c r="W124" s="927"/>
      <c r="X124" s="927"/>
      <c r="Y124" s="927"/>
      <c r="Z124" s="927"/>
      <c r="AA124" s="927"/>
      <c r="AB124" s="927"/>
      <c r="AC124" s="927"/>
      <c r="AD124" s="927"/>
      <c r="AE124" s="927"/>
      <c r="AF124" s="927"/>
      <c r="AG124" s="927"/>
      <c r="AH124" s="927"/>
      <c r="AI124" s="927"/>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921"/>
      <c r="G125" s="921"/>
      <c r="H125" s="921"/>
      <c r="I125" s="921"/>
      <c r="J125" s="921"/>
      <c r="K125" s="921"/>
      <c r="L125" s="921"/>
      <c r="M125" s="921"/>
      <c r="N125" s="921"/>
      <c r="O125" s="921"/>
      <c r="P125" s="921"/>
      <c r="Q125" s="921"/>
      <c r="R125" s="921"/>
      <c r="S125" s="921"/>
      <c r="T125" s="921"/>
      <c r="U125" s="921"/>
      <c r="V125" s="921"/>
      <c r="W125" s="921"/>
      <c r="X125" s="921"/>
      <c r="Y125" s="921"/>
      <c r="Z125" s="921"/>
      <c r="AA125" s="921"/>
      <c r="AB125" s="921"/>
      <c r="AC125" s="921"/>
      <c r="AD125" s="921"/>
      <c r="AE125" s="921"/>
      <c r="AF125" s="921"/>
      <c r="AG125" s="921"/>
      <c r="AH125" s="921"/>
      <c r="AI125" s="921"/>
      <c r="AJ125" s="921"/>
      <c r="AK125" s="289" t="s">
        <v>13</v>
      </c>
      <c r="AL125" s="90"/>
      <c r="AM125" s="83" t="b">
        <v>0</v>
      </c>
      <c r="AN125" s="940" t="s">
        <v>2109</v>
      </c>
      <c r="AO125" s="941"/>
      <c r="AP125" s="941"/>
      <c r="AQ125" s="941"/>
      <c r="AR125" s="941"/>
      <c r="AS125" s="941"/>
      <c r="AT125" s="941"/>
      <c r="AU125" s="941"/>
      <c r="AV125" s="941"/>
      <c r="AW125" s="941"/>
      <c r="AX125" s="941"/>
      <c r="AY125" s="941"/>
      <c r="AZ125" s="941"/>
      <c r="BA125" s="942"/>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864" t="str">
        <f>IF(AND('別紙様式3-2（４・５月）'!AE7="特定加算なし",'別紙様式3-3（６月以降分）'!AG5="旧特定加算相当なし"),"該当","")</f>
        <v>該当</v>
      </c>
      <c r="AJ128" s="865"/>
      <c r="AK128" s="866"/>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893" t="s">
        <v>1951</v>
      </c>
      <c r="D129" s="893"/>
      <c r="E129" s="893"/>
      <c r="F129" s="893"/>
      <c r="G129" s="893"/>
      <c r="H129" s="893"/>
      <c r="I129" s="893"/>
      <c r="J129" s="893"/>
      <c r="K129" s="893"/>
      <c r="L129" s="893"/>
      <c r="M129" s="893"/>
      <c r="N129" s="893"/>
      <c r="O129" s="893"/>
      <c r="P129" s="893"/>
      <c r="Q129" s="893"/>
      <c r="R129" s="893"/>
      <c r="S129" s="893"/>
      <c r="T129" s="893"/>
      <c r="U129" s="893"/>
      <c r="V129" s="893"/>
      <c r="W129" s="893"/>
      <c r="X129" s="893"/>
      <c r="Y129" s="893"/>
      <c r="Z129" s="893"/>
      <c r="AA129" s="893"/>
      <c r="AB129" s="893"/>
      <c r="AC129" s="893"/>
      <c r="AD129" s="893"/>
      <c r="AE129" s="893"/>
      <c r="AF129" s="893"/>
      <c r="AG129" s="893"/>
      <c r="AH129" s="893"/>
      <c r="AI129" s="893"/>
      <c r="AJ129" s="893"/>
      <c r="AK129" s="893"/>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864" t="str">
        <f>IF(OR('別紙様式3-2（４・５月）'!AE7="特定加算あり",'別紙様式3-3（６月以降分）'!AG5="旧特定加算相当あり"),"該当","")</f>
        <v/>
      </c>
      <c r="AJ131" s="865"/>
      <c r="AK131" s="866"/>
      <c r="AL131" s="85"/>
      <c r="AT131" s="97"/>
      <c r="AU131" s="97"/>
      <c r="AV131" s="97"/>
      <c r="AW131" s="97"/>
      <c r="AX131" s="97"/>
    </row>
    <row r="132" spans="1:53" ht="38.25" customHeight="1" thickBot="1">
      <c r="A132" s="85"/>
      <c r="B132" s="193" t="s">
        <v>127</v>
      </c>
      <c r="C132" s="616" t="s">
        <v>2172</v>
      </c>
      <c r="D132" s="616"/>
      <c r="E132" s="616"/>
      <c r="F132" s="616"/>
      <c r="G132" s="616"/>
      <c r="H132" s="616"/>
      <c r="I132" s="616"/>
      <c r="J132" s="616"/>
      <c r="K132" s="616"/>
      <c r="L132" s="616"/>
      <c r="M132" s="616"/>
      <c r="N132" s="616"/>
      <c r="O132" s="616"/>
      <c r="P132" s="616"/>
      <c r="Q132" s="616"/>
      <c r="R132" s="616"/>
      <c r="S132" s="616"/>
      <c r="T132" s="616"/>
      <c r="U132" s="616"/>
      <c r="V132" s="616"/>
      <c r="W132" s="616"/>
      <c r="X132" s="616"/>
      <c r="Y132" s="616"/>
      <c r="Z132" s="616"/>
      <c r="AA132" s="616"/>
      <c r="AB132" s="616"/>
      <c r="AC132" s="616"/>
      <c r="AD132" s="616"/>
      <c r="AE132" s="616"/>
      <c r="AF132" s="616"/>
      <c r="AG132" s="616"/>
      <c r="AH132" s="616"/>
      <c r="AI132" s="616"/>
      <c r="AJ132" s="616"/>
      <c r="AK132" s="616"/>
      <c r="AL132" s="85"/>
      <c r="AN132" s="588" t="s">
        <v>2170</v>
      </c>
      <c r="AO132" s="589"/>
      <c r="AP132" s="589"/>
      <c r="AQ132" s="589"/>
      <c r="AR132" s="589"/>
      <c r="AS132" s="589"/>
      <c r="AT132" s="589"/>
      <c r="AU132" s="589"/>
      <c r="AV132" s="589"/>
      <c r="AW132" s="589"/>
      <c r="AX132" s="589"/>
      <c r="AY132" s="590"/>
    </row>
    <row r="133" spans="1:53" ht="7.5" customHeight="1" thickBot="1">
      <c r="A133" s="85"/>
      <c r="B133" s="193"/>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85"/>
      <c r="AT133" s="97"/>
      <c r="AU133" s="97"/>
      <c r="AV133" s="97"/>
      <c r="AW133" s="97"/>
      <c r="AX133" s="97"/>
    </row>
    <row r="134" spans="1:53" s="505" customFormat="1" ht="13.5" customHeight="1" thickBot="1">
      <c r="A134" s="502"/>
      <c r="B134" s="617"/>
      <c r="C134" s="618"/>
      <c r="D134" s="618"/>
      <c r="E134" s="619"/>
      <c r="F134" s="609"/>
      <c r="G134" s="610"/>
      <c r="H134" s="610"/>
      <c r="I134" s="610"/>
      <c r="J134" s="610"/>
      <c r="K134" s="610"/>
      <c r="L134" s="610"/>
      <c r="M134" s="610"/>
      <c r="N134" s="610"/>
      <c r="O134" s="610"/>
      <c r="P134" s="610"/>
      <c r="Q134" s="610"/>
      <c r="R134" s="610"/>
      <c r="S134" s="610"/>
      <c r="T134" s="610"/>
      <c r="U134" s="610"/>
      <c r="V134" s="610"/>
      <c r="W134" s="610"/>
      <c r="X134" s="610"/>
      <c r="Y134" s="610"/>
      <c r="Z134" s="610"/>
      <c r="AA134" s="610"/>
      <c r="AB134" s="610"/>
      <c r="AC134" s="610"/>
      <c r="AD134" s="610"/>
      <c r="AE134" s="610"/>
      <c r="AF134" s="610"/>
      <c r="AG134" s="610"/>
      <c r="AH134" s="610"/>
      <c r="AI134" s="610"/>
      <c r="AJ134" s="611"/>
      <c r="AK134" s="501" t="str">
        <f>IF(AI131="該当",IF((IF(COUNTIF(AM135:AM138,TRUE)&gt;=1,1,0)+IF(COUNTIF(AM139:AM142,TRUE)&gt;=1,1,0)+IF(COUNTIF(AM143:AM147,TRUE)&gt;=1,1,0)+IF(COUNTIF(AM148:AM151,TRUE)&gt;=1,1,0)+IF(COUNTIF(AM152:AM155,TRUE)&gt;=1,1,0)+IF(COUNTIF(AM156:AM159,TRUE)&gt;=1,1,0))&gt;=3,"○","×"),IF(COUNTIF(AM135:AM159,TRUE)&gt;=1,"○","×"))</f>
        <v>×</v>
      </c>
      <c r="AL134" s="502"/>
      <c r="AM134" s="503" t="s">
        <v>2090</v>
      </c>
      <c r="AN134" s="605" t="s">
        <v>2089</v>
      </c>
      <c r="AO134" s="606"/>
      <c r="AP134" s="606"/>
      <c r="AQ134" s="606"/>
      <c r="AR134" s="606"/>
      <c r="AS134" s="606"/>
      <c r="AT134" s="606"/>
      <c r="AU134" s="606"/>
      <c r="AV134" s="606"/>
      <c r="AW134" s="606"/>
      <c r="AX134" s="606"/>
      <c r="AY134" s="607"/>
    </row>
    <row r="135" spans="1:53" s="505" customFormat="1" ht="14.25" customHeight="1">
      <c r="A135" s="502"/>
      <c r="B135" s="593" t="s">
        <v>2162</v>
      </c>
      <c r="C135" s="594"/>
      <c r="D135" s="594"/>
      <c r="E135" s="595"/>
      <c r="F135" s="504"/>
      <c r="G135" s="612" t="s">
        <v>2181</v>
      </c>
      <c r="H135" s="612"/>
      <c r="I135" s="612"/>
      <c r="J135" s="612"/>
      <c r="K135" s="612"/>
      <c r="L135" s="612"/>
      <c r="M135" s="612"/>
      <c r="N135" s="612"/>
      <c r="O135" s="612"/>
      <c r="P135" s="612"/>
      <c r="Q135" s="612"/>
      <c r="R135" s="612"/>
      <c r="S135" s="612"/>
      <c r="T135" s="612"/>
      <c r="U135" s="612"/>
      <c r="V135" s="612"/>
      <c r="W135" s="612"/>
      <c r="X135" s="612"/>
      <c r="Y135" s="612"/>
      <c r="Z135" s="612"/>
      <c r="AA135" s="612"/>
      <c r="AB135" s="612"/>
      <c r="AC135" s="612"/>
      <c r="AD135" s="612"/>
      <c r="AE135" s="612"/>
      <c r="AF135" s="612"/>
      <c r="AG135" s="612"/>
      <c r="AH135" s="612"/>
      <c r="AI135" s="612"/>
      <c r="AJ135" s="612"/>
      <c r="AK135" s="613"/>
      <c r="AL135" s="502"/>
      <c r="AM135" s="84" t="b">
        <v>0</v>
      </c>
    </row>
    <row r="136" spans="1:53" s="505" customFormat="1" ht="13.5" customHeight="1">
      <c r="A136" s="502"/>
      <c r="B136" s="596"/>
      <c r="C136" s="597"/>
      <c r="D136" s="597"/>
      <c r="E136" s="598"/>
      <c r="F136" s="506"/>
      <c r="G136" s="608" t="s">
        <v>47</v>
      </c>
      <c r="H136" s="608"/>
      <c r="I136" s="608"/>
      <c r="J136" s="608"/>
      <c r="K136" s="608"/>
      <c r="L136" s="608"/>
      <c r="M136" s="608"/>
      <c r="N136" s="608"/>
      <c r="O136" s="608"/>
      <c r="P136" s="608"/>
      <c r="Q136" s="608"/>
      <c r="R136" s="608"/>
      <c r="S136" s="608"/>
      <c r="T136" s="608"/>
      <c r="U136" s="608"/>
      <c r="V136" s="608"/>
      <c r="W136" s="608"/>
      <c r="X136" s="608"/>
      <c r="Y136" s="608"/>
      <c r="Z136" s="608"/>
      <c r="AA136" s="608"/>
      <c r="AB136" s="608"/>
      <c r="AC136" s="608"/>
      <c r="AD136" s="608"/>
      <c r="AE136" s="608"/>
      <c r="AF136" s="608"/>
      <c r="AG136" s="608"/>
      <c r="AH136" s="608"/>
      <c r="AI136" s="608"/>
      <c r="AJ136" s="608"/>
      <c r="AK136" s="507"/>
      <c r="AL136" s="502"/>
      <c r="AM136" s="508" t="b">
        <v>0</v>
      </c>
      <c r="AN136" s="591"/>
      <c r="AO136" s="591"/>
      <c r="AP136" s="591"/>
      <c r="AQ136" s="591"/>
      <c r="AR136" s="591"/>
      <c r="AS136" s="591"/>
      <c r="AT136" s="591"/>
      <c r="AU136" s="591"/>
      <c r="AV136" s="591"/>
      <c r="AW136" s="591"/>
      <c r="AX136" s="591"/>
      <c r="AY136" s="591"/>
    </row>
    <row r="137" spans="1:53" s="505" customFormat="1" ht="13.5" customHeight="1">
      <c r="A137" s="502"/>
      <c r="B137" s="596"/>
      <c r="C137" s="597"/>
      <c r="D137" s="597"/>
      <c r="E137" s="598"/>
      <c r="F137" s="506"/>
      <c r="G137" s="608" t="s">
        <v>48</v>
      </c>
      <c r="H137" s="608"/>
      <c r="I137" s="608"/>
      <c r="J137" s="608"/>
      <c r="K137" s="608"/>
      <c r="L137" s="608"/>
      <c r="M137" s="608"/>
      <c r="N137" s="608"/>
      <c r="O137" s="608"/>
      <c r="P137" s="608"/>
      <c r="Q137" s="608"/>
      <c r="R137" s="608"/>
      <c r="S137" s="608"/>
      <c r="T137" s="608"/>
      <c r="U137" s="608"/>
      <c r="V137" s="608"/>
      <c r="W137" s="608"/>
      <c r="X137" s="608"/>
      <c r="Y137" s="608"/>
      <c r="Z137" s="608"/>
      <c r="AA137" s="608"/>
      <c r="AB137" s="608"/>
      <c r="AC137" s="608"/>
      <c r="AD137" s="608"/>
      <c r="AE137" s="608"/>
      <c r="AF137" s="608"/>
      <c r="AG137" s="608"/>
      <c r="AH137" s="608"/>
      <c r="AI137" s="608"/>
      <c r="AJ137" s="608"/>
      <c r="AK137" s="507"/>
      <c r="AL137" s="502"/>
      <c r="AM137" s="508" t="b">
        <v>0</v>
      </c>
      <c r="AN137" s="591"/>
      <c r="AO137" s="591"/>
      <c r="AP137" s="591"/>
      <c r="AQ137" s="591"/>
      <c r="AR137" s="591"/>
      <c r="AS137" s="591"/>
      <c r="AT137" s="591"/>
      <c r="AU137" s="591"/>
      <c r="AV137" s="591"/>
      <c r="AW137" s="591"/>
      <c r="AX137" s="591"/>
      <c r="AY137" s="591"/>
    </row>
    <row r="138" spans="1:53" s="505" customFormat="1" ht="13.5" customHeight="1">
      <c r="A138" s="502"/>
      <c r="B138" s="599"/>
      <c r="C138" s="600"/>
      <c r="D138" s="600"/>
      <c r="E138" s="601"/>
      <c r="F138" s="509"/>
      <c r="G138" s="614" t="s">
        <v>2182</v>
      </c>
      <c r="H138" s="614"/>
      <c r="I138" s="614"/>
      <c r="J138" s="614"/>
      <c r="K138" s="614"/>
      <c r="L138" s="614"/>
      <c r="M138" s="614"/>
      <c r="N138" s="614"/>
      <c r="O138" s="614"/>
      <c r="P138" s="614"/>
      <c r="Q138" s="614"/>
      <c r="R138" s="614"/>
      <c r="S138" s="614"/>
      <c r="T138" s="614"/>
      <c r="U138" s="614"/>
      <c r="V138" s="614"/>
      <c r="W138" s="614"/>
      <c r="X138" s="614"/>
      <c r="Y138" s="614"/>
      <c r="Z138" s="614"/>
      <c r="AA138" s="614"/>
      <c r="AB138" s="614"/>
      <c r="AC138" s="614"/>
      <c r="AD138" s="614"/>
      <c r="AE138" s="614"/>
      <c r="AF138" s="614"/>
      <c r="AG138" s="614"/>
      <c r="AH138" s="614"/>
      <c r="AI138" s="614"/>
      <c r="AJ138" s="614"/>
      <c r="AK138" s="510"/>
      <c r="AL138" s="502"/>
      <c r="AM138" s="508" t="b">
        <v>0</v>
      </c>
    </row>
    <row r="139" spans="1:53" s="505" customFormat="1" ht="24.75" customHeight="1">
      <c r="A139" s="502"/>
      <c r="B139" s="593" t="s">
        <v>2163</v>
      </c>
      <c r="C139" s="594"/>
      <c r="D139" s="594"/>
      <c r="E139" s="595"/>
      <c r="F139" s="511"/>
      <c r="G139" s="901" t="s">
        <v>2183</v>
      </c>
      <c r="H139" s="901"/>
      <c r="I139" s="901"/>
      <c r="J139" s="901"/>
      <c r="K139" s="901"/>
      <c r="L139" s="901"/>
      <c r="M139" s="901"/>
      <c r="N139" s="901"/>
      <c r="O139" s="901"/>
      <c r="P139" s="901"/>
      <c r="Q139" s="901"/>
      <c r="R139" s="901"/>
      <c r="S139" s="901"/>
      <c r="T139" s="901"/>
      <c r="U139" s="901"/>
      <c r="V139" s="901"/>
      <c r="W139" s="901"/>
      <c r="X139" s="901"/>
      <c r="Y139" s="901"/>
      <c r="Z139" s="901"/>
      <c r="AA139" s="901"/>
      <c r="AB139" s="901"/>
      <c r="AC139" s="901"/>
      <c r="AD139" s="901"/>
      <c r="AE139" s="901"/>
      <c r="AF139" s="901"/>
      <c r="AG139" s="901"/>
      <c r="AH139" s="901"/>
      <c r="AI139" s="901"/>
      <c r="AJ139" s="901"/>
      <c r="AK139" s="512"/>
      <c r="AL139" s="502"/>
      <c r="AM139" s="508" t="b">
        <v>0</v>
      </c>
    </row>
    <row r="140" spans="1:53" s="505" customFormat="1" ht="13.5" customHeight="1">
      <c r="A140" s="502"/>
      <c r="B140" s="596"/>
      <c r="C140" s="597"/>
      <c r="D140" s="597"/>
      <c r="E140" s="598"/>
      <c r="F140" s="506"/>
      <c r="G140" s="608" t="s">
        <v>49</v>
      </c>
      <c r="H140" s="608"/>
      <c r="I140" s="608"/>
      <c r="J140" s="608"/>
      <c r="K140" s="608"/>
      <c r="L140" s="608"/>
      <c r="M140" s="608"/>
      <c r="N140" s="608"/>
      <c r="O140" s="608"/>
      <c r="P140" s="608"/>
      <c r="Q140" s="608"/>
      <c r="R140" s="608"/>
      <c r="S140" s="608"/>
      <c r="T140" s="608"/>
      <c r="U140" s="608"/>
      <c r="V140" s="608"/>
      <c r="W140" s="608"/>
      <c r="X140" s="608"/>
      <c r="Y140" s="608"/>
      <c r="Z140" s="608"/>
      <c r="AA140" s="608"/>
      <c r="AB140" s="608"/>
      <c r="AC140" s="608"/>
      <c r="AD140" s="608"/>
      <c r="AE140" s="608"/>
      <c r="AF140" s="608"/>
      <c r="AG140" s="608"/>
      <c r="AH140" s="608"/>
      <c r="AI140" s="608"/>
      <c r="AJ140" s="608"/>
      <c r="AK140" s="513"/>
      <c r="AL140" s="502"/>
      <c r="AM140" s="508" t="b">
        <v>0</v>
      </c>
      <c r="AN140" s="591"/>
      <c r="AO140" s="591"/>
      <c r="AP140" s="591"/>
      <c r="AQ140" s="591"/>
      <c r="AR140" s="591"/>
      <c r="AS140" s="591"/>
      <c r="AT140" s="591"/>
      <c r="AU140" s="591"/>
      <c r="AV140" s="591"/>
      <c r="AW140" s="591"/>
      <c r="AX140" s="591"/>
      <c r="AY140" s="591"/>
    </row>
    <row r="141" spans="1:53" s="505" customFormat="1" ht="13.5" customHeight="1">
      <c r="A141" s="502"/>
      <c r="B141" s="596"/>
      <c r="C141" s="597"/>
      <c r="D141" s="597"/>
      <c r="E141" s="598"/>
      <c r="F141" s="506"/>
      <c r="G141" s="608" t="s">
        <v>50</v>
      </c>
      <c r="H141" s="608"/>
      <c r="I141" s="608"/>
      <c r="J141" s="608"/>
      <c r="K141" s="608"/>
      <c r="L141" s="608"/>
      <c r="M141" s="608"/>
      <c r="N141" s="608"/>
      <c r="O141" s="608"/>
      <c r="P141" s="608"/>
      <c r="Q141" s="608"/>
      <c r="R141" s="608"/>
      <c r="S141" s="608"/>
      <c r="T141" s="608"/>
      <c r="U141" s="608"/>
      <c r="V141" s="608"/>
      <c r="W141" s="608"/>
      <c r="X141" s="608"/>
      <c r="Y141" s="608"/>
      <c r="Z141" s="608"/>
      <c r="AA141" s="608"/>
      <c r="AB141" s="608"/>
      <c r="AC141" s="608"/>
      <c r="AD141" s="608"/>
      <c r="AE141" s="608"/>
      <c r="AF141" s="608"/>
      <c r="AG141" s="608"/>
      <c r="AH141" s="608"/>
      <c r="AI141" s="608"/>
      <c r="AJ141" s="608"/>
      <c r="AK141" s="507"/>
      <c r="AL141" s="502"/>
      <c r="AM141" s="508" t="b">
        <v>0</v>
      </c>
      <c r="AN141" s="591"/>
      <c r="AO141" s="591"/>
      <c r="AP141" s="591"/>
      <c r="AQ141" s="591"/>
      <c r="AR141" s="591"/>
      <c r="AS141" s="591"/>
      <c r="AT141" s="591"/>
      <c r="AU141" s="591"/>
      <c r="AV141" s="591"/>
      <c r="AW141" s="591"/>
      <c r="AX141" s="591"/>
      <c r="AY141" s="591"/>
    </row>
    <row r="142" spans="1:53" s="505" customFormat="1" ht="13.5" customHeight="1">
      <c r="A142" s="502"/>
      <c r="B142" s="599"/>
      <c r="C142" s="600"/>
      <c r="D142" s="600"/>
      <c r="E142" s="601"/>
      <c r="F142" s="514"/>
      <c r="G142" s="592" t="s">
        <v>51</v>
      </c>
      <c r="H142" s="592"/>
      <c r="I142" s="592"/>
      <c r="J142" s="592"/>
      <c r="K142" s="592"/>
      <c r="L142" s="592"/>
      <c r="M142" s="592"/>
      <c r="N142" s="592"/>
      <c r="O142" s="592"/>
      <c r="P142" s="592"/>
      <c r="Q142" s="592"/>
      <c r="R142" s="592"/>
      <c r="S142" s="592"/>
      <c r="T142" s="592"/>
      <c r="U142" s="592"/>
      <c r="V142" s="592"/>
      <c r="W142" s="592"/>
      <c r="X142" s="592"/>
      <c r="Y142" s="592"/>
      <c r="Z142" s="592"/>
      <c r="AA142" s="592"/>
      <c r="AB142" s="592"/>
      <c r="AC142" s="592"/>
      <c r="AD142" s="592"/>
      <c r="AE142" s="592"/>
      <c r="AF142" s="592"/>
      <c r="AG142" s="592"/>
      <c r="AH142" s="592"/>
      <c r="AI142" s="592"/>
      <c r="AJ142" s="592"/>
      <c r="AK142" s="897"/>
      <c r="AL142" s="502"/>
      <c r="AM142" s="508" t="b">
        <v>0</v>
      </c>
    </row>
    <row r="143" spans="1:53" s="505" customFormat="1" ht="13.5" customHeight="1">
      <c r="A143" s="502"/>
      <c r="B143" s="593" t="s">
        <v>2164</v>
      </c>
      <c r="C143" s="594"/>
      <c r="D143" s="594"/>
      <c r="E143" s="595"/>
      <c r="F143" s="515"/>
      <c r="G143" s="901" t="s">
        <v>52</v>
      </c>
      <c r="H143" s="901"/>
      <c r="I143" s="901"/>
      <c r="J143" s="901"/>
      <c r="K143" s="901"/>
      <c r="L143" s="901"/>
      <c r="M143" s="901"/>
      <c r="N143" s="901"/>
      <c r="O143" s="901"/>
      <c r="P143" s="901"/>
      <c r="Q143" s="901"/>
      <c r="R143" s="901"/>
      <c r="S143" s="901"/>
      <c r="T143" s="901"/>
      <c r="U143" s="901"/>
      <c r="V143" s="901"/>
      <c r="W143" s="901"/>
      <c r="X143" s="901"/>
      <c r="Y143" s="901"/>
      <c r="Z143" s="901"/>
      <c r="AA143" s="901"/>
      <c r="AB143" s="901"/>
      <c r="AC143" s="901"/>
      <c r="AD143" s="901"/>
      <c r="AE143" s="901"/>
      <c r="AF143" s="901"/>
      <c r="AG143" s="901"/>
      <c r="AH143" s="901"/>
      <c r="AI143" s="901"/>
      <c r="AJ143" s="901"/>
      <c r="AK143" s="513"/>
      <c r="AL143" s="502"/>
      <c r="AM143" s="508" t="b">
        <v>0</v>
      </c>
    </row>
    <row r="144" spans="1:53" s="505" customFormat="1" ht="22.5" customHeight="1">
      <c r="A144" s="502"/>
      <c r="B144" s="596"/>
      <c r="C144" s="597"/>
      <c r="D144" s="597"/>
      <c r="E144" s="598"/>
      <c r="F144" s="506"/>
      <c r="G144" s="608" t="s">
        <v>53</v>
      </c>
      <c r="H144" s="608"/>
      <c r="I144" s="608"/>
      <c r="J144" s="608"/>
      <c r="K144" s="608"/>
      <c r="L144" s="608"/>
      <c r="M144" s="608"/>
      <c r="N144" s="608"/>
      <c r="O144" s="608"/>
      <c r="P144" s="608"/>
      <c r="Q144" s="608"/>
      <c r="R144" s="608"/>
      <c r="S144" s="608"/>
      <c r="T144" s="608"/>
      <c r="U144" s="608"/>
      <c r="V144" s="608"/>
      <c r="W144" s="608"/>
      <c r="X144" s="608"/>
      <c r="Y144" s="608"/>
      <c r="Z144" s="608"/>
      <c r="AA144" s="608"/>
      <c r="AB144" s="608"/>
      <c r="AC144" s="608"/>
      <c r="AD144" s="608"/>
      <c r="AE144" s="608"/>
      <c r="AF144" s="608"/>
      <c r="AG144" s="608"/>
      <c r="AH144" s="608"/>
      <c r="AI144" s="608"/>
      <c r="AJ144" s="608"/>
      <c r="AK144" s="507"/>
      <c r="AL144" s="502"/>
      <c r="AM144" s="508" t="b">
        <v>0</v>
      </c>
      <c r="AN144" s="591"/>
      <c r="AO144" s="591"/>
      <c r="AP144" s="591"/>
      <c r="AQ144" s="591"/>
      <c r="AR144" s="591"/>
      <c r="AS144" s="591"/>
      <c r="AT144" s="591"/>
      <c r="AU144" s="591"/>
      <c r="AV144" s="591"/>
      <c r="AW144" s="591"/>
      <c r="AX144" s="591"/>
      <c r="AY144" s="591"/>
    </row>
    <row r="145" spans="1:51" s="505" customFormat="1" ht="13.5" customHeight="1">
      <c r="A145" s="502"/>
      <c r="B145" s="596"/>
      <c r="C145" s="597"/>
      <c r="D145" s="597"/>
      <c r="E145" s="598"/>
      <c r="F145" s="506"/>
      <c r="G145" s="608" t="s">
        <v>54</v>
      </c>
      <c r="H145" s="608"/>
      <c r="I145" s="608"/>
      <c r="J145" s="608"/>
      <c r="K145" s="608"/>
      <c r="L145" s="608"/>
      <c r="M145" s="608"/>
      <c r="N145" s="608"/>
      <c r="O145" s="608"/>
      <c r="P145" s="608"/>
      <c r="Q145" s="608"/>
      <c r="R145" s="608"/>
      <c r="S145" s="608"/>
      <c r="T145" s="608"/>
      <c r="U145" s="608"/>
      <c r="V145" s="608"/>
      <c r="W145" s="608"/>
      <c r="X145" s="608"/>
      <c r="Y145" s="608"/>
      <c r="Z145" s="608"/>
      <c r="AA145" s="608"/>
      <c r="AB145" s="608"/>
      <c r="AC145" s="608"/>
      <c r="AD145" s="608"/>
      <c r="AE145" s="608"/>
      <c r="AF145" s="608"/>
      <c r="AG145" s="608"/>
      <c r="AH145" s="608"/>
      <c r="AI145" s="608"/>
      <c r="AJ145" s="608"/>
      <c r="AK145" s="507"/>
      <c r="AL145" s="502"/>
      <c r="AM145" s="508" t="b">
        <v>0</v>
      </c>
      <c r="AN145" s="591"/>
      <c r="AO145" s="591"/>
      <c r="AP145" s="591"/>
      <c r="AQ145" s="591"/>
      <c r="AR145" s="591"/>
      <c r="AS145" s="591"/>
      <c r="AT145" s="591"/>
      <c r="AU145" s="591"/>
      <c r="AV145" s="591"/>
      <c r="AW145" s="591"/>
      <c r="AX145" s="591"/>
      <c r="AY145" s="591"/>
    </row>
    <row r="146" spans="1:51" s="505" customFormat="1" ht="13.5" customHeight="1">
      <c r="A146" s="502"/>
      <c r="B146" s="596"/>
      <c r="C146" s="597"/>
      <c r="D146" s="597"/>
      <c r="E146" s="598" t="b">
        <v>0</v>
      </c>
      <c r="F146" s="509" t="b">
        <v>0</v>
      </c>
      <c r="G146" s="615" t="s">
        <v>55</v>
      </c>
      <c r="H146" s="615"/>
      <c r="I146" s="615"/>
      <c r="J146" s="615"/>
      <c r="K146" s="615"/>
      <c r="L146" s="615"/>
      <c r="M146" s="615"/>
      <c r="N146" s="615"/>
      <c r="O146" s="615"/>
      <c r="P146" s="615"/>
      <c r="Q146" s="615"/>
      <c r="R146" s="615"/>
      <c r="S146" s="615"/>
      <c r="T146" s="615"/>
      <c r="U146" s="615"/>
      <c r="V146" s="615"/>
      <c r="W146" s="615"/>
      <c r="X146" s="615"/>
      <c r="Y146" s="615"/>
      <c r="Z146" s="615"/>
      <c r="AA146" s="615"/>
      <c r="AB146" s="615"/>
      <c r="AC146" s="615"/>
      <c r="AD146" s="615"/>
      <c r="AE146" s="615"/>
      <c r="AF146" s="615"/>
      <c r="AG146" s="615"/>
      <c r="AH146" s="615"/>
      <c r="AI146" s="615"/>
      <c r="AJ146" s="615"/>
      <c r="AK146" s="507"/>
      <c r="AL146" s="502"/>
      <c r="AM146" s="508" t="b">
        <v>0</v>
      </c>
      <c r="AN146" s="516"/>
      <c r="AO146" s="516"/>
      <c r="AP146" s="516"/>
      <c r="AQ146" s="516"/>
      <c r="AR146" s="516"/>
      <c r="AS146" s="516"/>
      <c r="AT146" s="516"/>
      <c r="AU146" s="516"/>
      <c r="AV146" s="516"/>
      <c r="AW146" s="516"/>
      <c r="AX146" s="516"/>
      <c r="AY146" s="516"/>
    </row>
    <row r="147" spans="1:51" s="505" customFormat="1" ht="13.5" customHeight="1">
      <c r="A147" s="502"/>
      <c r="B147" s="599"/>
      <c r="C147" s="600"/>
      <c r="D147" s="600"/>
      <c r="E147" s="601" t="b">
        <v>0</v>
      </c>
      <c r="F147" s="509" t="b">
        <v>0</v>
      </c>
      <c r="G147" s="894" t="s">
        <v>2165</v>
      </c>
      <c r="H147" s="894"/>
      <c r="I147" s="894"/>
      <c r="J147" s="894"/>
      <c r="K147" s="894"/>
      <c r="L147" s="894"/>
      <c r="M147" s="894"/>
      <c r="N147" s="894"/>
      <c r="O147" s="894"/>
      <c r="P147" s="894"/>
      <c r="Q147" s="894"/>
      <c r="R147" s="894"/>
      <c r="S147" s="894"/>
      <c r="T147" s="894"/>
      <c r="U147" s="894"/>
      <c r="V147" s="894"/>
      <c r="W147" s="894"/>
      <c r="X147" s="894"/>
      <c r="Y147" s="894"/>
      <c r="Z147" s="894"/>
      <c r="AA147" s="894"/>
      <c r="AB147" s="894"/>
      <c r="AC147" s="894"/>
      <c r="AD147" s="894"/>
      <c r="AE147" s="894"/>
      <c r="AF147" s="894"/>
      <c r="AG147" s="894"/>
      <c r="AH147" s="894"/>
      <c r="AI147" s="894"/>
      <c r="AJ147" s="894"/>
      <c r="AK147" s="895"/>
      <c r="AL147" s="502"/>
      <c r="AM147" s="508" t="b">
        <v>0</v>
      </c>
    </row>
    <row r="148" spans="1:51" s="505" customFormat="1" ht="21" customHeight="1">
      <c r="A148" s="502"/>
      <c r="B148" s="593" t="s">
        <v>2166</v>
      </c>
      <c r="C148" s="594"/>
      <c r="D148" s="594"/>
      <c r="E148" s="595"/>
      <c r="F148" s="511"/>
      <c r="G148" s="896" t="s">
        <v>2167</v>
      </c>
      <c r="H148" s="896"/>
      <c r="I148" s="896"/>
      <c r="J148" s="896"/>
      <c r="K148" s="896"/>
      <c r="L148" s="896"/>
      <c r="M148" s="896"/>
      <c r="N148" s="896"/>
      <c r="O148" s="896"/>
      <c r="P148" s="896"/>
      <c r="Q148" s="896"/>
      <c r="R148" s="896"/>
      <c r="S148" s="896"/>
      <c r="T148" s="896"/>
      <c r="U148" s="896"/>
      <c r="V148" s="896"/>
      <c r="W148" s="896"/>
      <c r="X148" s="896"/>
      <c r="Y148" s="896"/>
      <c r="Z148" s="896"/>
      <c r="AA148" s="896"/>
      <c r="AB148" s="896"/>
      <c r="AC148" s="896"/>
      <c r="AD148" s="896"/>
      <c r="AE148" s="896"/>
      <c r="AF148" s="896"/>
      <c r="AG148" s="896"/>
      <c r="AH148" s="896"/>
      <c r="AI148" s="896"/>
      <c r="AJ148" s="896"/>
      <c r="AK148" s="513"/>
      <c r="AL148" s="502"/>
      <c r="AM148" s="508" t="b">
        <v>0</v>
      </c>
    </row>
    <row r="149" spans="1:51" s="505" customFormat="1" ht="13.5" customHeight="1">
      <c r="A149" s="502"/>
      <c r="B149" s="596"/>
      <c r="C149" s="597"/>
      <c r="D149" s="597"/>
      <c r="E149" s="598"/>
      <c r="F149" s="506"/>
      <c r="G149" s="615" t="s">
        <v>56</v>
      </c>
      <c r="H149" s="615"/>
      <c r="I149" s="615"/>
      <c r="J149" s="615"/>
      <c r="K149" s="615"/>
      <c r="L149" s="615"/>
      <c r="M149" s="615"/>
      <c r="N149" s="615"/>
      <c r="O149" s="615"/>
      <c r="P149" s="615"/>
      <c r="Q149" s="615"/>
      <c r="R149" s="615"/>
      <c r="S149" s="615"/>
      <c r="T149" s="615"/>
      <c r="U149" s="615"/>
      <c r="V149" s="615"/>
      <c r="W149" s="615"/>
      <c r="X149" s="615"/>
      <c r="Y149" s="615"/>
      <c r="Z149" s="615"/>
      <c r="AA149" s="615"/>
      <c r="AB149" s="615"/>
      <c r="AC149" s="615"/>
      <c r="AD149" s="615"/>
      <c r="AE149" s="615"/>
      <c r="AF149" s="615"/>
      <c r="AG149" s="615"/>
      <c r="AH149" s="615"/>
      <c r="AI149" s="615"/>
      <c r="AJ149" s="615"/>
      <c r="AK149" s="513"/>
      <c r="AL149" s="438"/>
      <c r="AM149" s="508" t="b">
        <v>0</v>
      </c>
      <c r="AN149" s="591"/>
      <c r="AO149" s="591"/>
      <c r="AP149" s="591"/>
      <c r="AQ149" s="591"/>
      <c r="AR149" s="591"/>
      <c r="AS149" s="591"/>
      <c r="AT149" s="591"/>
      <c r="AU149" s="591"/>
      <c r="AV149" s="591"/>
      <c r="AW149" s="591"/>
      <c r="AX149" s="591"/>
      <c r="AY149" s="591"/>
    </row>
    <row r="150" spans="1:51" s="505" customFormat="1" ht="13.5" customHeight="1">
      <c r="A150" s="502"/>
      <c r="B150" s="596"/>
      <c r="C150" s="597"/>
      <c r="D150" s="597"/>
      <c r="E150" s="598" t="b">
        <v>1</v>
      </c>
      <c r="F150" s="506"/>
      <c r="G150" s="615" t="s">
        <v>57</v>
      </c>
      <c r="H150" s="615"/>
      <c r="I150" s="615"/>
      <c r="J150" s="615"/>
      <c r="K150" s="615"/>
      <c r="L150" s="615"/>
      <c r="M150" s="615"/>
      <c r="N150" s="615"/>
      <c r="O150" s="615"/>
      <c r="P150" s="615"/>
      <c r="Q150" s="615"/>
      <c r="R150" s="615"/>
      <c r="S150" s="615"/>
      <c r="T150" s="615"/>
      <c r="U150" s="615"/>
      <c r="V150" s="615"/>
      <c r="W150" s="615"/>
      <c r="X150" s="615"/>
      <c r="Y150" s="615"/>
      <c r="Z150" s="615"/>
      <c r="AA150" s="615"/>
      <c r="AB150" s="615"/>
      <c r="AC150" s="615"/>
      <c r="AD150" s="615"/>
      <c r="AE150" s="615"/>
      <c r="AF150" s="615"/>
      <c r="AG150" s="615"/>
      <c r="AH150" s="615"/>
      <c r="AI150" s="615"/>
      <c r="AJ150" s="615"/>
      <c r="AK150" s="517"/>
      <c r="AL150" s="502"/>
      <c r="AM150" s="508" t="b">
        <v>0</v>
      </c>
      <c r="AN150" s="591"/>
      <c r="AO150" s="591"/>
      <c r="AP150" s="591"/>
      <c r="AQ150" s="591"/>
      <c r="AR150" s="591"/>
      <c r="AS150" s="591"/>
      <c r="AT150" s="591"/>
      <c r="AU150" s="591"/>
      <c r="AV150" s="591"/>
      <c r="AW150" s="591"/>
      <c r="AX150" s="591"/>
      <c r="AY150" s="591"/>
    </row>
    <row r="151" spans="1:51" s="505" customFormat="1" ht="13.5" customHeight="1">
      <c r="A151" s="502"/>
      <c r="B151" s="599"/>
      <c r="C151" s="600"/>
      <c r="D151" s="600"/>
      <c r="E151" s="601"/>
      <c r="F151" s="514"/>
      <c r="G151" s="592" t="s">
        <v>58</v>
      </c>
      <c r="H151" s="592"/>
      <c r="I151" s="592"/>
      <c r="J151" s="592"/>
      <c r="K151" s="592"/>
      <c r="L151" s="592"/>
      <c r="M151" s="592"/>
      <c r="N151" s="592"/>
      <c r="O151" s="592"/>
      <c r="P151" s="592"/>
      <c r="Q151" s="592"/>
      <c r="R151" s="592"/>
      <c r="S151" s="592"/>
      <c r="T151" s="592"/>
      <c r="U151" s="592"/>
      <c r="V151" s="592"/>
      <c r="W151" s="592"/>
      <c r="X151" s="592"/>
      <c r="Y151" s="592"/>
      <c r="Z151" s="592"/>
      <c r="AA151" s="592"/>
      <c r="AB151" s="592"/>
      <c r="AC151" s="592"/>
      <c r="AD151" s="592"/>
      <c r="AE151" s="592"/>
      <c r="AF151" s="592"/>
      <c r="AG151" s="592"/>
      <c r="AH151" s="592"/>
      <c r="AI151" s="592"/>
      <c r="AJ151" s="592"/>
      <c r="AK151" s="897"/>
      <c r="AL151" s="502"/>
      <c r="AM151" s="508" t="b">
        <v>0</v>
      </c>
    </row>
    <row r="152" spans="1:51" s="505" customFormat="1" ht="13.5" customHeight="1">
      <c r="A152" s="502"/>
      <c r="B152" s="593" t="s">
        <v>2168</v>
      </c>
      <c r="C152" s="594"/>
      <c r="D152" s="594"/>
      <c r="E152" s="595"/>
      <c r="F152" s="515"/>
      <c r="G152" s="602" t="s">
        <v>59</v>
      </c>
      <c r="H152" s="602"/>
      <c r="I152" s="602"/>
      <c r="J152" s="602"/>
      <c r="K152" s="602"/>
      <c r="L152" s="602"/>
      <c r="M152" s="602"/>
      <c r="N152" s="602"/>
      <c r="O152" s="602"/>
      <c r="P152" s="602"/>
      <c r="Q152" s="602"/>
      <c r="R152" s="602"/>
      <c r="S152" s="602"/>
      <c r="T152" s="602"/>
      <c r="U152" s="602"/>
      <c r="V152" s="602"/>
      <c r="W152" s="602"/>
      <c r="X152" s="602"/>
      <c r="Y152" s="602"/>
      <c r="Z152" s="602"/>
      <c r="AA152" s="602"/>
      <c r="AB152" s="602"/>
      <c r="AC152" s="602"/>
      <c r="AD152" s="602"/>
      <c r="AE152" s="602"/>
      <c r="AF152" s="602"/>
      <c r="AG152" s="602"/>
      <c r="AH152" s="602"/>
      <c r="AI152" s="602"/>
      <c r="AJ152" s="602"/>
      <c r="AK152" s="513"/>
      <c r="AL152" s="502"/>
      <c r="AM152" s="508" t="b">
        <v>0</v>
      </c>
    </row>
    <row r="153" spans="1:51" s="505" customFormat="1" ht="21" customHeight="1">
      <c r="A153" s="502"/>
      <c r="B153" s="596"/>
      <c r="C153" s="597"/>
      <c r="D153" s="597"/>
      <c r="E153" s="598" t="b">
        <v>1</v>
      </c>
      <c r="F153" s="506"/>
      <c r="G153" s="615" t="s">
        <v>60</v>
      </c>
      <c r="H153" s="615"/>
      <c r="I153" s="615"/>
      <c r="J153" s="615"/>
      <c r="K153" s="615"/>
      <c r="L153" s="615"/>
      <c r="M153" s="615"/>
      <c r="N153" s="615"/>
      <c r="O153" s="615"/>
      <c r="P153" s="615"/>
      <c r="Q153" s="615"/>
      <c r="R153" s="615"/>
      <c r="S153" s="615"/>
      <c r="T153" s="615"/>
      <c r="U153" s="615"/>
      <c r="V153" s="615"/>
      <c r="W153" s="615"/>
      <c r="X153" s="615"/>
      <c r="Y153" s="615"/>
      <c r="Z153" s="615"/>
      <c r="AA153" s="615"/>
      <c r="AB153" s="615"/>
      <c r="AC153" s="615"/>
      <c r="AD153" s="615"/>
      <c r="AE153" s="615"/>
      <c r="AF153" s="615"/>
      <c r="AG153" s="615"/>
      <c r="AH153" s="615"/>
      <c r="AI153" s="615"/>
      <c r="AJ153" s="615"/>
      <c r="AK153" s="507"/>
      <c r="AL153" s="502"/>
      <c r="AM153" s="508" t="b">
        <v>0</v>
      </c>
      <c r="AN153" s="591"/>
      <c r="AO153" s="591"/>
      <c r="AP153" s="591"/>
      <c r="AQ153" s="591"/>
      <c r="AR153" s="591"/>
      <c r="AS153" s="591"/>
      <c r="AT153" s="591"/>
      <c r="AU153" s="591"/>
      <c r="AV153" s="591"/>
      <c r="AW153" s="591"/>
      <c r="AX153" s="591"/>
      <c r="AY153" s="591"/>
    </row>
    <row r="154" spans="1:51" s="505" customFormat="1" ht="13.5" customHeight="1">
      <c r="A154" s="502"/>
      <c r="B154" s="596"/>
      <c r="C154" s="597"/>
      <c r="D154" s="597"/>
      <c r="E154" s="598"/>
      <c r="F154" s="506"/>
      <c r="G154" s="615" t="s">
        <v>61</v>
      </c>
      <c r="H154" s="615"/>
      <c r="I154" s="615"/>
      <c r="J154" s="615"/>
      <c r="K154" s="615"/>
      <c r="L154" s="615"/>
      <c r="M154" s="615"/>
      <c r="N154" s="615"/>
      <c r="O154" s="615"/>
      <c r="P154" s="615"/>
      <c r="Q154" s="615"/>
      <c r="R154" s="615"/>
      <c r="S154" s="615"/>
      <c r="T154" s="615"/>
      <c r="U154" s="615"/>
      <c r="V154" s="615"/>
      <c r="W154" s="615"/>
      <c r="X154" s="615"/>
      <c r="Y154" s="615"/>
      <c r="Z154" s="615"/>
      <c r="AA154" s="615"/>
      <c r="AB154" s="615"/>
      <c r="AC154" s="615"/>
      <c r="AD154" s="615"/>
      <c r="AE154" s="615"/>
      <c r="AF154" s="615"/>
      <c r="AG154" s="615"/>
      <c r="AH154" s="615"/>
      <c r="AI154" s="615"/>
      <c r="AJ154" s="615"/>
      <c r="AK154" s="507"/>
      <c r="AL154" s="502"/>
      <c r="AM154" s="508" t="b">
        <v>0</v>
      </c>
      <c r="AN154" s="591"/>
      <c r="AO154" s="591"/>
      <c r="AP154" s="591"/>
      <c r="AQ154" s="591"/>
      <c r="AR154" s="591"/>
      <c r="AS154" s="591"/>
      <c r="AT154" s="591"/>
      <c r="AU154" s="591"/>
      <c r="AV154" s="591"/>
      <c r="AW154" s="591"/>
      <c r="AX154" s="591"/>
      <c r="AY154" s="591"/>
    </row>
    <row r="155" spans="1:51" s="505" customFormat="1" ht="13.5" customHeight="1">
      <c r="A155" s="502"/>
      <c r="B155" s="599"/>
      <c r="C155" s="600"/>
      <c r="D155" s="600"/>
      <c r="E155" s="601" t="b">
        <v>1</v>
      </c>
      <c r="F155" s="514"/>
      <c r="G155" s="592" t="s">
        <v>62</v>
      </c>
      <c r="H155" s="592"/>
      <c r="I155" s="592"/>
      <c r="J155" s="592"/>
      <c r="K155" s="592"/>
      <c r="L155" s="592"/>
      <c r="M155" s="592"/>
      <c r="N155" s="592"/>
      <c r="O155" s="592"/>
      <c r="P155" s="592"/>
      <c r="Q155" s="592"/>
      <c r="R155" s="592"/>
      <c r="S155" s="592"/>
      <c r="T155" s="592"/>
      <c r="U155" s="592"/>
      <c r="V155" s="592"/>
      <c r="W155" s="592"/>
      <c r="X155" s="592"/>
      <c r="Y155" s="592"/>
      <c r="Z155" s="592"/>
      <c r="AA155" s="592"/>
      <c r="AB155" s="592"/>
      <c r="AC155" s="592"/>
      <c r="AD155" s="592"/>
      <c r="AE155" s="592"/>
      <c r="AF155" s="592"/>
      <c r="AG155" s="592"/>
      <c r="AH155" s="592"/>
      <c r="AI155" s="592"/>
      <c r="AJ155" s="592"/>
      <c r="AK155" s="518"/>
      <c r="AL155" s="502"/>
      <c r="AM155" s="508" t="b">
        <v>0</v>
      </c>
    </row>
    <row r="156" spans="1:51" s="505" customFormat="1" ht="13.5" customHeight="1">
      <c r="A156" s="502"/>
      <c r="B156" s="593" t="s">
        <v>2169</v>
      </c>
      <c r="C156" s="594"/>
      <c r="D156" s="594"/>
      <c r="E156" s="595"/>
      <c r="F156" s="515"/>
      <c r="G156" s="602" t="s">
        <v>2184</v>
      </c>
      <c r="H156" s="602"/>
      <c r="I156" s="602"/>
      <c r="J156" s="602"/>
      <c r="K156" s="602"/>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3"/>
      <c r="AL156" s="519"/>
      <c r="AM156" s="508" t="b">
        <v>0</v>
      </c>
      <c r="AN156"/>
      <c r="AO156"/>
      <c r="AP156"/>
    </row>
    <row r="157" spans="1:51" customFormat="1" ht="13.5" customHeight="1">
      <c r="A157" s="438"/>
      <c r="B157" s="596"/>
      <c r="C157" s="597"/>
      <c r="D157" s="597"/>
      <c r="E157" s="598"/>
      <c r="F157" s="506"/>
      <c r="G157" s="615" t="s">
        <v>63</v>
      </c>
      <c r="H157" s="615"/>
      <c r="I157" s="615"/>
      <c r="J157" s="615"/>
      <c r="K157" s="615"/>
      <c r="L157" s="615"/>
      <c r="M157" s="615"/>
      <c r="N157" s="615"/>
      <c r="O157" s="615"/>
      <c r="P157" s="615"/>
      <c r="Q157" s="615"/>
      <c r="R157" s="615"/>
      <c r="S157" s="615"/>
      <c r="T157" s="615"/>
      <c r="U157" s="615"/>
      <c r="V157" s="615"/>
      <c r="W157" s="615"/>
      <c r="X157" s="615"/>
      <c r="Y157" s="615"/>
      <c r="Z157" s="615"/>
      <c r="AA157" s="615"/>
      <c r="AB157" s="615"/>
      <c r="AC157" s="615"/>
      <c r="AD157" s="615"/>
      <c r="AE157" s="615"/>
      <c r="AF157" s="615"/>
      <c r="AG157" s="615"/>
      <c r="AH157" s="615"/>
      <c r="AI157" s="615"/>
      <c r="AJ157" s="615"/>
      <c r="AK157" s="507"/>
      <c r="AL157" s="502"/>
      <c r="AM157" s="508" t="b">
        <v>0</v>
      </c>
      <c r="AN157" s="591"/>
      <c r="AO157" s="591"/>
      <c r="AP157" s="591"/>
      <c r="AQ157" s="591"/>
      <c r="AR157" s="591"/>
      <c r="AS157" s="591"/>
      <c r="AT157" s="591"/>
      <c r="AU157" s="591"/>
      <c r="AV157" s="591"/>
      <c r="AW157" s="591"/>
      <c r="AX157" s="591"/>
      <c r="AY157" s="591"/>
    </row>
    <row r="158" spans="1:51" customFormat="1" ht="13.5" customHeight="1">
      <c r="A158" s="438"/>
      <c r="B158" s="596"/>
      <c r="C158" s="597"/>
      <c r="D158" s="597"/>
      <c r="E158" s="598"/>
      <c r="F158" s="506"/>
      <c r="G158" s="615" t="s">
        <v>2185</v>
      </c>
      <c r="H158" s="615"/>
      <c r="I158" s="615"/>
      <c r="J158" s="615"/>
      <c r="K158" s="615"/>
      <c r="L158" s="615"/>
      <c r="M158" s="615"/>
      <c r="N158" s="615"/>
      <c r="O158" s="615"/>
      <c r="P158" s="615"/>
      <c r="Q158" s="615"/>
      <c r="R158" s="615"/>
      <c r="S158" s="615"/>
      <c r="T158" s="615"/>
      <c r="U158" s="615"/>
      <c r="V158" s="615"/>
      <c r="W158" s="615"/>
      <c r="X158" s="615"/>
      <c r="Y158" s="615"/>
      <c r="Z158" s="615"/>
      <c r="AA158" s="615"/>
      <c r="AB158" s="615"/>
      <c r="AC158" s="615"/>
      <c r="AD158" s="615"/>
      <c r="AE158" s="615"/>
      <c r="AF158" s="615"/>
      <c r="AG158" s="615"/>
      <c r="AH158" s="615"/>
      <c r="AI158" s="615"/>
      <c r="AJ158" s="615"/>
      <c r="AK158" s="507"/>
      <c r="AL158" s="502"/>
      <c r="AM158" s="508" t="b">
        <v>0</v>
      </c>
      <c r="AN158" s="591"/>
      <c r="AO158" s="591"/>
      <c r="AP158" s="591"/>
      <c r="AQ158" s="591"/>
      <c r="AR158" s="591"/>
      <c r="AS158" s="591"/>
      <c r="AT158" s="591"/>
      <c r="AU158" s="591"/>
      <c r="AV158" s="591"/>
      <c r="AW158" s="591"/>
      <c r="AX158" s="591"/>
      <c r="AY158" s="591"/>
    </row>
    <row r="159" spans="1:51" customFormat="1" ht="13.5" customHeight="1" thickBot="1">
      <c r="A159" s="438"/>
      <c r="B159" s="599"/>
      <c r="C159" s="600"/>
      <c r="D159" s="600"/>
      <c r="E159" s="601" t="b">
        <v>1</v>
      </c>
      <c r="F159" s="520"/>
      <c r="G159" s="604" t="s">
        <v>2186</v>
      </c>
      <c r="H159" s="604"/>
      <c r="I159" s="604"/>
      <c r="J159" s="604"/>
      <c r="K159" s="604"/>
      <c r="L159" s="604"/>
      <c r="M159" s="604"/>
      <c r="N159" s="604"/>
      <c r="O159" s="604"/>
      <c r="P159" s="604"/>
      <c r="Q159" s="604"/>
      <c r="R159" s="604"/>
      <c r="S159" s="604"/>
      <c r="T159" s="604"/>
      <c r="U159" s="604"/>
      <c r="V159" s="604"/>
      <c r="W159" s="604"/>
      <c r="X159" s="604"/>
      <c r="Y159" s="604"/>
      <c r="Z159" s="604"/>
      <c r="AA159" s="604"/>
      <c r="AB159" s="604"/>
      <c r="AC159" s="604"/>
      <c r="AD159" s="604"/>
      <c r="AE159" s="604"/>
      <c r="AF159" s="604"/>
      <c r="AG159" s="604"/>
      <c r="AH159" s="604"/>
      <c r="AI159" s="604"/>
      <c r="AJ159" s="604"/>
      <c r="AK159" s="521"/>
      <c r="AL159" s="438"/>
      <c r="AM159" s="84" t="b">
        <v>0</v>
      </c>
    </row>
    <row r="160" spans="1:51" ht="12.75" customHeight="1">
      <c r="A160" s="85"/>
      <c r="B160" s="193"/>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436"/>
      <c r="AI160" s="436"/>
      <c r="AJ160" s="436"/>
      <c r="AK160" s="436"/>
      <c r="AL160" s="85"/>
      <c r="AT160" s="97"/>
      <c r="AU160" s="97"/>
      <c r="AV160" s="97"/>
      <c r="AW160" s="97"/>
      <c r="AX160" s="97"/>
    </row>
    <row r="161" spans="1:53" ht="18.75" customHeight="1">
      <c r="A161" s="85"/>
      <c r="B161" s="296" t="s">
        <v>2091</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928"/>
      <c r="C162" s="929"/>
      <c r="D162" s="929"/>
      <c r="E162" s="929"/>
      <c r="F162" s="929"/>
      <c r="G162" s="929"/>
      <c r="H162" s="929"/>
      <c r="I162" s="929"/>
      <c r="J162" s="929"/>
      <c r="K162" s="929"/>
      <c r="L162" s="929"/>
      <c r="M162" s="929"/>
      <c r="N162" s="929"/>
      <c r="O162" s="929"/>
      <c r="P162" s="929"/>
      <c r="Q162" s="929"/>
      <c r="R162" s="929"/>
      <c r="S162" s="929"/>
      <c r="T162" s="929"/>
      <c r="U162" s="929"/>
      <c r="V162" s="929"/>
      <c r="W162" s="929"/>
      <c r="X162" s="929"/>
      <c r="Y162" s="929"/>
      <c r="Z162" s="929"/>
      <c r="AA162" s="929"/>
      <c r="AB162" s="929"/>
      <c r="AC162" s="929"/>
      <c r="AD162" s="929"/>
      <c r="AE162" s="929"/>
      <c r="AF162" s="929"/>
      <c r="AG162" s="929"/>
      <c r="AH162" s="929"/>
      <c r="AI162" s="929"/>
      <c r="AJ162" s="929"/>
      <c r="AK162" s="930"/>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893" t="s">
        <v>2187</v>
      </c>
      <c r="D165" s="893"/>
      <c r="E165" s="893"/>
      <c r="F165" s="893"/>
      <c r="G165" s="893"/>
      <c r="H165" s="893"/>
      <c r="I165" s="893"/>
      <c r="J165" s="893"/>
      <c r="K165" s="893"/>
      <c r="L165" s="893"/>
      <c r="M165" s="893"/>
      <c r="N165" s="893"/>
      <c r="O165" s="893"/>
      <c r="P165" s="893"/>
      <c r="Q165" s="893"/>
      <c r="R165" s="893"/>
      <c r="S165" s="893"/>
      <c r="T165" s="893"/>
      <c r="U165" s="893"/>
      <c r="V165" s="893"/>
      <c r="W165" s="893"/>
      <c r="X165" s="893"/>
      <c r="Y165" s="893"/>
      <c r="Z165" s="893"/>
      <c r="AA165" s="893"/>
      <c r="AB165" s="893"/>
      <c r="AC165" s="893"/>
      <c r="AD165" s="893"/>
      <c r="AE165" s="893"/>
      <c r="AF165" s="893"/>
      <c r="AG165" s="893"/>
      <c r="AH165" s="893"/>
      <c r="AI165" s="893"/>
      <c r="AJ165" s="893"/>
      <c r="AK165" s="893"/>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892" t="s">
        <v>2171</v>
      </c>
      <c r="D168" s="892"/>
      <c r="E168" s="892"/>
      <c r="F168" s="892"/>
      <c r="G168" s="892"/>
      <c r="H168" s="892"/>
      <c r="I168" s="892"/>
      <c r="J168" s="892"/>
      <c r="K168" s="892"/>
      <c r="L168" s="892"/>
      <c r="M168" s="892"/>
      <c r="N168" s="892"/>
      <c r="O168" s="892"/>
      <c r="P168" s="892"/>
      <c r="Q168" s="892"/>
      <c r="R168" s="892"/>
      <c r="S168" s="892"/>
      <c r="T168" s="892"/>
      <c r="U168" s="892"/>
      <c r="V168" s="892"/>
      <c r="W168" s="892"/>
      <c r="X168" s="892"/>
      <c r="Y168" s="892"/>
      <c r="Z168" s="892"/>
      <c r="AA168" s="892"/>
      <c r="AB168" s="892"/>
      <c r="AC168" s="892"/>
      <c r="AD168" s="892"/>
      <c r="AE168" s="892"/>
      <c r="AF168" s="892"/>
      <c r="AG168" s="892"/>
      <c r="AH168" s="892"/>
      <c r="AI168" s="892"/>
      <c r="AJ168" s="892"/>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915"/>
      <c r="F170" s="916"/>
      <c r="G170" s="312" t="s">
        <v>2</v>
      </c>
      <c r="H170" s="915"/>
      <c r="I170" s="916"/>
      <c r="J170" s="312" t="s">
        <v>3</v>
      </c>
      <c r="K170" s="915"/>
      <c r="L170" s="916"/>
      <c r="M170" s="312" t="s">
        <v>5</v>
      </c>
      <c r="N170" s="309"/>
      <c r="O170" s="917" t="s">
        <v>22</v>
      </c>
      <c r="P170" s="917"/>
      <c r="Q170" s="917"/>
      <c r="R170" s="909" t="str">
        <f>IF(H7="","",H7)</f>
        <v/>
      </c>
      <c r="S170" s="909"/>
      <c r="T170" s="909"/>
      <c r="U170" s="909"/>
      <c r="V170" s="909"/>
      <c r="W170" s="909"/>
      <c r="X170" s="909"/>
      <c r="Y170" s="909"/>
      <c r="Z170" s="909"/>
      <c r="AA170" s="909"/>
      <c r="AB170" s="909"/>
      <c r="AC170" s="909"/>
      <c r="AD170" s="909"/>
      <c r="AE170" s="909"/>
      <c r="AF170" s="909"/>
      <c r="AG170" s="909"/>
      <c r="AH170" s="909"/>
      <c r="AI170" s="909"/>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898" t="s">
        <v>74</v>
      </c>
      <c r="P171" s="898"/>
      <c r="Q171" s="898"/>
      <c r="R171" s="899" t="s">
        <v>32</v>
      </c>
      <c r="S171" s="899"/>
      <c r="T171" s="900">
        <f>基本情報入力シート!M41</f>
        <v>0</v>
      </c>
      <c r="U171" s="900"/>
      <c r="V171" s="900"/>
      <c r="W171" s="900"/>
      <c r="X171" s="900"/>
      <c r="Y171" s="914" t="s">
        <v>33</v>
      </c>
      <c r="Z171" s="914"/>
      <c r="AA171" s="900">
        <f>基本情報入力シート!M42</f>
        <v>0</v>
      </c>
      <c r="AB171" s="900"/>
      <c r="AC171" s="900"/>
      <c r="AD171" s="900"/>
      <c r="AE171" s="900"/>
      <c r="AF171" s="900"/>
      <c r="AG171" s="900"/>
      <c r="AH171" s="900"/>
      <c r="AI171" s="900"/>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891" t="s">
        <v>1954</v>
      </c>
      <c r="C178" s="891"/>
      <c r="D178" s="891"/>
      <c r="E178" s="891"/>
      <c r="F178" s="891"/>
      <c r="G178" s="891"/>
      <c r="H178" s="891"/>
      <c r="I178" s="891"/>
      <c r="J178" s="891"/>
      <c r="K178" s="891"/>
      <c r="L178" s="891"/>
      <c r="M178" s="891"/>
      <c r="N178" s="891"/>
      <c r="O178" s="891"/>
      <c r="P178" s="891"/>
      <c r="Q178" s="891"/>
      <c r="R178" s="891"/>
      <c r="S178" s="891"/>
      <c r="T178" s="891"/>
      <c r="U178" s="891"/>
      <c r="V178" s="891"/>
      <c r="W178" s="891"/>
      <c r="X178" s="891"/>
      <c r="Y178" s="891"/>
      <c r="Z178" s="891"/>
      <c r="AA178" s="891"/>
      <c r="AB178" s="891"/>
      <c r="AC178" s="891"/>
      <c r="AD178" s="891"/>
      <c r="AE178" s="891"/>
      <c r="AF178" s="891"/>
      <c r="AG178" s="891"/>
      <c r="AH178" s="891"/>
      <c r="AI178" s="891"/>
      <c r="AJ178" s="891"/>
      <c r="AK178" s="891"/>
      <c r="AL178" s="85"/>
    </row>
    <row r="179" spans="1:39">
      <c r="A179" s="85"/>
      <c r="B179" s="931" t="s">
        <v>83</v>
      </c>
      <c r="C179" s="705" t="s">
        <v>1958</v>
      </c>
      <c r="D179" s="706"/>
      <c r="E179" s="706"/>
      <c r="F179" s="706"/>
      <c r="G179" s="706"/>
      <c r="H179" s="706"/>
      <c r="I179" s="706"/>
      <c r="J179" s="706"/>
      <c r="K179" s="706"/>
      <c r="L179" s="706"/>
      <c r="M179" s="706"/>
      <c r="N179" s="706"/>
      <c r="O179" s="706"/>
      <c r="P179" s="706"/>
      <c r="Q179" s="706"/>
      <c r="R179" s="706"/>
      <c r="S179" s="706"/>
      <c r="T179" s="706"/>
      <c r="U179" s="706"/>
      <c r="V179" s="706"/>
      <c r="W179" s="706"/>
      <c r="X179" s="706"/>
      <c r="Y179" s="706"/>
      <c r="Z179" s="706"/>
      <c r="AA179" s="706"/>
      <c r="AB179" s="706"/>
      <c r="AC179" s="706"/>
      <c r="AD179" s="706"/>
      <c r="AE179" s="706"/>
      <c r="AF179" s="706"/>
      <c r="AG179" s="706"/>
      <c r="AH179" s="706"/>
      <c r="AI179" s="706"/>
      <c r="AJ179" s="933"/>
      <c r="AK179" s="325" t="str">
        <f>Y21</f>
        <v>○</v>
      </c>
      <c r="AL179" s="85"/>
    </row>
    <row r="180" spans="1:39">
      <c r="A180" s="85"/>
      <c r="B180" s="932"/>
      <c r="C180" s="918" t="s">
        <v>2061</v>
      </c>
      <c r="D180" s="919"/>
      <c r="E180" s="919"/>
      <c r="F180" s="919"/>
      <c r="G180" s="919"/>
      <c r="H180" s="919"/>
      <c r="I180" s="919"/>
      <c r="J180" s="919"/>
      <c r="K180" s="919"/>
      <c r="L180" s="919"/>
      <c r="M180" s="919"/>
      <c r="N180" s="919"/>
      <c r="O180" s="919"/>
      <c r="P180" s="919"/>
      <c r="Q180" s="919"/>
      <c r="R180" s="919"/>
      <c r="S180" s="919"/>
      <c r="T180" s="919"/>
      <c r="U180" s="919"/>
      <c r="V180" s="919"/>
      <c r="W180" s="919"/>
      <c r="X180" s="919"/>
      <c r="Y180" s="919"/>
      <c r="Z180" s="919"/>
      <c r="AA180" s="919"/>
      <c r="AB180" s="919"/>
      <c r="AC180" s="919"/>
      <c r="AD180" s="919"/>
      <c r="AE180" s="919"/>
      <c r="AF180" s="919"/>
      <c r="AG180" s="919"/>
      <c r="AH180" s="919"/>
      <c r="AI180" s="919"/>
      <c r="AJ180" s="920"/>
      <c r="AK180" s="325" t="str">
        <f>IF(Y25="○","○",IF(AA25="○","○",""))</f>
        <v/>
      </c>
      <c r="AL180" s="85"/>
    </row>
    <row r="181" spans="1:39">
      <c r="A181" s="85"/>
      <c r="B181" s="326" t="s">
        <v>82</v>
      </c>
      <c r="C181" s="934" t="s">
        <v>1959</v>
      </c>
      <c r="D181" s="935"/>
      <c r="E181" s="935"/>
      <c r="F181" s="935"/>
      <c r="G181" s="935"/>
      <c r="H181" s="935"/>
      <c r="I181" s="935"/>
      <c r="J181" s="935"/>
      <c r="K181" s="935"/>
      <c r="L181" s="935"/>
      <c r="M181" s="935"/>
      <c r="N181" s="935"/>
      <c r="O181" s="935"/>
      <c r="P181" s="935"/>
      <c r="Q181" s="935"/>
      <c r="R181" s="935"/>
      <c r="S181" s="935"/>
      <c r="T181" s="935"/>
      <c r="U181" s="935"/>
      <c r="V181" s="935"/>
      <c r="W181" s="935"/>
      <c r="X181" s="935"/>
      <c r="Y181" s="935"/>
      <c r="Z181" s="935"/>
      <c r="AA181" s="935"/>
      <c r="AB181" s="935"/>
      <c r="AC181" s="935"/>
      <c r="AD181" s="935"/>
      <c r="AE181" s="935"/>
      <c r="AF181" s="935"/>
      <c r="AG181" s="935"/>
      <c r="AH181" s="935"/>
      <c r="AI181" s="935"/>
      <c r="AJ181" s="936"/>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891" t="s">
        <v>1955</v>
      </c>
      <c r="C183" s="891"/>
      <c r="D183" s="891"/>
      <c r="E183" s="891"/>
      <c r="F183" s="891"/>
      <c r="G183" s="891"/>
      <c r="H183" s="891"/>
      <c r="I183" s="891"/>
      <c r="J183" s="891"/>
      <c r="K183" s="891"/>
      <c r="L183" s="891"/>
      <c r="M183" s="891"/>
      <c r="N183" s="891"/>
      <c r="O183" s="891"/>
      <c r="P183" s="891"/>
      <c r="Q183" s="891"/>
      <c r="R183" s="891"/>
      <c r="S183" s="891"/>
      <c r="T183" s="891"/>
      <c r="U183" s="891"/>
      <c r="V183" s="891"/>
      <c r="W183" s="891"/>
      <c r="X183" s="891"/>
      <c r="Y183" s="891"/>
      <c r="Z183" s="891"/>
      <c r="AA183" s="891"/>
      <c r="AB183" s="891"/>
      <c r="AC183" s="891"/>
      <c r="AD183" s="891"/>
      <c r="AE183" s="891"/>
      <c r="AF183" s="891"/>
      <c r="AG183" s="891"/>
      <c r="AH183" s="891"/>
      <c r="AI183" s="891"/>
      <c r="AJ183" s="891"/>
      <c r="AK183" s="891"/>
      <c r="AL183" s="85"/>
    </row>
    <row r="184" spans="1:39" ht="13.5" customHeight="1">
      <c r="A184" s="85"/>
      <c r="B184" s="327" t="s">
        <v>83</v>
      </c>
      <c r="C184" s="705" t="s">
        <v>1960</v>
      </c>
      <c r="D184" s="706"/>
      <c r="E184" s="706"/>
      <c r="F184" s="706"/>
      <c r="G184" s="706"/>
      <c r="H184" s="706"/>
      <c r="I184" s="707"/>
      <c r="J184" s="910" t="s">
        <v>1969</v>
      </c>
      <c r="K184" s="910"/>
      <c r="L184" s="910"/>
      <c r="M184" s="910"/>
      <c r="N184" s="910"/>
      <c r="O184" s="910"/>
      <c r="P184" s="910"/>
      <c r="Q184" s="910"/>
      <c r="R184" s="910"/>
      <c r="S184" s="910"/>
      <c r="T184" s="910"/>
      <c r="U184" s="910"/>
      <c r="V184" s="910"/>
      <c r="W184" s="910"/>
      <c r="X184" s="910"/>
      <c r="Y184" s="910"/>
      <c r="Z184" s="910"/>
      <c r="AA184" s="910"/>
      <c r="AB184" s="910"/>
      <c r="AC184" s="910"/>
      <c r="AD184" s="910"/>
      <c r="AE184" s="910"/>
      <c r="AF184" s="910"/>
      <c r="AG184" s="910"/>
      <c r="AH184" s="910"/>
      <c r="AI184" s="910"/>
      <c r="AJ184" s="911"/>
      <c r="AK184" s="325" t="str">
        <f>AH60</f>
        <v/>
      </c>
      <c r="AL184" s="85"/>
    </row>
    <row r="185" spans="1:39" ht="27.75" customHeight="1">
      <c r="A185" s="85"/>
      <c r="B185" s="926" t="s">
        <v>82</v>
      </c>
      <c r="C185" s="910" t="s">
        <v>1961</v>
      </c>
      <c r="D185" s="910"/>
      <c r="E185" s="910"/>
      <c r="F185" s="910"/>
      <c r="G185" s="910"/>
      <c r="H185" s="910"/>
      <c r="I185" s="910"/>
      <c r="J185" s="912" t="s">
        <v>1962</v>
      </c>
      <c r="K185" s="912"/>
      <c r="L185" s="912"/>
      <c r="M185" s="912"/>
      <c r="N185" s="912"/>
      <c r="O185" s="912"/>
      <c r="P185" s="912"/>
      <c r="Q185" s="912"/>
      <c r="R185" s="912"/>
      <c r="S185" s="912"/>
      <c r="T185" s="912"/>
      <c r="U185" s="912"/>
      <c r="V185" s="912"/>
      <c r="W185" s="912"/>
      <c r="X185" s="912"/>
      <c r="Y185" s="912"/>
      <c r="Z185" s="912"/>
      <c r="AA185" s="912"/>
      <c r="AB185" s="912"/>
      <c r="AC185" s="912"/>
      <c r="AD185" s="912"/>
      <c r="AE185" s="912"/>
      <c r="AF185" s="912"/>
      <c r="AG185" s="912"/>
      <c r="AH185" s="912"/>
      <c r="AI185" s="912"/>
      <c r="AJ185" s="913"/>
      <c r="AK185" s="325" t="str">
        <f>AB66</f>
        <v>×</v>
      </c>
      <c r="AL185" s="85"/>
    </row>
    <row r="186" spans="1:39" ht="27" customHeight="1">
      <c r="A186" s="85"/>
      <c r="B186" s="926"/>
      <c r="C186" s="910"/>
      <c r="D186" s="910"/>
      <c r="E186" s="910"/>
      <c r="F186" s="910"/>
      <c r="G186" s="910"/>
      <c r="H186" s="910"/>
      <c r="I186" s="910"/>
      <c r="J186" s="912" t="s">
        <v>1970</v>
      </c>
      <c r="K186" s="912"/>
      <c r="L186" s="912"/>
      <c r="M186" s="912"/>
      <c r="N186" s="912"/>
      <c r="O186" s="912"/>
      <c r="P186" s="912"/>
      <c r="Q186" s="912"/>
      <c r="R186" s="912"/>
      <c r="S186" s="912"/>
      <c r="T186" s="912"/>
      <c r="U186" s="912"/>
      <c r="V186" s="912"/>
      <c r="W186" s="912"/>
      <c r="X186" s="912"/>
      <c r="Y186" s="912"/>
      <c r="Z186" s="912"/>
      <c r="AA186" s="912"/>
      <c r="AB186" s="912"/>
      <c r="AC186" s="912"/>
      <c r="AD186" s="912"/>
      <c r="AE186" s="912"/>
      <c r="AF186" s="912"/>
      <c r="AG186" s="912"/>
      <c r="AH186" s="912"/>
      <c r="AI186" s="912"/>
      <c r="AJ186" s="913"/>
      <c r="AK186" s="325" t="str">
        <f>AC70</f>
        <v>○</v>
      </c>
      <c r="AL186" s="85"/>
    </row>
    <row r="187" spans="1:39">
      <c r="A187" s="85"/>
      <c r="B187" s="926"/>
      <c r="C187" s="910"/>
      <c r="D187" s="910"/>
      <c r="E187" s="910"/>
      <c r="F187" s="910"/>
      <c r="G187" s="910"/>
      <c r="H187" s="910"/>
      <c r="I187" s="910"/>
      <c r="J187" s="910" t="s">
        <v>2190</v>
      </c>
      <c r="K187" s="910"/>
      <c r="L187" s="910"/>
      <c r="M187" s="910"/>
      <c r="N187" s="910"/>
      <c r="O187" s="910"/>
      <c r="P187" s="910"/>
      <c r="Q187" s="910"/>
      <c r="R187" s="910"/>
      <c r="S187" s="910"/>
      <c r="T187" s="910"/>
      <c r="U187" s="910"/>
      <c r="V187" s="910"/>
      <c r="W187" s="910"/>
      <c r="X187" s="910"/>
      <c r="Y187" s="910"/>
      <c r="Z187" s="910"/>
      <c r="AA187" s="910"/>
      <c r="AB187" s="910"/>
      <c r="AC187" s="910"/>
      <c r="AD187" s="910"/>
      <c r="AE187" s="910"/>
      <c r="AF187" s="910"/>
      <c r="AG187" s="910"/>
      <c r="AH187" s="910"/>
      <c r="AI187" s="910"/>
      <c r="AJ187" s="911"/>
      <c r="AK187" s="325" t="str">
        <f>AI73</f>
        <v/>
      </c>
      <c r="AL187" s="85"/>
    </row>
    <row r="188" spans="1:39">
      <c r="A188" s="85"/>
      <c r="B188" s="926"/>
      <c r="C188" s="910"/>
      <c r="D188" s="910"/>
      <c r="E188" s="910"/>
      <c r="F188" s="910"/>
      <c r="G188" s="910"/>
      <c r="H188" s="910"/>
      <c r="I188" s="910"/>
      <c r="J188" s="912" t="s">
        <v>1971</v>
      </c>
      <c r="K188" s="912"/>
      <c r="L188" s="912"/>
      <c r="M188" s="912"/>
      <c r="N188" s="912"/>
      <c r="O188" s="912"/>
      <c r="P188" s="912"/>
      <c r="Q188" s="912"/>
      <c r="R188" s="912"/>
      <c r="S188" s="912"/>
      <c r="T188" s="912"/>
      <c r="U188" s="912"/>
      <c r="V188" s="912"/>
      <c r="W188" s="912"/>
      <c r="X188" s="912"/>
      <c r="Y188" s="912"/>
      <c r="Z188" s="912"/>
      <c r="AA188" s="912"/>
      <c r="AB188" s="912"/>
      <c r="AC188" s="912"/>
      <c r="AD188" s="912"/>
      <c r="AE188" s="912"/>
      <c r="AF188" s="912"/>
      <c r="AG188" s="912"/>
      <c r="AH188" s="912"/>
      <c r="AI188" s="912"/>
      <c r="AJ188" s="913"/>
      <c r="AK188" s="325" t="str">
        <f>AI77</f>
        <v/>
      </c>
      <c r="AL188" s="85"/>
    </row>
    <row r="189" spans="1:39" ht="25.5" customHeight="1">
      <c r="A189" s="85"/>
      <c r="B189" s="926" t="s">
        <v>1981</v>
      </c>
      <c r="C189" s="882" t="s">
        <v>1964</v>
      </c>
      <c r="D189" s="882"/>
      <c r="E189" s="882"/>
      <c r="F189" s="882"/>
      <c r="G189" s="882"/>
      <c r="H189" s="882"/>
      <c r="I189" s="882"/>
      <c r="J189" s="883" t="s">
        <v>1979</v>
      </c>
      <c r="K189" s="883"/>
      <c r="L189" s="883"/>
      <c r="M189" s="883"/>
      <c r="N189" s="883"/>
      <c r="O189" s="883"/>
      <c r="P189" s="883"/>
      <c r="Q189" s="883"/>
      <c r="R189" s="883"/>
      <c r="S189" s="883"/>
      <c r="T189" s="883"/>
      <c r="U189" s="883"/>
      <c r="V189" s="883"/>
      <c r="W189" s="883"/>
      <c r="X189" s="883"/>
      <c r="Y189" s="883"/>
      <c r="Z189" s="883"/>
      <c r="AA189" s="883"/>
      <c r="AB189" s="883"/>
      <c r="AC189" s="883"/>
      <c r="AD189" s="883"/>
      <c r="AE189" s="883"/>
      <c r="AF189" s="883"/>
      <c r="AG189" s="883"/>
      <c r="AH189" s="883"/>
      <c r="AI189" s="883"/>
      <c r="AJ189" s="884"/>
      <c r="AK189" s="325" t="str">
        <f>IF(AM81=TRUE,"",IF(AI85="該当",IF(AND(T88="○",T94="○"),"○","×"),""))</f>
        <v>×</v>
      </c>
      <c r="AL189" s="85"/>
      <c r="AM189" s="328"/>
    </row>
    <row r="190" spans="1:39" ht="25.5" customHeight="1">
      <c r="A190" s="85"/>
      <c r="B190" s="926"/>
      <c r="C190" s="882"/>
      <c r="D190" s="882"/>
      <c r="E190" s="882"/>
      <c r="F190" s="882"/>
      <c r="G190" s="882"/>
      <c r="H190" s="882"/>
      <c r="I190" s="882"/>
      <c r="J190" s="883" t="s">
        <v>1980</v>
      </c>
      <c r="K190" s="883"/>
      <c r="L190" s="883"/>
      <c r="M190" s="883"/>
      <c r="N190" s="883"/>
      <c r="O190" s="883"/>
      <c r="P190" s="883"/>
      <c r="Q190" s="883"/>
      <c r="R190" s="883"/>
      <c r="S190" s="883"/>
      <c r="T190" s="883"/>
      <c r="U190" s="883"/>
      <c r="V190" s="883"/>
      <c r="W190" s="883"/>
      <c r="X190" s="883"/>
      <c r="Y190" s="883"/>
      <c r="Z190" s="883"/>
      <c r="AA190" s="883"/>
      <c r="AB190" s="883"/>
      <c r="AC190" s="883"/>
      <c r="AD190" s="883"/>
      <c r="AE190" s="883"/>
      <c r="AF190" s="883"/>
      <c r="AG190" s="883"/>
      <c r="AH190" s="883"/>
      <c r="AI190" s="883"/>
      <c r="AJ190" s="884"/>
      <c r="AK190" s="325" t="str">
        <f>IF(AM81=TRUE,"",IF(AI85="該当",IF(OR(T88="○",T94="○"),"○","×"),""))</f>
        <v>○</v>
      </c>
      <c r="AL190" s="85"/>
    </row>
    <row r="191" spans="1:39" ht="15" customHeight="1">
      <c r="A191" s="85"/>
      <c r="B191" s="329" t="s">
        <v>1963</v>
      </c>
      <c r="C191" s="882" t="s">
        <v>1965</v>
      </c>
      <c r="D191" s="882"/>
      <c r="E191" s="882"/>
      <c r="F191" s="882"/>
      <c r="G191" s="882"/>
      <c r="H191" s="882"/>
      <c r="I191" s="882"/>
      <c r="J191" s="883" t="s">
        <v>1977</v>
      </c>
      <c r="K191" s="883"/>
      <c r="L191" s="883"/>
      <c r="M191" s="883"/>
      <c r="N191" s="883"/>
      <c r="O191" s="883"/>
      <c r="P191" s="883"/>
      <c r="Q191" s="883"/>
      <c r="R191" s="883"/>
      <c r="S191" s="883"/>
      <c r="T191" s="883"/>
      <c r="U191" s="883"/>
      <c r="V191" s="883"/>
      <c r="W191" s="883"/>
      <c r="X191" s="883"/>
      <c r="Y191" s="883"/>
      <c r="Z191" s="883"/>
      <c r="AA191" s="883"/>
      <c r="AB191" s="883"/>
      <c r="AC191" s="883"/>
      <c r="AD191" s="883"/>
      <c r="AE191" s="883"/>
      <c r="AF191" s="883"/>
      <c r="AG191" s="883"/>
      <c r="AH191" s="883"/>
      <c r="AI191" s="883"/>
      <c r="AJ191" s="884"/>
      <c r="AK191" s="325" t="str">
        <f>S106</f>
        <v/>
      </c>
      <c r="AL191" s="85"/>
    </row>
    <row r="192" spans="1:39" ht="37.5" customHeight="1">
      <c r="A192" s="85"/>
      <c r="B192" s="329" t="s">
        <v>1982</v>
      </c>
      <c r="C192" s="882" t="s">
        <v>1966</v>
      </c>
      <c r="D192" s="882"/>
      <c r="E192" s="882"/>
      <c r="F192" s="882"/>
      <c r="G192" s="882"/>
      <c r="H192" s="882"/>
      <c r="I192" s="882"/>
      <c r="J192" s="883" t="s">
        <v>1978</v>
      </c>
      <c r="K192" s="883"/>
      <c r="L192" s="883"/>
      <c r="M192" s="883"/>
      <c r="N192" s="883"/>
      <c r="O192" s="883"/>
      <c r="P192" s="883"/>
      <c r="Q192" s="883"/>
      <c r="R192" s="883"/>
      <c r="S192" s="883"/>
      <c r="T192" s="883"/>
      <c r="U192" s="883"/>
      <c r="V192" s="883"/>
      <c r="W192" s="883"/>
      <c r="X192" s="883"/>
      <c r="Y192" s="883"/>
      <c r="Z192" s="883"/>
      <c r="AA192" s="883"/>
      <c r="AB192" s="883"/>
      <c r="AC192" s="883"/>
      <c r="AD192" s="883"/>
      <c r="AE192" s="883"/>
      <c r="AF192" s="883"/>
      <c r="AG192" s="883"/>
      <c r="AH192" s="883"/>
      <c r="AI192" s="883"/>
      <c r="AJ192" s="884"/>
      <c r="AK192" s="325" t="str">
        <f>IF(OR(AND(S116&lt;&gt;"×",S117&lt;&gt;"×",S118&lt;&gt;"×"),AK120="○"),"○","×")</f>
        <v>○</v>
      </c>
      <c r="AL192" s="85"/>
    </row>
    <row r="193" spans="1:38">
      <c r="A193" s="85"/>
      <c r="B193" s="330" t="s">
        <v>1983</v>
      </c>
      <c r="C193" s="907" t="s">
        <v>1967</v>
      </c>
      <c r="D193" s="907"/>
      <c r="E193" s="907"/>
      <c r="F193" s="907"/>
      <c r="G193" s="907"/>
      <c r="H193" s="907"/>
      <c r="I193" s="907"/>
      <c r="J193" s="907" t="s">
        <v>1968</v>
      </c>
      <c r="K193" s="907"/>
      <c r="L193" s="907"/>
      <c r="M193" s="907"/>
      <c r="N193" s="907"/>
      <c r="O193" s="907"/>
      <c r="P193" s="907"/>
      <c r="Q193" s="907"/>
      <c r="R193" s="907"/>
      <c r="S193" s="907"/>
      <c r="T193" s="907"/>
      <c r="U193" s="907"/>
      <c r="V193" s="907"/>
      <c r="W193" s="907"/>
      <c r="X193" s="907"/>
      <c r="Y193" s="907"/>
      <c r="Z193" s="907"/>
      <c r="AA193" s="907"/>
      <c r="AB193" s="907"/>
      <c r="AC193" s="907"/>
      <c r="AD193" s="907"/>
      <c r="AE193" s="907"/>
      <c r="AF193" s="907"/>
      <c r="AG193" s="907"/>
      <c r="AH193" s="907"/>
      <c r="AI193" s="907"/>
      <c r="AJ193" s="908"/>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algorithmName="SHA-512" hashValue="enlzNsGraRtMiSuWR8GnLBmVzHatXhcmfrnsbIwJXzHVOS04y8x+t2gLa36kMvBNfXGTLXw2ccDrw/UTji55Zw==" saltValue="LZHFgo5n5S1XXMGwGxkOzQ==" spinCount="100000" sheet="1"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8"/>
  <conditionalFormatting sqref="B52:AK55">
    <cfRule type="expression" dxfId="62" priority="68">
      <formula>$Q$45=""</formula>
    </cfRule>
  </conditionalFormatting>
  <conditionalFormatting sqref="B83:AK83">
    <cfRule type="expression" dxfId="61" priority="65">
      <formula>$AI$83=""</formula>
    </cfRule>
  </conditionalFormatting>
  <conditionalFormatting sqref="B85:AK85">
    <cfRule type="expression" dxfId="60" priority="63">
      <formula>$AI$85=""</formula>
    </cfRule>
  </conditionalFormatting>
  <conditionalFormatting sqref="B106:AK111">
    <cfRule type="expression" dxfId="59" priority="62">
      <formula>$AM$105="記入不要"</formula>
    </cfRule>
  </conditionalFormatting>
  <conditionalFormatting sqref="S116">
    <cfRule type="expression" dxfId="58" priority="60">
      <formula>$S$116="○"</formula>
    </cfRule>
  </conditionalFormatting>
  <conditionalFormatting sqref="S117">
    <cfRule type="expression" dxfId="57" priority="59">
      <formula>$S$117="○"</formula>
    </cfRule>
  </conditionalFormatting>
  <conditionalFormatting sqref="S118">
    <cfRule type="expression" dxfId="56" priority="58">
      <formula>$S$118="○"</formula>
    </cfRule>
  </conditionalFormatting>
  <conditionalFormatting sqref="B128:AK129">
    <cfRule type="expression" dxfId="55" priority="53">
      <formula>$AI$128=""</formula>
    </cfRule>
  </conditionalFormatting>
  <conditionalFormatting sqref="B131:AK133 B160:AK160">
    <cfRule type="expression" dxfId="54" priority="52">
      <formula>$AI$131=""</formula>
    </cfRule>
  </conditionalFormatting>
  <conditionalFormatting sqref="B83:AK100">
    <cfRule type="expression" dxfId="53" priority="51">
      <formula>$AM$81=TRUE</formula>
    </cfRule>
  </conditionalFormatting>
  <conditionalFormatting sqref="B104:AK111">
    <cfRule type="expression" dxfId="52" priority="50">
      <formula>$AM$102=TRUE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7:BA97">
    <cfRule type="expression" dxfId="46" priority="35">
      <formula>OR(AND($AM$94=FALSE,$J$97=""),AND($AN$94=TRUE,$J$97&lt;&gt;""))</formula>
    </cfRule>
  </conditionalFormatting>
  <conditionalFormatting sqref="AM99:BA99">
    <cfRule type="expression" dxfId="45" priority="34">
      <formula>OR(AND($AO$94=FALSE,$J$99=""),AND($AO$94=TRUE,$J$99&lt;&gt;""))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3:BA74">
    <cfRule type="expression" dxfId="41" priority="21">
      <formula>OR($U$70=0,$AI$73="○")</formula>
    </cfRule>
  </conditionalFormatting>
  <conditionalFormatting sqref="AM77:BA78">
    <cfRule type="expression" dxfId="40" priority="20">
      <formula>OR($U$70=0,$AI$77="○")</formula>
    </cfRule>
  </conditionalFormatting>
  <conditionalFormatting sqref="B120:AK125">
    <cfRule type="expression" dxfId="39" priority="87">
      <formula>$AM$116&lt;&gt;"×"</formula>
    </cfRule>
  </conditionalFormatting>
  <conditionalFormatting sqref="AM36:BA39">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59:BA59">
    <cfRule type="expression" dxfId="34" priority="13">
      <formula>$AH$59&lt;&gt;"×"</formula>
    </cfRule>
  </conditionalFormatting>
  <conditionalFormatting sqref="AM59:BA60">
    <cfRule type="expression" dxfId="33" priority="12">
      <formula>AND($AH$59&lt;&gt;"×",$AH$60&lt;&gt;"×")</formula>
    </cfRule>
  </conditionalFormatting>
  <conditionalFormatting sqref="AM60:BA60">
    <cfRule type="expression" dxfId="32" priority="14">
      <formula>$AH$60&lt;&gt;"×"</formula>
    </cfRule>
  </conditionalFormatting>
  <conditionalFormatting sqref="AN125:BA125">
    <cfRule type="expression" dxfId="31" priority="11">
      <formula>OR(AND($AM$125=FALSE),AND($AM$125=TRUE,$F$125&lt;&gt;""))</formula>
    </cfRule>
  </conditionalFormatting>
  <conditionalFormatting sqref="AM66:BA67">
    <cfRule type="expression" dxfId="30" priority="10">
      <formula>$AB$66&lt;&gt;"×"</formula>
    </cfRule>
  </conditionalFormatting>
  <conditionalFormatting sqref="AM120:BA120">
    <cfRule type="expression" dxfId="29" priority="9">
      <formula>OR($AM$116&lt;&gt;"×",$AK$120="○")</formula>
    </cfRule>
  </conditionalFormatting>
  <conditionalFormatting sqref="AK28">
    <cfRule type="expression" dxfId="28" priority="8">
      <formula>$AM$81=TRUE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79:AK181">
    <cfRule type="expression" dxfId="25" priority="5">
      <formula>AK179=""</formula>
    </cfRule>
  </conditionalFormatting>
  <conditionalFormatting sqref="AK184:AK193">
    <cfRule type="expression" dxfId="24" priority="4">
      <formula>AK184=""</formula>
    </cfRule>
  </conditionalFormatting>
  <conditionalFormatting sqref="AN134:AY134">
    <cfRule type="expression" dxfId="23" priority="2">
      <formula>OR($AI$131="該当",AND($AI$128="該当",$AK$134="○"))</formula>
    </cfRule>
  </conditionalFormatting>
  <conditionalFormatting sqref="AN132:AY132">
    <cfRule type="expression" dxfId="22" priority="1">
      <formula>OR($AI$128="該当",AND($AI$131="該当",$AK$134="○"))</formula>
    </cfRule>
  </conditionalFormatting>
  <dataValidations count="4">
    <dataValidation imeMode="halfAlpha" allowBlank="1" showInputMessage="1" showErrorMessage="1" sqref="H170:I170 B13 L13 L46:S46 AK164 L15 O15:V15 L16:S16 K170:L170 AE15:AK15 X21:Y21 AA15:AB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 type="list" imeMode="halfAlpha" allowBlank="1" showInputMessage="1" showErrorMessage="1" sqref="E170:F170" xr:uid="{5A161EF9-5144-42F1-B0C9-0E1A2831AF03}">
      <formula1>"7,8"</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33203125" style="85" customWidth="1"/>
    <col min="30" max="30" width="0.109375" style="361" customWidth="1"/>
    <col min="31" max="32" width="22.77734375" style="361" hidden="1" customWidth="1"/>
    <col min="33" max="33" width="21.441406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974" t="str">
        <f>IF(基本情報入力シート!C32="","",基本情報入力シート!C32)</f>
        <v>愛知県</v>
      </c>
      <c r="AC1" s="974"/>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81" t="s">
        <v>22</v>
      </c>
      <c r="B3" s="981"/>
      <c r="C3" s="981"/>
      <c r="D3" s="981"/>
      <c r="E3" s="982"/>
      <c r="F3" s="1020" t="str">
        <f>IF(基本情報入力シート!M37="","",基本情報入力シート!M37)</f>
        <v/>
      </c>
      <c r="G3" s="1021"/>
      <c r="H3" s="1021"/>
      <c r="I3" s="1021"/>
      <c r="J3" s="1021"/>
      <c r="K3" s="1021"/>
      <c r="L3" s="1021"/>
      <c r="M3" s="1022"/>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10" t="s">
        <v>1936</v>
      </c>
      <c r="C5" s="1010"/>
      <c r="D5" s="1010"/>
      <c r="E5" s="1010"/>
      <c r="F5" s="1010"/>
      <c r="G5" s="1010"/>
      <c r="H5" s="1010"/>
      <c r="I5" s="1010"/>
      <c r="J5" s="1010"/>
      <c r="K5" s="1010"/>
      <c r="L5" s="1010"/>
      <c r="M5" s="1011"/>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10" t="s">
        <v>1935</v>
      </c>
      <c r="C6" s="1010"/>
      <c r="D6" s="1010"/>
      <c r="E6" s="1010"/>
      <c r="F6" s="1010"/>
      <c r="G6" s="1010"/>
      <c r="H6" s="1010"/>
      <c r="I6" s="1010"/>
      <c r="J6" s="1010"/>
      <c r="K6" s="1010"/>
      <c r="L6" s="1010"/>
      <c r="M6" s="1011"/>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09" t="s">
        <v>1934</v>
      </c>
      <c r="C7" s="1009"/>
      <c r="D7" s="983"/>
      <c r="E7" s="983"/>
      <c r="F7" s="983"/>
      <c r="G7" s="983"/>
      <c r="H7" s="983"/>
      <c r="I7" s="983"/>
      <c r="J7" s="983"/>
      <c r="K7" s="983"/>
      <c r="L7" s="983"/>
      <c r="M7" s="984"/>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986"/>
      <c r="C8" s="987"/>
      <c r="D8" s="983" t="s">
        <v>1997</v>
      </c>
      <c r="E8" s="983"/>
      <c r="F8" s="983"/>
      <c r="G8" s="983"/>
      <c r="H8" s="983"/>
      <c r="I8" s="983"/>
      <c r="J8" s="983"/>
      <c r="K8" s="983"/>
      <c r="L8" s="983"/>
      <c r="M8" s="984"/>
      <c r="N8" s="369">
        <f>IFERROR(SUMIFS(AB$16:AB$1048576,Q$16:Q$1048576,"ベア加算なし",Z$16:Z$1048576,"ベア加算"),"")</f>
        <v>0</v>
      </c>
      <c r="O8" s="366" t="s">
        <v>4</v>
      </c>
      <c r="P8" s="86"/>
      <c r="Q8" s="86"/>
      <c r="R8" s="985" t="s">
        <v>2008</v>
      </c>
      <c r="S8" s="985" t="s">
        <v>1944</v>
      </c>
      <c r="T8" s="985"/>
      <c r="U8" s="1033"/>
      <c r="V8" s="370">
        <f>SUM(W$16:W$115)</f>
        <v>0</v>
      </c>
      <c r="W8" s="1031" t="str">
        <f>IF(AE7="特定加算なし","",IF(V8&gt;=V9,"○","×"))</f>
        <v/>
      </c>
      <c r="X8" s="1029" t="s">
        <v>1945</v>
      </c>
      <c r="Y8" s="1030"/>
      <c r="Z8" s="1030"/>
      <c r="AA8" s="1030"/>
      <c r="AB8" s="1030"/>
      <c r="AF8" s="371"/>
      <c r="AG8" s="362"/>
    </row>
    <row r="9" spans="1:33" ht="25.5" customHeight="1" thickBot="1">
      <c r="A9" s="86"/>
      <c r="B9" s="984" t="s">
        <v>2062</v>
      </c>
      <c r="C9" s="1012"/>
      <c r="D9" s="1012"/>
      <c r="E9" s="1012"/>
      <c r="F9" s="1012"/>
      <c r="G9" s="1012"/>
      <c r="H9" s="1012"/>
      <c r="I9" s="1012"/>
      <c r="J9" s="1012"/>
      <c r="K9" s="1012"/>
      <c r="L9" s="1012"/>
      <c r="M9" s="1013"/>
      <c r="N9" s="372">
        <f>IFERROR(SUM(AB$16:AB$115,T$16:T$115,X$16:Y$115),"")</f>
        <v>0</v>
      </c>
      <c r="O9" s="366" t="s">
        <v>4</v>
      </c>
      <c r="P9" s="86"/>
      <c r="Q9" s="86"/>
      <c r="R9" s="985"/>
      <c r="S9" s="985" t="s">
        <v>2174</v>
      </c>
      <c r="T9" s="985"/>
      <c r="U9" s="1033"/>
      <c r="V9" s="373">
        <f>SUM(AD$16:AD$115)</f>
        <v>0</v>
      </c>
      <c r="W9" s="1032"/>
      <c r="X9" s="1029"/>
      <c r="Y9" s="1030"/>
      <c r="Z9" s="1030"/>
      <c r="AA9" s="1030"/>
      <c r="AB9" s="1030"/>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28" t="s">
        <v>2193</v>
      </c>
      <c r="C11" s="1028"/>
      <c r="D11" s="1028"/>
      <c r="E11" s="1028"/>
      <c r="F11" s="1028"/>
      <c r="G11" s="1028"/>
      <c r="H11" s="1028"/>
      <c r="I11" s="1028"/>
      <c r="J11" s="1028"/>
      <c r="K11" s="1028"/>
      <c r="L11" s="1028"/>
      <c r="M11" s="1028"/>
      <c r="N11" s="1028"/>
      <c r="O11" s="1028"/>
      <c r="P11" s="1028"/>
      <c r="Q11" s="1028"/>
      <c r="R11" s="1028"/>
      <c r="S11" s="1028"/>
      <c r="T11" s="1028"/>
      <c r="U11" s="1028"/>
      <c r="V11" s="1028"/>
      <c r="W11" s="1028"/>
      <c r="X11" s="1028"/>
      <c r="Y11" s="376"/>
      <c r="Z11" s="376"/>
      <c r="AA11" s="376"/>
      <c r="AB11" s="376"/>
      <c r="AC11" s="376"/>
    </row>
    <row r="12" spans="1:33" ht="24" customHeight="1" thickBot="1">
      <c r="A12" s="997"/>
      <c r="B12" s="1000" t="s">
        <v>2173</v>
      </c>
      <c r="C12" s="1001"/>
      <c r="D12" s="1001"/>
      <c r="E12" s="1001"/>
      <c r="F12" s="1001"/>
      <c r="G12" s="1001"/>
      <c r="H12" s="1001"/>
      <c r="I12" s="1002"/>
      <c r="J12" s="988" t="s">
        <v>41</v>
      </c>
      <c r="K12" s="1014" t="s">
        <v>73</v>
      </c>
      <c r="L12" s="1015"/>
      <c r="M12" s="991" t="s">
        <v>42</v>
      </c>
      <c r="N12" s="994" t="s">
        <v>6</v>
      </c>
      <c r="O12" s="1056" t="s">
        <v>2015</v>
      </c>
      <c r="P12" s="1057"/>
      <c r="Q12" s="1058"/>
      <c r="R12" s="1037" t="s">
        <v>2014</v>
      </c>
      <c r="S12" s="1038"/>
      <c r="T12" s="1038"/>
      <c r="U12" s="1038"/>
      <c r="V12" s="1038"/>
      <c r="W12" s="1038"/>
      <c r="X12" s="1038"/>
      <c r="Y12" s="1038"/>
      <c r="Z12" s="1038"/>
      <c r="AA12" s="1038"/>
      <c r="AB12" s="1038"/>
      <c r="AC12" s="1039"/>
      <c r="AD12" s="1023" t="s">
        <v>2057</v>
      </c>
      <c r="AE12" s="973" t="s">
        <v>2054</v>
      </c>
      <c r="AF12" s="973" t="s">
        <v>2055</v>
      </c>
      <c r="AG12" s="973" t="s">
        <v>2056</v>
      </c>
    </row>
    <row r="13" spans="1:33" ht="21.75" customHeight="1">
      <c r="A13" s="998"/>
      <c r="B13" s="1003"/>
      <c r="C13" s="1004"/>
      <c r="D13" s="1004"/>
      <c r="E13" s="1004"/>
      <c r="F13" s="1004"/>
      <c r="G13" s="1004"/>
      <c r="H13" s="1004"/>
      <c r="I13" s="1005"/>
      <c r="J13" s="989"/>
      <c r="K13" s="1016"/>
      <c r="L13" s="1017"/>
      <c r="M13" s="992"/>
      <c r="N13" s="995"/>
      <c r="O13" s="1024" t="s">
        <v>2016</v>
      </c>
      <c r="P13" s="989" t="s">
        <v>2017</v>
      </c>
      <c r="Q13" s="1026" t="s">
        <v>2018</v>
      </c>
      <c r="R13" s="1042" t="s">
        <v>2045</v>
      </c>
      <c r="S13" s="1043"/>
      <c r="T13" s="1043"/>
      <c r="U13" s="1049" t="s">
        <v>1900</v>
      </c>
      <c r="V13" s="1050"/>
      <c r="W13" s="1050"/>
      <c r="X13" s="1050"/>
      <c r="Y13" s="1051"/>
      <c r="Z13" s="978" t="s">
        <v>2018</v>
      </c>
      <c r="AA13" s="979"/>
      <c r="AB13" s="979"/>
      <c r="AC13" s="980"/>
      <c r="AD13" s="1023"/>
      <c r="AE13" s="973"/>
      <c r="AF13" s="973"/>
      <c r="AG13" s="973"/>
    </row>
    <row r="14" spans="1:33" ht="51" customHeight="1">
      <c r="A14" s="998"/>
      <c r="B14" s="1003"/>
      <c r="C14" s="1004"/>
      <c r="D14" s="1004"/>
      <c r="E14" s="1004"/>
      <c r="F14" s="1004"/>
      <c r="G14" s="1004"/>
      <c r="H14" s="1004"/>
      <c r="I14" s="1005"/>
      <c r="J14" s="989"/>
      <c r="K14" s="1018"/>
      <c r="L14" s="1019"/>
      <c r="M14" s="992"/>
      <c r="N14" s="995"/>
      <c r="O14" s="1024"/>
      <c r="P14" s="989"/>
      <c r="Q14" s="1026"/>
      <c r="R14" s="1041" t="s">
        <v>131</v>
      </c>
      <c r="S14" s="1040" t="s">
        <v>132</v>
      </c>
      <c r="T14" s="1044" t="s">
        <v>2043</v>
      </c>
      <c r="U14" s="1041" t="s">
        <v>131</v>
      </c>
      <c r="V14" s="1040" t="s">
        <v>132</v>
      </c>
      <c r="W14" s="377" t="s">
        <v>2004</v>
      </c>
      <c r="X14" s="1044" t="s">
        <v>2043</v>
      </c>
      <c r="Y14" s="1052"/>
      <c r="Z14" s="1041" t="s">
        <v>131</v>
      </c>
      <c r="AA14" s="1040" t="s">
        <v>132</v>
      </c>
      <c r="AB14" s="1046" t="s">
        <v>2043</v>
      </c>
      <c r="AC14" s="1048" t="s">
        <v>2005</v>
      </c>
      <c r="AD14" s="1023"/>
      <c r="AE14" s="973"/>
      <c r="AF14" s="973"/>
      <c r="AG14" s="973"/>
    </row>
    <row r="15" spans="1:33" ht="72" customHeight="1" thickBot="1">
      <c r="A15" s="999"/>
      <c r="B15" s="1006"/>
      <c r="C15" s="1007"/>
      <c r="D15" s="1007"/>
      <c r="E15" s="1007"/>
      <c r="F15" s="1007"/>
      <c r="G15" s="1007"/>
      <c r="H15" s="1007"/>
      <c r="I15" s="1008"/>
      <c r="J15" s="990"/>
      <c r="K15" s="378" t="s">
        <v>44</v>
      </c>
      <c r="L15" s="378" t="s">
        <v>45</v>
      </c>
      <c r="M15" s="993"/>
      <c r="N15" s="996"/>
      <c r="O15" s="1025"/>
      <c r="P15" s="990"/>
      <c r="Q15" s="1027"/>
      <c r="R15" s="1025"/>
      <c r="S15" s="990"/>
      <c r="T15" s="1045"/>
      <c r="U15" s="1025"/>
      <c r="V15" s="990"/>
      <c r="W15" s="379" t="s">
        <v>2046</v>
      </c>
      <c r="X15" s="1045"/>
      <c r="Y15" s="1053"/>
      <c r="Z15" s="1025"/>
      <c r="AA15" s="990"/>
      <c r="AB15" s="1047"/>
      <c r="AC15" s="1027"/>
      <c r="AD15" s="380" t="s">
        <v>2008</v>
      </c>
      <c r="AE15" s="973"/>
      <c r="AF15" s="973"/>
      <c r="AG15" s="973"/>
    </row>
    <row r="16" spans="1:33" s="390" customFormat="1" ht="24.9" customHeight="1">
      <c r="A16" s="381" t="s">
        <v>7</v>
      </c>
      <c r="B16" s="1034" t="str">
        <f>IF(基本情報入力シート!C53="","",基本情報入力シート!C53)</f>
        <v/>
      </c>
      <c r="C16" s="1035"/>
      <c r="D16" s="1035"/>
      <c r="E16" s="1035"/>
      <c r="F16" s="1035"/>
      <c r="G16" s="1035"/>
      <c r="H16" s="1035"/>
      <c r="I16" s="1036"/>
      <c r="J16" s="382" t="str">
        <f>IF(基本情報入力シート!M53="","",基本情報入力シート!M53)</f>
        <v>愛知県</v>
      </c>
      <c r="K16" s="383" t="str">
        <f>IF(基本情報入力シート!R53="","",基本情報入力シート!R53)</f>
        <v>愛知県</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1059" t="str">
        <f>IFERROR(V16*VLOOKUP(AF16,【参考】数式用3!$AN$15:$BU$23,MATCH(N16,【参考】数式用3!$AN$2:$BU$2,0)),"")</f>
        <v/>
      </c>
      <c r="Y16" s="1060"/>
      <c r="Z16" s="64"/>
      <c r="AA16" s="52"/>
      <c r="AB16" s="387" t="str">
        <f>IFERROR(AA16*VLOOKUP(AG16,【参考】数式用3!$AN$24:$BU$27,MATCH(N16,【参考】数式用3!$AN$2:$BU$2,0)),"")</f>
        <v/>
      </c>
      <c r="AC16" s="65"/>
      <c r="AD16" s="38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389" t="str">
        <f>IF(AND(O16="",R16=""),"",O16&amp;"から"&amp;R16)</f>
        <v/>
      </c>
      <c r="AF16" s="389" t="str">
        <f>IF(AND(P16="",U16=""),"",P16&amp;"から"&amp;U16)</f>
        <v/>
      </c>
      <c r="AG16" s="389" t="str">
        <f>IF(AND(Q16="",Z16=""),"",Q16&amp;"から"&amp;Z16)</f>
        <v/>
      </c>
    </row>
    <row r="17" spans="1:33" ht="24.9" customHeight="1">
      <c r="A17" s="391">
        <v>2</v>
      </c>
      <c r="B17" s="975" t="str">
        <f>IF(基本情報入力シート!C54="","",基本情報入力シート!C54)</f>
        <v/>
      </c>
      <c r="C17" s="976"/>
      <c r="D17" s="976"/>
      <c r="E17" s="976"/>
      <c r="F17" s="976"/>
      <c r="G17" s="976"/>
      <c r="H17" s="976"/>
      <c r="I17" s="977"/>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1054" t="str">
        <f>IFERROR(V17*VLOOKUP(AF17,【参考】数式用3!$AN$15:$BU$23,MATCH(N17,【参考】数式用3!$AN$2:$BU$2,0)),"")</f>
        <v/>
      </c>
      <c r="Y17" s="1055"/>
      <c r="Z17" s="64"/>
      <c r="AA17" s="55"/>
      <c r="AB17" s="396" t="str">
        <f>IFERROR(AA17*VLOOKUP(AG17,【参考】数式用3!$AN$24:$BU$27,MATCH(N17,【参考】数式用3!$AN$2:$BU$2,0)),"")</f>
        <v/>
      </c>
      <c r="AC17" s="66"/>
      <c r="AD17" s="38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389" t="str">
        <f t="shared" ref="AE17:AE22" si="1">IF(AND(O17="",R17=""),"",O17&amp;"から"&amp;R17)</f>
        <v/>
      </c>
      <c r="AF17" s="389" t="str">
        <f t="shared" ref="AF17:AF22" si="2">IF(AND(P17="",U17=""),"",P17&amp;"から"&amp;U17)</f>
        <v/>
      </c>
      <c r="AG17" s="389" t="str">
        <f t="shared" ref="AG17:AG22" si="3">IF(AND(Q17="",Z17=""),"",Q17&amp;"から"&amp;Z17)</f>
        <v/>
      </c>
    </row>
    <row r="18" spans="1:33" ht="24.9" customHeight="1">
      <c r="A18" s="391">
        <v>3</v>
      </c>
      <c r="B18" s="975" t="str">
        <f>IF(基本情報入力シート!C55="","",基本情報入力シート!C55)</f>
        <v/>
      </c>
      <c r="C18" s="976"/>
      <c r="D18" s="976"/>
      <c r="E18" s="976"/>
      <c r="F18" s="976"/>
      <c r="G18" s="976"/>
      <c r="H18" s="976"/>
      <c r="I18" s="977"/>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1054" t="str">
        <f>IFERROR(V18*VLOOKUP(AF18,【参考】数式用3!$AN$15:$BU$23,MATCH(N18,【参考】数式用3!$AN$2:$BU$2,0)),"")</f>
        <v/>
      </c>
      <c r="Y18" s="1055"/>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 customHeight="1">
      <c r="A19" s="391">
        <v>4</v>
      </c>
      <c r="B19" s="975" t="str">
        <f>IF(基本情報入力シート!C56="","",基本情報入力シート!C56)</f>
        <v/>
      </c>
      <c r="C19" s="976"/>
      <c r="D19" s="976"/>
      <c r="E19" s="976"/>
      <c r="F19" s="976"/>
      <c r="G19" s="976"/>
      <c r="H19" s="976"/>
      <c r="I19" s="977"/>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1054" t="str">
        <f>IFERROR(V19*VLOOKUP(AF19,【参考】数式用3!$AN$15:$BU$23,MATCH(N19,【参考】数式用3!$AN$2:$BU$2,0)),"")</f>
        <v/>
      </c>
      <c r="Y19" s="1055"/>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 customHeight="1">
      <c r="A20" s="391">
        <v>5</v>
      </c>
      <c r="B20" s="975" t="str">
        <f>IF(基本情報入力シート!C57="","",基本情報入力シート!C57)</f>
        <v/>
      </c>
      <c r="C20" s="976"/>
      <c r="D20" s="976"/>
      <c r="E20" s="976"/>
      <c r="F20" s="976"/>
      <c r="G20" s="976"/>
      <c r="H20" s="976"/>
      <c r="I20" s="977"/>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1054" t="str">
        <f>IFERROR(V20*VLOOKUP(AF20,【参考】数式用3!$AN$15:$BU$23,MATCH(N20,【参考】数式用3!$AN$2:$BU$2,0)),"")</f>
        <v/>
      </c>
      <c r="Y20" s="1055"/>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 customHeight="1">
      <c r="A21" s="391">
        <v>6</v>
      </c>
      <c r="B21" s="975" t="str">
        <f>IF(基本情報入力シート!C58="","",基本情報入力シート!C58)</f>
        <v/>
      </c>
      <c r="C21" s="976"/>
      <c r="D21" s="976"/>
      <c r="E21" s="976"/>
      <c r="F21" s="976"/>
      <c r="G21" s="976"/>
      <c r="H21" s="976"/>
      <c r="I21" s="977"/>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1054" t="str">
        <f>IFERROR(V21*VLOOKUP(AF21,【参考】数式用3!$AN$15:$BU$23,MATCH(N21,【参考】数式用3!$AN$2:$BU$2,0)),"")</f>
        <v/>
      </c>
      <c r="Y21" s="1055"/>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 customHeight="1">
      <c r="A22" s="391">
        <v>7</v>
      </c>
      <c r="B22" s="975" t="str">
        <f>IF(基本情報入力シート!C59="","",基本情報入力シート!C59)</f>
        <v/>
      </c>
      <c r="C22" s="976"/>
      <c r="D22" s="976"/>
      <c r="E22" s="976"/>
      <c r="F22" s="976"/>
      <c r="G22" s="976"/>
      <c r="H22" s="976"/>
      <c r="I22" s="977"/>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1054" t="str">
        <f>IFERROR(V22*VLOOKUP(AF22,【参考】数式用3!$AN$15:$BU$23,MATCH(N22,【参考】数式用3!$AN$2:$BU$2,0)),"")</f>
        <v/>
      </c>
      <c r="Y22" s="1055"/>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 customHeight="1">
      <c r="A23" s="391">
        <v>8</v>
      </c>
      <c r="B23" s="975" t="str">
        <f>IF(基本情報入力シート!C60="","",基本情報入力シート!C60)</f>
        <v/>
      </c>
      <c r="C23" s="976"/>
      <c r="D23" s="976"/>
      <c r="E23" s="976"/>
      <c r="F23" s="976"/>
      <c r="G23" s="976"/>
      <c r="H23" s="976"/>
      <c r="I23" s="977"/>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1054" t="str">
        <f>IFERROR(V23*VLOOKUP(AF23,【参考】数式用3!$AN$15:$BU$23,MATCH(N23,【参考】数式用3!$AN$2:$BU$2,0)),"")</f>
        <v/>
      </c>
      <c r="Y23" s="1055"/>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5" t="str">
        <f>IF(基本情報入力シート!C61="","",基本情報入力シート!C61)</f>
        <v/>
      </c>
      <c r="C24" s="976"/>
      <c r="D24" s="976"/>
      <c r="E24" s="976"/>
      <c r="F24" s="976"/>
      <c r="G24" s="976"/>
      <c r="H24" s="976"/>
      <c r="I24" s="977"/>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1054" t="str">
        <f>IFERROR(V24*VLOOKUP(AF24,【参考】数式用3!$AN$15:$BU$23,MATCH(N24,【参考】数式用3!$AN$2:$BU$2,0)),"")</f>
        <v/>
      </c>
      <c r="Y24" s="1055"/>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5" t="str">
        <f>IF(基本情報入力シート!C62="","",基本情報入力シート!C62)</f>
        <v/>
      </c>
      <c r="C25" s="976"/>
      <c r="D25" s="976"/>
      <c r="E25" s="976"/>
      <c r="F25" s="976"/>
      <c r="G25" s="976"/>
      <c r="H25" s="976"/>
      <c r="I25" s="977"/>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1054" t="str">
        <f>IFERROR(V25*VLOOKUP(AF25,【参考】数式用3!$AN$15:$BU$23,MATCH(N25,【参考】数式用3!$AN$2:$BU$2,0)),"")</f>
        <v/>
      </c>
      <c r="Y25" s="1055"/>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5" t="str">
        <f>IF(基本情報入力シート!C63="","",基本情報入力シート!C63)</f>
        <v/>
      </c>
      <c r="C26" s="976"/>
      <c r="D26" s="976"/>
      <c r="E26" s="976"/>
      <c r="F26" s="976"/>
      <c r="G26" s="976"/>
      <c r="H26" s="976"/>
      <c r="I26" s="977"/>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1054" t="str">
        <f>IFERROR(V26*VLOOKUP(AF26,【参考】数式用3!$AN$15:$BU$23,MATCH(N26,【参考】数式用3!$AN$2:$BU$2,0)),"")</f>
        <v/>
      </c>
      <c r="Y26" s="1055"/>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5" t="str">
        <f>IF(基本情報入力シート!C64="","",基本情報入力シート!C64)</f>
        <v/>
      </c>
      <c r="C27" s="976"/>
      <c r="D27" s="976"/>
      <c r="E27" s="976"/>
      <c r="F27" s="976"/>
      <c r="G27" s="976"/>
      <c r="H27" s="976"/>
      <c r="I27" s="977"/>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1054" t="str">
        <f>IFERROR(V27*VLOOKUP(AF27,【参考】数式用3!$AN$15:$BU$23,MATCH(N27,【参考】数式用3!$AN$2:$BU$2,0)),"")</f>
        <v/>
      </c>
      <c r="Y27" s="1055"/>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5" t="str">
        <f>IF(基本情報入力シート!C65="","",基本情報入力シート!C65)</f>
        <v/>
      </c>
      <c r="C28" s="976"/>
      <c r="D28" s="976"/>
      <c r="E28" s="976"/>
      <c r="F28" s="976"/>
      <c r="G28" s="976"/>
      <c r="H28" s="976"/>
      <c r="I28" s="977"/>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1054" t="str">
        <f>IFERROR(V28*VLOOKUP(AF28,【参考】数式用3!$AN$15:$BU$23,MATCH(N28,【参考】数式用3!$AN$2:$BU$2,0)),"")</f>
        <v/>
      </c>
      <c r="Y28" s="1055"/>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5" t="str">
        <f>IF(基本情報入力シート!C66="","",基本情報入力シート!C66)</f>
        <v/>
      </c>
      <c r="C29" s="976"/>
      <c r="D29" s="976"/>
      <c r="E29" s="976"/>
      <c r="F29" s="976"/>
      <c r="G29" s="976"/>
      <c r="H29" s="976"/>
      <c r="I29" s="977"/>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1054" t="str">
        <f>IFERROR(V29*VLOOKUP(AF29,【参考】数式用3!$AN$15:$BU$23,MATCH(N29,【参考】数式用3!$AN$2:$BU$2,0)),"")</f>
        <v/>
      </c>
      <c r="Y29" s="1055"/>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5" t="str">
        <f>IF(基本情報入力シート!C67="","",基本情報入力シート!C67)</f>
        <v/>
      </c>
      <c r="C30" s="976"/>
      <c r="D30" s="976"/>
      <c r="E30" s="976"/>
      <c r="F30" s="976"/>
      <c r="G30" s="976"/>
      <c r="H30" s="976"/>
      <c r="I30" s="977"/>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1054" t="str">
        <f>IFERROR(V30*VLOOKUP(AF30,【参考】数式用3!$AN$15:$BU$23,MATCH(N30,【参考】数式用3!$AN$2:$BU$2,0)),"")</f>
        <v/>
      </c>
      <c r="Y30" s="1055"/>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5" t="str">
        <f>IF(基本情報入力シート!C68="","",基本情報入力シート!C68)</f>
        <v/>
      </c>
      <c r="C31" s="976"/>
      <c r="D31" s="976"/>
      <c r="E31" s="976"/>
      <c r="F31" s="976"/>
      <c r="G31" s="976"/>
      <c r="H31" s="976"/>
      <c r="I31" s="977"/>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1054" t="str">
        <f>IFERROR(V31*VLOOKUP(AF31,【参考】数式用3!$AN$15:$BU$23,MATCH(N31,【参考】数式用3!$AN$2:$BU$2,0)),"")</f>
        <v/>
      </c>
      <c r="Y31" s="1055"/>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5" t="str">
        <f>IF(基本情報入力シート!C69="","",基本情報入力シート!C69)</f>
        <v/>
      </c>
      <c r="C32" s="976"/>
      <c r="D32" s="976"/>
      <c r="E32" s="976"/>
      <c r="F32" s="976"/>
      <c r="G32" s="976"/>
      <c r="H32" s="976"/>
      <c r="I32" s="977"/>
      <c r="J32" s="393" t="str">
        <f>IF(基本情報入力シート!M69="","",基本情報入力シート!M69)</f>
        <v/>
      </c>
      <c r="K32" s="393" t="str">
        <f>IF(基本情報入力シート!R69="","",基本情報入力シート!R69)</f>
        <v/>
      </c>
      <c r="L32" s="393" t="str">
        <f>IF(基本情報入力シート!W69="","",基本情報入力シート!W69)</f>
        <v/>
      </c>
      <c r="M32" s="422" t="str">
        <f>IF(基本情報入力シート!X69="","",基本情報入力シート!X69)</f>
        <v/>
      </c>
      <c r="N32" s="432" t="str">
        <f>IF(基本情報入力シート!Y69="","",基本情報入力シート!Y69)</f>
        <v/>
      </c>
      <c r="O32" s="59"/>
      <c r="P32" s="60"/>
      <c r="Q32" s="61"/>
      <c r="R32" s="59"/>
      <c r="S32" s="426"/>
      <c r="T32" s="386" t="str">
        <f>IFERROR(S32*VLOOKUP(AE32,【参考】数式用3!$AN$3:$BU$14,MATCH(N32,【参考】数式用3!$AN$2:$BU$2,0)),"")</f>
        <v/>
      </c>
      <c r="U32" s="427"/>
      <c r="V32" s="77"/>
      <c r="W32" s="77"/>
      <c r="X32" s="1054" t="str">
        <f>IFERROR(V32*VLOOKUP(AF32,【参考】数式用3!$AN$15:$BU$23,MATCH(N32,【参考】数式用3!$AN$2:$BU$2,0)),"")</f>
        <v/>
      </c>
      <c r="Y32" s="1055"/>
      <c r="Z32" s="435"/>
      <c r="AA32" s="429"/>
      <c r="AB32" s="430"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5" t="str">
        <f>IF(基本情報入力シート!C70="","",基本情報入力シート!C70)</f>
        <v/>
      </c>
      <c r="C33" s="976"/>
      <c r="D33" s="976"/>
      <c r="E33" s="976"/>
      <c r="F33" s="976"/>
      <c r="G33" s="976"/>
      <c r="H33" s="976"/>
      <c r="I33" s="977"/>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1054" t="str">
        <f>IFERROR(V33*VLOOKUP(AF33,【参考】数式用3!$AN$15:$BU$23,MATCH(N33,【参考】数式用3!$AN$2:$BU$2,0)),"")</f>
        <v/>
      </c>
      <c r="Y33" s="1055"/>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5" t="str">
        <f>IF(基本情報入力シート!C71="","",基本情報入力シート!C71)</f>
        <v/>
      </c>
      <c r="C34" s="976"/>
      <c r="D34" s="976"/>
      <c r="E34" s="976"/>
      <c r="F34" s="976"/>
      <c r="G34" s="976"/>
      <c r="H34" s="976"/>
      <c r="I34" s="977"/>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1054" t="str">
        <f>IFERROR(V34*VLOOKUP(AF34,【参考】数式用3!$AN$15:$BU$23,MATCH(N34,【参考】数式用3!$AN$2:$BU$2,0)),"")</f>
        <v/>
      </c>
      <c r="Y34" s="1055"/>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5" t="str">
        <f>IF(基本情報入力シート!C72="","",基本情報入力シート!C72)</f>
        <v/>
      </c>
      <c r="C35" s="976"/>
      <c r="D35" s="976"/>
      <c r="E35" s="976"/>
      <c r="F35" s="976"/>
      <c r="G35" s="976"/>
      <c r="H35" s="976"/>
      <c r="I35" s="977"/>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1054" t="str">
        <f>IFERROR(V35*VLOOKUP(AF35,【参考】数式用3!$AN$15:$BU$23,MATCH(N35,【参考】数式用3!$AN$2:$BU$2,0)),"")</f>
        <v/>
      </c>
      <c r="Y35" s="1055"/>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5" t="str">
        <f>IF(基本情報入力シート!C73="","",基本情報入力シート!C73)</f>
        <v/>
      </c>
      <c r="C36" s="976"/>
      <c r="D36" s="976"/>
      <c r="E36" s="976"/>
      <c r="F36" s="976"/>
      <c r="G36" s="976"/>
      <c r="H36" s="976"/>
      <c r="I36" s="977"/>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1054" t="str">
        <f>IFERROR(V36*VLOOKUP(AF36,【参考】数式用3!$AN$15:$BU$23,MATCH(N36,【参考】数式用3!$AN$2:$BU$2,0)),"")</f>
        <v/>
      </c>
      <c r="Y36" s="1055"/>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5" t="str">
        <f>IF(基本情報入力シート!C74="","",基本情報入力シート!C74)</f>
        <v/>
      </c>
      <c r="C37" s="976"/>
      <c r="D37" s="976"/>
      <c r="E37" s="976"/>
      <c r="F37" s="976"/>
      <c r="G37" s="976"/>
      <c r="H37" s="976"/>
      <c r="I37" s="977"/>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1054" t="str">
        <f>IFERROR(V37*VLOOKUP(AF37,【参考】数式用3!$AN$15:$BU$23,MATCH(N37,【参考】数式用3!$AN$2:$BU$2,0)),"")</f>
        <v/>
      </c>
      <c r="Y37" s="1055"/>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5" t="str">
        <f>IF(基本情報入力シート!C75="","",基本情報入力シート!C75)</f>
        <v/>
      </c>
      <c r="C38" s="976"/>
      <c r="D38" s="976"/>
      <c r="E38" s="976"/>
      <c r="F38" s="976"/>
      <c r="G38" s="976"/>
      <c r="H38" s="976"/>
      <c r="I38" s="977"/>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1054" t="str">
        <f>IFERROR(V38*VLOOKUP(AF38,【参考】数式用3!$AN$15:$BU$23,MATCH(N38,【参考】数式用3!$AN$2:$BU$2,0)),"")</f>
        <v/>
      </c>
      <c r="Y38" s="1055"/>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5" t="str">
        <f>IF(基本情報入力シート!C76="","",基本情報入力シート!C76)</f>
        <v/>
      </c>
      <c r="C39" s="976"/>
      <c r="D39" s="976"/>
      <c r="E39" s="976"/>
      <c r="F39" s="976"/>
      <c r="G39" s="976"/>
      <c r="H39" s="976"/>
      <c r="I39" s="977"/>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1054" t="str">
        <f>IFERROR(V39*VLOOKUP(AF39,【参考】数式用3!$AN$15:$BU$23,MATCH(N39,【参考】数式用3!$AN$2:$BU$2,0)),"")</f>
        <v/>
      </c>
      <c r="Y39" s="1055"/>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5" t="str">
        <f>IF(基本情報入力シート!C77="","",基本情報入力シート!C77)</f>
        <v/>
      </c>
      <c r="C40" s="976"/>
      <c r="D40" s="976"/>
      <c r="E40" s="976"/>
      <c r="F40" s="976"/>
      <c r="G40" s="976"/>
      <c r="H40" s="976"/>
      <c r="I40" s="977"/>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1054" t="str">
        <f>IFERROR(V40*VLOOKUP(AF40,【参考】数式用3!$AN$15:$BU$23,MATCH(N40,【参考】数式用3!$AN$2:$BU$2,0)),"")</f>
        <v/>
      </c>
      <c r="Y40" s="1055"/>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5" t="str">
        <f>IF(基本情報入力シート!C78="","",基本情報入力シート!C78)</f>
        <v/>
      </c>
      <c r="C41" s="976"/>
      <c r="D41" s="976"/>
      <c r="E41" s="976"/>
      <c r="F41" s="976"/>
      <c r="G41" s="976"/>
      <c r="H41" s="976"/>
      <c r="I41" s="977"/>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1054" t="str">
        <f>IFERROR(V41*VLOOKUP(AF41,【参考】数式用3!$AN$15:$BU$23,MATCH(N41,【参考】数式用3!$AN$2:$BU$2,0)),"")</f>
        <v/>
      </c>
      <c r="Y41" s="1055"/>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5" t="str">
        <f>IF(基本情報入力シート!C79="","",基本情報入力シート!C79)</f>
        <v/>
      </c>
      <c r="C42" s="976"/>
      <c r="D42" s="976"/>
      <c r="E42" s="976"/>
      <c r="F42" s="976"/>
      <c r="G42" s="976"/>
      <c r="H42" s="976"/>
      <c r="I42" s="977"/>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1054" t="str">
        <f>IFERROR(V42*VLOOKUP(AF42,【参考】数式用3!$AN$15:$BU$23,MATCH(N42,【参考】数式用3!$AN$2:$BU$2,0)),"")</f>
        <v/>
      </c>
      <c r="Y42" s="1055"/>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5" t="str">
        <f>IF(基本情報入力シート!C80="","",基本情報入力シート!C80)</f>
        <v/>
      </c>
      <c r="C43" s="976"/>
      <c r="D43" s="976"/>
      <c r="E43" s="976"/>
      <c r="F43" s="976"/>
      <c r="G43" s="976"/>
      <c r="H43" s="976"/>
      <c r="I43" s="977"/>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1054" t="str">
        <f>IFERROR(V43*VLOOKUP(AF43,【参考】数式用3!$AN$15:$BU$23,MATCH(N43,【参考】数式用3!$AN$2:$BU$2,0)),"")</f>
        <v/>
      </c>
      <c r="Y43" s="1055"/>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5" t="str">
        <f>IF(基本情報入力シート!C81="","",基本情報入力シート!C81)</f>
        <v/>
      </c>
      <c r="C44" s="976"/>
      <c r="D44" s="976"/>
      <c r="E44" s="976"/>
      <c r="F44" s="976"/>
      <c r="G44" s="976"/>
      <c r="H44" s="976"/>
      <c r="I44" s="977"/>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1054" t="str">
        <f>IFERROR(V44*VLOOKUP(AF44,【参考】数式用3!$AN$15:$BU$23,MATCH(N44,【参考】数式用3!$AN$2:$BU$2,0)),"")</f>
        <v/>
      </c>
      <c r="Y44" s="1055"/>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5" t="str">
        <f>IF(基本情報入力シート!C82="","",基本情報入力シート!C82)</f>
        <v/>
      </c>
      <c r="C45" s="976"/>
      <c r="D45" s="976"/>
      <c r="E45" s="976"/>
      <c r="F45" s="976"/>
      <c r="G45" s="976"/>
      <c r="H45" s="976"/>
      <c r="I45" s="977"/>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1054" t="str">
        <f>IFERROR(V45*VLOOKUP(AF45,【参考】数式用3!$AN$15:$BU$23,MATCH(N45,【参考】数式用3!$AN$2:$BU$2,0)),"")</f>
        <v/>
      </c>
      <c r="Y45" s="1055"/>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5" t="str">
        <f>IF(基本情報入力シート!C83="","",基本情報入力シート!C83)</f>
        <v/>
      </c>
      <c r="C46" s="976"/>
      <c r="D46" s="976"/>
      <c r="E46" s="976"/>
      <c r="F46" s="976"/>
      <c r="G46" s="976"/>
      <c r="H46" s="976"/>
      <c r="I46" s="977"/>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1054" t="str">
        <f>IFERROR(V46*VLOOKUP(AF46,【参考】数式用3!$AN$15:$BU$23,MATCH(N46,【参考】数式用3!$AN$2:$BU$2,0)),"")</f>
        <v/>
      </c>
      <c r="Y46" s="1055"/>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5" t="str">
        <f>IF(基本情報入力シート!C84="","",基本情報入力シート!C84)</f>
        <v/>
      </c>
      <c r="C47" s="976"/>
      <c r="D47" s="976"/>
      <c r="E47" s="976"/>
      <c r="F47" s="976"/>
      <c r="G47" s="976"/>
      <c r="H47" s="976"/>
      <c r="I47" s="977"/>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1054" t="str">
        <f>IFERROR(V47*VLOOKUP(AF47,【参考】数式用3!$AN$15:$BU$23,MATCH(N47,【参考】数式用3!$AN$2:$BU$2,0)),"")</f>
        <v/>
      </c>
      <c r="Y47" s="1055"/>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5" t="str">
        <f>IF(基本情報入力シート!C85="","",基本情報入力シート!C85)</f>
        <v/>
      </c>
      <c r="C48" s="976"/>
      <c r="D48" s="976"/>
      <c r="E48" s="976"/>
      <c r="F48" s="976"/>
      <c r="G48" s="976"/>
      <c r="H48" s="976"/>
      <c r="I48" s="977"/>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1054" t="str">
        <f>IFERROR(V48*VLOOKUP(AF48,【参考】数式用3!$AN$15:$BU$23,MATCH(N48,【参考】数式用3!$AN$2:$BU$2,0)),"")</f>
        <v/>
      </c>
      <c r="Y48" s="1055"/>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5" t="str">
        <f>IF(基本情報入力シート!C86="","",基本情報入力シート!C86)</f>
        <v/>
      </c>
      <c r="C49" s="976"/>
      <c r="D49" s="976"/>
      <c r="E49" s="976"/>
      <c r="F49" s="976"/>
      <c r="G49" s="976"/>
      <c r="H49" s="976"/>
      <c r="I49" s="977"/>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1054" t="str">
        <f>IFERROR(V49*VLOOKUP(AF49,【参考】数式用3!$AN$15:$BU$23,MATCH(N49,【参考】数式用3!$AN$2:$BU$2,0)),"")</f>
        <v/>
      </c>
      <c r="Y49" s="1055"/>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5" t="str">
        <f>IF(基本情報入力シート!C87="","",基本情報入力シート!C87)</f>
        <v/>
      </c>
      <c r="C50" s="976"/>
      <c r="D50" s="976"/>
      <c r="E50" s="976"/>
      <c r="F50" s="976"/>
      <c r="G50" s="976"/>
      <c r="H50" s="976"/>
      <c r="I50" s="977"/>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1054" t="str">
        <f>IFERROR(V50*VLOOKUP(AF50,【参考】数式用3!$AN$15:$BU$23,MATCH(N50,【参考】数式用3!$AN$2:$BU$2,0)),"")</f>
        <v/>
      </c>
      <c r="Y50" s="1055"/>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5" t="str">
        <f>IF(基本情報入力シート!C88="","",基本情報入力シート!C88)</f>
        <v/>
      </c>
      <c r="C51" s="976"/>
      <c r="D51" s="976"/>
      <c r="E51" s="976"/>
      <c r="F51" s="976"/>
      <c r="G51" s="976"/>
      <c r="H51" s="976"/>
      <c r="I51" s="977"/>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1054" t="str">
        <f>IFERROR(V51*VLOOKUP(AF51,【参考】数式用3!$AN$15:$BU$23,MATCH(N51,【参考】数式用3!$AN$2:$BU$2,0)),"")</f>
        <v/>
      </c>
      <c r="Y51" s="1055"/>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5" t="str">
        <f>IF(基本情報入力シート!C89="","",基本情報入力シート!C89)</f>
        <v/>
      </c>
      <c r="C52" s="976"/>
      <c r="D52" s="976"/>
      <c r="E52" s="976"/>
      <c r="F52" s="976"/>
      <c r="G52" s="976"/>
      <c r="H52" s="976"/>
      <c r="I52" s="977"/>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1054" t="str">
        <f>IFERROR(V52*VLOOKUP(AF52,【参考】数式用3!$AN$15:$BU$23,MATCH(N52,【参考】数式用3!$AN$2:$BU$2,0)),"")</f>
        <v/>
      </c>
      <c r="Y52" s="1055"/>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5" t="str">
        <f>IF(基本情報入力シート!C90="","",基本情報入力シート!C90)</f>
        <v/>
      </c>
      <c r="C53" s="976"/>
      <c r="D53" s="976"/>
      <c r="E53" s="976"/>
      <c r="F53" s="976"/>
      <c r="G53" s="976"/>
      <c r="H53" s="976"/>
      <c r="I53" s="977"/>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1054" t="str">
        <f>IFERROR(V53*VLOOKUP(AF53,【参考】数式用3!$AN$15:$BU$23,MATCH(N53,【参考】数式用3!$AN$2:$BU$2,0)),"")</f>
        <v/>
      </c>
      <c r="Y53" s="1055"/>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5" t="str">
        <f>IF(基本情報入力シート!C91="","",基本情報入力シート!C91)</f>
        <v/>
      </c>
      <c r="C54" s="976"/>
      <c r="D54" s="976"/>
      <c r="E54" s="976"/>
      <c r="F54" s="976"/>
      <c r="G54" s="976"/>
      <c r="H54" s="976"/>
      <c r="I54" s="977"/>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1054" t="str">
        <f>IFERROR(V54*VLOOKUP(AF54,【参考】数式用3!$AN$15:$BU$23,MATCH(N54,【参考】数式用3!$AN$2:$BU$2,0)),"")</f>
        <v/>
      </c>
      <c r="Y54" s="1055"/>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5" t="str">
        <f>IF(基本情報入力シート!C92="","",基本情報入力シート!C92)</f>
        <v/>
      </c>
      <c r="C55" s="976"/>
      <c r="D55" s="976"/>
      <c r="E55" s="976"/>
      <c r="F55" s="976"/>
      <c r="G55" s="976"/>
      <c r="H55" s="976"/>
      <c r="I55" s="977"/>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1054" t="str">
        <f>IFERROR(V55*VLOOKUP(AF55,【参考】数式用3!$AN$15:$BU$23,MATCH(N55,【参考】数式用3!$AN$2:$BU$2,0)),"")</f>
        <v/>
      </c>
      <c r="Y55" s="1055"/>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5" t="str">
        <f>IF(基本情報入力シート!C93="","",基本情報入力シート!C93)</f>
        <v/>
      </c>
      <c r="C56" s="976"/>
      <c r="D56" s="976"/>
      <c r="E56" s="976"/>
      <c r="F56" s="976"/>
      <c r="G56" s="976"/>
      <c r="H56" s="976"/>
      <c r="I56" s="977"/>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1054" t="str">
        <f>IFERROR(V56*VLOOKUP(AF56,【参考】数式用3!$AN$15:$BU$23,MATCH(N56,【参考】数式用3!$AN$2:$BU$2,0)),"")</f>
        <v/>
      </c>
      <c r="Y56" s="1055"/>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5" t="str">
        <f>IF(基本情報入力シート!C94="","",基本情報入力シート!C94)</f>
        <v/>
      </c>
      <c r="C57" s="976"/>
      <c r="D57" s="976"/>
      <c r="E57" s="976"/>
      <c r="F57" s="976"/>
      <c r="G57" s="976"/>
      <c r="H57" s="976"/>
      <c r="I57" s="977"/>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1054" t="str">
        <f>IFERROR(V57*VLOOKUP(AF57,【参考】数式用3!$AN$15:$BU$23,MATCH(N57,【参考】数式用3!$AN$2:$BU$2,0)),"")</f>
        <v/>
      </c>
      <c r="Y57" s="1055"/>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5" t="str">
        <f>IF(基本情報入力シート!C95="","",基本情報入力シート!C95)</f>
        <v/>
      </c>
      <c r="C58" s="976"/>
      <c r="D58" s="976"/>
      <c r="E58" s="976"/>
      <c r="F58" s="976"/>
      <c r="G58" s="976"/>
      <c r="H58" s="976"/>
      <c r="I58" s="977"/>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1054" t="str">
        <f>IFERROR(V58*VLOOKUP(AF58,【参考】数式用3!$AN$15:$BU$23,MATCH(N58,【参考】数式用3!$AN$2:$BU$2,0)),"")</f>
        <v/>
      </c>
      <c r="Y58" s="1055"/>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5" t="str">
        <f>IF(基本情報入力シート!C96="","",基本情報入力シート!C96)</f>
        <v/>
      </c>
      <c r="C59" s="976"/>
      <c r="D59" s="976"/>
      <c r="E59" s="976"/>
      <c r="F59" s="976"/>
      <c r="G59" s="976"/>
      <c r="H59" s="976"/>
      <c r="I59" s="977"/>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1054" t="str">
        <f>IFERROR(V59*VLOOKUP(AF59,【参考】数式用3!$AN$15:$BU$23,MATCH(N59,【参考】数式用3!$AN$2:$BU$2,0)),"")</f>
        <v/>
      </c>
      <c r="Y59" s="1055"/>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5" t="str">
        <f>IF(基本情報入力シート!C97="","",基本情報入力シート!C97)</f>
        <v/>
      </c>
      <c r="C60" s="976"/>
      <c r="D60" s="976"/>
      <c r="E60" s="976"/>
      <c r="F60" s="976"/>
      <c r="G60" s="976"/>
      <c r="H60" s="976"/>
      <c r="I60" s="977"/>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1054" t="str">
        <f>IFERROR(V60*VLOOKUP(AF60,【参考】数式用3!$AN$15:$BU$23,MATCH(N60,【参考】数式用3!$AN$2:$BU$2,0)),"")</f>
        <v/>
      </c>
      <c r="Y60" s="1055"/>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5" t="str">
        <f>IF(基本情報入力シート!C98="","",基本情報入力シート!C98)</f>
        <v/>
      </c>
      <c r="C61" s="976"/>
      <c r="D61" s="976"/>
      <c r="E61" s="976"/>
      <c r="F61" s="976"/>
      <c r="G61" s="976"/>
      <c r="H61" s="976"/>
      <c r="I61" s="977"/>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1054" t="str">
        <f>IFERROR(V61*VLOOKUP(AF61,【参考】数式用3!$AN$15:$BU$23,MATCH(N61,【参考】数式用3!$AN$2:$BU$2,0)),"")</f>
        <v/>
      </c>
      <c r="Y61" s="1055"/>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5" t="str">
        <f>IF(基本情報入力シート!C99="","",基本情報入力シート!C99)</f>
        <v/>
      </c>
      <c r="C62" s="976"/>
      <c r="D62" s="976"/>
      <c r="E62" s="976"/>
      <c r="F62" s="976"/>
      <c r="G62" s="976"/>
      <c r="H62" s="976"/>
      <c r="I62" s="977"/>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1054" t="str">
        <f>IFERROR(V62*VLOOKUP(AF62,【参考】数式用3!$AN$15:$BU$23,MATCH(N62,【参考】数式用3!$AN$2:$BU$2,0)),"")</f>
        <v/>
      </c>
      <c r="Y62" s="1055"/>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5" t="str">
        <f>IF(基本情報入力シート!C100="","",基本情報入力シート!C100)</f>
        <v/>
      </c>
      <c r="C63" s="976"/>
      <c r="D63" s="976"/>
      <c r="E63" s="976"/>
      <c r="F63" s="976"/>
      <c r="G63" s="976"/>
      <c r="H63" s="976"/>
      <c r="I63" s="977"/>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1054" t="str">
        <f>IFERROR(V63*VLOOKUP(AF63,【参考】数式用3!$AN$15:$BU$23,MATCH(N63,【参考】数式用3!$AN$2:$BU$2,0)),"")</f>
        <v/>
      </c>
      <c r="Y63" s="1055"/>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5" t="str">
        <f>IF(基本情報入力シート!C101="","",基本情報入力シート!C101)</f>
        <v/>
      </c>
      <c r="C64" s="976"/>
      <c r="D64" s="976"/>
      <c r="E64" s="976"/>
      <c r="F64" s="976"/>
      <c r="G64" s="976"/>
      <c r="H64" s="976"/>
      <c r="I64" s="977"/>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1054" t="str">
        <f>IFERROR(V64*VLOOKUP(AF64,【参考】数式用3!$AN$15:$BU$23,MATCH(N64,【参考】数式用3!$AN$2:$BU$2,0)),"")</f>
        <v/>
      </c>
      <c r="Y64" s="1055"/>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5" t="str">
        <f>IF(基本情報入力シート!C102="","",基本情報入力シート!C102)</f>
        <v/>
      </c>
      <c r="C65" s="976"/>
      <c r="D65" s="976"/>
      <c r="E65" s="976"/>
      <c r="F65" s="976"/>
      <c r="G65" s="976"/>
      <c r="H65" s="976"/>
      <c r="I65" s="977"/>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1054" t="str">
        <f>IFERROR(V65*VLOOKUP(AF65,【参考】数式用3!$AN$15:$BU$23,MATCH(N65,【参考】数式用3!$AN$2:$BU$2,0)),"")</f>
        <v/>
      </c>
      <c r="Y65" s="1055"/>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5" t="str">
        <f>IF(基本情報入力シート!C103="","",基本情報入力シート!C103)</f>
        <v/>
      </c>
      <c r="C66" s="976"/>
      <c r="D66" s="976"/>
      <c r="E66" s="976"/>
      <c r="F66" s="976"/>
      <c r="G66" s="976"/>
      <c r="H66" s="976"/>
      <c r="I66" s="977"/>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1054" t="str">
        <f>IFERROR(V66*VLOOKUP(AF66,【参考】数式用3!$AN$15:$BU$23,MATCH(N66,【参考】数式用3!$AN$2:$BU$2,0)),"")</f>
        <v/>
      </c>
      <c r="Y66" s="1055"/>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5" t="str">
        <f>IF(基本情報入力シート!C104="","",基本情報入力シート!C104)</f>
        <v/>
      </c>
      <c r="C67" s="976"/>
      <c r="D67" s="976"/>
      <c r="E67" s="976"/>
      <c r="F67" s="976"/>
      <c r="G67" s="976"/>
      <c r="H67" s="976"/>
      <c r="I67" s="977"/>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1054" t="str">
        <f>IFERROR(V67*VLOOKUP(AF67,【参考】数式用3!$AN$15:$BU$23,MATCH(N67,【参考】数式用3!$AN$2:$BU$2,0)),"")</f>
        <v/>
      </c>
      <c r="Y67" s="1055"/>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5" t="str">
        <f>IF(基本情報入力シート!C105="","",基本情報入力シート!C105)</f>
        <v/>
      </c>
      <c r="C68" s="976"/>
      <c r="D68" s="976"/>
      <c r="E68" s="976"/>
      <c r="F68" s="976"/>
      <c r="G68" s="976"/>
      <c r="H68" s="976"/>
      <c r="I68" s="977"/>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1054" t="str">
        <f>IFERROR(V68*VLOOKUP(AF68,【参考】数式用3!$AN$15:$BU$23,MATCH(N68,【参考】数式用3!$AN$2:$BU$2,0)),"")</f>
        <v/>
      </c>
      <c r="Y68" s="1055"/>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5" t="str">
        <f>IF(基本情報入力シート!C106="","",基本情報入力シート!C106)</f>
        <v/>
      </c>
      <c r="C69" s="976"/>
      <c r="D69" s="976"/>
      <c r="E69" s="976"/>
      <c r="F69" s="976"/>
      <c r="G69" s="976"/>
      <c r="H69" s="976"/>
      <c r="I69" s="977"/>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1054" t="str">
        <f>IFERROR(V69*VLOOKUP(AF69,【参考】数式用3!$AN$15:$BU$23,MATCH(N69,【参考】数式用3!$AN$2:$BU$2,0)),"")</f>
        <v/>
      </c>
      <c r="Y69" s="1055"/>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5" t="str">
        <f>IF(基本情報入力シート!C107="","",基本情報入力シート!C107)</f>
        <v/>
      </c>
      <c r="C70" s="976"/>
      <c r="D70" s="976"/>
      <c r="E70" s="976"/>
      <c r="F70" s="976"/>
      <c r="G70" s="976"/>
      <c r="H70" s="976"/>
      <c r="I70" s="977"/>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1054" t="str">
        <f>IFERROR(V70*VLOOKUP(AF70,【参考】数式用3!$AN$15:$BU$23,MATCH(N70,【参考】数式用3!$AN$2:$BU$2,0)),"")</f>
        <v/>
      </c>
      <c r="Y70" s="1055"/>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5" t="str">
        <f>IF(基本情報入力シート!C108="","",基本情報入力シート!C108)</f>
        <v/>
      </c>
      <c r="C71" s="976"/>
      <c r="D71" s="976"/>
      <c r="E71" s="976"/>
      <c r="F71" s="976"/>
      <c r="G71" s="976"/>
      <c r="H71" s="976"/>
      <c r="I71" s="977"/>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1054" t="str">
        <f>IFERROR(V71*VLOOKUP(AF71,【参考】数式用3!$AN$15:$BU$23,MATCH(N71,【参考】数式用3!$AN$2:$BU$2,0)),"")</f>
        <v/>
      </c>
      <c r="Y71" s="1055"/>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5" t="str">
        <f>IF(基本情報入力シート!C109="","",基本情報入力シート!C109)</f>
        <v/>
      </c>
      <c r="C72" s="976"/>
      <c r="D72" s="976"/>
      <c r="E72" s="976"/>
      <c r="F72" s="976"/>
      <c r="G72" s="976"/>
      <c r="H72" s="976"/>
      <c r="I72" s="977"/>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1054" t="str">
        <f>IFERROR(V72*VLOOKUP(AF72,【参考】数式用3!$AN$15:$BU$23,MATCH(N72,【参考】数式用3!$AN$2:$BU$2,0)),"")</f>
        <v/>
      </c>
      <c r="Y72" s="1055"/>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5" t="str">
        <f>IF(基本情報入力シート!C110="","",基本情報入力シート!C110)</f>
        <v/>
      </c>
      <c r="C73" s="976"/>
      <c r="D73" s="976"/>
      <c r="E73" s="976"/>
      <c r="F73" s="976"/>
      <c r="G73" s="976"/>
      <c r="H73" s="976"/>
      <c r="I73" s="977"/>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1054" t="str">
        <f>IFERROR(V73*VLOOKUP(AF73,【参考】数式用3!$AN$15:$BU$23,MATCH(N73,【参考】数式用3!$AN$2:$BU$2,0)),"")</f>
        <v/>
      </c>
      <c r="Y73" s="1055"/>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5" t="str">
        <f>IF(基本情報入力シート!C111="","",基本情報入力シート!C111)</f>
        <v/>
      </c>
      <c r="C74" s="976"/>
      <c r="D74" s="976"/>
      <c r="E74" s="976"/>
      <c r="F74" s="976"/>
      <c r="G74" s="976"/>
      <c r="H74" s="976"/>
      <c r="I74" s="977"/>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1054" t="str">
        <f>IFERROR(V74*VLOOKUP(AF74,【参考】数式用3!$AN$15:$BU$23,MATCH(N74,【参考】数式用3!$AN$2:$BU$2,0)),"")</f>
        <v/>
      </c>
      <c r="Y74" s="1055"/>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5" t="str">
        <f>IF(基本情報入力シート!C112="","",基本情報入力シート!C112)</f>
        <v/>
      </c>
      <c r="C75" s="976"/>
      <c r="D75" s="976"/>
      <c r="E75" s="976"/>
      <c r="F75" s="976"/>
      <c r="G75" s="976"/>
      <c r="H75" s="976"/>
      <c r="I75" s="977"/>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1054" t="str">
        <f>IFERROR(V75*VLOOKUP(AF75,【参考】数式用3!$AN$15:$BU$23,MATCH(N75,【参考】数式用3!$AN$2:$BU$2,0)),"")</f>
        <v/>
      </c>
      <c r="Y75" s="1055"/>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5" t="str">
        <f>IF(基本情報入力シート!C113="","",基本情報入力シート!C113)</f>
        <v/>
      </c>
      <c r="C76" s="976"/>
      <c r="D76" s="976"/>
      <c r="E76" s="976"/>
      <c r="F76" s="976"/>
      <c r="G76" s="976"/>
      <c r="H76" s="976"/>
      <c r="I76" s="977"/>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1054" t="str">
        <f>IFERROR(V76*VLOOKUP(AF76,【参考】数式用3!$AN$15:$BU$23,MATCH(N76,【参考】数式用3!$AN$2:$BU$2,0)),"")</f>
        <v/>
      </c>
      <c r="Y76" s="1055"/>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5" t="str">
        <f>IF(基本情報入力シート!C114="","",基本情報入力シート!C114)</f>
        <v/>
      </c>
      <c r="C77" s="976"/>
      <c r="D77" s="976"/>
      <c r="E77" s="976"/>
      <c r="F77" s="976"/>
      <c r="G77" s="976"/>
      <c r="H77" s="976"/>
      <c r="I77" s="977"/>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1054" t="str">
        <f>IFERROR(V77*VLOOKUP(AF77,【参考】数式用3!$AN$15:$BU$23,MATCH(N77,【参考】数式用3!$AN$2:$BU$2,0)),"")</f>
        <v/>
      </c>
      <c r="Y77" s="1055"/>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5" t="str">
        <f>IF(基本情報入力シート!C115="","",基本情報入力シート!C115)</f>
        <v/>
      </c>
      <c r="C78" s="976"/>
      <c r="D78" s="976"/>
      <c r="E78" s="976"/>
      <c r="F78" s="976"/>
      <c r="G78" s="976"/>
      <c r="H78" s="976"/>
      <c r="I78" s="977"/>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1054" t="str">
        <f>IFERROR(V78*VLOOKUP(AF78,【参考】数式用3!$AN$15:$BU$23,MATCH(N78,【参考】数式用3!$AN$2:$BU$2,0)),"")</f>
        <v/>
      </c>
      <c r="Y78" s="1055"/>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5" t="str">
        <f>IF(基本情報入力シート!C116="","",基本情報入力シート!C116)</f>
        <v/>
      </c>
      <c r="C79" s="976"/>
      <c r="D79" s="976"/>
      <c r="E79" s="976"/>
      <c r="F79" s="976"/>
      <c r="G79" s="976"/>
      <c r="H79" s="976"/>
      <c r="I79" s="977"/>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1054" t="str">
        <f>IFERROR(V79*VLOOKUP(AF79,【参考】数式用3!$AN$15:$BU$23,MATCH(N79,【参考】数式用3!$AN$2:$BU$2,0)),"")</f>
        <v/>
      </c>
      <c r="Y79" s="1055"/>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5" t="str">
        <f>IF(基本情報入力シート!C117="","",基本情報入力シート!C117)</f>
        <v/>
      </c>
      <c r="C80" s="976"/>
      <c r="D80" s="976"/>
      <c r="E80" s="976"/>
      <c r="F80" s="976"/>
      <c r="G80" s="976"/>
      <c r="H80" s="976"/>
      <c r="I80" s="977"/>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1054" t="str">
        <f>IFERROR(V80*VLOOKUP(AF80,【参考】数式用3!$AN$15:$BU$23,MATCH(N80,【参考】数式用3!$AN$2:$BU$2,0)),"")</f>
        <v/>
      </c>
      <c r="Y80" s="1055"/>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5" t="str">
        <f>IF(基本情報入力シート!C118="","",基本情報入力シート!C118)</f>
        <v/>
      </c>
      <c r="C81" s="976"/>
      <c r="D81" s="976"/>
      <c r="E81" s="976"/>
      <c r="F81" s="976"/>
      <c r="G81" s="976"/>
      <c r="H81" s="976"/>
      <c r="I81" s="977"/>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1054" t="str">
        <f>IFERROR(V81*VLOOKUP(AF81,【参考】数式用3!$AN$15:$BU$23,MATCH(N81,【参考】数式用3!$AN$2:$BU$2,0)),"")</f>
        <v/>
      </c>
      <c r="Y81" s="1055"/>
      <c r="Z81" s="64"/>
      <c r="AA81" s="55"/>
      <c r="AB81" s="396" t="str">
        <f>IFERROR(AA81*VLOOKUP(AG81,【参考】数式用3!$AN$24:$BU$27,MATCH(N81,【参考】数式用3!$AN$2:$BU$2,0)),"")</f>
        <v/>
      </c>
      <c r="AC81" s="66"/>
      <c r="AD81" s="38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89" t="str">
        <f t="shared" si="4"/>
        <v/>
      </c>
      <c r="AF81" s="389" t="str">
        <f t="shared" si="5"/>
        <v/>
      </c>
      <c r="AG81" s="389" t="str">
        <f t="shared" si="6"/>
        <v/>
      </c>
    </row>
    <row r="82" spans="1:33" ht="24.9" customHeight="1">
      <c r="A82" s="391">
        <v>67</v>
      </c>
      <c r="B82" s="975" t="str">
        <f>IF(基本情報入力シート!C119="","",基本情報入力シート!C119)</f>
        <v/>
      </c>
      <c r="C82" s="976"/>
      <c r="D82" s="976"/>
      <c r="E82" s="976"/>
      <c r="F82" s="976"/>
      <c r="G82" s="976"/>
      <c r="H82" s="976"/>
      <c r="I82" s="977"/>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1054" t="str">
        <f>IFERROR(V82*VLOOKUP(AF82,【参考】数式用3!$AN$15:$BU$23,MATCH(N82,【参考】数式用3!$AN$2:$BU$2,0)),"")</f>
        <v/>
      </c>
      <c r="Y82" s="1055"/>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5" t="str">
        <f>IF(基本情報入力シート!C120="","",基本情報入力シート!C120)</f>
        <v/>
      </c>
      <c r="C83" s="976"/>
      <c r="D83" s="976"/>
      <c r="E83" s="976"/>
      <c r="F83" s="976"/>
      <c r="G83" s="976"/>
      <c r="H83" s="976"/>
      <c r="I83" s="977"/>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1054" t="str">
        <f>IFERROR(V83*VLOOKUP(AF83,【参考】数式用3!$AN$15:$BU$23,MATCH(N83,【参考】数式用3!$AN$2:$BU$2,0)),"")</f>
        <v/>
      </c>
      <c r="Y83" s="1055"/>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5" t="str">
        <f>IF(基本情報入力シート!C121="","",基本情報入力シート!C121)</f>
        <v/>
      </c>
      <c r="C84" s="976"/>
      <c r="D84" s="976"/>
      <c r="E84" s="976"/>
      <c r="F84" s="976"/>
      <c r="G84" s="976"/>
      <c r="H84" s="976"/>
      <c r="I84" s="977"/>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1054" t="str">
        <f>IFERROR(V84*VLOOKUP(AF84,【参考】数式用3!$AN$15:$BU$23,MATCH(N84,【参考】数式用3!$AN$2:$BU$2,0)),"")</f>
        <v/>
      </c>
      <c r="Y84" s="1055"/>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5" t="str">
        <f>IF(基本情報入力シート!C122="","",基本情報入力シート!C122)</f>
        <v/>
      </c>
      <c r="C85" s="976"/>
      <c r="D85" s="976"/>
      <c r="E85" s="976"/>
      <c r="F85" s="976"/>
      <c r="G85" s="976"/>
      <c r="H85" s="976"/>
      <c r="I85" s="977"/>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1054" t="str">
        <f>IFERROR(V85*VLOOKUP(AF85,【参考】数式用3!$AN$15:$BU$23,MATCH(N85,【参考】数式用3!$AN$2:$BU$2,0)),"")</f>
        <v/>
      </c>
      <c r="Y85" s="1055"/>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5" t="str">
        <f>IF(基本情報入力シート!C123="","",基本情報入力シート!C123)</f>
        <v/>
      </c>
      <c r="C86" s="976"/>
      <c r="D86" s="976"/>
      <c r="E86" s="976"/>
      <c r="F86" s="976"/>
      <c r="G86" s="976"/>
      <c r="H86" s="976"/>
      <c r="I86" s="977"/>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1054" t="str">
        <f>IFERROR(V86*VLOOKUP(AF86,【参考】数式用3!$AN$15:$BU$23,MATCH(N86,【参考】数式用3!$AN$2:$BU$2,0)),"")</f>
        <v/>
      </c>
      <c r="Y86" s="1055"/>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5" t="str">
        <f>IF(基本情報入力シート!C124="","",基本情報入力シート!C124)</f>
        <v/>
      </c>
      <c r="C87" s="976"/>
      <c r="D87" s="976"/>
      <c r="E87" s="976"/>
      <c r="F87" s="976"/>
      <c r="G87" s="976"/>
      <c r="H87" s="976"/>
      <c r="I87" s="977"/>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1054" t="str">
        <f>IFERROR(V87*VLOOKUP(AF87,【参考】数式用3!$AN$15:$BU$23,MATCH(N87,【参考】数式用3!$AN$2:$BU$2,0)),"")</f>
        <v/>
      </c>
      <c r="Y87" s="1055"/>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5" t="str">
        <f>IF(基本情報入力シート!C125="","",基本情報入力シート!C125)</f>
        <v/>
      </c>
      <c r="C88" s="976"/>
      <c r="D88" s="976"/>
      <c r="E88" s="976"/>
      <c r="F88" s="976"/>
      <c r="G88" s="976"/>
      <c r="H88" s="976"/>
      <c r="I88" s="977"/>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1054" t="str">
        <f>IFERROR(V88*VLOOKUP(AF88,【参考】数式用3!$AN$15:$BU$23,MATCH(N88,【参考】数式用3!$AN$2:$BU$2,0)),"")</f>
        <v/>
      </c>
      <c r="Y88" s="1055"/>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5" t="str">
        <f>IF(基本情報入力シート!C126="","",基本情報入力シート!C126)</f>
        <v/>
      </c>
      <c r="C89" s="976"/>
      <c r="D89" s="976"/>
      <c r="E89" s="976"/>
      <c r="F89" s="976"/>
      <c r="G89" s="976"/>
      <c r="H89" s="976"/>
      <c r="I89" s="977"/>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1054" t="str">
        <f>IFERROR(V89*VLOOKUP(AF89,【参考】数式用3!$AN$15:$BU$23,MATCH(N89,【参考】数式用3!$AN$2:$BU$2,0)),"")</f>
        <v/>
      </c>
      <c r="Y89" s="1055"/>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5" t="str">
        <f>IF(基本情報入力シート!C127="","",基本情報入力シート!C127)</f>
        <v/>
      </c>
      <c r="C90" s="976"/>
      <c r="D90" s="976"/>
      <c r="E90" s="976"/>
      <c r="F90" s="976"/>
      <c r="G90" s="976"/>
      <c r="H90" s="976"/>
      <c r="I90" s="977"/>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1054" t="str">
        <f>IFERROR(V90*VLOOKUP(AF90,【参考】数式用3!$AN$15:$BU$23,MATCH(N90,【参考】数式用3!$AN$2:$BU$2,0)),"")</f>
        <v/>
      </c>
      <c r="Y90" s="1055"/>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5" t="str">
        <f>IF(基本情報入力シート!C128="","",基本情報入力シート!C128)</f>
        <v/>
      </c>
      <c r="C91" s="976"/>
      <c r="D91" s="976"/>
      <c r="E91" s="976"/>
      <c r="F91" s="976"/>
      <c r="G91" s="976"/>
      <c r="H91" s="976"/>
      <c r="I91" s="977"/>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1054" t="str">
        <f>IFERROR(V91*VLOOKUP(AF91,【参考】数式用3!$AN$15:$BU$23,MATCH(N91,【参考】数式用3!$AN$2:$BU$2,0)),"")</f>
        <v/>
      </c>
      <c r="Y91" s="1055"/>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5" t="str">
        <f>IF(基本情報入力シート!C129="","",基本情報入力シート!C129)</f>
        <v/>
      </c>
      <c r="C92" s="976"/>
      <c r="D92" s="976"/>
      <c r="E92" s="976"/>
      <c r="F92" s="976"/>
      <c r="G92" s="976"/>
      <c r="H92" s="976"/>
      <c r="I92" s="977"/>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1054" t="str">
        <f>IFERROR(V92*VLOOKUP(AF92,【参考】数式用3!$AN$15:$BU$23,MATCH(N92,【参考】数式用3!$AN$2:$BU$2,0)),"")</f>
        <v/>
      </c>
      <c r="Y92" s="1055"/>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5" t="str">
        <f>IF(基本情報入力シート!C130="","",基本情報入力シート!C130)</f>
        <v/>
      </c>
      <c r="C93" s="976"/>
      <c r="D93" s="976"/>
      <c r="E93" s="976"/>
      <c r="F93" s="976"/>
      <c r="G93" s="976"/>
      <c r="H93" s="976"/>
      <c r="I93" s="977"/>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1054" t="str">
        <f>IFERROR(V93*VLOOKUP(AF93,【参考】数式用3!$AN$15:$BU$23,MATCH(N93,【参考】数式用3!$AN$2:$BU$2,0)),"")</f>
        <v/>
      </c>
      <c r="Y93" s="1055"/>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5" t="str">
        <f>IF(基本情報入力シート!C131="","",基本情報入力シート!C131)</f>
        <v/>
      </c>
      <c r="C94" s="976"/>
      <c r="D94" s="976"/>
      <c r="E94" s="976"/>
      <c r="F94" s="976"/>
      <c r="G94" s="976"/>
      <c r="H94" s="976"/>
      <c r="I94" s="977"/>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1054" t="str">
        <f>IFERROR(V94*VLOOKUP(AF94,【参考】数式用3!$AN$15:$BU$23,MATCH(N94,【参考】数式用3!$AN$2:$BU$2,0)),"")</f>
        <v/>
      </c>
      <c r="Y94" s="1055"/>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5" t="str">
        <f>IF(基本情報入力シート!C132="","",基本情報入力シート!C132)</f>
        <v/>
      </c>
      <c r="C95" s="976"/>
      <c r="D95" s="976"/>
      <c r="E95" s="976"/>
      <c r="F95" s="976"/>
      <c r="G95" s="976"/>
      <c r="H95" s="976"/>
      <c r="I95" s="977"/>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1054" t="str">
        <f>IFERROR(V95*VLOOKUP(AF95,【参考】数式用3!$AN$15:$BU$23,MATCH(N95,【参考】数式用3!$AN$2:$BU$2,0)),"")</f>
        <v/>
      </c>
      <c r="Y95" s="1055"/>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5" t="str">
        <f>IF(基本情報入力シート!C133="","",基本情報入力シート!C133)</f>
        <v/>
      </c>
      <c r="C96" s="976"/>
      <c r="D96" s="976"/>
      <c r="E96" s="976"/>
      <c r="F96" s="976"/>
      <c r="G96" s="976"/>
      <c r="H96" s="976"/>
      <c r="I96" s="977"/>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1054" t="str">
        <f>IFERROR(V96*VLOOKUP(AF96,【参考】数式用3!$AN$15:$BU$23,MATCH(N96,【参考】数式用3!$AN$2:$BU$2,0)),"")</f>
        <v/>
      </c>
      <c r="Y96" s="1055"/>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5" t="str">
        <f>IF(基本情報入力シート!C134="","",基本情報入力シート!C134)</f>
        <v/>
      </c>
      <c r="C97" s="976"/>
      <c r="D97" s="976"/>
      <c r="E97" s="976"/>
      <c r="F97" s="976"/>
      <c r="G97" s="976"/>
      <c r="H97" s="976"/>
      <c r="I97" s="977"/>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1054" t="str">
        <f>IFERROR(V97*VLOOKUP(AF97,【参考】数式用3!$AN$15:$BU$23,MATCH(N97,【参考】数式用3!$AN$2:$BU$2,0)),"")</f>
        <v/>
      </c>
      <c r="Y97" s="1055"/>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5" t="str">
        <f>IF(基本情報入力シート!C135="","",基本情報入力シート!C135)</f>
        <v/>
      </c>
      <c r="C98" s="976"/>
      <c r="D98" s="976"/>
      <c r="E98" s="976"/>
      <c r="F98" s="976"/>
      <c r="G98" s="976"/>
      <c r="H98" s="976"/>
      <c r="I98" s="977"/>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1054" t="str">
        <f>IFERROR(V98*VLOOKUP(AF98,【参考】数式用3!$AN$15:$BU$23,MATCH(N98,【参考】数式用3!$AN$2:$BU$2,0)),"")</f>
        <v/>
      </c>
      <c r="Y98" s="1055"/>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5" t="str">
        <f>IF(基本情報入力シート!C136="","",基本情報入力シート!C136)</f>
        <v/>
      </c>
      <c r="C99" s="976"/>
      <c r="D99" s="976"/>
      <c r="E99" s="976"/>
      <c r="F99" s="976"/>
      <c r="G99" s="976"/>
      <c r="H99" s="976"/>
      <c r="I99" s="977"/>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1054" t="str">
        <f>IFERROR(V99*VLOOKUP(AF99,【参考】数式用3!$AN$15:$BU$23,MATCH(N99,【参考】数式用3!$AN$2:$BU$2,0)),"")</f>
        <v/>
      </c>
      <c r="Y99" s="1055"/>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5" t="str">
        <f>IF(基本情報入力シート!C137="","",基本情報入力シート!C137)</f>
        <v/>
      </c>
      <c r="C100" s="976"/>
      <c r="D100" s="976"/>
      <c r="E100" s="976"/>
      <c r="F100" s="976"/>
      <c r="G100" s="976"/>
      <c r="H100" s="976"/>
      <c r="I100" s="977"/>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1054" t="str">
        <f>IFERROR(V100*VLOOKUP(AF100,【参考】数式用3!$AN$15:$BU$23,MATCH(N100,【参考】数式用3!$AN$2:$BU$2,0)),"")</f>
        <v/>
      </c>
      <c r="Y100" s="1055"/>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5" t="str">
        <f>IF(基本情報入力シート!C138="","",基本情報入力シート!C138)</f>
        <v/>
      </c>
      <c r="C101" s="976"/>
      <c r="D101" s="976"/>
      <c r="E101" s="976"/>
      <c r="F101" s="976"/>
      <c r="G101" s="976"/>
      <c r="H101" s="976"/>
      <c r="I101" s="977"/>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1054" t="str">
        <f>IFERROR(V101*VLOOKUP(AF101,【参考】数式用3!$AN$15:$BU$23,MATCH(N101,【参考】数式用3!$AN$2:$BU$2,0)),"")</f>
        <v/>
      </c>
      <c r="Y101" s="1055"/>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5" t="str">
        <f>IF(基本情報入力シート!C139="","",基本情報入力シート!C139)</f>
        <v/>
      </c>
      <c r="C102" s="976"/>
      <c r="D102" s="976"/>
      <c r="E102" s="976"/>
      <c r="F102" s="976"/>
      <c r="G102" s="976"/>
      <c r="H102" s="976"/>
      <c r="I102" s="977"/>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1054" t="str">
        <f>IFERROR(V102*VLOOKUP(AF102,【参考】数式用3!$AN$15:$BU$23,MATCH(N102,【参考】数式用3!$AN$2:$BU$2,0)),"")</f>
        <v/>
      </c>
      <c r="Y102" s="1055"/>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5" t="str">
        <f>IF(基本情報入力シート!C140="","",基本情報入力シート!C140)</f>
        <v/>
      </c>
      <c r="C103" s="976"/>
      <c r="D103" s="976"/>
      <c r="E103" s="976"/>
      <c r="F103" s="976"/>
      <c r="G103" s="976"/>
      <c r="H103" s="976"/>
      <c r="I103" s="977"/>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1054" t="str">
        <f>IFERROR(V103*VLOOKUP(AF103,【参考】数式用3!$AN$15:$BU$23,MATCH(N103,【参考】数式用3!$AN$2:$BU$2,0)),"")</f>
        <v/>
      </c>
      <c r="Y103" s="1055"/>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5" t="str">
        <f>IF(基本情報入力シート!C141="","",基本情報入力シート!C141)</f>
        <v/>
      </c>
      <c r="C104" s="976"/>
      <c r="D104" s="976"/>
      <c r="E104" s="976"/>
      <c r="F104" s="976"/>
      <c r="G104" s="976"/>
      <c r="H104" s="976"/>
      <c r="I104" s="977"/>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1054" t="str">
        <f>IFERROR(V104*VLOOKUP(AF104,【参考】数式用3!$AN$15:$BU$23,MATCH(N104,【参考】数式用3!$AN$2:$BU$2,0)),"")</f>
        <v/>
      </c>
      <c r="Y104" s="1055"/>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5" t="str">
        <f>IF(基本情報入力シート!C142="","",基本情報入力シート!C142)</f>
        <v/>
      </c>
      <c r="C105" s="976"/>
      <c r="D105" s="976"/>
      <c r="E105" s="976"/>
      <c r="F105" s="976"/>
      <c r="G105" s="976"/>
      <c r="H105" s="976"/>
      <c r="I105" s="977"/>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1054" t="str">
        <f>IFERROR(V105*VLOOKUP(AF105,【参考】数式用3!$AN$15:$BU$23,MATCH(N105,【参考】数式用3!$AN$2:$BU$2,0)),"")</f>
        <v/>
      </c>
      <c r="Y105" s="1055"/>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5" t="str">
        <f>IF(基本情報入力シート!C143="","",基本情報入力シート!C143)</f>
        <v/>
      </c>
      <c r="C106" s="976"/>
      <c r="D106" s="976"/>
      <c r="E106" s="976"/>
      <c r="F106" s="976"/>
      <c r="G106" s="976"/>
      <c r="H106" s="976"/>
      <c r="I106" s="977"/>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1054" t="str">
        <f>IFERROR(V106*VLOOKUP(AF106,【参考】数式用3!$AN$15:$BU$23,MATCH(N106,【参考】数式用3!$AN$2:$BU$2,0)),"")</f>
        <v/>
      </c>
      <c r="Y106" s="1055"/>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5" t="str">
        <f>IF(基本情報入力シート!C144="","",基本情報入力シート!C144)</f>
        <v/>
      </c>
      <c r="C107" s="976"/>
      <c r="D107" s="976"/>
      <c r="E107" s="976"/>
      <c r="F107" s="976"/>
      <c r="G107" s="976"/>
      <c r="H107" s="976"/>
      <c r="I107" s="977"/>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1054" t="str">
        <f>IFERROR(V107*VLOOKUP(AF107,【参考】数式用3!$AN$15:$BU$23,MATCH(N107,【参考】数式用3!$AN$2:$BU$2,0)),"")</f>
        <v/>
      </c>
      <c r="Y107" s="1055"/>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5" t="str">
        <f>IF(基本情報入力シート!C145="","",基本情報入力シート!C145)</f>
        <v/>
      </c>
      <c r="C108" s="976"/>
      <c r="D108" s="976"/>
      <c r="E108" s="976"/>
      <c r="F108" s="976"/>
      <c r="G108" s="976"/>
      <c r="H108" s="976"/>
      <c r="I108" s="977"/>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1054" t="str">
        <f>IFERROR(V108*VLOOKUP(AF108,【参考】数式用3!$AN$15:$BU$23,MATCH(N108,【参考】数式用3!$AN$2:$BU$2,0)),"")</f>
        <v/>
      </c>
      <c r="Y108" s="1055"/>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5" t="str">
        <f>IF(基本情報入力シート!C146="","",基本情報入力シート!C146)</f>
        <v/>
      </c>
      <c r="C109" s="976"/>
      <c r="D109" s="976"/>
      <c r="E109" s="976"/>
      <c r="F109" s="976"/>
      <c r="G109" s="976"/>
      <c r="H109" s="976"/>
      <c r="I109" s="977"/>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1054" t="str">
        <f>IFERROR(V109*VLOOKUP(AF109,【参考】数式用3!$AN$15:$BU$23,MATCH(N109,【参考】数式用3!$AN$2:$BU$2,0)),"")</f>
        <v/>
      </c>
      <c r="Y109" s="1055"/>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5" t="str">
        <f>IF(基本情報入力シート!C147="","",基本情報入力シート!C147)</f>
        <v/>
      </c>
      <c r="C110" s="976"/>
      <c r="D110" s="976"/>
      <c r="E110" s="976"/>
      <c r="F110" s="976"/>
      <c r="G110" s="976"/>
      <c r="H110" s="976"/>
      <c r="I110" s="977"/>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1054" t="str">
        <f>IFERROR(V110*VLOOKUP(AF110,【参考】数式用3!$AN$15:$BU$23,MATCH(N110,【参考】数式用3!$AN$2:$BU$2,0)),"")</f>
        <v/>
      </c>
      <c r="Y110" s="1055"/>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5" t="str">
        <f>IF(基本情報入力シート!C148="","",基本情報入力シート!C148)</f>
        <v/>
      </c>
      <c r="C111" s="976"/>
      <c r="D111" s="976"/>
      <c r="E111" s="976"/>
      <c r="F111" s="976"/>
      <c r="G111" s="976"/>
      <c r="H111" s="976"/>
      <c r="I111" s="977"/>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1054" t="str">
        <f>IFERROR(V111*VLOOKUP(AF111,【参考】数式用3!$AN$15:$BU$23,MATCH(N111,【参考】数式用3!$AN$2:$BU$2,0)),"")</f>
        <v/>
      </c>
      <c r="Y111" s="1055"/>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5" t="str">
        <f>IF(基本情報入力シート!C149="","",基本情報入力シート!C149)</f>
        <v/>
      </c>
      <c r="C112" s="976"/>
      <c r="D112" s="976"/>
      <c r="E112" s="976"/>
      <c r="F112" s="976"/>
      <c r="G112" s="976"/>
      <c r="H112" s="976"/>
      <c r="I112" s="977"/>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1054" t="str">
        <f>IFERROR(V112*VLOOKUP(AF112,【参考】数式用3!$AN$15:$BU$23,MATCH(N112,【参考】数式用3!$AN$2:$BU$2,0)),"")</f>
        <v/>
      </c>
      <c r="Y112" s="1055"/>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5" t="str">
        <f>IF(基本情報入力シート!C150="","",基本情報入力シート!C150)</f>
        <v/>
      </c>
      <c r="C113" s="976"/>
      <c r="D113" s="976"/>
      <c r="E113" s="976"/>
      <c r="F113" s="976"/>
      <c r="G113" s="976"/>
      <c r="H113" s="976"/>
      <c r="I113" s="977"/>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1054" t="str">
        <f>IFERROR(V113*VLOOKUP(AF113,【参考】数式用3!$AN$15:$BU$23,MATCH(N113,【参考】数式用3!$AN$2:$BU$2,0)),"")</f>
        <v/>
      </c>
      <c r="Y113" s="1055"/>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5" t="str">
        <f>IF(基本情報入力シート!C151="","",基本情報入力シート!C151)</f>
        <v/>
      </c>
      <c r="C114" s="976"/>
      <c r="D114" s="976"/>
      <c r="E114" s="976"/>
      <c r="F114" s="976"/>
      <c r="G114" s="976"/>
      <c r="H114" s="976"/>
      <c r="I114" s="977"/>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1054" t="str">
        <f>IFERROR(V114*VLOOKUP(AF114,【参考】数式用3!$AN$15:$BU$23,MATCH(N114,【参考】数式用3!$AN$2:$BU$2,0)),"")</f>
        <v/>
      </c>
      <c r="Y114" s="1055"/>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5" t="str">
        <f>IF(基本情報入力シート!C152="","",基本情報入力シート!C152)</f>
        <v/>
      </c>
      <c r="C115" s="976"/>
      <c r="D115" s="976"/>
      <c r="E115" s="976"/>
      <c r="F115" s="976"/>
      <c r="G115" s="976"/>
      <c r="H115" s="976"/>
      <c r="I115" s="977"/>
      <c r="J115" s="393" t="str">
        <f>IF(基本情報入力シート!M152="","",基本情報入力シート!M152)</f>
        <v/>
      </c>
      <c r="K115" s="393" t="str">
        <f>IF(基本情報入力シート!R152="","",基本情報入力シート!R152)</f>
        <v/>
      </c>
      <c r="L115" s="393" t="str">
        <f>IF(基本情報入力シート!W152="","",基本情報入力シート!W152)</f>
        <v/>
      </c>
      <c r="M115" s="422" t="str">
        <f>IF(基本情報入力シート!X152="","",基本情報入力シート!X152)</f>
        <v/>
      </c>
      <c r="N115" s="425" t="str">
        <f>IF(基本情報入力シート!Y152="","",基本情報入力シート!Y152)</f>
        <v/>
      </c>
      <c r="O115" s="59"/>
      <c r="P115" s="60"/>
      <c r="Q115" s="61"/>
      <c r="R115" s="59"/>
      <c r="S115" s="426"/>
      <c r="T115" s="386" t="str">
        <f>IFERROR(S115*VLOOKUP(AE115,【参考】数式用3!$AN$3:$BU$14,MATCH(N115,【参考】数式用3!$AN$2:$BU$2,0)),"")</f>
        <v/>
      </c>
      <c r="U115" s="427"/>
      <c r="V115" s="77"/>
      <c r="W115" s="77"/>
      <c r="X115" s="1054" t="str">
        <f>IFERROR(V115*VLOOKUP(AF115,【参考】数式用3!$AN$15:$BU$23,MATCH(N115,【参考】数式用3!$AN$2:$BU$2,0)),"")</f>
        <v/>
      </c>
      <c r="Y115" s="1055"/>
      <c r="Z115" s="428"/>
      <c r="AA115" s="429"/>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algorithmName="SHA-512" hashValue="/S3IPN4ANxurvIqbFtXd28JJcuGeJNWwl7wRuI5ywALCjhnOA9MbllAtfu++cHQwwioV2OdOIHzVtVYPq4BvSQ==" saltValue="aNIE6hk1EGnBws1M2YFaA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B8" sqref="B8:O9"/>
    </sheetView>
  </sheetViews>
  <sheetFormatPr defaultColWidth="9" defaultRowHeight="13.2"/>
  <cols>
    <col min="1" max="1" width="4.77734375" style="423"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4"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4"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102" t="s">
        <v>16</v>
      </c>
      <c r="AA1" s="1103"/>
      <c r="AB1" s="974" t="str">
        <f>IF(基本情報入力シート!C32="","",基本情報入力シート!C32)</f>
        <v>愛知県</v>
      </c>
      <c r="AC1" s="974"/>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981" t="s">
        <v>22</v>
      </c>
      <c r="B3" s="981"/>
      <c r="C3" s="981"/>
      <c r="D3" s="981"/>
      <c r="E3" s="982"/>
      <c r="F3" s="1020" t="str">
        <f>IF(基本情報入力シート!M37="","",基本情報入力シート!M37)</f>
        <v/>
      </c>
      <c r="G3" s="1021"/>
      <c r="H3" s="1021"/>
      <c r="I3" s="1021"/>
      <c r="J3" s="1021"/>
      <c r="K3" s="1021"/>
      <c r="L3" s="1021"/>
      <c r="M3" s="1022"/>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09" t="s">
        <v>1937</v>
      </c>
      <c r="C5" s="1009"/>
      <c r="D5" s="983"/>
      <c r="E5" s="983"/>
      <c r="F5" s="983"/>
      <c r="G5" s="983"/>
      <c r="H5" s="983"/>
      <c r="I5" s="983"/>
      <c r="J5" s="983"/>
      <c r="K5" s="983"/>
      <c r="L5" s="983"/>
      <c r="M5" s="984"/>
      <c r="N5" s="365">
        <f>IFERROR(SUM(P14:Q113)+SUM(X14:X113),"")</f>
        <v>0</v>
      </c>
      <c r="O5" s="366" t="s">
        <v>4</v>
      </c>
      <c r="P5" s="85"/>
      <c r="Q5" s="85"/>
      <c r="R5" s="985" t="s">
        <v>2009</v>
      </c>
      <c r="S5" s="985" t="s">
        <v>1944</v>
      </c>
      <c r="T5" s="985"/>
      <c r="U5" s="985"/>
      <c r="V5" s="985"/>
      <c r="W5" s="985"/>
      <c r="X5" s="1033"/>
      <c r="Y5" s="370">
        <f>SUM(T14:U113)</f>
        <v>0</v>
      </c>
      <c r="Z5" s="1110" t="str">
        <f>IF(AG6="旧特定加算相当なし","",IF(Y5&gt;=Y6,"○","×"))</f>
        <v/>
      </c>
      <c r="AA5" s="1112" t="s">
        <v>1945</v>
      </c>
      <c r="AB5" s="1113"/>
      <c r="AC5" s="1113"/>
      <c r="AD5" s="1101" t="str">
        <f>IF(OR(AD6="旧処遇加算Ⅰ相当あり",AD7="旧処遇加算Ⅰ相当あり"),"旧処遇加算Ⅰ相当あり","旧処遇加算Ⅰ相当なし")</f>
        <v>旧処遇加算Ⅰ相当なし</v>
      </c>
      <c r="AE5" s="1101"/>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986"/>
      <c r="C6" s="987"/>
      <c r="D6" s="983" t="s">
        <v>2063</v>
      </c>
      <c r="E6" s="983"/>
      <c r="F6" s="983"/>
      <c r="G6" s="983"/>
      <c r="H6" s="983"/>
      <c r="I6" s="983"/>
      <c r="J6" s="983"/>
      <c r="K6" s="983"/>
      <c r="L6" s="983"/>
      <c r="M6" s="984"/>
      <c r="N6" s="368">
        <f>SUM(R$14:R$113,Y$14:Z$113)</f>
        <v>0</v>
      </c>
      <c r="O6" s="366" t="s">
        <v>4</v>
      </c>
      <c r="P6" s="85"/>
      <c r="Q6" s="85"/>
      <c r="R6" s="985"/>
      <c r="S6" s="985" t="s">
        <v>2092</v>
      </c>
      <c r="T6" s="985"/>
      <c r="U6" s="985"/>
      <c r="V6" s="985"/>
      <c r="W6" s="985"/>
      <c r="X6" s="1033"/>
      <c r="Y6" s="373">
        <f>SUM(AD:AD)</f>
        <v>0</v>
      </c>
      <c r="Z6" s="1111"/>
      <c r="AA6" s="1112"/>
      <c r="AB6" s="1113"/>
      <c r="AC6" s="1113"/>
      <c r="AD6" s="1101" t="str">
        <f>IF((COUNTIF(O:O,"新加算Ⅰ")+COUNTIF(O:O,"新加算Ⅱ")+COUNTIF(O:O,"新加算Ⅲ")+COUNTIF(O:O,"新加算Ⅴ（１）")+COUNTIF(O:O,"新加算Ⅴ（３）")+COUNTIF(O:O,"新加算Ⅴ（８）"))&gt;=1,"旧処遇加算Ⅰ相当あり","旧処遇加算Ⅰ相当なし")</f>
        <v>旧処遇加算Ⅰ相当なし</v>
      </c>
      <c r="AE6" s="1101"/>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983" t="s">
        <v>2064</v>
      </c>
      <c r="C7" s="983"/>
      <c r="D7" s="983"/>
      <c r="E7" s="983"/>
      <c r="F7" s="983"/>
      <c r="G7" s="983"/>
      <c r="H7" s="983"/>
      <c r="I7" s="983"/>
      <c r="J7" s="983"/>
      <c r="K7" s="983"/>
      <c r="L7" s="983"/>
      <c r="M7" s="1109"/>
      <c r="N7" s="404">
        <f>SUM(V$14:V$1048576,AC$14:AC$1048576)</f>
        <v>0</v>
      </c>
      <c r="O7" s="366" t="s">
        <v>4</v>
      </c>
      <c r="P7" s="85"/>
      <c r="Q7" s="85"/>
      <c r="R7" s="1104" t="s">
        <v>2075</v>
      </c>
      <c r="S7" s="985" t="s">
        <v>1944</v>
      </c>
      <c r="T7" s="985"/>
      <c r="U7" s="985"/>
      <c r="V7" s="985"/>
      <c r="W7" s="985"/>
      <c r="X7" s="1033"/>
      <c r="Y7" s="405">
        <f>SUM(AB:AB)</f>
        <v>0</v>
      </c>
      <c r="Z7" s="1110" t="str">
        <f>IF(AG7="旧特定加算相当なし","",IF(Y7&gt;=Y8,"○","×"))</f>
        <v/>
      </c>
      <c r="AA7" s="1062" t="s">
        <v>1945</v>
      </c>
      <c r="AB7" s="1063"/>
      <c r="AC7" s="1063"/>
      <c r="AD7" s="1101" t="str">
        <f>IF((COUNTIF(W:W,"新加算Ⅰ")+COUNTIF(W:W,"新加算Ⅱ")+COUNTIF(W:W,"新加算Ⅲ"))&gt;=1,"旧処遇加算Ⅰ相当あり","旧処遇加算Ⅰ相当なし")</f>
        <v>旧処遇加算Ⅰ相当なし</v>
      </c>
      <c r="AE7" s="1101"/>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068" t="s">
        <v>2192</v>
      </c>
      <c r="C8" s="1068"/>
      <c r="D8" s="1068"/>
      <c r="E8" s="1068"/>
      <c r="F8" s="1068"/>
      <c r="G8" s="1068"/>
      <c r="H8" s="1068"/>
      <c r="I8" s="1068"/>
      <c r="J8" s="1068"/>
      <c r="K8" s="1068"/>
      <c r="L8" s="1068"/>
      <c r="M8" s="1068"/>
      <c r="N8" s="1068"/>
      <c r="O8" s="1068"/>
      <c r="P8" s="85"/>
      <c r="Q8" s="85"/>
      <c r="R8" s="1105"/>
      <c r="S8" s="985" t="s">
        <v>2188</v>
      </c>
      <c r="T8" s="985"/>
      <c r="U8" s="985"/>
      <c r="V8" s="985"/>
      <c r="W8" s="985"/>
      <c r="X8" s="1033"/>
      <c r="Y8" s="373">
        <f>SUM(AE$14:AE$1048576)</f>
        <v>0</v>
      </c>
      <c r="Z8" s="1111"/>
      <c r="AA8" s="1062"/>
      <c r="AB8" s="1063"/>
      <c r="AC8" s="1063"/>
      <c r="AD8" s="371"/>
      <c r="AE8" s="371"/>
      <c r="AF8" s="371"/>
      <c r="AG8" s="371"/>
      <c r="AH8" s="406"/>
    </row>
    <row r="9" spans="1:34" ht="42" customHeight="1" thickBot="1">
      <c r="A9" s="399"/>
      <c r="B9" s="1069"/>
      <c r="C9" s="1069"/>
      <c r="D9" s="1069"/>
      <c r="E9" s="1069"/>
      <c r="F9" s="1069"/>
      <c r="G9" s="1069"/>
      <c r="H9" s="1069"/>
      <c r="I9" s="1069"/>
      <c r="J9" s="1069"/>
      <c r="K9" s="1069"/>
      <c r="L9" s="1069"/>
      <c r="M9" s="1069"/>
      <c r="N9" s="1069"/>
      <c r="O9" s="1069"/>
      <c r="P9" s="376"/>
      <c r="Q9" s="376"/>
      <c r="R9" s="376"/>
      <c r="S9" s="407"/>
      <c r="T9" s="376"/>
      <c r="U9" s="376"/>
      <c r="V9" s="376"/>
      <c r="W9" s="408"/>
      <c r="X9" s="408"/>
      <c r="Y9" s="408"/>
      <c r="Z9" s="408"/>
      <c r="AA9" s="407"/>
      <c r="AB9" s="408"/>
      <c r="AC9" s="408"/>
    </row>
    <row r="10" spans="1:34" ht="24" customHeight="1" thickBot="1">
      <c r="A10" s="1114"/>
      <c r="B10" s="1117" t="s">
        <v>2173</v>
      </c>
      <c r="C10" s="1118"/>
      <c r="D10" s="1118"/>
      <c r="E10" s="1118"/>
      <c r="F10" s="1118"/>
      <c r="G10" s="1118"/>
      <c r="H10" s="1118"/>
      <c r="I10" s="1119"/>
      <c r="J10" s="1124" t="s">
        <v>41</v>
      </c>
      <c r="K10" s="1126" t="s">
        <v>73</v>
      </c>
      <c r="L10" s="1127"/>
      <c r="M10" s="1132" t="s">
        <v>42</v>
      </c>
      <c r="N10" s="1135" t="s">
        <v>6</v>
      </c>
      <c r="O10" s="1106" t="s">
        <v>2175</v>
      </c>
      <c r="P10" s="1107"/>
      <c r="Q10" s="1107"/>
      <c r="R10" s="1107"/>
      <c r="S10" s="1107"/>
      <c r="T10" s="1107"/>
      <c r="U10" s="1107"/>
      <c r="V10" s="1107"/>
      <c r="W10" s="1107"/>
      <c r="X10" s="1107"/>
      <c r="Y10" s="1107"/>
      <c r="Z10" s="1107"/>
      <c r="AA10" s="1107"/>
      <c r="AB10" s="1107"/>
      <c r="AC10" s="1108"/>
      <c r="AD10" s="1023" t="s">
        <v>2058</v>
      </c>
      <c r="AE10" s="973"/>
      <c r="AF10" s="973" t="s">
        <v>2059</v>
      </c>
      <c r="AG10" s="973"/>
    </row>
    <row r="11" spans="1:34" ht="21.75" customHeight="1">
      <c r="A11" s="1115"/>
      <c r="B11" s="1120"/>
      <c r="C11" s="1121"/>
      <c r="D11" s="1121"/>
      <c r="E11" s="1121"/>
      <c r="F11" s="1121"/>
      <c r="G11" s="1121"/>
      <c r="H11" s="1121"/>
      <c r="I11" s="1122"/>
      <c r="J11" s="1125"/>
      <c r="K11" s="1128"/>
      <c r="L11" s="1129"/>
      <c r="M11" s="1133"/>
      <c r="N11" s="1136"/>
      <c r="O11" s="1079" t="s">
        <v>1943</v>
      </c>
      <c r="P11" s="1080"/>
      <c r="Q11" s="1080"/>
      <c r="R11" s="1080"/>
      <c r="S11" s="1080"/>
      <c r="T11" s="1080"/>
      <c r="U11" s="1081"/>
      <c r="V11" s="1074" t="s">
        <v>2077</v>
      </c>
      <c r="W11" s="1082" t="s">
        <v>2074</v>
      </c>
      <c r="X11" s="1083"/>
      <c r="Y11" s="1083"/>
      <c r="Z11" s="1083"/>
      <c r="AA11" s="1083"/>
      <c r="AB11" s="1084"/>
      <c r="AC11" s="1074" t="s">
        <v>2112</v>
      </c>
      <c r="AD11" s="1023"/>
      <c r="AE11" s="973"/>
      <c r="AF11" s="973"/>
      <c r="AG11" s="973"/>
    </row>
    <row r="12" spans="1:34" ht="36.75" customHeight="1">
      <c r="A12" s="1115"/>
      <c r="B12" s="1120"/>
      <c r="C12" s="1121"/>
      <c r="D12" s="1121"/>
      <c r="E12" s="1121"/>
      <c r="F12" s="1121"/>
      <c r="G12" s="1121"/>
      <c r="H12" s="1121"/>
      <c r="I12" s="1122"/>
      <c r="J12" s="1125"/>
      <c r="K12" s="1130"/>
      <c r="L12" s="1131"/>
      <c r="M12" s="1133"/>
      <c r="N12" s="1136"/>
      <c r="O12" s="1070" t="s">
        <v>2003</v>
      </c>
      <c r="P12" s="1085" t="s">
        <v>133</v>
      </c>
      <c r="Q12" s="1086"/>
      <c r="R12" s="1077" t="s">
        <v>2007</v>
      </c>
      <c r="S12" s="1077" t="s">
        <v>2006</v>
      </c>
      <c r="T12" s="1089" t="s">
        <v>2060</v>
      </c>
      <c r="U12" s="1090"/>
      <c r="V12" s="1075"/>
      <c r="W12" s="1070" t="s">
        <v>2078</v>
      </c>
      <c r="X12" s="1072" t="s">
        <v>133</v>
      </c>
      <c r="Y12" s="1064" t="s">
        <v>2007</v>
      </c>
      <c r="Z12" s="1065"/>
      <c r="AA12" s="1077" t="s">
        <v>2006</v>
      </c>
      <c r="AB12" s="409" t="s">
        <v>2060</v>
      </c>
      <c r="AC12" s="1075"/>
      <c r="AD12" s="1023"/>
      <c r="AE12" s="973"/>
      <c r="AF12" s="973"/>
      <c r="AG12" s="973"/>
    </row>
    <row r="13" spans="1:34" ht="72" customHeight="1" thickBot="1">
      <c r="A13" s="1116"/>
      <c r="B13" s="1087"/>
      <c r="C13" s="1123"/>
      <c r="D13" s="1123"/>
      <c r="E13" s="1123"/>
      <c r="F13" s="1123"/>
      <c r="G13" s="1123"/>
      <c r="H13" s="1123"/>
      <c r="I13" s="1088"/>
      <c r="J13" s="1073"/>
      <c r="K13" s="410" t="s">
        <v>44</v>
      </c>
      <c r="L13" s="410" t="s">
        <v>45</v>
      </c>
      <c r="M13" s="1134"/>
      <c r="N13" s="1137"/>
      <c r="O13" s="1071"/>
      <c r="P13" s="1087"/>
      <c r="Q13" s="1088"/>
      <c r="R13" s="1078"/>
      <c r="S13" s="1078"/>
      <c r="T13" s="1099" t="s">
        <v>2113</v>
      </c>
      <c r="U13" s="1100"/>
      <c r="V13" s="1076"/>
      <c r="W13" s="1071"/>
      <c r="X13" s="1073"/>
      <c r="Y13" s="1066"/>
      <c r="Z13" s="1067"/>
      <c r="AA13" s="1078"/>
      <c r="AB13" s="411" t="s">
        <v>2114</v>
      </c>
      <c r="AC13" s="1076"/>
      <c r="AD13" s="380" t="s">
        <v>2010</v>
      </c>
      <c r="AE13" s="526" t="s">
        <v>2011</v>
      </c>
      <c r="AF13" s="412" t="s">
        <v>2010</v>
      </c>
      <c r="AG13" s="412" t="s">
        <v>2011</v>
      </c>
    </row>
    <row r="14" spans="1:34" s="390" customFormat="1" ht="24.9" customHeight="1">
      <c r="A14" s="413" t="s">
        <v>2076</v>
      </c>
      <c r="B14" s="1034" t="str">
        <f>IF(基本情報入力シート!C53="","",基本情報入力シート!C53)</f>
        <v/>
      </c>
      <c r="C14" s="1035"/>
      <c r="D14" s="1035"/>
      <c r="E14" s="1035"/>
      <c r="F14" s="1035"/>
      <c r="G14" s="1035"/>
      <c r="H14" s="1035"/>
      <c r="I14" s="1036"/>
      <c r="J14" s="382" t="str">
        <f>IF(基本情報入力シート!M53="","",基本情報入力シート!M53)</f>
        <v>愛知県</v>
      </c>
      <c r="K14" s="383" t="str">
        <f>IF(基本情報入力シート!R53="","",基本情報入力シート!R53)</f>
        <v>愛知県</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095"/>
      <c r="Q14" s="1096"/>
      <c r="R14" s="414" t="str">
        <f>IFERROR(IF('別紙様式3-2（４・５月）'!Z16="ベア加算","",P14*VLOOKUP(N14,【参考】数式用!$AD$2:$AH$37,MATCH(O14,【参考】数式用!$K$4:$N$4,0)+1,0)),"")</f>
        <v/>
      </c>
      <c r="S14" s="74"/>
      <c r="T14" s="1095"/>
      <c r="U14" s="1096"/>
      <c r="V14" s="415" t="str">
        <f>IFERROR(P14*VLOOKUP(AF14,【参考】数式用4!$EY$3:$GF$106,MATCH(N14,【参考】数式用4!$EY$2:$GF$2,0)),"")</f>
        <v/>
      </c>
      <c r="W14" s="81"/>
      <c r="X14" s="82"/>
      <c r="Y14" s="1097" t="str">
        <f>IFERROR(IF('別紙様式3-2（４・５月）'!Z16="ベア加算","",W14*VLOOKUP(N14,【参考】数式用!$AD$2:$AH$27,MATCH(O14,【参考】数式用!$K$4:$N$4,0)+1,0)),"")</f>
        <v/>
      </c>
      <c r="Z14" s="1098"/>
      <c r="AA14" s="74"/>
      <c r="AB14" s="82"/>
      <c r="AC14" s="416" t="str">
        <f>IFERROR(X14*VLOOKUP(AG14,【参考】数式用4!$EY$3:$GF$106,MATCH(N14,【参考】数式用4!$EY$2:$GF$2,0)),"")</f>
        <v/>
      </c>
      <c r="AD14" s="523" t="str">
        <f>IF(OR(O14="新加算Ⅰ",O14="新加算Ⅱ",O14="新加算Ⅴ（１）",O14="新加算Ⅴ（２）",O14="新加算Ⅴ（３）",O14="新加算Ⅴ（４）",O14="新加算Ⅴ（５）",O14="新加算Ⅴ（６）",O14="新加算Ⅴ（７）",O14="新加算Ⅴ（９）",O14="新加算Ⅴ（10）",O14="新加算Ⅴ（12）"),1,"")</f>
        <v/>
      </c>
      <c r="AE14" s="525" t="str">
        <f>IF(OR(W14="新加算Ⅰ",W14="新加算Ⅱ"),1,"")</f>
        <v/>
      </c>
      <c r="AF14" s="524" t="str">
        <f>IF(O14="","",'別紙様式3-2（４・５月）'!O16&amp;'別紙様式3-2（４・５月）'!P16&amp;'別紙様式3-2（４・５月）'!Q16&amp;"から"&amp;O14)</f>
        <v/>
      </c>
      <c r="AG14" s="417" t="str">
        <f>IF(OR(W14="",W14="―"),"",'別紙様式3-2（４・５月）'!O16&amp;'別紙様式3-2（４・５月）'!P16&amp;'別紙様式3-2（４・５月）'!Q16&amp;"から"&amp;W14)</f>
        <v/>
      </c>
    </row>
    <row r="15" spans="1:34" ht="24.9" customHeight="1">
      <c r="A15" s="418">
        <v>2</v>
      </c>
      <c r="B15" s="975" t="str">
        <f>IF(基本情報入力シート!C54="","",基本情報入力シート!C54)</f>
        <v/>
      </c>
      <c r="C15" s="976"/>
      <c r="D15" s="976"/>
      <c r="E15" s="976"/>
      <c r="F15" s="976"/>
      <c r="G15" s="976"/>
      <c r="H15" s="976"/>
      <c r="I15" s="977"/>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91"/>
      <c r="Q15" s="1092"/>
      <c r="R15" s="419" t="str">
        <f>IFERROR(IF('別紙様式3-2（４・５月）'!Z17="ベア加算","",P15*VLOOKUP(N15,【参考】数式用!$AD$2:$AH$37,MATCH(O15,【参考】数式用!$K$4:$N$4,0)+1,0)),"")</f>
        <v/>
      </c>
      <c r="S15" s="72"/>
      <c r="T15" s="1093"/>
      <c r="U15" s="1094"/>
      <c r="V15" s="420" t="str">
        <f>IFERROR(P15*VLOOKUP(AF15,【参考】数式用4!$EY$3:$GF$106,MATCH(N15,【参考】数式用4!$EY$2:$GF$2,0)),"")</f>
        <v/>
      </c>
      <c r="W15" s="49"/>
      <c r="X15" s="71"/>
      <c r="Y15" s="1061" t="str">
        <f>IFERROR(IF('別紙様式3-2（４・５月）'!Z17="ベア加算","",W15*VLOOKUP(N15,【参考】数式用!$AD$2:$AH$27,MATCH(O15,【参考】数式用!$K$4:$N$4,0)+1,0)),"")</f>
        <v/>
      </c>
      <c r="Z15" s="1061"/>
      <c r="AA15" s="72"/>
      <c r="AB15" s="73"/>
      <c r="AC15" s="421" t="str">
        <f>IFERROR(X15*VLOOKUP(AG15,【参考】数式用4!$EY$3:$GF$106,MATCH(N15,【参考】数式用4!$EY$2:$GF$2,0)),"")</f>
        <v/>
      </c>
      <c r="AD15" s="523" t="str">
        <f t="shared" ref="AD15:AD78" si="0">IF(OR(O15="新加算Ⅰ",O15="新加算Ⅱ",O15="新加算Ⅴ（１）",O15="新加算Ⅴ（２）",O15="新加算Ⅴ（３）",O15="新加算Ⅴ（４）",O15="新加算Ⅴ（５）",O15="新加算Ⅴ（６）",O15="新加算Ⅴ（７）",O15="新加算Ⅴ（９）",O15="新加算Ⅴ（10）",O15="新加算Ⅴ（12）"),1,"")</f>
        <v/>
      </c>
      <c r="AE15" s="525" t="str">
        <f t="shared" ref="AE15:AE78" si="1">IF(OR(W15="新加算Ⅰ",W15="新加算Ⅱ"),1,"")</f>
        <v/>
      </c>
      <c r="AF15" s="524" t="str">
        <f>IF(O15="","",'別紙様式3-2（４・５月）'!O17&amp;'別紙様式3-2（４・５月）'!P17&amp;'別紙様式3-2（４・５月）'!Q17&amp;"から"&amp;O15)</f>
        <v/>
      </c>
      <c r="AG15" s="417" t="str">
        <f>IF(OR(W15="",W15="―"),"",'別紙様式3-2（４・５月）'!O17&amp;'別紙様式3-2（４・５月）'!P17&amp;'別紙様式3-2（４・５月）'!Q17&amp;"から"&amp;W15)</f>
        <v/>
      </c>
    </row>
    <row r="16" spans="1:34" ht="24.9" customHeight="1">
      <c r="A16" s="418">
        <v>3</v>
      </c>
      <c r="B16" s="975" t="str">
        <f>IF(基本情報入力シート!C55="","",基本情報入力シート!C55)</f>
        <v/>
      </c>
      <c r="C16" s="976"/>
      <c r="D16" s="976"/>
      <c r="E16" s="976"/>
      <c r="F16" s="976"/>
      <c r="G16" s="976"/>
      <c r="H16" s="976"/>
      <c r="I16" s="977"/>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91"/>
      <c r="Q16" s="1092"/>
      <c r="R16" s="419" t="str">
        <f>IFERROR(IF('別紙様式3-2（４・５月）'!Z18="ベア加算","",P16*VLOOKUP(N16,【参考】数式用!$AD$2:$AH$37,MATCH(O16,【参考】数式用!$K$4:$N$4,0)+1,0)),"")</f>
        <v/>
      </c>
      <c r="S16" s="72"/>
      <c r="T16" s="1093"/>
      <c r="U16" s="1094"/>
      <c r="V16" s="420" t="str">
        <f>IFERROR(P16*VLOOKUP(AF16,【参考】数式用4!$EY$3:$GF$106,MATCH(N16,【参考】数式用4!$EY$2:$GF$2,0)),"")</f>
        <v/>
      </c>
      <c r="W16" s="49"/>
      <c r="X16" s="71"/>
      <c r="Y16" s="1061" t="str">
        <f>IFERROR(IF('別紙様式3-2（４・５月）'!Z18="ベア加算","",W16*VLOOKUP(N16,【参考】数式用!$AD$2:$AH$27,MATCH(O16,【参考】数式用!$K$4:$N$4,0)+1,0)),"")</f>
        <v/>
      </c>
      <c r="Z16" s="1061"/>
      <c r="AA16" s="72"/>
      <c r="AB16" s="73"/>
      <c r="AC16" s="421" t="str">
        <f>IFERROR(X16*VLOOKUP(AG16,【参考】数式用4!$EY$3:$GF$106,MATCH(N16,【参考】数式用4!$EY$2:$GF$2,0)),"")</f>
        <v/>
      </c>
      <c r="AD16" s="523" t="str">
        <f t="shared" si="0"/>
        <v/>
      </c>
      <c r="AE16" s="525" t="str">
        <f t="shared" si="1"/>
        <v/>
      </c>
      <c r="AF16" s="524" t="str">
        <f>IF(O16="","",'別紙様式3-2（４・５月）'!O18&amp;'別紙様式3-2（４・５月）'!P18&amp;'別紙様式3-2（４・５月）'!Q18&amp;"から"&amp;O16)</f>
        <v/>
      </c>
      <c r="AG16" s="417" t="str">
        <f>IF(OR(W16="",W16="―"),"",'別紙様式3-2（４・５月）'!O18&amp;'別紙様式3-2（４・５月）'!P18&amp;'別紙様式3-2（４・５月）'!Q18&amp;"から"&amp;W16)</f>
        <v/>
      </c>
    </row>
    <row r="17" spans="1:41" ht="24.9" customHeight="1">
      <c r="A17" s="418">
        <v>4</v>
      </c>
      <c r="B17" s="975" t="str">
        <f>IF(基本情報入力シート!C56="","",基本情報入力シート!C56)</f>
        <v/>
      </c>
      <c r="C17" s="976"/>
      <c r="D17" s="976"/>
      <c r="E17" s="976"/>
      <c r="F17" s="976"/>
      <c r="G17" s="976"/>
      <c r="H17" s="976"/>
      <c r="I17" s="977"/>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91"/>
      <c r="Q17" s="1092"/>
      <c r="R17" s="419" t="str">
        <f>IFERROR(IF('別紙様式3-2（４・５月）'!Z19="ベア加算","",P17*VLOOKUP(N17,【参考】数式用!$AD$2:$AH$37,MATCH(O17,【参考】数式用!$K$4:$N$4,0)+1,0)),"")</f>
        <v/>
      </c>
      <c r="S17" s="72"/>
      <c r="T17" s="1093"/>
      <c r="U17" s="1094"/>
      <c r="V17" s="420" t="str">
        <f>IFERROR(P17*VLOOKUP(AF17,【参考】数式用4!$EY$3:$GF$106,MATCH(N17,【参考】数式用4!$EY$2:$GF$2,0)),"")</f>
        <v/>
      </c>
      <c r="W17" s="49"/>
      <c r="X17" s="71"/>
      <c r="Y17" s="1061" t="str">
        <f>IFERROR(IF('別紙様式3-2（４・５月）'!Z19="ベア加算","",W17*VLOOKUP(N17,【参考】数式用!$AD$2:$AH$27,MATCH(O17,【参考】数式用!$K$4:$N$4,0)+1,0)),"")</f>
        <v/>
      </c>
      <c r="Z17" s="1061"/>
      <c r="AA17" s="72"/>
      <c r="AB17" s="73"/>
      <c r="AC17" s="421" t="str">
        <f>IFERROR(X17*VLOOKUP(AG17,【参考】数式用4!$EY$3:$GF$106,MATCH(N17,【参考】数式用4!$EY$2:$GF$2,0)),"")</f>
        <v/>
      </c>
      <c r="AD17" s="523" t="str">
        <f t="shared" si="0"/>
        <v/>
      </c>
      <c r="AE17" s="525" t="str">
        <f t="shared" si="1"/>
        <v/>
      </c>
      <c r="AF17" s="417" t="str">
        <f>IF(O17="","",'別紙様式3-2（４・５月）'!O19&amp;'別紙様式3-2（４・５月）'!P19&amp;'別紙様式3-2（４・５月）'!Q19&amp;"から"&amp;O17)</f>
        <v/>
      </c>
      <c r="AG17" s="417" t="str">
        <f>IF(OR(W17="",W17="―"),"",'別紙様式3-2（４・５月）'!O19&amp;'別紙様式3-2（４・５月）'!P19&amp;'別紙様式3-2（４・５月）'!Q19&amp;"から"&amp;W17)</f>
        <v/>
      </c>
    </row>
    <row r="18" spans="1:41" ht="24.9" customHeight="1">
      <c r="A18" s="418">
        <v>5</v>
      </c>
      <c r="B18" s="975" t="str">
        <f>IF(基本情報入力シート!C57="","",基本情報入力シート!C57)</f>
        <v/>
      </c>
      <c r="C18" s="976"/>
      <c r="D18" s="976"/>
      <c r="E18" s="976"/>
      <c r="F18" s="976"/>
      <c r="G18" s="976"/>
      <c r="H18" s="976"/>
      <c r="I18" s="977"/>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91"/>
      <c r="Q18" s="1092"/>
      <c r="R18" s="419" t="str">
        <f>IFERROR(IF('別紙様式3-2（４・５月）'!Z20="ベア加算","",P18*VLOOKUP(N18,【参考】数式用!$AD$2:$AH$37,MATCH(O18,【参考】数式用!$K$4:$N$4,0)+1,0)),"")</f>
        <v/>
      </c>
      <c r="S18" s="72"/>
      <c r="T18" s="1093"/>
      <c r="U18" s="1094"/>
      <c r="V18" s="420" t="str">
        <f>IFERROR(P18*VLOOKUP(AF18,【参考】数式用4!$EY$3:$GF$106,MATCH(N18,【参考】数式用4!$EY$2:$GF$2,0)),"")</f>
        <v/>
      </c>
      <c r="W18" s="49"/>
      <c r="X18" s="71"/>
      <c r="Y18" s="1061" t="str">
        <f>IFERROR(IF('別紙様式3-2（４・５月）'!Z20="ベア加算","",W18*VLOOKUP(N18,【参考】数式用!$AD$2:$AH$27,MATCH(O18,【参考】数式用!$K$4:$N$4,0)+1,0)),"")</f>
        <v/>
      </c>
      <c r="Z18" s="1061"/>
      <c r="AA18" s="72"/>
      <c r="AB18" s="73"/>
      <c r="AC18" s="421" t="str">
        <f>IFERROR(X18*VLOOKUP(AG18,【参考】数式用4!$EY$3:$GF$106,MATCH(N18,【参考】数式用4!$EY$2:$GF$2,0)),"")</f>
        <v/>
      </c>
      <c r="AD18" s="523" t="str">
        <f t="shared" si="0"/>
        <v/>
      </c>
      <c r="AE18" s="525" t="str">
        <f t="shared" si="1"/>
        <v/>
      </c>
      <c r="AF18" s="417" t="str">
        <f>IF(O18="","",'別紙様式3-2（４・５月）'!O20&amp;'別紙様式3-2（４・５月）'!P20&amp;'別紙様式3-2（４・５月）'!Q20&amp;"から"&amp;O18)</f>
        <v/>
      </c>
      <c r="AG18" s="417" t="str">
        <f>IF(OR(W18="",W18="―"),"",'別紙様式3-2（４・５月）'!O20&amp;'別紙様式3-2（４・５月）'!P20&amp;'別紙様式3-2（４・５月）'!Q20&amp;"から"&amp;W18)</f>
        <v/>
      </c>
    </row>
    <row r="19" spans="1:41" ht="24.9" customHeight="1">
      <c r="A19" s="418">
        <v>6</v>
      </c>
      <c r="B19" s="975" t="str">
        <f>IF(基本情報入力シート!C58="","",基本情報入力シート!C58)</f>
        <v/>
      </c>
      <c r="C19" s="976"/>
      <c r="D19" s="976"/>
      <c r="E19" s="976"/>
      <c r="F19" s="976"/>
      <c r="G19" s="976"/>
      <c r="H19" s="976"/>
      <c r="I19" s="977"/>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91"/>
      <c r="Q19" s="1092"/>
      <c r="R19" s="419" t="str">
        <f>IFERROR(IF('別紙様式3-2（４・５月）'!Z21="ベア加算","",P19*VLOOKUP(N19,【参考】数式用!$AD$2:$AH$37,MATCH(O19,【参考】数式用!$K$4:$N$4,0)+1,0)),"")</f>
        <v/>
      </c>
      <c r="S19" s="72"/>
      <c r="T19" s="1093"/>
      <c r="U19" s="1094"/>
      <c r="V19" s="420" t="str">
        <f>IFERROR(P19*VLOOKUP(AF19,【参考】数式用4!$EY$3:$GF$106,MATCH(N19,【参考】数式用4!$EY$2:$GF$2,0)),"")</f>
        <v/>
      </c>
      <c r="W19" s="49"/>
      <c r="X19" s="71"/>
      <c r="Y19" s="1061" t="str">
        <f>IFERROR(IF('別紙様式3-2（４・５月）'!Z21="ベア加算","",W19*VLOOKUP(N19,【参考】数式用!$AD$2:$AH$27,MATCH(O19,【参考】数式用!$K$4:$N$4,0)+1,0)),"")</f>
        <v/>
      </c>
      <c r="Z19" s="1061"/>
      <c r="AA19" s="72"/>
      <c r="AB19" s="73"/>
      <c r="AC19" s="421" t="str">
        <f>IFERROR(X19*VLOOKUP(AG19,【参考】数式用4!$EY$3:$GF$106,MATCH(N19,【参考】数式用4!$EY$2:$GF$2,0)),"")</f>
        <v/>
      </c>
      <c r="AD19" s="523" t="str">
        <f t="shared" si="0"/>
        <v/>
      </c>
      <c r="AE19" s="525" t="str">
        <f t="shared" si="1"/>
        <v/>
      </c>
      <c r="AF19" s="417" t="str">
        <f>IF(O19="","",'別紙様式3-2（４・５月）'!O21&amp;'別紙様式3-2（４・５月）'!P21&amp;'別紙様式3-2（４・５月）'!Q21&amp;"から"&amp;O19)</f>
        <v/>
      </c>
      <c r="AG19" s="417" t="str">
        <f>IF(OR(W19="",W19="―"),"",'別紙様式3-2（４・５月）'!O21&amp;'別紙様式3-2（４・５月）'!P21&amp;'別紙様式3-2（４・５月）'!Q21&amp;"から"&amp;W19)</f>
        <v/>
      </c>
    </row>
    <row r="20" spans="1:41" ht="24.9" customHeight="1">
      <c r="A20" s="418">
        <v>7</v>
      </c>
      <c r="B20" s="975" t="str">
        <f>IF(基本情報入力シート!C59="","",基本情報入力シート!C59)</f>
        <v/>
      </c>
      <c r="C20" s="976"/>
      <c r="D20" s="976"/>
      <c r="E20" s="976"/>
      <c r="F20" s="976"/>
      <c r="G20" s="976"/>
      <c r="H20" s="976"/>
      <c r="I20" s="977"/>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91"/>
      <c r="Q20" s="1092"/>
      <c r="R20" s="419" t="str">
        <f>IFERROR(IF('別紙様式3-2（４・５月）'!Z22="ベア加算","",P20*VLOOKUP(N20,【参考】数式用!$AD$2:$AH$37,MATCH(O20,【参考】数式用!$K$4:$N$4,0)+1,0)),"")</f>
        <v/>
      </c>
      <c r="S20" s="72"/>
      <c r="T20" s="1093"/>
      <c r="U20" s="1094"/>
      <c r="V20" s="420" t="str">
        <f>IFERROR(P20*VLOOKUP(AF20,【参考】数式用4!$EY$3:$GF$106,MATCH(N20,【参考】数式用4!$EY$2:$GF$2,0)),"")</f>
        <v/>
      </c>
      <c r="W20" s="49"/>
      <c r="X20" s="71"/>
      <c r="Y20" s="1061" t="str">
        <f>IFERROR(IF('別紙様式3-2（４・５月）'!Z22="ベア加算","",W20*VLOOKUP(N20,【参考】数式用!$AD$2:$AH$27,MATCH(O20,【参考】数式用!$K$4:$N$4,0)+1,0)),"")</f>
        <v/>
      </c>
      <c r="Z20" s="1061"/>
      <c r="AA20" s="72"/>
      <c r="AB20" s="73"/>
      <c r="AC20" s="421" t="str">
        <f>IFERROR(X20*VLOOKUP(AG20,【参考】数式用4!$EY$3:$GF$106,MATCH(N20,【参考】数式用4!$EY$2:$GF$2,0)),"")</f>
        <v/>
      </c>
      <c r="AD20" s="523" t="str">
        <f t="shared" si="0"/>
        <v/>
      </c>
      <c r="AE20" s="525" t="str">
        <f t="shared" si="1"/>
        <v/>
      </c>
      <c r="AF20" s="417" t="str">
        <f>IF(O20="","",'別紙様式3-2（４・５月）'!O22&amp;'別紙様式3-2（４・５月）'!P22&amp;'別紙様式3-2（４・５月）'!Q22&amp;"から"&amp;O20)</f>
        <v/>
      </c>
      <c r="AG20" s="417" t="str">
        <f>IF(OR(W20="",W20="―"),"",'別紙様式3-2（４・５月）'!O22&amp;'別紙様式3-2（４・５月）'!P22&amp;'別紙様式3-2（４・５月）'!Q22&amp;"から"&amp;W20)</f>
        <v/>
      </c>
    </row>
    <row r="21" spans="1:41" ht="24.9" customHeight="1">
      <c r="A21" s="418">
        <v>8</v>
      </c>
      <c r="B21" s="975" t="str">
        <f>IF(基本情報入力シート!C60="","",基本情報入力シート!C60)</f>
        <v/>
      </c>
      <c r="C21" s="976"/>
      <c r="D21" s="976"/>
      <c r="E21" s="976"/>
      <c r="F21" s="976"/>
      <c r="G21" s="976"/>
      <c r="H21" s="976"/>
      <c r="I21" s="977"/>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91"/>
      <c r="Q21" s="1092"/>
      <c r="R21" s="419" t="str">
        <f>IFERROR(IF('別紙様式3-2（４・５月）'!Z23="ベア加算","",P21*VLOOKUP(N21,【参考】数式用!$AD$2:$AH$37,MATCH(O21,【参考】数式用!$K$4:$N$4,0)+1,0)),"")</f>
        <v/>
      </c>
      <c r="S21" s="72"/>
      <c r="T21" s="1093"/>
      <c r="U21" s="1094"/>
      <c r="V21" s="420" t="str">
        <f>IFERROR(P21*VLOOKUP(AF21,【参考】数式用4!$EY$3:$GF$106,MATCH(N21,【参考】数式用4!$EY$2:$GF$2,0)),"")</f>
        <v/>
      </c>
      <c r="W21" s="49"/>
      <c r="X21" s="71"/>
      <c r="Y21" s="1061" t="str">
        <f>IFERROR(IF('別紙様式3-2（４・５月）'!Z23="ベア加算","",W21*VLOOKUP(N21,【参考】数式用!$AD$2:$AH$27,MATCH(O21,【参考】数式用!$K$4:$N$4,0)+1,0)),"")</f>
        <v/>
      </c>
      <c r="Z21" s="1061"/>
      <c r="AA21" s="72"/>
      <c r="AB21" s="73"/>
      <c r="AC21" s="421" t="str">
        <f>IFERROR(X21*VLOOKUP(AG21,【参考】数式用4!$EY$3:$GF$106,MATCH(N21,【参考】数式用4!$EY$2:$GF$2,0)),"")</f>
        <v/>
      </c>
      <c r="AD21" s="523" t="str">
        <f t="shared" si="0"/>
        <v/>
      </c>
      <c r="AE21" s="525" t="str">
        <f t="shared" si="1"/>
        <v/>
      </c>
      <c r="AF21" s="417" t="str">
        <f>IF(O21="","",'別紙様式3-2（４・５月）'!O23&amp;'別紙様式3-2（４・５月）'!P23&amp;'別紙様式3-2（４・５月）'!Q23&amp;"から"&amp;O21)</f>
        <v/>
      </c>
      <c r="AG21" s="417" t="str">
        <f>IF(OR(W21="",W21="―"),"",'別紙様式3-2（４・５月）'!O23&amp;'別紙様式3-2（４・５月）'!P23&amp;'別紙様式3-2（４・５月）'!Q23&amp;"から"&amp;W21)</f>
        <v/>
      </c>
    </row>
    <row r="22" spans="1:41" ht="24.9" customHeight="1">
      <c r="A22" s="418">
        <v>9</v>
      </c>
      <c r="B22" s="975" t="str">
        <f>IF(基本情報入力シート!C61="","",基本情報入力シート!C61)</f>
        <v/>
      </c>
      <c r="C22" s="976"/>
      <c r="D22" s="976"/>
      <c r="E22" s="976"/>
      <c r="F22" s="976"/>
      <c r="G22" s="976"/>
      <c r="H22" s="976"/>
      <c r="I22" s="977"/>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91"/>
      <c r="Q22" s="1092"/>
      <c r="R22" s="419" t="str">
        <f>IFERROR(IF('別紙様式3-2（４・５月）'!Z24="ベア加算","",P22*VLOOKUP(N22,【参考】数式用!$AD$2:$AH$37,MATCH(O22,【参考】数式用!$K$4:$N$4,0)+1,0)),"")</f>
        <v/>
      </c>
      <c r="S22" s="72"/>
      <c r="T22" s="1093"/>
      <c r="U22" s="1094"/>
      <c r="V22" s="420" t="str">
        <f>IFERROR(P22*VLOOKUP(AF22,【参考】数式用4!$EY$3:$GF$106,MATCH(N22,【参考】数式用4!$EY$2:$GF$2,0)),"")</f>
        <v/>
      </c>
      <c r="W22" s="49"/>
      <c r="X22" s="71"/>
      <c r="Y22" s="1061" t="str">
        <f>IFERROR(IF('別紙様式3-2（４・５月）'!Z24="ベア加算","",W22*VLOOKUP(N22,【参考】数式用!$AD$2:$AH$27,MATCH(O22,【参考】数式用!$K$4:$N$4,0)+1,0)),"")</f>
        <v/>
      </c>
      <c r="Z22" s="1061"/>
      <c r="AA22" s="72"/>
      <c r="AB22" s="73"/>
      <c r="AC22" s="421" t="str">
        <f>IFERROR(X22*VLOOKUP(AG22,【参考】数式用4!$EY$3:$GF$106,MATCH(N22,【参考】数式用4!$EY$2:$GF$2,0)),"")</f>
        <v/>
      </c>
      <c r="AD22" s="523" t="str">
        <f t="shared" si="0"/>
        <v/>
      </c>
      <c r="AE22" s="525" t="str">
        <f t="shared" si="1"/>
        <v/>
      </c>
      <c r="AF22" s="417" t="str">
        <f>IF(O22="","",'別紙様式3-2（４・５月）'!O24&amp;'別紙様式3-2（４・５月）'!P24&amp;'別紙様式3-2（４・５月）'!Q24&amp;"から"&amp;O22)</f>
        <v/>
      </c>
      <c r="AG22" s="417" t="str">
        <f>IF(OR(W22="",W22="―"),"",'別紙様式3-2（４・５月）'!O24&amp;'別紙様式3-2（４・５月）'!P24&amp;'別紙様式3-2（４・５月）'!Q24&amp;"から"&amp;W22)</f>
        <v/>
      </c>
    </row>
    <row r="23" spans="1:41" ht="24.9" customHeight="1">
      <c r="A23" s="418">
        <v>10</v>
      </c>
      <c r="B23" s="975" t="str">
        <f>IF(基本情報入力シート!C62="","",基本情報入力シート!C62)</f>
        <v/>
      </c>
      <c r="C23" s="976"/>
      <c r="D23" s="976"/>
      <c r="E23" s="976"/>
      <c r="F23" s="976"/>
      <c r="G23" s="976"/>
      <c r="H23" s="976"/>
      <c r="I23" s="977"/>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91"/>
      <c r="Q23" s="1092"/>
      <c r="R23" s="419" t="str">
        <f>IFERROR(IF('別紙様式3-2（４・５月）'!Z25="ベア加算","",P23*VLOOKUP(N23,【参考】数式用!$AD$2:$AH$37,MATCH(O23,【参考】数式用!$K$4:$N$4,0)+1,0)),"")</f>
        <v/>
      </c>
      <c r="S23" s="72"/>
      <c r="T23" s="1093"/>
      <c r="U23" s="1094"/>
      <c r="V23" s="420" t="str">
        <f>IFERROR(P23*VLOOKUP(AF23,【参考】数式用4!$EY$3:$GF$106,MATCH(N23,【参考】数式用4!$EY$2:$GF$2,0)),"")</f>
        <v/>
      </c>
      <c r="W23" s="49"/>
      <c r="X23" s="71"/>
      <c r="Y23" s="1061" t="str">
        <f>IFERROR(IF('別紙様式3-2（４・５月）'!Z25="ベア加算","",W23*VLOOKUP(N23,【参考】数式用!$AD$2:$AH$27,MATCH(O23,【参考】数式用!$K$4:$N$4,0)+1,0)),"")</f>
        <v/>
      </c>
      <c r="Z23" s="1061"/>
      <c r="AA23" s="72"/>
      <c r="AB23" s="73"/>
      <c r="AC23" s="421" t="str">
        <f>IFERROR(X23*VLOOKUP(AG23,【参考】数式用4!$EY$3:$GF$106,MATCH(N23,【参考】数式用4!$EY$2:$GF$2,0)),"")</f>
        <v/>
      </c>
      <c r="AD23" s="523" t="str">
        <f t="shared" si="0"/>
        <v/>
      </c>
      <c r="AE23" s="525" t="str">
        <f t="shared" si="1"/>
        <v/>
      </c>
      <c r="AF23" s="417" t="str">
        <f>IF(O23="","",'別紙様式3-2（４・５月）'!O25&amp;'別紙様式3-2（４・５月）'!P25&amp;'別紙様式3-2（４・５月）'!Q25&amp;"から"&amp;O23)</f>
        <v/>
      </c>
      <c r="AG23" s="417" t="str">
        <f>IF(OR(W23="",W23="―"),"",'別紙様式3-2（４・５月）'!O25&amp;'別紙様式3-2（４・５月）'!P25&amp;'別紙様式3-2（４・５月）'!Q25&amp;"から"&amp;W23)</f>
        <v/>
      </c>
    </row>
    <row r="24" spans="1:41" ht="24.9" customHeight="1">
      <c r="A24" s="418">
        <v>11</v>
      </c>
      <c r="B24" s="975" t="str">
        <f>IF(基本情報入力シート!C63="","",基本情報入力シート!C63)</f>
        <v/>
      </c>
      <c r="C24" s="976"/>
      <c r="D24" s="976"/>
      <c r="E24" s="976"/>
      <c r="F24" s="976"/>
      <c r="G24" s="976"/>
      <c r="H24" s="976"/>
      <c r="I24" s="977"/>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91"/>
      <c r="Q24" s="1092"/>
      <c r="R24" s="419" t="str">
        <f>IFERROR(IF('別紙様式3-2（４・５月）'!Z26="ベア加算","",P24*VLOOKUP(N24,【参考】数式用!$AD$2:$AH$37,MATCH(O24,【参考】数式用!$K$4:$N$4,0)+1,0)),"")</f>
        <v/>
      </c>
      <c r="S24" s="72"/>
      <c r="T24" s="1093"/>
      <c r="U24" s="1094"/>
      <c r="V24" s="420" t="str">
        <f>IFERROR(P24*VLOOKUP(AF24,【参考】数式用4!$EY$3:$GF$106,MATCH(N24,【参考】数式用4!$EY$2:$GF$2,0)),"")</f>
        <v/>
      </c>
      <c r="W24" s="49"/>
      <c r="X24" s="71"/>
      <c r="Y24" s="1061" t="str">
        <f>IFERROR(IF('別紙様式3-2（４・５月）'!Z26="ベア加算","",W24*VLOOKUP(N24,【参考】数式用!$AD$2:$AH$27,MATCH(O24,【参考】数式用!$K$4:$N$4,0)+1,0)),"")</f>
        <v/>
      </c>
      <c r="Z24" s="1061"/>
      <c r="AA24" s="72"/>
      <c r="AB24" s="73"/>
      <c r="AC24" s="421" t="str">
        <f>IFERROR(X24*VLOOKUP(AG24,【参考】数式用4!$EY$3:$GF$106,MATCH(N24,【参考】数式用4!$EY$2:$GF$2,0)),"")</f>
        <v/>
      </c>
      <c r="AD24" s="523" t="str">
        <f t="shared" si="0"/>
        <v/>
      </c>
      <c r="AE24" s="525" t="str">
        <f t="shared" si="1"/>
        <v/>
      </c>
      <c r="AF24" s="417" t="str">
        <f>IF(O24="","",'別紙様式3-2（４・５月）'!O26&amp;'別紙様式3-2（４・５月）'!P26&amp;'別紙様式3-2（４・５月）'!Q26&amp;"から"&amp;O24)</f>
        <v/>
      </c>
      <c r="AG24" s="417" t="str">
        <f>IF(OR(W24="",W24="―"),"",'別紙様式3-2（４・５月）'!O26&amp;'別紙様式3-2（４・５月）'!P26&amp;'別紙様式3-2（４・５月）'!Q26&amp;"から"&amp;W24)</f>
        <v/>
      </c>
    </row>
    <row r="25" spans="1:41" ht="24.9" customHeight="1">
      <c r="A25" s="418">
        <v>12</v>
      </c>
      <c r="B25" s="975" t="str">
        <f>IF(基本情報入力シート!C64="","",基本情報入力シート!C64)</f>
        <v/>
      </c>
      <c r="C25" s="976"/>
      <c r="D25" s="976"/>
      <c r="E25" s="976"/>
      <c r="F25" s="976"/>
      <c r="G25" s="976"/>
      <c r="H25" s="976"/>
      <c r="I25" s="977"/>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91"/>
      <c r="Q25" s="1092"/>
      <c r="R25" s="419" t="str">
        <f>IFERROR(IF('別紙様式3-2（４・５月）'!Z27="ベア加算","",P25*VLOOKUP(N25,【参考】数式用!$AD$2:$AH$37,MATCH(O25,【参考】数式用!$K$4:$N$4,0)+1,0)),"")</f>
        <v/>
      </c>
      <c r="S25" s="72"/>
      <c r="T25" s="1093"/>
      <c r="U25" s="1094"/>
      <c r="V25" s="420" t="str">
        <f>IFERROR(P25*VLOOKUP(AF25,【参考】数式用4!$EY$3:$GF$106,MATCH(N25,【参考】数式用4!$EY$2:$GF$2,0)),"")</f>
        <v/>
      </c>
      <c r="W25" s="49"/>
      <c r="X25" s="71"/>
      <c r="Y25" s="1061" t="str">
        <f>IFERROR(IF('別紙様式3-2（４・５月）'!Z27="ベア加算","",W25*VLOOKUP(N25,【参考】数式用!$AD$2:$AH$27,MATCH(O25,【参考】数式用!$K$4:$N$4,0)+1,0)),"")</f>
        <v/>
      </c>
      <c r="Z25" s="1061"/>
      <c r="AA25" s="72"/>
      <c r="AB25" s="73"/>
      <c r="AC25" s="421" t="str">
        <f>IFERROR(X25*VLOOKUP(AG25,【参考】数式用4!$EY$3:$GF$106,MATCH(N25,【参考】数式用4!$EY$2:$GF$2,0)),"")</f>
        <v/>
      </c>
      <c r="AD25" s="523" t="str">
        <f t="shared" si="0"/>
        <v/>
      </c>
      <c r="AE25" s="525" t="str">
        <f t="shared" si="1"/>
        <v/>
      </c>
      <c r="AF25" s="417" t="str">
        <f>IF(O25="","",'別紙様式3-2（４・５月）'!O27&amp;'別紙様式3-2（４・５月）'!P27&amp;'別紙様式3-2（４・５月）'!Q27&amp;"から"&amp;O25)</f>
        <v/>
      </c>
      <c r="AG25" s="417" t="str">
        <f>IF(OR(W25="",W25="―"),"",'別紙様式3-2（４・５月）'!O27&amp;'別紙様式3-2（４・５月）'!P27&amp;'別紙様式3-2（４・５月）'!Q27&amp;"から"&amp;W25)</f>
        <v/>
      </c>
    </row>
    <row r="26" spans="1:41" ht="24.9" customHeight="1">
      <c r="A26" s="418">
        <v>13</v>
      </c>
      <c r="B26" s="975" t="str">
        <f>IF(基本情報入力シート!C65="","",基本情報入力シート!C65)</f>
        <v/>
      </c>
      <c r="C26" s="976"/>
      <c r="D26" s="976"/>
      <c r="E26" s="976"/>
      <c r="F26" s="976"/>
      <c r="G26" s="976"/>
      <c r="H26" s="976"/>
      <c r="I26" s="977"/>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91"/>
      <c r="Q26" s="1092"/>
      <c r="R26" s="419" t="str">
        <f>IFERROR(IF('別紙様式3-2（４・５月）'!Z28="ベア加算","",P26*VLOOKUP(N26,【参考】数式用!$AD$2:$AH$37,MATCH(O26,【参考】数式用!$K$4:$N$4,0)+1,0)),"")</f>
        <v/>
      </c>
      <c r="S26" s="72"/>
      <c r="T26" s="1093"/>
      <c r="U26" s="1094"/>
      <c r="V26" s="420" t="str">
        <f>IFERROR(P26*VLOOKUP(AF26,【参考】数式用4!$EY$3:$GF$106,MATCH(N26,【参考】数式用4!$EY$2:$GF$2,0)),"")</f>
        <v/>
      </c>
      <c r="W26" s="49"/>
      <c r="X26" s="71"/>
      <c r="Y26" s="1061" t="str">
        <f>IFERROR(IF('別紙様式3-2（４・５月）'!Z28="ベア加算","",W26*VLOOKUP(N26,【参考】数式用!$AD$2:$AH$27,MATCH(O26,【参考】数式用!$K$4:$N$4,0)+1,0)),"")</f>
        <v/>
      </c>
      <c r="Z26" s="1061"/>
      <c r="AA26" s="72"/>
      <c r="AB26" s="73"/>
      <c r="AC26" s="421" t="str">
        <f>IFERROR(X26*VLOOKUP(AG26,【参考】数式用4!$EY$3:$GF$106,MATCH(N26,【参考】数式用4!$EY$2:$GF$2,0)),"")</f>
        <v/>
      </c>
      <c r="AD26" s="523" t="str">
        <f t="shared" si="0"/>
        <v/>
      </c>
      <c r="AE26" s="525" t="str">
        <f t="shared" si="1"/>
        <v/>
      </c>
      <c r="AF26" s="417" t="str">
        <f>IF(O26="","",'別紙様式3-2（４・５月）'!O28&amp;'別紙様式3-2（４・５月）'!P28&amp;'別紙様式3-2（４・５月）'!Q28&amp;"から"&amp;O26)</f>
        <v/>
      </c>
      <c r="AG26" s="417" t="str">
        <f>IF(OR(W26="",W26="―"),"",'別紙様式3-2（４・５月）'!O28&amp;'別紙様式3-2（４・５月）'!P28&amp;'別紙様式3-2（４・５月）'!Q28&amp;"から"&amp;W26)</f>
        <v/>
      </c>
    </row>
    <row r="27" spans="1:41" ht="24.9" customHeight="1">
      <c r="A27" s="418">
        <v>14</v>
      </c>
      <c r="B27" s="975" t="str">
        <f>IF(基本情報入力シート!C66="","",基本情報入力シート!C66)</f>
        <v/>
      </c>
      <c r="C27" s="976"/>
      <c r="D27" s="976"/>
      <c r="E27" s="976"/>
      <c r="F27" s="976"/>
      <c r="G27" s="976"/>
      <c r="H27" s="976"/>
      <c r="I27" s="977"/>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91"/>
      <c r="Q27" s="1092"/>
      <c r="R27" s="419" t="str">
        <f>IFERROR(IF('別紙様式3-2（４・５月）'!Z29="ベア加算","",P27*VLOOKUP(N27,【参考】数式用!$AD$2:$AH$37,MATCH(O27,【参考】数式用!$K$4:$N$4,0)+1,0)),"")</f>
        <v/>
      </c>
      <c r="S27" s="72"/>
      <c r="T27" s="1093"/>
      <c r="U27" s="1094"/>
      <c r="V27" s="420" t="str">
        <f>IFERROR(P27*VLOOKUP(AF27,【参考】数式用4!$EY$3:$GF$106,MATCH(N27,【参考】数式用4!$EY$2:$GF$2,0)),"")</f>
        <v/>
      </c>
      <c r="W27" s="49"/>
      <c r="X27" s="71"/>
      <c r="Y27" s="1061" t="str">
        <f>IFERROR(IF('別紙様式3-2（４・５月）'!Z29="ベア加算","",W27*VLOOKUP(N27,【参考】数式用!$AD$2:$AH$27,MATCH(O27,【参考】数式用!$K$4:$N$4,0)+1,0)),"")</f>
        <v/>
      </c>
      <c r="Z27" s="1061"/>
      <c r="AA27" s="72"/>
      <c r="AB27" s="73"/>
      <c r="AC27" s="421" t="str">
        <f>IFERROR(X27*VLOOKUP(AG27,【参考】数式用4!$EY$3:$GF$106,MATCH(N27,【参考】数式用4!$EY$2:$GF$2,0)),"")</f>
        <v/>
      </c>
      <c r="AD27" s="523" t="str">
        <f t="shared" si="0"/>
        <v/>
      </c>
      <c r="AE27" s="525" t="str">
        <f t="shared" si="1"/>
        <v/>
      </c>
      <c r="AF27" s="417" t="str">
        <f>IF(O27="","",'別紙様式3-2（４・５月）'!O29&amp;'別紙様式3-2（４・５月）'!P29&amp;'別紙様式3-2（４・５月）'!Q29&amp;"から"&amp;O27)</f>
        <v/>
      </c>
      <c r="AG27" s="417" t="str">
        <f>IF(OR(W27="",W27="―"),"",'別紙様式3-2（４・５月）'!O29&amp;'別紙様式3-2（４・５月）'!P29&amp;'別紙様式3-2（４・５月）'!Q29&amp;"から"&amp;W27)</f>
        <v/>
      </c>
    </row>
    <row r="28" spans="1:41" ht="24.9" customHeight="1">
      <c r="A28" s="418">
        <v>15</v>
      </c>
      <c r="B28" s="975" t="str">
        <f>IF(基本情報入力シート!C67="","",基本情報入力シート!C67)</f>
        <v/>
      </c>
      <c r="C28" s="976"/>
      <c r="D28" s="976"/>
      <c r="E28" s="976"/>
      <c r="F28" s="976"/>
      <c r="G28" s="976"/>
      <c r="H28" s="976"/>
      <c r="I28" s="977"/>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91"/>
      <c r="Q28" s="1092"/>
      <c r="R28" s="419" t="str">
        <f>IFERROR(IF('別紙様式3-2（４・５月）'!Z30="ベア加算","",P28*VLOOKUP(N28,【参考】数式用!$AD$2:$AH$37,MATCH(O28,【参考】数式用!$K$4:$N$4,0)+1,0)),"")</f>
        <v/>
      </c>
      <c r="S28" s="72"/>
      <c r="T28" s="1093"/>
      <c r="U28" s="1094"/>
      <c r="V28" s="420" t="str">
        <f>IFERROR(P28*VLOOKUP(AF28,【参考】数式用4!$EY$3:$GF$106,MATCH(N28,【参考】数式用4!$EY$2:$GF$2,0)),"")</f>
        <v/>
      </c>
      <c r="W28" s="49"/>
      <c r="X28" s="71"/>
      <c r="Y28" s="1061" t="str">
        <f>IFERROR(IF('別紙様式3-2（４・５月）'!Z30="ベア加算","",W28*VLOOKUP(N28,【参考】数式用!$AD$2:$AH$27,MATCH(O28,【参考】数式用!$K$4:$N$4,0)+1,0)),"")</f>
        <v/>
      </c>
      <c r="Z28" s="1061"/>
      <c r="AA28" s="72"/>
      <c r="AB28" s="73"/>
      <c r="AC28" s="421" t="str">
        <f>IFERROR(X28*VLOOKUP(AG28,【参考】数式用4!$EY$3:$GF$106,MATCH(N28,【参考】数式用4!$EY$2:$GF$2,0)),"")</f>
        <v/>
      </c>
      <c r="AD28" s="523" t="str">
        <f t="shared" si="0"/>
        <v/>
      </c>
      <c r="AE28" s="525" t="str">
        <f t="shared" si="1"/>
        <v/>
      </c>
      <c r="AF28" s="417" t="str">
        <f>IF(O28="","",'別紙様式3-2（４・５月）'!O30&amp;'別紙様式3-2（４・５月）'!P30&amp;'別紙様式3-2（４・５月）'!Q30&amp;"から"&amp;O28)</f>
        <v/>
      </c>
      <c r="AG28" s="417" t="str">
        <f>IF(OR(W28="",W28="―"),"",'別紙様式3-2（４・５月）'!O30&amp;'別紙様式3-2（４・５月）'!P30&amp;'別紙様式3-2（４・５月）'!Q30&amp;"から"&amp;W28)</f>
        <v/>
      </c>
    </row>
    <row r="29" spans="1:41" ht="24.9" customHeight="1">
      <c r="A29" s="418">
        <v>16</v>
      </c>
      <c r="B29" s="975" t="str">
        <f>IF(基本情報入力シート!C68="","",基本情報入力シート!C68)</f>
        <v/>
      </c>
      <c r="C29" s="976"/>
      <c r="D29" s="976"/>
      <c r="E29" s="976"/>
      <c r="F29" s="976"/>
      <c r="G29" s="976"/>
      <c r="H29" s="976"/>
      <c r="I29" s="977"/>
      <c r="J29" s="393" t="str">
        <f>IF(基本情報入力シート!M68="","",基本情報入力シート!M68)</f>
        <v/>
      </c>
      <c r="K29" s="393" t="str">
        <f>IF(基本情報入力シート!R68="","",基本情報入力シート!R68)</f>
        <v/>
      </c>
      <c r="L29" s="393" t="str">
        <f>IF(基本情報入力シート!W68="","",基本情報入力シート!W68)</f>
        <v/>
      </c>
      <c r="M29" s="422" t="str">
        <f>IF(基本情報入力シート!X68="","",基本情報入力シート!X68)</f>
        <v/>
      </c>
      <c r="N29" s="432" t="str">
        <f>IF(基本情報入力シート!Y68="","",基本情報入力シート!Y68)</f>
        <v/>
      </c>
      <c r="O29" s="433"/>
      <c r="P29" s="1091"/>
      <c r="Q29" s="1092"/>
      <c r="R29" s="434" t="str">
        <f>IFERROR(IF('別紙様式3-2（４・５月）'!Z31="ベア加算","",P29*VLOOKUP(N29,【参考】数式用!$AD$2:$AH$37,MATCH(O29,【参考】数式用!$K$4:$N$4,0)+1,0)),"")</f>
        <v/>
      </c>
      <c r="S29" s="72"/>
      <c r="T29" s="1091"/>
      <c r="U29" s="1092"/>
      <c r="V29" s="420" t="str">
        <f>IFERROR(P29*VLOOKUP(AF29,【参考】数式用4!$EY$3:$GF$106,MATCH(N29,【参考】数式用4!$EY$2:$GF$2,0)),"")</f>
        <v/>
      </c>
      <c r="W29" s="50"/>
      <c r="X29" s="431"/>
      <c r="Y29" s="1061" t="str">
        <f>IFERROR(IF('別紙様式3-2（４・５月）'!Z31="ベア加算","",W29*VLOOKUP(N29,【参考】数式用!$AD$2:$AH$27,MATCH(O29,【参考】数式用!$K$4:$N$4,0)+1,0)),"")</f>
        <v/>
      </c>
      <c r="Z29" s="1061"/>
      <c r="AA29" s="72"/>
      <c r="AB29" s="431"/>
      <c r="AC29" s="421" t="str">
        <f>IFERROR(X29*VLOOKUP(AG29,【参考】数式用4!$EY$3:$GF$106,MATCH(N29,【参考】数式用4!$EY$2:$GF$2,0)),"")</f>
        <v/>
      </c>
      <c r="AD29" s="523" t="str">
        <f t="shared" si="0"/>
        <v/>
      </c>
      <c r="AE29" s="525" t="str">
        <f t="shared" si="1"/>
        <v/>
      </c>
      <c r="AF29" s="417" t="str">
        <f>IF(O29="","",'別紙様式3-2（４・５月）'!O31&amp;'別紙様式3-2（４・５月）'!P31&amp;'別紙様式3-2（４・５月）'!Q31&amp;"から"&amp;O29)</f>
        <v/>
      </c>
      <c r="AG29" s="417" t="str">
        <f>IF(OR(W29="",W29="―"),"",'別紙様式3-2（４・５月）'!O31&amp;'別紙様式3-2（４・５月）'!P31&amp;'別紙様式3-2（４・５月）'!Q31&amp;"から"&amp;W29)</f>
        <v/>
      </c>
    </row>
    <row r="30" spans="1:41" s="361" customFormat="1" ht="24.9" customHeight="1">
      <c r="A30" s="418">
        <v>17</v>
      </c>
      <c r="B30" s="975" t="str">
        <f>IF(基本情報入力シート!C69="","",基本情報入力シート!C69)</f>
        <v/>
      </c>
      <c r="C30" s="976"/>
      <c r="D30" s="976"/>
      <c r="E30" s="976"/>
      <c r="F30" s="976"/>
      <c r="G30" s="976"/>
      <c r="H30" s="976"/>
      <c r="I30" s="977"/>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91"/>
      <c r="Q30" s="1092"/>
      <c r="R30" s="419" t="str">
        <f>IFERROR(IF('別紙様式3-2（４・５月）'!Z32="ベア加算","",P30*VLOOKUP(N30,【参考】数式用!$AD$2:$AH$37,MATCH(O30,【参考】数式用!$K$4:$N$4,0)+1,0)),"")</f>
        <v/>
      </c>
      <c r="S30" s="72"/>
      <c r="T30" s="1093"/>
      <c r="U30" s="1094"/>
      <c r="V30" s="420" t="str">
        <f>IFERROR(P30*VLOOKUP(AF30,【参考】数式用4!$EY$3:$GF$106,MATCH(N30,【参考】数式用4!$EY$2:$GF$2,0)),"")</f>
        <v/>
      </c>
      <c r="W30" s="49"/>
      <c r="X30" s="71"/>
      <c r="Y30" s="1061" t="str">
        <f>IFERROR(IF('別紙様式3-2（４・５月）'!Z32="ベア加算","",W30*VLOOKUP(N30,【参考】数式用!$AD$2:$AH$27,MATCH(O30,【参考】数式用!$K$4:$N$4,0)+1,0)),"")</f>
        <v/>
      </c>
      <c r="Z30" s="1061"/>
      <c r="AA30" s="72"/>
      <c r="AB30" s="73"/>
      <c r="AC30" s="421" t="str">
        <f>IFERROR(X30*VLOOKUP(AG30,【参考】数式用4!$EY$3:$GF$106,MATCH(N30,【参考】数式用4!$EY$2:$GF$2,0)),"")</f>
        <v/>
      </c>
      <c r="AD30" s="523" t="str">
        <f t="shared" si="0"/>
        <v/>
      </c>
      <c r="AE30" s="525" t="str">
        <f t="shared" si="1"/>
        <v/>
      </c>
      <c r="AF30" s="417" t="str">
        <f>IF(O30="","",'別紙様式3-2（４・５月）'!O32&amp;'別紙様式3-2（４・５月）'!P32&amp;'別紙様式3-2（４・５月）'!Q32&amp;"から"&amp;O30)</f>
        <v/>
      </c>
      <c r="AG30" s="417"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8">
        <v>18</v>
      </c>
      <c r="B31" s="975" t="str">
        <f>IF(基本情報入力シート!C70="","",基本情報入力シート!C70)</f>
        <v/>
      </c>
      <c r="C31" s="976"/>
      <c r="D31" s="976"/>
      <c r="E31" s="976"/>
      <c r="F31" s="976"/>
      <c r="G31" s="976"/>
      <c r="H31" s="976"/>
      <c r="I31" s="977"/>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91"/>
      <c r="Q31" s="1092"/>
      <c r="R31" s="419" t="str">
        <f>IFERROR(IF('別紙様式3-2（４・５月）'!Z33="ベア加算","",P31*VLOOKUP(N31,【参考】数式用!$AD$2:$AH$37,MATCH(O31,【参考】数式用!$K$4:$N$4,0)+1,0)),"")</f>
        <v/>
      </c>
      <c r="S31" s="72"/>
      <c r="T31" s="1093"/>
      <c r="U31" s="1094"/>
      <c r="V31" s="420" t="str">
        <f>IFERROR(P31*VLOOKUP(AF31,【参考】数式用4!$EY$3:$GF$106,MATCH(N31,【参考】数式用4!$EY$2:$GF$2,0)),"")</f>
        <v/>
      </c>
      <c r="W31" s="49"/>
      <c r="X31" s="71"/>
      <c r="Y31" s="1061" t="str">
        <f>IFERROR(IF('別紙様式3-2（４・５月）'!Z33="ベア加算","",W31*VLOOKUP(N31,【参考】数式用!$AD$2:$AH$27,MATCH(O31,【参考】数式用!$K$4:$N$4,0)+1,0)),"")</f>
        <v/>
      </c>
      <c r="Z31" s="1061"/>
      <c r="AA31" s="72"/>
      <c r="AB31" s="73"/>
      <c r="AC31" s="421" t="str">
        <f>IFERROR(X31*VLOOKUP(AG31,【参考】数式用4!$EY$3:$GF$106,MATCH(N31,【参考】数式用4!$EY$2:$GF$2,0)),"")</f>
        <v/>
      </c>
      <c r="AD31" s="523" t="str">
        <f t="shared" si="0"/>
        <v/>
      </c>
      <c r="AE31" s="525" t="str">
        <f t="shared" si="1"/>
        <v/>
      </c>
      <c r="AF31" s="417" t="str">
        <f>IF(O31="","",'別紙様式3-2（４・５月）'!O33&amp;'別紙様式3-2（４・５月）'!P33&amp;'別紙様式3-2（４・５月）'!Q33&amp;"から"&amp;O31)</f>
        <v/>
      </c>
      <c r="AG31" s="417"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8">
        <v>19</v>
      </c>
      <c r="B32" s="975" t="str">
        <f>IF(基本情報入力シート!C71="","",基本情報入力シート!C71)</f>
        <v/>
      </c>
      <c r="C32" s="976"/>
      <c r="D32" s="976"/>
      <c r="E32" s="976"/>
      <c r="F32" s="976"/>
      <c r="G32" s="976"/>
      <c r="H32" s="976"/>
      <c r="I32" s="977"/>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91"/>
      <c r="Q32" s="1092"/>
      <c r="R32" s="419" t="str">
        <f>IFERROR(IF('別紙様式3-2（４・５月）'!Z34="ベア加算","",P32*VLOOKUP(N32,【参考】数式用!$AD$2:$AH$37,MATCH(O32,【参考】数式用!$K$4:$N$4,0)+1,0)),"")</f>
        <v/>
      </c>
      <c r="S32" s="72"/>
      <c r="T32" s="1093"/>
      <c r="U32" s="1094"/>
      <c r="V32" s="420" t="str">
        <f>IFERROR(P32*VLOOKUP(AF32,【参考】数式用4!$EY$3:$GF$106,MATCH(N32,【参考】数式用4!$EY$2:$GF$2,0)),"")</f>
        <v/>
      </c>
      <c r="W32" s="49"/>
      <c r="X32" s="71"/>
      <c r="Y32" s="1061" t="str">
        <f>IFERROR(IF('別紙様式3-2（４・５月）'!Z34="ベア加算","",W32*VLOOKUP(N32,【参考】数式用!$AD$2:$AH$27,MATCH(O32,【参考】数式用!$K$4:$N$4,0)+1,0)),"")</f>
        <v/>
      </c>
      <c r="Z32" s="1061"/>
      <c r="AA32" s="72"/>
      <c r="AB32" s="73"/>
      <c r="AC32" s="421" t="str">
        <f>IFERROR(X32*VLOOKUP(AG32,【参考】数式用4!$EY$3:$GF$106,MATCH(N32,【参考】数式用4!$EY$2:$GF$2,0)),"")</f>
        <v/>
      </c>
      <c r="AD32" s="523" t="str">
        <f t="shared" si="0"/>
        <v/>
      </c>
      <c r="AE32" s="525" t="str">
        <f t="shared" si="1"/>
        <v/>
      </c>
      <c r="AF32" s="417" t="str">
        <f>IF(O32="","",'別紙様式3-2（４・５月）'!O34&amp;'別紙様式3-2（４・５月）'!P34&amp;'別紙様式3-2（４・５月）'!Q34&amp;"から"&amp;O32)</f>
        <v/>
      </c>
      <c r="AG32" s="417"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8">
        <v>20</v>
      </c>
      <c r="B33" s="975" t="str">
        <f>IF(基本情報入力シート!C72="","",基本情報入力シート!C72)</f>
        <v/>
      </c>
      <c r="C33" s="976"/>
      <c r="D33" s="976"/>
      <c r="E33" s="976"/>
      <c r="F33" s="976"/>
      <c r="G33" s="976"/>
      <c r="H33" s="976"/>
      <c r="I33" s="977"/>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91"/>
      <c r="Q33" s="1092"/>
      <c r="R33" s="419" t="str">
        <f>IFERROR(IF('別紙様式3-2（４・５月）'!Z35="ベア加算","",P33*VLOOKUP(N33,【参考】数式用!$AD$2:$AH$37,MATCH(O33,【参考】数式用!$K$4:$N$4,0)+1,0)),"")</f>
        <v/>
      </c>
      <c r="S33" s="72"/>
      <c r="T33" s="1093"/>
      <c r="U33" s="1094"/>
      <c r="V33" s="420" t="str">
        <f>IFERROR(P33*VLOOKUP(AF33,【参考】数式用4!$EY$3:$GF$106,MATCH(N33,【参考】数式用4!$EY$2:$GF$2,0)),"")</f>
        <v/>
      </c>
      <c r="W33" s="49"/>
      <c r="X33" s="71"/>
      <c r="Y33" s="1061" t="str">
        <f>IFERROR(IF('別紙様式3-2（４・５月）'!Z35="ベア加算","",W33*VLOOKUP(N33,【参考】数式用!$AD$2:$AH$27,MATCH(O33,【参考】数式用!$K$4:$N$4,0)+1,0)),"")</f>
        <v/>
      </c>
      <c r="Z33" s="1061"/>
      <c r="AA33" s="72"/>
      <c r="AB33" s="73"/>
      <c r="AC33" s="421" t="str">
        <f>IFERROR(X33*VLOOKUP(AG33,【参考】数式用4!$EY$3:$GF$106,MATCH(N33,【参考】数式用4!$EY$2:$GF$2,0)),"")</f>
        <v/>
      </c>
      <c r="AD33" s="523" t="str">
        <f t="shared" si="0"/>
        <v/>
      </c>
      <c r="AE33" s="525" t="str">
        <f t="shared" si="1"/>
        <v/>
      </c>
      <c r="AF33" s="417" t="str">
        <f>IF(O33="","",'別紙様式3-2（４・５月）'!O35&amp;'別紙様式3-2（４・５月）'!P35&amp;'別紙様式3-2（４・５月）'!Q35&amp;"から"&amp;O33)</f>
        <v/>
      </c>
      <c r="AG33" s="417"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8">
        <v>21</v>
      </c>
      <c r="B34" s="975" t="str">
        <f>IF(基本情報入力シート!C73="","",基本情報入力シート!C73)</f>
        <v/>
      </c>
      <c r="C34" s="976"/>
      <c r="D34" s="976"/>
      <c r="E34" s="976"/>
      <c r="F34" s="976"/>
      <c r="G34" s="976"/>
      <c r="H34" s="976"/>
      <c r="I34" s="977"/>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91"/>
      <c r="Q34" s="1092"/>
      <c r="R34" s="419" t="str">
        <f>IFERROR(IF('別紙様式3-2（４・５月）'!Z36="ベア加算","",P34*VLOOKUP(N34,【参考】数式用!$AD$2:$AH$37,MATCH(O34,【参考】数式用!$K$4:$N$4,0)+1,0)),"")</f>
        <v/>
      </c>
      <c r="S34" s="72"/>
      <c r="T34" s="1093"/>
      <c r="U34" s="1094"/>
      <c r="V34" s="420" t="str">
        <f>IFERROR(P34*VLOOKUP(AF34,【参考】数式用4!$EY$3:$GF$106,MATCH(N34,【参考】数式用4!$EY$2:$GF$2,0)),"")</f>
        <v/>
      </c>
      <c r="W34" s="49"/>
      <c r="X34" s="71"/>
      <c r="Y34" s="1061" t="str">
        <f>IFERROR(IF('別紙様式3-2（４・５月）'!Z36="ベア加算","",W34*VLOOKUP(N34,【参考】数式用!$AD$2:$AH$27,MATCH(O34,【参考】数式用!$K$4:$N$4,0)+1,0)),"")</f>
        <v/>
      </c>
      <c r="Z34" s="1061"/>
      <c r="AA34" s="72"/>
      <c r="AB34" s="73"/>
      <c r="AC34" s="421" t="str">
        <f>IFERROR(X34*VLOOKUP(AG34,【参考】数式用4!$EY$3:$GF$106,MATCH(N34,【参考】数式用4!$EY$2:$GF$2,0)),"")</f>
        <v/>
      </c>
      <c r="AD34" s="523" t="str">
        <f t="shared" si="0"/>
        <v/>
      </c>
      <c r="AE34" s="525" t="str">
        <f t="shared" si="1"/>
        <v/>
      </c>
      <c r="AF34" s="417" t="str">
        <f>IF(O34="","",'別紙様式3-2（４・５月）'!O36&amp;'別紙様式3-2（４・５月）'!P36&amp;'別紙様式3-2（４・５月）'!Q36&amp;"から"&amp;O34)</f>
        <v/>
      </c>
      <c r="AG34" s="417"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8">
        <v>22</v>
      </c>
      <c r="B35" s="975" t="str">
        <f>IF(基本情報入力シート!C74="","",基本情報入力シート!C74)</f>
        <v/>
      </c>
      <c r="C35" s="976"/>
      <c r="D35" s="976"/>
      <c r="E35" s="976"/>
      <c r="F35" s="976"/>
      <c r="G35" s="976"/>
      <c r="H35" s="976"/>
      <c r="I35" s="977"/>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91"/>
      <c r="Q35" s="1092"/>
      <c r="R35" s="419" t="str">
        <f>IFERROR(IF('別紙様式3-2（４・５月）'!Z37="ベア加算","",P35*VLOOKUP(N35,【参考】数式用!$AD$2:$AH$37,MATCH(O35,【参考】数式用!$K$4:$N$4,0)+1,0)),"")</f>
        <v/>
      </c>
      <c r="S35" s="72"/>
      <c r="T35" s="1093"/>
      <c r="U35" s="1094"/>
      <c r="V35" s="420" t="str">
        <f>IFERROR(P35*VLOOKUP(AF35,【参考】数式用4!$EY$3:$GF$106,MATCH(N35,【参考】数式用4!$EY$2:$GF$2,0)),"")</f>
        <v/>
      </c>
      <c r="W35" s="49"/>
      <c r="X35" s="71"/>
      <c r="Y35" s="1061" t="str">
        <f>IFERROR(IF('別紙様式3-2（４・５月）'!Z37="ベア加算","",W35*VLOOKUP(N35,【参考】数式用!$AD$2:$AH$27,MATCH(O35,【参考】数式用!$K$4:$N$4,0)+1,0)),"")</f>
        <v/>
      </c>
      <c r="Z35" s="1061"/>
      <c r="AA35" s="72"/>
      <c r="AB35" s="73"/>
      <c r="AC35" s="421" t="str">
        <f>IFERROR(X35*VLOOKUP(AG35,【参考】数式用4!$EY$3:$GF$106,MATCH(N35,【参考】数式用4!$EY$2:$GF$2,0)),"")</f>
        <v/>
      </c>
      <c r="AD35" s="523" t="str">
        <f t="shared" si="0"/>
        <v/>
      </c>
      <c r="AE35" s="525" t="str">
        <f t="shared" si="1"/>
        <v/>
      </c>
      <c r="AF35" s="417" t="str">
        <f>IF(O35="","",'別紙様式3-2（４・５月）'!O37&amp;'別紙様式3-2（４・５月）'!P37&amp;'別紙様式3-2（４・５月）'!Q37&amp;"から"&amp;O35)</f>
        <v/>
      </c>
      <c r="AG35" s="417"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8">
        <v>23</v>
      </c>
      <c r="B36" s="975" t="str">
        <f>IF(基本情報入力シート!C75="","",基本情報入力シート!C75)</f>
        <v/>
      </c>
      <c r="C36" s="976"/>
      <c r="D36" s="976"/>
      <c r="E36" s="976"/>
      <c r="F36" s="976"/>
      <c r="G36" s="976"/>
      <c r="H36" s="976"/>
      <c r="I36" s="977"/>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91"/>
      <c r="Q36" s="1092"/>
      <c r="R36" s="419" t="str">
        <f>IFERROR(IF('別紙様式3-2（４・５月）'!Z38="ベア加算","",P36*VLOOKUP(N36,【参考】数式用!$AD$2:$AH$37,MATCH(O36,【参考】数式用!$K$4:$N$4,0)+1,0)),"")</f>
        <v/>
      </c>
      <c r="S36" s="72"/>
      <c r="T36" s="1093"/>
      <c r="U36" s="1094"/>
      <c r="V36" s="420" t="str">
        <f>IFERROR(P36*VLOOKUP(AF36,【参考】数式用4!$EY$3:$GF$106,MATCH(N36,【参考】数式用4!$EY$2:$GF$2,0)),"")</f>
        <v/>
      </c>
      <c r="W36" s="49"/>
      <c r="X36" s="71"/>
      <c r="Y36" s="1061" t="str">
        <f>IFERROR(IF('別紙様式3-2（４・５月）'!Z38="ベア加算","",W36*VLOOKUP(N36,【参考】数式用!$AD$2:$AH$27,MATCH(O36,【参考】数式用!$K$4:$N$4,0)+1,0)),"")</f>
        <v/>
      </c>
      <c r="Z36" s="1061"/>
      <c r="AA36" s="72"/>
      <c r="AB36" s="73"/>
      <c r="AC36" s="421" t="str">
        <f>IFERROR(X36*VLOOKUP(AG36,【参考】数式用4!$EY$3:$GF$106,MATCH(N36,【参考】数式用4!$EY$2:$GF$2,0)),"")</f>
        <v/>
      </c>
      <c r="AD36" s="523" t="str">
        <f t="shared" si="0"/>
        <v/>
      </c>
      <c r="AE36" s="525" t="str">
        <f t="shared" si="1"/>
        <v/>
      </c>
      <c r="AF36" s="417" t="str">
        <f>IF(O36="","",'別紙様式3-2（４・５月）'!O38&amp;'別紙様式3-2（４・５月）'!P38&amp;'別紙様式3-2（４・５月）'!Q38&amp;"から"&amp;O36)</f>
        <v/>
      </c>
      <c r="AG36" s="417"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8">
        <v>24</v>
      </c>
      <c r="B37" s="975" t="str">
        <f>IF(基本情報入力シート!C76="","",基本情報入力シート!C76)</f>
        <v/>
      </c>
      <c r="C37" s="976"/>
      <c r="D37" s="976"/>
      <c r="E37" s="976"/>
      <c r="F37" s="976"/>
      <c r="G37" s="976"/>
      <c r="H37" s="976"/>
      <c r="I37" s="977"/>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91"/>
      <c r="Q37" s="1092"/>
      <c r="R37" s="419" t="str">
        <f>IFERROR(IF('別紙様式3-2（４・５月）'!Z39="ベア加算","",P37*VLOOKUP(N37,【参考】数式用!$AD$2:$AH$37,MATCH(O37,【参考】数式用!$K$4:$N$4,0)+1,0)),"")</f>
        <v/>
      </c>
      <c r="S37" s="72"/>
      <c r="T37" s="1093"/>
      <c r="U37" s="1094"/>
      <c r="V37" s="420" t="str">
        <f>IFERROR(P37*VLOOKUP(AF37,【参考】数式用4!$EY$3:$GF$106,MATCH(N37,【参考】数式用4!$EY$2:$GF$2,0)),"")</f>
        <v/>
      </c>
      <c r="W37" s="49"/>
      <c r="X37" s="71"/>
      <c r="Y37" s="1061" t="str">
        <f>IFERROR(IF('別紙様式3-2（４・５月）'!Z39="ベア加算","",W37*VLOOKUP(N37,【参考】数式用!$AD$2:$AH$27,MATCH(O37,【参考】数式用!$K$4:$N$4,0)+1,0)),"")</f>
        <v/>
      </c>
      <c r="Z37" s="1061"/>
      <c r="AA37" s="72"/>
      <c r="AB37" s="73"/>
      <c r="AC37" s="421" t="str">
        <f>IFERROR(X37*VLOOKUP(AG37,【参考】数式用4!$EY$3:$GF$106,MATCH(N37,【参考】数式用4!$EY$2:$GF$2,0)),"")</f>
        <v/>
      </c>
      <c r="AD37" s="523" t="str">
        <f t="shared" si="0"/>
        <v/>
      </c>
      <c r="AE37" s="525" t="str">
        <f t="shared" si="1"/>
        <v/>
      </c>
      <c r="AF37" s="417" t="str">
        <f>IF(O37="","",'別紙様式3-2（４・５月）'!O39&amp;'別紙様式3-2（４・５月）'!P39&amp;'別紙様式3-2（４・５月）'!Q39&amp;"から"&amp;O37)</f>
        <v/>
      </c>
      <c r="AG37" s="417"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8">
        <v>25</v>
      </c>
      <c r="B38" s="975" t="str">
        <f>IF(基本情報入力シート!C77="","",基本情報入力シート!C77)</f>
        <v/>
      </c>
      <c r="C38" s="976"/>
      <c r="D38" s="976"/>
      <c r="E38" s="976"/>
      <c r="F38" s="976"/>
      <c r="G38" s="976"/>
      <c r="H38" s="976"/>
      <c r="I38" s="977"/>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91"/>
      <c r="Q38" s="1092"/>
      <c r="R38" s="419" t="str">
        <f>IFERROR(IF('別紙様式3-2（４・５月）'!Z40="ベア加算","",P38*VLOOKUP(N38,【参考】数式用!$AD$2:$AH$37,MATCH(O38,【参考】数式用!$K$4:$N$4,0)+1,0)),"")</f>
        <v/>
      </c>
      <c r="S38" s="72"/>
      <c r="T38" s="1093"/>
      <c r="U38" s="1094"/>
      <c r="V38" s="420" t="str">
        <f>IFERROR(P38*VLOOKUP(AF38,【参考】数式用4!$EY$3:$GF$106,MATCH(N38,【参考】数式用4!$EY$2:$GF$2,0)),"")</f>
        <v/>
      </c>
      <c r="W38" s="49"/>
      <c r="X38" s="71"/>
      <c r="Y38" s="1061" t="str">
        <f>IFERROR(IF('別紙様式3-2（４・５月）'!Z40="ベア加算","",W38*VLOOKUP(N38,【参考】数式用!$AD$2:$AH$27,MATCH(O38,【参考】数式用!$K$4:$N$4,0)+1,0)),"")</f>
        <v/>
      </c>
      <c r="Z38" s="1061"/>
      <c r="AA38" s="72"/>
      <c r="AB38" s="73"/>
      <c r="AC38" s="421" t="str">
        <f>IFERROR(X38*VLOOKUP(AG38,【参考】数式用4!$EY$3:$GF$106,MATCH(N38,【参考】数式用4!$EY$2:$GF$2,0)),"")</f>
        <v/>
      </c>
      <c r="AD38" s="523" t="str">
        <f t="shared" si="0"/>
        <v/>
      </c>
      <c r="AE38" s="525" t="str">
        <f t="shared" si="1"/>
        <v/>
      </c>
      <c r="AF38" s="417" t="str">
        <f>IF(O38="","",'別紙様式3-2（４・５月）'!O40&amp;'別紙様式3-2（４・５月）'!P40&amp;'別紙様式3-2（４・５月）'!Q40&amp;"から"&amp;O38)</f>
        <v/>
      </c>
      <c r="AG38" s="417"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8">
        <v>26</v>
      </c>
      <c r="B39" s="975" t="str">
        <f>IF(基本情報入力シート!C78="","",基本情報入力シート!C78)</f>
        <v/>
      </c>
      <c r="C39" s="976"/>
      <c r="D39" s="976"/>
      <c r="E39" s="976"/>
      <c r="F39" s="976"/>
      <c r="G39" s="976"/>
      <c r="H39" s="976"/>
      <c r="I39" s="977"/>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91"/>
      <c r="Q39" s="1092"/>
      <c r="R39" s="419" t="str">
        <f>IFERROR(IF('別紙様式3-2（４・５月）'!Z41="ベア加算","",P39*VLOOKUP(N39,【参考】数式用!$AD$2:$AH$37,MATCH(O39,【参考】数式用!$K$4:$N$4,0)+1,0)),"")</f>
        <v/>
      </c>
      <c r="S39" s="72"/>
      <c r="T39" s="1093"/>
      <c r="U39" s="1094"/>
      <c r="V39" s="420" t="str">
        <f>IFERROR(P39*VLOOKUP(AF39,【参考】数式用4!$EY$3:$GF$106,MATCH(N39,【参考】数式用4!$EY$2:$GF$2,0)),"")</f>
        <v/>
      </c>
      <c r="W39" s="49"/>
      <c r="X39" s="71"/>
      <c r="Y39" s="1061" t="str">
        <f>IFERROR(IF('別紙様式3-2（４・５月）'!Z41="ベア加算","",W39*VLOOKUP(N39,【参考】数式用!$AD$2:$AH$27,MATCH(O39,【参考】数式用!$K$4:$N$4,0)+1,0)),"")</f>
        <v/>
      </c>
      <c r="Z39" s="1061"/>
      <c r="AA39" s="72"/>
      <c r="AB39" s="73"/>
      <c r="AC39" s="421" t="str">
        <f>IFERROR(X39*VLOOKUP(AG39,【参考】数式用4!$EY$3:$GF$106,MATCH(N39,【参考】数式用4!$EY$2:$GF$2,0)),"")</f>
        <v/>
      </c>
      <c r="AD39" s="523" t="str">
        <f t="shared" si="0"/>
        <v/>
      </c>
      <c r="AE39" s="525" t="str">
        <f t="shared" si="1"/>
        <v/>
      </c>
      <c r="AF39" s="417" t="str">
        <f>IF(O39="","",'別紙様式3-2（４・５月）'!O41&amp;'別紙様式3-2（４・５月）'!P41&amp;'別紙様式3-2（４・５月）'!Q41&amp;"から"&amp;O39)</f>
        <v/>
      </c>
      <c r="AG39" s="417"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8">
        <v>27</v>
      </c>
      <c r="B40" s="975" t="str">
        <f>IF(基本情報入力シート!C79="","",基本情報入力シート!C79)</f>
        <v/>
      </c>
      <c r="C40" s="976"/>
      <c r="D40" s="976"/>
      <c r="E40" s="976"/>
      <c r="F40" s="976"/>
      <c r="G40" s="976"/>
      <c r="H40" s="976"/>
      <c r="I40" s="977"/>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91"/>
      <c r="Q40" s="1092"/>
      <c r="R40" s="419" t="str">
        <f>IFERROR(IF('別紙様式3-2（４・５月）'!Z42="ベア加算","",P40*VLOOKUP(N40,【参考】数式用!$AD$2:$AH$37,MATCH(O40,【参考】数式用!$K$4:$N$4,0)+1,0)),"")</f>
        <v/>
      </c>
      <c r="S40" s="72"/>
      <c r="T40" s="1093"/>
      <c r="U40" s="1094"/>
      <c r="V40" s="420" t="str">
        <f>IFERROR(P40*VLOOKUP(AF40,【参考】数式用4!$EY$3:$GF$106,MATCH(N40,【参考】数式用4!$EY$2:$GF$2,0)),"")</f>
        <v/>
      </c>
      <c r="W40" s="49"/>
      <c r="X40" s="71"/>
      <c r="Y40" s="1061" t="str">
        <f>IFERROR(IF('別紙様式3-2（４・５月）'!Z42="ベア加算","",W40*VLOOKUP(N40,【参考】数式用!$AD$2:$AH$27,MATCH(O40,【参考】数式用!$K$4:$N$4,0)+1,0)),"")</f>
        <v/>
      </c>
      <c r="Z40" s="1061"/>
      <c r="AA40" s="72"/>
      <c r="AB40" s="73"/>
      <c r="AC40" s="421" t="str">
        <f>IFERROR(X40*VLOOKUP(AG40,【参考】数式用4!$EY$3:$GF$106,MATCH(N40,【参考】数式用4!$EY$2:$GF$2,0)),"")</f>
        <v/>
      </c>
      <c r="AD40" s="523" t="str">
        <f t="shared" si="0"/>
        <v/>
      </c>
      <c r="AE40" s="525" t="str">
        <f t="shared" si="1"/>
        <v/>
      </c>
      <c r="AF40" s="417" t="str">
        <f>IF(O40="","",'別紙様式3-2（４・５月）'!O42&amp;'別紙様式3-2（４・５月）'!P42&amp;'別紙様式3-2（４・５月）'!Q42&amp;"から"&amp;O40)</f>
        <v/>
      </c>
      <c r="AG40" s="417"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8">
        <v>28</v>
      </c>
      <c r="B41" s="975" t="str">
        <f>IF(基本情報入力シート!C80="","",基本情報入力シート!C80)</f>
        <v/>
      </c>
      <c r="C41" s="976"/>
      <c r="D41" s="976"/>
      <c r="E41" s="976"/>
      <c r="F41" s="976"/>
      <c r="G41" s="976"/>
      <c r="H41" s="976"/>
      <c r="I41" s="977"/>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91"/>
      <c r="Q41" s="1092"/>
      <c r="R41" s="419" t="str">
        <f>IFERROR(IF('別紙様式3-2（４・５月）'!Z43="ベア加算","",P41*VLOOKUP(N41,【参考】数式用!$AD$2:$AH$37,MATCH(O41,【参考】数式用!$K$4:$N$4,0)+1,0)),"")</f>
        <v/>
      </c>
      <c r="S41" s="72"/>
      <c r="T41" s="1093"/>
      <c r="U41" s="1094"/>
      <c r="V41" s="420" t="str">
        <f>IFERROR(P41*VLOOKUP(AF41,【参考】数式用4!$EY$3:$GF$106,MATCH(N41,【参考】数式用4!$EY$2:$GF$2,0)),"")</f>
        <v/>
      </c>
      <c r="W41" s="49"/>
      <c r="X41" s="71"/>
      <c r="Y41" s="1061" t="str">
        <f>IFERROR(IF('別紙様式3-2（４・５月）'!Z43="ベア加算","",W41*VLOOKUP(N41,【参考】数式用!$AD$2:$AH$27,MATCH(O41,【参考】数式用!$K$4:$N$4,0)+1,0)),"")</f>
        <v/>
      </c>
      <c r="Z41" s="1061"/>
      <c r="AA41" s="72"/>
      <c r="AB41" s="73"/>
      <c r="AC41" s="421" t="str">
        <f>IFERROR(X41*VLOOKUP(AG41,【参考】数式用4!$EY$3:$GF$106,MATCH(N41,【参考】数式用4!$EY$2:$GF$2,0)),"")</f>
        <v/>
      </c>
      <c r="AD41" s="523" t="str">
        <f t="shared" si="0"/>
        <v/>
      </c>
      <c r="AE41" s="525" t="str">
        <f t="shared" si="1"/>
        <v/>
      </c>
      <c r="AF41" s="417" t="str">
        <f>IF(O41="","",'別紙様式3-2（４・５月）'!O43&amp;'別紙様式3-2（４・５月）'!P43&amp;'別紙様式3-2（４・５月）'!Q43&amp;"から"&amp;O41)</f>
        <v/>
      </c>
      <c r="AG41" s="417"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8">
        <v>29</v>
      </c>
      <c r="B42" s="975" t="str">
        <f>IF(基本情報入力シート!C81="","",基本情報入力シート!C81)</f>
        <v/>
      </c>
      <c r="C42" s="976"/>
      <c r="D42" s="976"/>
      <c r="E42" s="976"/>
      <c r="F42" s="976"/>
      <c r="G42" s="976"/>
      <c r="H42" s="976"/>
      <c r="I42" s="977"/>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91"/>
      <c r="Q42" s="1092"/>
      <c r="R42" s="419" t="str">
        <f>IFERROR(IF('別紙様式3-2（４・５月）'!Z44="ベア加算","",P42*VLOOKUP(N42,【参考】数式用!$AD$2:$AH$37,MATCH(O42,【参考】数式用!$K$4:$N$4,0)+1,0)),"")</f>
        <v/>
      </c>
      <c r="S42" s="72"/>
      <c r="T42" s="1093"/>
      <c r="U42" s="1094"/>
      <c r="V42" s="420" t="str">
        <f>IFERROR(P42*VLOOKUP(AF42,【参考】数式用4!$EY$3:$GF$106,MATCH(N42,【参考】数式用4!$EY$2:$GF$2,0)),"")</f>
        <v/>
      </c>
      <c r="W42" s="49"/>
      <c r="X42" s="71"/>
      <c r="Y42" s="1061" t="str">
        <f>IFERROR(IF('別紙様式3-2（４・５月）'!Z44="ベア加算","",W42*VLOOKUP(N42,【参考】数式用!$AD$2:$AH$27,MATCH(O42,【参考】数式用!$K$4:$N$4,0)+1,0)),"")</f>
        <v/>
      </c>
      <c r="Z42" s="1061"/>
      <c r="AA42" s="72"/>
      <c r="AB42" s="73"/>
      <c r="AC42" s="421" t="str">
        <f>IFERROR(X42*VLOOKUP(AG42,【参考】数式用4!$EY$3:$GF$106,MATCH(N42,【参考】数式用4!$EY$2:$GF$2,0)),"")</f>
        <v/>
      </c>
      <c r="AD42" s="523" t="str">
        <f t="shared" si="0"/>
        <v/>
      </c>
      <c r="AE42" s="525" t="str">
        <f t="shared" si="1"/>
        <v/>
      </c>
      <c r="AF42" s="417" t="str">
        <f>IF(O42="","",'別紙様式3-2（４・５月）'!O44&amp;'別紙様式3-2（４・５月）'!P44&amp;'別紙様式3-2（４・５月）'!Q44&amp;"から"&amp;O42)</f>
        <v/>
      </c>
      <c r="AG42" s="417"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8">
        <v>30</v>
      </c>
      <c r="B43" s="975" t="str">
        <f>IF(基本情報入力シート!C82="","",基本情報入力シート!C82)</f>
        <v/>
      </c>
      <c r="C43" s="976"/>
      <c r="D43" s="976"/>
      <c r="E43" s="976"/>
      <c r="F43" s="976"/>
      <c r="G43" s="976"/>
      <c r="H43" s="976"/>
      <c r="I43" s="977"/>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91"/>
      <c r="Q43" s="1092"/>
      <c r="R43" s="419" t="str">
        <f>IFERROR(IF('別紙様式3-2（４・５月）'!Z45="ベア加算","",P43*VLOOKUP(N43,【参考】数式用!$AD$2:$AH$37,MATCH(O43,【参考】数式用!$K$4:$N$4,0)+1,0)),"")</f>
        <v/>
      </c>
      <c r="S43" s="72"/>
      <c r="T43" s="1093"/>
      <c r="U43" s="1094"/>
      <c r="V43" s="420" t="str">
        <f>IFERROR(P43*VLOOKUP(AF43,【参考】数式用4!$EY$3:$GF$106,MATCH(N43,【参考】数式用4!$EY$2:$GF$2,0)),"")</f>
        <v/>
      </c>
      <c r="W43" s="49"/>
      <c r="X43" s="71"/>
      <c r="Y43" s="1061" t="str">
        <f>IFERROR(IF('別紙様式3-2（４・５月）'!Z45="ベア加算","",W43*VLOOKUP(N43,【参考】数式用!$AD$2:$AH$27,MATCH(O43,【参考】数式用!$K$4:$N$4,0)+1,0)),"")</f>
        <v/>
      </c>
      <c r="Z43" s="1061"/>
      <c r="AA43" s="72"/>
      <c r="AB43" s="73"/>
      <c r="AC43" s="421" t="str">
        <f>IFERROR(X43*VLOOKUP(AG43,【参考】数式用4!$EY$3:$GF$106,MATCH(N43,【参考】数式用4!$EY$2:$GF$2,0)),"")</f>
        <v/>
      </c>
      <c r="AD43" s="523" t="str">
        <f t="shared" si="0"/>
        <v/>
      </c>
      <c r="AE43" s="525" t="str">
        <f t="shared" si="1"/>
        <v/>
      </c>
      <c r="AF43" s="417" t="str">
        <f>IF(O43="","",'別紙様式3-2（４・５月）'!O45&amp;'別紙様式3-2（４・５月）'!P45&amp;'別紙様式3-2（４・５月）'!Q45&amp;"から"&amp;O43)</f>
        <v/>
      </c>
      <c r="AG43" s="417"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8">
        <v>31</v>
      </c>
      <c r="B44" s="975" t="str">
        <f>IF(基本情報入力シート!C83="","",基本情報入力シート!C83)</f>
        <v/>
      </c>
      <c r="C44" s="976"/>
      <c r="D44" s="976"/>
      <c r="E44" s="976"/>
      <c r="F44" s="976"/>
      <c r="G44" s="976"/>
      <c r="H44" s="976"/>
      <c r="I44" s="977"/>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91"/>
      <c r="Q44" s="1092"/>
      <c r="R44" s="419" t="str">
        <f>IFERROR(IF('別紙様式3-2（４・５月）'!Z46="ベア加算","",P44*VLOOKUP(N44,【参考】数式用!$AD$2:$AH$37,MATCH(O44,【参考】数式用!$K$4:$N$4,0)+1,0)),"")</f>
        <v/>
      </c>
      <c r="S44" s="72"/>
      <c r="T44" s="1093"/>
      <c r="U44" s="1094"/>
      <c r="V44" s="420" t="str">
        <f>IFERROR(P44*VLOOKUP(AF44,【参考】数式用4!$EY$3:$GF$106,MATCH(N44,【参考】数式用4!$EY$2:$GF$2,0)),"")</f>
        <v/>
      </c>
      <c r="W44" s="49"/>
      <c r="X44" s="71"/>
      <c r="Y44" s="1061" t="str">
        <f>IFERROR(IF('別紙様式3-2（４・５月）'!Z46="ベア加算","",W44*VLOOKUP(N44,【参考】数式用!$AD$2:$AH$27,MATCH(O44,【参考】数式用!$K$4:$N$4,0)+1,0)),"")</f>
        <v/>
      </c>
      <c r="Z44" s="1061"/>
      <c r="AA44" s="72"/>
      <c r="AB44" s="73"/>
      <c r="AC44" s="421" t="str">
        <f>IFERROR(X44*VLOOKUP(AG44,【参考】数式用4!$EY$3:$GF$106,MATCH(N44,【参考】数式用4!$EY$2:$GF$2,0)),"")</f>
        <v/>
      </c>
      <c r="AD44" s="523" t="str">
        <f t="shared" si="0"/>
        <v/>
      </c>
      <c r="AE44" s="525" t="str">
        <f t="shared" si="1"/>
        <v/>
      </c>
      <c r="AF44" s="417" t="str">
        <f>IF(O44="","",'別紙様式3-2（４・５月）'!O46&amp;'別紙様式3-2（４・５月）'!P46&amp;'別紙様式3-2（４・５月）'!Q46&amp;"から"&amp;O44)</f>
        <v/>
      </c>
      <c r="AG44" s="417"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8">
        <v>32</v>
      </c>
      <c r="B45" s="975" t="str">
        <f>IF(基本情報入力シート!C84="","",基本情報入力シート!C84)</f>
        <v/>
      </c>
      <c r="C45" s="976"/>
      <c r="D45" s="976"/>
      <c r="E45" s="976"/>
      <c r="F45" s="976"/>
      <c r="G45" s="976"/>
      <c r="H45" s="976"/>
      <c r="I45" s="977"/>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91"/>
      <c r="Q45" s="1092"/>
      <c r="R45" s="419" t="str">
        <f>IFERROR(IF('別紙様式3-2（４・５月）'!Z47="ベア加算","",P45*VLOOKUP(N45,【参考】数式用!$AD$2:$AH$37,MATCH(O45,【参考】数式用!$K$4:$N$4,0)+1,0)),"")</f>
        <v/>
      </c>
      <c r="S45" s="72"/>
      <c r="T45" s="1093"/>
      <c r="U45" s="1094"/>
      <c r="V45" s="420" t="str">
        <f>IFERROR(P45*VLOOKUP(AF45,【参考】数式用4!$EY$3:$GF$106,MATCH(N45,【参考】数式用4!$EY$2:$GF$2,0)),"")</f>
        <v/>
      </c>
      <c r="W45" s="49"/>
      <c r="X45" s="71"/>
      <c r="Y45" s="1061" t="str">
        <f>IFERROR(IF('別紙様式3-2（４・５月）'!Z47="ベア加算","",W45*VLOOKUP(N45,【参考】数式用!$AD$2:$AH$27,MATCH(O45,【参考】数式用!$K$4:$N$4,0)+1,0)),"")</f>
        <v/>
      </c>
      <c r="Z45" s="1061"/>
      <c r="AA45" s="72"/>
      <c r="AB45" s="73"/>
      <c r="AC45" s="421" t="str">
        <f>IFERROR(X45*VLOOKUP(AG45,【参考】数式用4!$EY$3:$GF$106,MATCH(N45,【参考】数式用4!$EY$2:$GF$2,0)),"")</f>
        <v/>
      </c>
      <c r="AD45" s="523" t="str">
        <f t="shared" si="0"/>
        <v/>
      </c>
      <c r="AE45" s="525" t="str">
        <f t="shared" si="1"/>
        <v/>
      </c>
      <c r="AF45" s="417" t="str">
        <f>IF(O45="","",'別紙様式3-2（４・５月）'!O47&amp;'別紙様式3-2（４・５月）'!P47&amp;'別紙様式3-2（４・５月）'!Q47&amp;"から"&amp;O45)</f>
        <v/>
      </c>
      <c r="AG45" s="417"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8">
        <v>33</v>
      </c>
      <c r="B46" s="975" t="str">
        <f>IF(基本情報入力シート!C85="","",基本情報入力シート!C85)</f>
        <v/>
      </c>
      <c r="C46" s="976"/>
      <c r="D46" s="976"/>
      <c r="E46" s="976"/>
      <c r="F46" s="976"/>
      <c r="G46" s="976"/>
      <c r="H46" s="976"/>
      <c r="I46" s="977"/>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91"/>
      <c r="Q46" s="1092"/>
      <c r="R46" s="419" t="str">
        <f>IFERROR(IF('別紙様式3-2（４・５月）'!Z48="ベア加算","",P46*VLOOKUP(N46,【参考】数式用!$AD$2:$AH$37,MATCH(O46,【参考】数式用!$K$4:$N$4,0)+1,0)),"")</f>
        <v/>
      </c>
      <c r="S46" s="72"/>
      <c r="T46" s="1093"/>
      <c r="U46" s="1094"/>
      <c r="V46" s="420" t="str">
        <f>IFERROR(P46*VLOOKUP(AF46,【参考】数式用4!$EY$3:$GF$106,MATCH(N46,【参考】数式用4!$EY$2:$GF$2,0)),"")</f>
        <v/>
      </c>
      <c r="W46" s="49"/>
      <c r="X46" s="71"/>
      <c r="Y46" s="1061" t="str">
        <f>IFERROR(IF('別紙様式3-2（４・５月）'!Z48="ベア加算","",W46*VLOOKUP(N46,【参考】数式用!$AD$2:$AH$27,MATCH(O46,【参考】数式用!$K$4:$N$4,0)+1,0)),"")</f>
        <v/>
      </c>
      <c r="Z46" s="1061"/>
      <c r="AA46" s="72"/>
      <c r="AB46" s="73"/>
      <c r="AC46" s="421" t="str">
        <f>IFERROR(X46*VLOOKUP(AG46,【参考】数式用4!$EY$3:$GF$106,MATCH(N46,【参考】数式用4!$EY$2:$GF$2,0)),"")</f>
        <v/>
      </c>
      <c r="AD46" s="523" t="str">
        <f t="shared" si="0"/>
        <v/>
      </c>
      <c r="AE46" s="525" t="str">
        <f t="shared" si="1"/>
        <v/>
      </c>
      <c r="AF46" s="417" t="str">
        <f>IF(O46="","",'別紙様式3-2（４・５月）'!O48&amp;'別紙様式3-2（４・５月）'!P48&amp;'別紙様式3-2（４・５月）'!Q48&amp;"から"&amp;O46)</f>
        <v/>
      </c>
      <c r="AG46" s="417"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8">
        <v>34</v>
      </c>
      <c r="B47" s="975" t="str">
        <f>IF(基本情報入力シート!C86="","",基本情報入力シート!C86)</f>
        <v/>
      </c>
      <c r="C47" s="976"/>
      <c r="D47" s="976"/>
      <c r="E47" s="976"/>
      <c r="F47" s="976"/>
      <c r="G47" s="976"/>
      <c r="H47" s="976"/>
      <c r="I47" s="977"/>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91"/>
      <c r="Q47" s="1092"/>
      <c r="R47" s="419" t="str">
        <f>IFERROR(IF('別紙様式3-2（４・５月）'!Z49="ベア加算","",P47*VLOOKUP(N47,【参考】数式用!$AD$2:$AH$37,MATCH(O47,【参考】数式用!$K$4:$N$4,0)+1,0)),"")</f>
        <v/>
      </c>
      <c r="S47" s="72"/>
      <c r="T47" s="1093"/>
      <c r="U47" s="1094"/>
      <c r="V47" s="420" t="str">
        <f>IFERROR(P47*VLOOKUP(AF47,【参考】数式用4!$EY$3:$GF$106,MATCH(N47,【参考】数式用4!$EY$2:$GF$2,0)),"")</f>
        <v/>
      </c>
      <c r="W47" s="49"/>
      <c r="X47" s="71"/>
      <c r="Y47" s="1061" t="str">
        <f>IFERROR(IF('別紙様式3-2（４・５月）'!Z49="ベア加算","",W47*VLOOKUP(N47,【参考】数式用!$AD$2:$AH$27,MATCH(O47,【参考】数式用!$K$4:$N$4,0)+1,0)),"")</f>
        <v/>
      </c>
      <c r="Z47" s="1061"/>
      <c r="AA47" s="72"/>
      <c r="AB47" s="73"/>
      <c r="AC47" s="421" t="str">
        <f>IFERROR(X47*VLOOKUP(AG47,【参考】数式用4!$EY$3:$GF$106,MATCH(N47,【参考】数式用4!$EY$2:$GF$2,0)),"")</f>
        <v/>
      </c>
      <c r="AD47" s="523" t="str">
        <f t="shared" si="0"/>
        <v/>
      </c>
      <c r="AE47" s="525" t="str">
        <f t="shared" si="1"/>
        <v/>
      </c>
      <c r="AF47" s="417" t="str">
        <f>IF(O47="","",'別紙様式3-2（４・５月）'!O49&amp;'別紙様式3-2（４・５月）'!P49&amp;'別紙様式3-2（４・５月）'!Q49&amp;"から"&amp;O47)</f>
        <v/>
      </c>
      <c r="AG47" s="417"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8">
        <v>35</v>
      </c>
      <c r="B48" s="975" t="str">
        <f>IF(基本情報入力シート!C87="","",基本情報入力シート!C87)</f>
        <v/>
      </c>
      <c r="C48" s="976"/>
      <c r="D48" s="976"/>
      <c r="E48" s="976"/>
      <c r="F48" s="976"/>
      <c r="G48" s="976"/>
      <c r="H48" s="976"/>
      <c r="I48" s="977"/>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91"/>
      <c r="Q48" s="1092"/>
      <c r="R48" s="419" t="str">
        <f>IFERROR(IF('別紙様式3-2（４・５月）'!Z50="ベア加算","",P48*VLOOKUP(N48,【参考】数式用!$AD$2:$AH$37,MATCH(O48,【参考】数式用!$K$4:$N$4,0)+1,0)),"")</f>
        <v/>
      </c>
      <c r="S48" s="72"/>
      <c r="T48" s="1093"/>
      <c r="U48" s="1094"/>
      <c r="V48" s="420" t="str">
        <f>IFERROR(P48*VLOOKUP(AF48,【参考】数式用4!$EY$3:$GF$106,MATCH(N48,【参考】数式用4!$EY$2:$GF$2,0)),"")</f>
        <v/>
      </c>
      <c r="W48" s="49"/>
      <c r="X48" s="71"/>
      <c r="Y48" s="1061" t="str">
        <f>IFERROR(IF('別紙様式3-2（４・５月）'!Z50="ベア加算","",W48*VLOOKUP(N48,【参考】数式用!$AD$2:$AH$27,MATCH(O48,【参考】数式用!$K$4:$N$4,0)+1,0)),"")</f>
        <v/>
      </c>
      <c r="Z48" s="1061"/>
      <c r="AA48" s="72"/>
      <c r="AB48" s="73"/>
      <c r="AC48" s="421" t="str">
        <f>IFERROR(X48*VLOOKUP(AG48,【参考】数式用4!$EY$3:$GF$106,MATCH(N48,【参考】数式用4!$EY$2:$GF$2,0)),"")</f>
        <v/>
      </c>
      <c r="AD48" s="523" t="str">
        <f t="shared" si="0"/>
        <v/>
      </c>
      <c r="AE48" s="525" t="str">
        <f t="shared" si="1"/>
        <v/>
      </c>
      <c r="AF48" s="417" t="str">
        <f>IF(O48="","",'別紙様式3-2（４・５月）'!O50&amp;'別紙様式3-2（４・５月）'!P50&amp;'別紙様式3-2（４・５月）'!Q50&amp;"から"&amp;O48)</f>
        <v/>
      </c>
      <c r="AG48" s="417"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8">
        <v>36</v>
      </c>
      <c r="B49" s="975" t="str">
        <f>IF(基本情報入力シート!C88="","",基本情報入力シート!C88)</f>
        <v/>
      </c>
      <c r="C49" s="976"/>
      <c r="D49" s="976"/>
      <c r="E49" s="976"/>
      <c r="F49" s="976"/>
      <c r="G49" s="976"/>
      <c r="H49" s="976"/>
      <c r="I49" s="977"/>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91"/>
      <c r="Q49" s="1092"/>
      <c r="R49" s="419" t="str">
        <f>IFERROR(IF('別紙様式3-2（４・５月）'!Z51="ベア加算","",P49*VLOOKUP(N49,【参考】数式用!$AD$2:$AH$37,MATCH(O49,【参考】数式用!$K$4:$N$4,0)+1,0)),"")</f>
        <v/>
      </c>
      <c r="S49" s="72"/>
      <c r="T49" s="1093"/>
      <c r="U49" s="1094"/>
      <c r="V49" s="420" t="str">
        <f>IFERROR(P49*VLOOKUP(AF49,【参考】数式用4!$EY$3:$GF$106,MATCH(N49,【参考】数式用4!$EY$2:$GF$2,0)),"")</f>
        <v/>
      </c>
      <c r="W49" s="49"/>
      <c r="X49" s="71"/>
      <c r="Y49" s="1061" t="str">
        <f>IFERROR(IF('別紙様式3-2（４・５月）'!Z51="ベア加算","",W49*VLOOKUP(N49,【参考】数式用!$AD$2:$AH$27,MATCH(O49,【参考】数式用!$K$4:$N$4,0)+1,0)),"")</f>
        <v/>
      </c>
      <c r="Z49" s="1061"/>
      <c r="AA49" s="72"/>
      <c r="AB49" s="73"/>
      <c r="AC49" s="421" t="str">
        <f>IFERROR(X49*VLOOKUP(AG49,【参考】数式用4!$EY$3:$GF$106,MATCH(N49,【参考】数式用4!$EY$2:$GF$2,0)),"")</f>
        <v/>
      </c>
      <c r="AD49" s="523" t="str">
        <f t="shared" si="0"/>
        <v/>
      </c>
      <c r="AE49" s="525" t="str">
        <f t="shared" si="1"/>
        <v/>
      </c>
      <c r="AF49" s="417" t="str">
        <f>IF(O49="","",'別紙様式3-2（４・５月）'!O51&amp;'別紙様式3-2（４・５月）'!P51&amp;'別紙様式3-2（４・５月）'!Q51&amp;"から"&amp;O49)</f>
        <v/>
      </c>
      <c r="AG49" s="417"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8">
        <v>37</v>
      </c>
      <c r="B50" s="975" t="str">
        <f>IF(基本情報入力シート!C89="","",基本情報入力シート!C89)</f>
        <v/>
      </c>
      <c r="C50" s="976"/>
      <c r="D50" s="976"/>
      <c r="E50" s="976"/>
      <c r="F50" s="976"/>
      <c r="G50" s="976"/>
      <c r="H50" s="976"/>
      <c r="I50" s="977"/>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91"/>
      <c r="Q50" s="1092"/>
      <c r="R50" s="419" t="str">
        <f>IFERROR(IF('別紙様式3-2（４・５月）'!Z52="ベア加算","",P50*VLOOKUP(N50,【参考】数式用!$AD$2:$AH$37,MATCH(O50,【参考】数式用!$K$4:$N$4,0)+1,0)),"")</f>
        <v/>
      </c>
      <c r="S50" s="72"/>
      <c r="T50" s="1093"/>
      <c r="U50" s="1094"/>
      <c r="V50" s="420" t="str">
        <f>IFERROR(P50*VLOOKUP(AF50,【参考】数式用4!$EY$3:$GF$106,MATCH(N50,【参考】数式用4!$EY$2:$GF$2,0)),"")</f>
        <v/>
      </c>
      <c r="W50" s="49"/>
      <c r="X50" s="71"/>
      <c r="Y50" s="1061" t="str">
        <f>IFERROR(IF('別紙様式3-2（４・５月）'!Z52="ベア加算","",W50*VLOOKUP(N50,【参考】数式用!$AD$2:$AH$27,MATCH(O50,【参考】数式用!$K$4:$N$4,0)+1,0)),"")</f>
        <v/>
      </c>
      <c r="Z50" s="1061"/>
      <c r="AA50" s="72"/>
      <c r="AB50" s="73"/>
      <c r="AC50" s="421" t="str">
        <f>IFERROR(X50*VLOOKUP(AG50,【参考】数式用4!$EY$3:$GF$106,MATCH(N50,【参考】数式用4!$EY$2:$GF$2,0)),"")</f>
        <v/>
      </c>
      <c r="AD50" s="523" t="str">
        <f t="shared" si="0"/>
        <v/>
      </c>
      <c r="AE50" s="525" t="str">
        <f t="shared" si="1"/>
        <v/>
      </c>
      <c r="AF50" s="417" t="str">
        <f>IF(O50="","",'別紙様式3-2（４・５月）'!O52&amp;'別紙様式3-2（４・５月）'!P52&amp;'別紙様式3-2（４・５月）'!Q52&amp;"から"&amp;O50)</f>
        <v/>
      </c>
      <c r="AG50" s="417"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8">
        <v>38</v>
      </c>
      <c r="B51" s="975" t="str">
        <f>IF(基本情報入力シート!C90="","",基本情報入力シート!C90)</f>
        <v/>
      </c>
      <c r="C51" s="976"/>
      <c r="D51" s="976"/>
      <c r="E51" s="976"/>
      <c r="F51" s="976"/>
      <c r="G51" s="976"/>
      <c r="H51" s="976"/>
      <c r="I51" s="977"/>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91"/>
      <c r="Q51" s="1092"/>
      <c r="R51" s="419" t="str">
        <f>IFERROR(IF('別紙様式3-2（４・５月）'!Z53="ベア加算","",P51*VLOOKUP(N51,【参考】数式用!$AD$2:$AH$37,MATCH(O51,【参考】数式用!$K$4:$N$4,0)+1,0)),"")</f>
        <v/>
      </c>
      <c r="S51" s="72"/>
      <c r="T51" s="1093"/>
      <c r="U51" s="1094"/>
      <c r="V51" s="420" t="str">
        <f>IFERROR(P51*VLOOKUP(AF51,【参考】数式用4!$EY$3:$GF$106,MATCH(N51,【参考】数式用4!$EY$2:$GF$2,0)),"")</f>
        <v/>
      </c>
      <c r="W51" s="49"/>
      <c r="X51" s="71"/>
      <c r="Y51" s="1061" t="str">
        <f>IFERROR(IF('別紙様式3-2（４・５月）'!Z53="ベア加算","",W51*VLOOKUP(N51,【参考】数式用!$AD$2:$AH$27,MATCH(O51,【参考】数式用!$K$4:$N$4,0)+1,0)),"")</f>
        <v/>
      </c>
      <c r="Z51" s="1061"/>
      <c r="AA51" s="72"/>
      <c r="AB51" s="73"/>
      <c r="AC51" s="421" t="str">
        <f>IFERROR(X51*VLOOKUP(AG51,【参考】数式用4!$EY$3:$GF$106,MATCH(N51,【参考】数式用4!$EY$2:$GF$2,0)),"")</f>
        <v/>
      </c>
      <c r="AD51" s="523" t="str">
        <f t="shared" si="0"/>
        <v/>
      </c>
      <c r="AE51" s="525" t="str">
        <f t="shared" si="1"/>
        <v/>
      </c>
      <c r="AF51" s="417" t="str">
        <f>IF(O51="","",'別紙様式3-2（４・５月）'!O53&amp;'別紙様式3-2（４・５月）'!P53&amp;'別紙様式3-2（４・５月）'!Q53&amp;"から"&amp;O51)</f>
        <v/>
      </c>
      <c r="AG51" s="417"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8">
        <v>39</v>
      </c>
      <c r="B52" s="975" t="str">
        <f>IF(基本情報入力シート!C91="","",基本情報入力シート!C91)</f>
        <v/>
      </c>
      <c r="C52" s="976"/>
      <c r="D52" s="976"/>
      <c r="E52" s="976"/>
      <c r="F52" s="976"/>
      <c r="G52" s="976"/>
      <c r="H52" s="976"/>
      <c r="I52" s="977"/>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91"/>
      <c r="Q52" s="1092"/>
      <c r="R52" s="419" t="str">
        <f>IFERROR(IF('別紙様式3-2（４・５月）'!Z54="ベア加算","",P52*VLOOKUP(N52,【参考】数式用!$AD$2:$AH$37,MATCH(O52,【参考】数式用!$K$4:$N$4,0)+1,0)),"")</f>
        <v/>
      </c>
      <c r="S52" s="72"/>
      <c r="T52" s="1093"/>
      <c r="U52" s="1094"/>
      <c r="V52" s="420" t="str">
        <f>IFERROR(P52*VLOOKUP(AF52,【参考】数式用4!$EY$3:$GF$106,MATCH(N52,【参考】数式用4!$EY$2:$GF$2,0)),"")</f>
        <v/>
      </c>
      <c r="W52" s="49"/>
      <c r="X52" s="71"/>
      <c r="Y52" s="1061" t="str">
        <f>IFERROR(IF('別紙様式3-2（４・５月）'!Z54="ベア加算","",W52*VLOOKUP(N52,【参考】数式用!$AD$2:$AH$27,MATCH(O52,【参考】数式用!$K$4:$N$4,0)+1,0)),"")</f>
        <v/>
      </c>
      <c r="Z52" s="1061"/>
      <c r="AA52" s="72"/>
      <c r="AB52" s="73"/>
      <c r="AC52" s="421" t="str">
        <f>IFERROR(X52*VLOOKUP(AG52,【参考】数式用4!$EY$3:$GF$106,MATCH(N52,【参考】数式用4!$EY$2:$GF$2,0)),"")</f>
        <v/>
      </c>
      <c r="AD52" s="523" t="str">
        <f t="shared" si="0"/>
        <v/>
      </c>
      <c r="AE52" s="525" t="str">
        <f t="shared" si="1"/>
        <v/>
      </c>
      <c r="AF52" s="417" t="str">
        <f>IF(O52="","",'別紙様式3-2（４・５月）'!O54&amp;'別紙様式3-2（４・５月）'!P54&amp;'別紙様式3-2（４・５月）'!Q54&amp;"から"&amp;O52)</f>
        <v/>
      </c>
      <c r="AG52" s="417"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8">
        <v>40</v>
      </c>
      <c r="B53" s="975" t="str">
        <f>IF(基本情報入力シート!C92="","",基本情報入力シート!C92)</f>
        <v/>
      </c>
      <c r="C53" s="976"/>
      <c r="D53" s="976"/>
      <c r="E53" s="976"/>
      <c r="F53" s="976"/>
      <c r="G53" s="976"/>
      <c r="H53" s="976"/>
      <c r="I53" s="977"/>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91"/>
      <c r="Q53" s="1092"/>
      <c r="R53" s="419" t="str">
        <f>IFERROR(IF('別紙様式3-2（４・５月）'!Z55="ベア加算","",P53*VLOOKUP(N53,【参考】数式用!$AD$2:$AH$37,MATCH(O53,【参考】数式用!$K$4:$N$4,0)+1,0)),"")</f>
        <v/>
      </c>
      <c r="S53" s="72"/>
      <c r="T53" s="1093"/>
      <c r="U53" s="1094"/>
      <c r="V53" s="420" t="str">
        <f>IFERROR(P53*VLOOKUP(AF53,【参考】数式用4!$EY$3:$GF$106,MATCH(N53,【参考】数式用4!$EY$2:$GF$2,0)),"")</f>
        <v/>
      </c>
      <c r="W53" s="49"/>
      <c r="X53" s="71"/>
      <c r="Y53" s="1061" t="str">
        <f>IFERROR(IF('別紙様式3-2（４・５月）'!Z55="ベア加算","",W53*VLOOKUP(N53,【参考】数式用!$AD$2:$AH$27,MATCH(O53,【参考】数式用!$K$4:$N$4,0)+1,0)),"")</f>
        <v/>
      </c>
      <c r="Z53" s="1061"/>
      <c r="AA53" s="72"/>
      <c r="AB53" s="73"/>
      <c r="AC53" s="421" t="str">
        <f>IFERROR(X53*VLOOKUP(AG53,【参考】数式用4!$EY$3:$GF$106,MATCH(N53,【参考】数式用4!$EY$2:$GF$2,0)),"")</f>
        <v/>
      </c>
      <c r="AD53" s="523" t="str">
        <f t="shared" si="0"/>
        <v/>
      </c>
      <c r="AE53" s="525" t="str">
        <f t="shared" si="1"/>
        <v/>
      </c>
      <c r="AF53" s="417" t="str">
        <f>IF(O53="","",'別紙様式3-2（４・５月）'!O55&amp;'別紙様式3-2（４・５月）'!P55&amp;'別紙様式3-2（４・５月）'!Q55&amp;"から"&amp;O53)</f>
        <v/>
      </c>
      <c r="AG53" s="417"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8">
        <v>41</v>
      </c>
      <c r="B54" s="975" t="str">
        <f>IF(基本情報入力シート!C93="","",基本情報入力シート!C93)</f>
        <v/>
      </c>
      <c r="C54" s="976"/>
      <c r="D54" s="976"/>
      <c r="E54" s="976"/>
      <c r="F54" s="976"/>
      <c r="G54" s="976"/>
      <c r="H54" s="976"/>
      <c r="I54" s="977"/>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91"/>
      <c r="Q54" s="1092"/>
      <c r="R54" s="419" t="str">
        <f>IFERROR(IF('別紙様式3-2（４・５月）'!Z56="ベア加算","",P54*VLOOKUP(N54,【参考】数式用!$AD$2:$AH$37,MATCH(O54,【参考】数式用!$K$4:$N$4,0)+1,0)),"")</f>
        <v/>
      </c>
      <c r="S54" s="72"/>
      <c r="T54" s="1093"/>
      <c r="U54" s="1094"/>
      <c r="V54" s="420" t="str">
        <f>IFERROR(P54*VLOOKUP(AF54,【参考】数式用4!$EY$3:$GF$106,MATCH(N54,【参考】数式用4!$EY$2:$GF$2,0)),"")</f>
        <v/>
      </c>
      <c r="W54" s="49"/>
      <c r="X54" s="71"/>
      <c r="Y54" s="1061" t="str">
        <f>IFERROR(IF('別紙様式3-2（４・５月）'!Z56="ベア加算","",W54*VLOOKUP(N54,【参考】数式用!$AD$2:$AH$27,MATCH(O54,【参考】数式用!$K$4:$N$4,0)+1,0)),"")</f>
        <v/>
      </c>
      <c r="Z54" s="1061"/>
      <c r="AA54" s="72"/>
      <c r="AB54" s="73"/>
      <c r="AC54" s="421" t="str">
        <f>IFERROR(X54*VLOOKUP(AG54,【参考】数式用4!$EY$3:$GF$106,MATCH(N54,【参考】数式用4!$EY$2:$GF$2,0)),"")</f>
        <v/>
      </c>
      <c r="AD54" s="523" t="str">
        <f t="shared" si="0"/>
        <v/>
      </c>
      <c r="AE54" s="525" t="str">
        <f t="shared" si="1"/>
        <v/>
      </c>
      <c r="AF54" s="417" t="str">
        <f>IF(O54="","",'別紙様式3-2（４・５月）'!O56&amp;'別紙様式3-2（４・５月）'!P56&amp;'別紙様式3-2（４・５月）'!Q56&amp;"から"&amp;O54)</f>
        <v/>
      </c>
      <c r="AG54" s="417"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8">
        <v>42</v>
      </c>
      <c r="B55" s="975" t="str">
        <f>IF(基本情報入力シート!C94="","",基本情報入力シート!C94)</f>
        <v/>
      </c>
      <c r="C55" s="976"/>
      <c r="D55" s="976"/>
      <c r="E55" s="976"/>
      <c r="F55" s="976"/>
      <c r="G55" s="976"/>
      <c r="H55" s="976"/>
      <c r="I55" s="977"/>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91"/>
      <c r="Q55" s="1092"/>
      <c r="R55" s="419" t="str">
        <f>IFERROR(IF('別紙様式3-2（４・５月）'!Z57="ベア加算","",P55*VLOOKUP(N55,【参考】数式用!$AD$2:$AH$37,MATCH(O55,【参考】数式用!$K$4:$N$4,0)+1,0)),"")</f>
        <v/>
      </c>
      <c r="S55" s="72"/>
      <c r="T55" s="1093"/>
      <c r="U55" s="1094"/>
      <c r="V55" s="420" t="str">
        <f>IFERROR(P55*VLOOKUP(AF55,【参考】数式用4!$EY$3:$GF$106,MATCH(N55,【参考】数式用4!$EY$2:$GF$2,0)),"")</f>
        <v/>
      </c>
      <c r="W55" s="49"/>
      <c r="X55" s="71"/>
      <c r="Y55" s="1061" t="str">
        <f>IFERROR(IF('別紙様式3-2（４・５月）'!Z57="ベア加算","",W55*VLOOKUP(N55,【参考】数式用!$AD$2:$AH$27,MATCH(O55,【参考】数式用!$K$4:$N$4,0)+1,0)),"")</f>
        <v/>
      </c>
      <c r="Z55" s="1061"/>
      <c r="AA55" s="72"/>
      <c r="AB55" s="73"/>
      <c r="AC55" s="421" t="str">
        <f>IFERROR(X55*VLOOKUP(AG55,【参考】数式用4!$EY$3:$GF$106,MATCH(N55,【参考】数式用4!$EY$2:$GF$2,0)),"")</f>
        <v/>
      </c>
      <c r="AD55" s="523" t="str">
        <f t="shared" si="0"/>
        <v/>
      </c>
      <c r="AE55" s="525" t="str">
        <f t="shared" si="1"/>
        <v/>
      </c>
      <c r="AF55" s="417" t="str">
        <f>IF(O55="","",'別紙様式3-2（４・５月）'!O57&amp;'別紙様式3-2（４・５月）'!P57&amp;'別紙様式3-2（４・５月）'!Q57&amp;"から"&amp;O55)</f>
        <v/>
      </c>
      <c r="AG55" s="417"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8">
        <v>43</v>
      </c>
      <c r="B56" s="975" t="str">
        <f>IF(基本情報入力シート!C95="","",基本情報入力シート!C95)</f>
        <v/>
      </c>
      <c r="C56" s="976"/>
      <c r="D56" s="976"/>
      <c r="E56" s="976"/>
      <c r="F56" s="976"/>
      <c r="G56" s="976"/>
      <c r="H56" s="976"/>
      <c r="I56" s="977"/>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91"/>
      <c r="Q56" s="1092"/>
      <c r="R56" s="419" t="str">
        <f>IFERROR(IF('別紙様式3-2（４・５月）'!Z58="ベア加算","",P56*VLOOKUP(N56,【参考】数式用!$AD$2:$AH$37,MATCH(O56,【参考】数式用!$K$4:$N$4,0)+1,0)),"")</f>
        <v/>
      </c>
      <c r="S56" s="72"/>
      <c r="T56" s="1093"/>
      <c r="U56" s="1094"/>
      <c r="V56" s="420" t="str">
        <f>IFERROR(P56*VLOOKUP(AF56,【参考】数式用4!$EY$3:$GF$106,MATCH(N56,【参考】数式用4!$EY$2:$GF$2,0)),"")</f>
        <v/>
      </c>
      <c r="W56" s="49"/>
      <c r="X56" s="71"/>
      <c r="Y56" s="1061" t="str">
        <f>IFERROR(IF('別紙様式3-2（４・５月）'!Z58="ベア加算","",W56*VLOOKUP(N56,【参考】数式用!$AD$2:$AH$27,MATCH(O56,【参考】数式用!$K$4:$N$4,0)+1,0)),"")</f>
        <v/>
      </c>
      <c r="Z56" s="1061"/>
      <c r="AA56" s="72"/>
      <c r="AB56" s="73"/>
      <c r="AC56" s="421" t="str">
        <f>IFERROR(X56*VLOOKUP(AG56,【参考】数式用4!$EY$3:$GF$106,MATCH(N56,【参考】数式用4!$EY$2:$GF$2,0)),"")</f>
        <v/>
      </c>
      <c r="AD56" s="523" t="str">
        <f t="shared" si="0"/>
        <v/>
      </c>
      <c r="AE56" s="525" t="str">
        <f t="shared" si="1"/>
        <v/>
      </c>
      <c r="AF56" s="417" t="str">
        <f>IF(O56="","",'別紙様式3-2（４・５月）'!O58&amp;'別紙様式3-2（４・５月）'!P58&amp;'別紙様式3-2（４・５月）'!Q58&amp;"から"&amp;O56)</f>
        <v/>
      </c>
      <c r="AG56" s="417"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8">
        <v>44</v>
      </c>
      <c r="B57" s="975" t="str">
        <f>IF(基本情報入力シート!C96="","",基本情報入力シート!C96)</f>
        <v/>
      </c>
      <c r="C57" s="976"/>
      <c r="D57" s="976"/>
      <c r="E57" s="976"/>
      <c r="F57" s="976"/>
      <c r="G57" s="976"/>
      <c r="H57" s="976"/>
      <c r="I57" s="977"/>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91"/>
      <c r="Q57" s="1092"/>
      <c r="R57" s="419" t="str">
        <f>IFERROR(IF('別紙様式3-2（４・５月）'!Z59="ベア加算","",P57*VLOOKUP(N57,【参考】数式用!$AD$2:$AH$37,MATCH(O57,【参考】数式用!$K$4:$N$4,0)+1,0)),"")</f>
        <v/>
      </c>
      <c r="S57" s="72"/>
      <c r="T57" s="1093"/>
      <c r="U57" s="1094"/>
      <c r="V57" s="420" t="str">
        <f>IFERROR(P57*VLOOKUP(AF57,【参考】数式用4!$EY$3:$GF$106,MATCH(N57,【参考】数式用4!$EY$2:$GF$2,0)),"")</f>
        <v/>
      </c>
      <c r="W57" s="49"/>
      <c r="X57" s="71"/>
      <c r="Y57" s="1061" t="str">
        <f>IFERROR(IF('別紙様式3-2（４・５月）'!Z59="ベア加算","",W57*VLOOKUP(N57,【参考】数式用!$AD$2:$AH$27,MATCH(O57,【参考】数式用!$K$4:$N$4,0)+1,0)),"")</f>
        <v/>
      </c>
      <c r="Z57" s="1061"/>
      <c r="AA57" s="72"/>
      <c r="AB57" s="73"/>
      <c r="AC57" s="421" t="str">
        <f>IFERROR(X57*VLOOKUP(AG57,【参考】数式用4!$EY$3:$GF$106,MATCH(N57,【参考】数式用4!$EY$2:$GF$2,0)),"")</f>
        <v/>
      </c>
      <c r="AD57" s="523" t="str">
        <f t="shared" si="0"/>
        <v/>
      </c>
      <c r="AE57" s="525" t="str">
        <f t="shared" si="1"/>
        <v/>
      </c>
      <c r="AF57" s="417" t="str">
        <f>IF(O57="","",'別紙様式3-2（４・５月）'!O59&amp;'別紙様式3-2（４・５月）'!P59&amp;'別紙様式3-2（４・５月）'!Q59&amp;"から"&amp;O57)</f>
        <v/>
      </c>
      <c r="AG57" s="417"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8">
        <v>45</v>
      </c>
      <c r="B58" s="975" t="str">
        <f>IF(基本情報入力シート!C97="","",基本情報入力シート!C97)</f>
        <v/>
      </c>
      <c r="C58" s="976"/>
      <c r="D58" s="976"/>
      <c r="E58" s="976"/>
      <c r="F58" s="976"/>
      <c r="G58" s="976"/>
      <c r="H58" s="976"/>
      <c r="I58" s="977"/>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91"/>
      <c r="Q58" s="1092"/>
      <c r="R58" s="419" t="str">
        <f>IFERROR(IF('別紙様式3-2（４・５月）'!Z60="ベア加算","",P58*VLOOKUP(N58,【参考】数式用!$AD$2:$AH$37,MATCH(O58,【参考】数式用!$K$4:$N$4,0)+1,0)),"")</f>
        <v/>
      </c>
      <c r="S58" s="72"/>
      <c r="T58" s="1093"/>
      <c r="U58" s="1094"/>
      <c r="V58" s="420" t="str">
        <f>IFERROR(P58*VLOOKUP(AF58,【参考】数式用4!$EY$3:$GF$106,MATCH(N58,【参考】数式用4!$EY$2:$GF$2,0)),"")</f>
        <v/>
      </c>
      <c r="W58" s="49"/>
      <c r="X58" s="71"/>
      <c r="Y58" s="1061" t="str">
        <f>IFERROR(IF('別紙様式3-2（４・５月）'!Z60="ベア加算","",W58*VLOOKUP(N58,【参考】数式用!$AD$2:$AH$27,MATCH(O58,【参考】数式用!$K$4:$N$4,0)+1,0)),"")</f>
        <v/>
      </c>
      <c r="Z58" s="1061"/>
      <c r="AA58" s="72"/>
      <c r="AB58" s="73"/>
      <c r="AC58" s="421" t="str">
        <f>IFERROR(X58*VLOOKUP(AG58,【参考】数式用4!$EY$3:$GF$106,MATCH(N58,【参考】数式用4!$EY$2:$GF$2,0)),"")</f>
        <v/>
      </c>
      <c r="AD58" s="523" t="str">
        <f t="shared" si="0"/>
        <v/>
      </c>
      <c r="AE58" s="525" t="str">
        <f t="shared" si="1"/>
        <v/>
      </c>
      <c r="AF58" s="417" t="str">
        <f>IF(O58="","",'別紙様式3-2（４・５月）'!O60&amp;'別紙様式3-2（４・５月）'!P60&amp;'別紙様式3-2（４・５月）'!Q60&amp;"から"&amp;O58)</f>
        <v/>
      </c>
      <c r="AG58" s="417"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8">
        <v>46</v>
      </c>
      <c r="B59" s="975" t="str">
        <f>IF(基本情報入力シート!C98="","",基本情報入力シート!C98)</f>
        <v/>
      </c>
      <c r="C59" s="976"/>
      <c r="D59" s="976"/>
      <c r="E59" s="976"/>
      <c r="F59" s="976"/>
      <c r="G59" s="976"/>
      <c r="H59" s="976"/>
      <c r="I59" s="977"/>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91"/>
      <c r="Q59" s="1092"/>
      <c r="R59" s="419" t="str">
        <f>IFERROR(IF('別紙様式3-2（４・５月）'!Z61="ベア加算","",P59*VLOOKUP(N59,【参考】数式用!$AD$2:$AH$37,MATCH(O59,【参考】数式用!$K$4:$N$4,0)+1,0)),"")</f>
        <v/>
      </c>
      <c r="S59" s="72"/>
      <c r="T59" s="1093"/>
      <c r="U59" s="1094"/>
      <c r="V59" s="420" t="str">
        <f>IFERROR(P59*VLOOKUP(AF59,【参考】数式用4!$EY$3:$GF$106,MATCH(N59,【参考】数式用4!$EY$2:$GF$2,0)),"")</f>
        <v/>
      </c>
      <c r="W59" s="49"/>
      <c r="X59" s="71"/>
      <c r="Y59" s="1061" t="str">
        <f>IFERROR(IF('別紙様式3-2（４・５月）'!Z61="ベア加算","",W59*VLOOKUP(N59,【参考】数式用!$AD$2:$AH$27,MATCH(O59,【参考】数式用!$K$4:$N$4,0)+1,0)),"")</f>
        <v/>
      </c>
      <c r="Z59" s="1061"/>
      <c r="AA59" s="72"/>
      <c r="AB59" s="73"/>
      <c r="AC59" s="421" t="str">
        <f>IFERROR(X59*VLOOKUP(AG59,【参考】数式用4!$EY$3:$GF$106,MATCH(N59,【参考】数式用4!$EY$2:$GF$2,0)),"")</f>
        <v/>
      </c>
      <c r="AD59" s="523" t="str">
        <f t="shared" si="0"/>
        <v/>
      </c>
      <c r="AE59" s="525" t="str">
        <f t="shared" si="1"/>
        <v/>
      </c>
      <c r="AF59" s="417" t="str">
        <f>IF(O59="","",'別紙様式3-2（４・５月）'!O61&amp;'別紙様式3-2（４・５月）'!P61&amp;'別紙様式3-2（４・５月）'!Q61&amp;"から"&amp;O59)</f>
        <v/>
      </c>
      <c r="AG59" s="417"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8">
        <v>47</v>
      </c>
      <c r="B60" s="975" t="str">
        <f>IF(基本情報入力シート!C99="","",基本情報入力シート!C99)</f>
        <v/>
      </c>
      <c r="C60" s="976"/>
      <c r="D60" s="976"/>
      <c r="E60" s="976"/>
      <c r="F60" s="976"/>
      <c r="G60" s="976"/>
      <c r="H60" s="976"/>
      <c r="I60" s="977"/>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91"/>
      <c r="Q60" s="1092"/>
      <c r="R60" s="419" t="str">
        <f>IFERROR(IF('別紙様式3-2（４・５月）'!Z62="ベア加算","",P60*VLOOKUP(N60,【参考】数式用!$AD$2:$AH$37,MATCH(O60,【参考】数式用!$K$4:$N$4,0)+1,0)),"")</f>
        <v/>
      </c>
      <c r="S60" s="72"/>
      <c r="T60" s="1093"/>
      <c r="U60" s="1094"/>
      <c r="V60" s="420" t="str">
        <f>IFERROR(P60*VLOOKUP(AF60,【参考】数式用4!$EY$3:$GF$106,MATCH(N60,【参考】数式用4!$EY$2:$GF$2,0)),"")</f>
        <v/>
      </c>
      <c r="W60" s="49"/>
      <c r="X60" s="71"/>
      <c r="Y60" s="1061" t="str">
        <f>IFERROR(IF('別紙様式3-2（４・５月）'!Z62="ベア加算","",W60*VLOOKUP(N60,【参考】数式用!$AD$2:$AH$27,MATCH(O60,【参考】数式用!$K$4:$N$4,0)+1,0)),"")</f>
        <v/>
      </c>
      <c r="Z60" s="1061"/>
      <c r="AA60" s="72"/>
      <c r="AB60" s="73"/>
      <c r="AC60" s="421" t="str">
        <f>IFERROR(X60*VLOOKUP(AG60,【参考】数式用4!$EY$3:$GF$106,MATCH(N60,【参考】数式用4!$EY$2:$GF$2,0)),"")</f>
        <v/>
      </c>
      <c r="AD60" s="523" t="str">
        <f t="shared" si="0"/>
        <v/>
      </c>
      <c r="AE60" s="525" t="str">
        <f t="shared" si="1"/>
        <v/>
      </c>
      <c r="AF60" s="417" t="str">
        <f>IF(O60="","",'別紙様式3-2（４・５月）'!O62&amp;'別紙様式3-2（４・５月）'!P62&amp;'別紙様式3-2（４・５月）'!Q62&amp;"から"&amp;O60)</f>
        <v/>
      </c>
      <c r="AG60" s="417"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8">
        <v>48</v>
      </c>
      <c r="B61" s="975" t="str">
        <f>IF(基本情報入力シート!C100="","",基本情報入力シート!C100)</f>
        <v/>
      </c>
      <c r="C61" s="976"/>
      <c r="D61" s="976"/>
      <c r="E61" s="976"/>
      <c r="F61" s="976"/>
      <c r="G61" s="976"/>
      <c r="H61" s="976"/>
      <c r="I61" s="977"/>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91"/>
      <c r="Q61" s="1092"/>
      <c r="R61" s="419" t="str">
        <f>IFERROR(IF('別紙様式3-2（４・５月）'!Z63="ベア加算","",P61*VLOOKUP(N61,【参考】数式用!$AD$2:$AH$37,MATCH(O61,【参考】数式用!$K$4:$N$4,0)+1,0)),"")</f>
        <v/>
      </c>
      <c r="S61" s="72"/>
      <c r="T61" s="1093"/>
      <c r="U61" s="1094"/>
      <c r="V61" s="420" t="str">
        <f>IFERROR(P61*VLOOKUP(AF61,【参考】数式用4!$EY$3:$GF$106,MATCH(N61,【参考】数式用4!$EY$2:$GF$2,0)),"")</f>
        <v/>
      </c>
      <c r="W61" s="49"/>
      <c r="X61" s="71"/>
      <c r="Y61" s="1061" t="str">
        <f>IFERROR(IF('別紙様式3-2（４・５月）'!Z63="ベア加算","",W61*VLOOKUP(N61,【参考】数式用!$AD$2:$AH$27,MATCH(O61,【参考】数式用!$K$4:$N$4,0)+1,0)),"")</f>
        <v/>
      </c>
      <c r="Z61" s="1061"/>
      <c r="AA61" s="72"/>
      <c r="AB61" s="73"/>
      <c r="AC61" s="421" t="str">
        <f>IFERROR(X61*VLOOKUP(AG61,【参考】数式用4!$EY$3:$GF$106,MATCH(N61,【参考】数式用4!$EY$2:$GF$2,0)),"")</f>
        <v/>
      </c>
      <c r="AD61" s="523" t="str">
        <f t="shared" si="0"/>
        <v/>
      </c>
      <c r="AE61" s="525" t="str">
        <f t="shared" si="1"/>
        <v/>
      </c>
      <c r="AF61" s="417" t="str">
        <f>IF(O61="","",'別紙様式3-2（４・５月）'!O63&amp;'別紙様式3-2（４・５月）'!P63&amp;'別紙様式3-2（４・５月）'!Q63&amp;"から"&amp;O61)</f>
        <v/>
      </c>
      <c r="AG61" s="417"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8">
        <v>49</v>
      </c>
      <c r="B62" s="975" t="str">
        <f>IF(基本情報入力シート!C101="","",基本情報入力シート!C101)</f>
        <v/>
      </c>
      <c r="C62" s="976"/>
      <c r="D62" s="976"/>
      <c r="E62" s="976"/>
      <c r="F62" s="976"/>
      <c r="G62" s="976"/>
      <c r="H62" s="976"/>
      <c r="I62" s="977"/>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91"/>
      <c r="Q62" s="1092"/>
      <c r="R62" s="419" t="str">
        <f>IFERROR(IF('別紙様式3-2（４・５月）'!Z64="ベア加算","",P62*VLOOKUP(N62,【参考】数式用!$AD$2:$AH$37,MATCH(O62,【参考】数式用!$K$4:$N$4,0)+1,0)),"")</f>
        <v/>
      </c>
      <c r="S62" s="72"/>
      <c r="T62" s="1093"/>
      <c r="U62" s="1094"/>
      <c r="V62" s="420" t="str">
        <f>IFERROR(P62*VLOOKUP(AF62,【参考】数式用4!$EY$3:$GF$106,MATCH(N62,【参考】数式用4!$EY$2:$GF$2,0)),"")</f>
        <v/>
      </c>
      <c r="W62" s="49"/>
      <c r="X62" s="71"/>
      <c r="Y62" s="1061" t="str">
        <f>IFERROR(IF('別紙様式3-2（４・５月）'!Z64="ベア加算","",W62*VLOOKUP(N62,【参考】数式用!$AD$2:$AH$27,MATCH(O62,【参考】数式用!$K$4:$N$4,0)+1,0)),"")</f>
        <v/>
      </c>
      <c r="Z62" s="1061"/>
      <c r="AA62" s="72"/>
      <c r="AB62" s="73"/>
      <c r="AC62" s="421" t="str">
        <f>IFERROR(X62*VLOOKUP(AG62,【参考】数式用4!$EY$3:$GF$106,MATCH(N62,【参考】数式用4!$EY$2:$GF$2,0)),"")</f>
        <v/>
      </c>
      <c r="AD62" s="523" t="str">
        <f t="shared" si="0"/>
        <v/>
      </c>
      <c r="AE62" s="525" t="str">
        <f t="shared" si="1"/>
        <v/>
      </c>
      <c r="AF62" s="417" t="str">
        <f>IF(O62="","",'別紙様式3-2（４・５月）'!O64&amp;'別紙様式3-2（４・５月）'!P64&amp;'別紙様式3-2（４・５月）'!Q64&amp;"から"&amp;O62)</f>
        <v/>
      </c>
      <c r="AG62" s="417"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8">
        <v>50</v>
      </c>
      <c r="B63" s="975" t="str">
        <f>IF(基本情報入力シート!C102="","",基本情報入力シート!C102)</f>
        <v/>
      </c>
      <c r="C63" s="976"/>
      <c r="D63" s="976"/>
      <c r="E63" s="976"/>
      <c r="F63" s="976"/>
      <c r="G63" s="976"/>
      <c r="H63" s="976"/>
      <c r="I63" s="977"/>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91"/>
      <c r="Q63" s="1092"/>
      <c r="R63" s="419" t="str">
        <f>IFERROR(IF('別紙様式3-2（４・５月）'!Z65="ベア加算","",P63*VLOOKUP(N63,【参考】数式用!$AD$2:$AH$37,MATCH(O63,【参考】数式用!$K$4:$N$4,0)+1,0)),"")</f>
        <v/>
      </c>
      <c r="S63" s="72"/>
      <c r="T63" s="1093"/>
      <c r="U63" s="1094"/>
      <c r="V63" s="420" t="str">
        <f>IFERROR(P63*VLOOKUP(AF63,【参考】数式用4!$EY$3:$GF$106,MATCH(N63,【参考】数式用4!$EY$2:$GF$2,0)),"")</f>
        <v/>
      </c>
      <c r="W63" s="49"/>
      <c r="X63" s="71"/>
      <c r="Y63" s="1061" t="str">
        <f>IFERROR(IF('別紙様式3-2（４・５月）'!Z65="ベア加算","",W63*VLOOKUP(N63,【参考】数式用!$AD$2:$AH$27,MATCH(O63,【参考】数式用!$K$4:$N$4,0)+1,0)),"")</f>
        <v/>
      </c>
      <c r="Z63" s="1061"/>
      <c r="AA63" s="72"/>
      <c r="AB63" s="73"/>
      <c r="AC63" s="421" t="str">
        <f>IFERROR(X63*VLOOKUP(AG63,【参考】数式用4!$EY$3:$GF$106,MATCH(N63,【参考】数式用4!$EY$2:$GF$2,0)),"")</f>
        <v/>
      </c>
      <c r="AD63" s="523" t="str">
        <f t="shared" si="0"/>
        <v/>
      </c>
      <c r="AE63" s="525" t="str">
        <f t="shared" si="1"/>
        <v/>
      </c>
      <c r="AF63" s="417" t="str">
        <f>IF(O63="","",'別紙様式3-2（４・５月）'!O65&amp;'別紙様式3-2（４・５月）'!P65&amp;'別紙様式3-2（４・５月）'!Q65&amp;"から"&amp;O63)</f>
        <v/>
      </c>
      <c r="AG63" s="417"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8">
        <v>51</v>
      </c>
      <c r="B64" s="975" t="str">
        <f>IF(基本情報入力シート!C103="","",基本情報入力シート!C103)</f>
        <v/>
      </c>
      <c r="C64" s="976"/>
      <c r="D64" s="976"/>
      <c r="E64" s="976"/>
      <c r="F64" s="976"/>
      <c r="G64" s="976"/>
      <c r="H64" s="976"/>
      <c r="I64" s="977"/>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91"/>
      <c r="Q64" s="1092"/>
      <c r="R64" s="419" t="str">
        <f>IFERROR(IF('別紙様式3-2（４・５月）'!Z66="ベア加算","",P64*VLOOKUP(N64,【参考】数式用!$AD$2:$AH$37,MATCH(O64,【参考】数式用!$K$4:$N$4,0)+1,0)),"")</f>
        <v/>
      </c>
      <c r="S64" s="72"/>
      <c r="T64" s="1093"/>
      <c r="U64" s="1094"/>
      <c r="V64" s="420" t="str">
        <f>IFERROR(P64*VLOOKUP(AF64,【参考】数式用4!$EY$3:$GF$106,MATCH(N64,【参考】数式用4!$EY$2:$GF$2,0)),"")</f>
        <v/>
      </c>
      <c r="W64" s="49"/>
      <c r="X64" s="71"/>
      <c r="Y64" s="1061" t="str">
        <f>IFERROR(IF('別紙様式3-2（４・５月）'!Z66="ベア加算","",W64*VLOOKUP(N64,【参考】数式用!$AD$2:$AH$27,MATCH(O64,【参考】数式用!$K$4:$N$4,0)+1,0)),"")</f>
        <v/>
      </c>
      <c r="Z64" s="1061"/>
      <c r="AA64" s="72"/>
      <c r="AB64" s="73"/>
      <c r="AC64" s="421" t="str">
        <f>IFERROR(X64*VLOOKUP(AG64,【参考】数式用4!$EY$3:$GF$106,MATCH(N64,【参考】数式用4!$EY$2:$GF$2,0)),"")</f>
        <v/>
      </c>
      <c r="AD64" s="523" t="str">
        <f t="shared" si="0"/>
        <v/>
      </c>
      <c r="AE64" s="525" t="str">
        <f t="shared" si="1"/>
        <v/>
      </c>
      <c r="AF64" s="417" t="str">
        <f>IF(O64="","",'別紙様式3-2（４・５月）'!O66&amp;'別紙様式3-2（４・５月）'!P66&amp;'別紙様式3-2（４・５月）'!Q66&amp;"から"&amp;O64)</f>
        <v/>
      </c>
      <c r="AG64" s="417"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8">
        <v>52</v>
      </c>
      <c r="B65" s="975" t="str">
        <f>IF(基本情報入力シート!C104="","",基本情報入力シート!C104)</f>
        <v/>
      </c>
      <c r="C65" s="976"/>
      <c r="D65" s="976"/>
      <c r="E65" s="976"/>
      <c r="F65" s="976"/>
      <c r="G65" s="976"/>
      <c r="H65" s="976"/>
      <c r="I65" s="977"/>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91"/>
      <c r="Q65" s="1092"/>
      <c r="R65" s="419" t="str">
        <f>IFERROR(IF('別紙様式3-2（４・５月）'!Z67="ベア加算","",P65*VLOOKUP(N65,【参考】数式用!$AD$2:$AH$37,MATCH(O65,【参考】数式用!$K$4:$N$4,0)+1,0)),"")</f>
        <v/>
      </c>
      <c r="S65" s="72"/>
      <c r="T65" s="1093"/>
      <c r="U65" s="1094"/>
      <c r="V65" s="420" t="str">
        <f>IFERROR(P65*VLOOKUP(AF65,【参考】数式用4!$EY$3:$GF$106,MATCH(N65,【参考】数式用4!$EY$2:$GF$2,0)),"")</f>
        <v/>
      </c>
      <c r="W65" s="49"/>
      <c r="X65" s="71"/>
      <c r="Y65" s="1061" t="str">
        <f>IFERROR(IF('別紙様式3-2（４・５月）'!Z67="ベア加算","",W65*VLOOKUP(N65,【参考】数式用!$AD$2:$AH$27,MATCH(O65,【参考】数式用!$K$4:$N$4,0)+1,0)),"")</f>
        <v/>
      </c>
      <c r="Z65" s="1061"/>
      <c r="AA65" s="72"/>
      <c r="AB65" s="73"/>
      <c r="AC65" s="421" t="str">
        <f>IFERROR(X65*VLOOKUP(AG65,【参考】数式用4!$EY$3:$GF$106,MATCH(N65,【参考】数式用4!$EY$2:$GF$2,0)),"")</f>
        <v/>
      </c>
      <c r="AD65" s="523" t="str">
        <f t="shared" si="0"/>
        <v/>
      </c>
      <c r="AE65" s="525" t="str">
        <f t="shared" si="1"/>
        <v/>
      </c>
      <c r="AF65" s="417" t="str">
        <f>IF(O65="","",'別紙様式3-2（４・５月）'!O67&amp;'別紙様式3-2（４・５月）'!P67&amp;'別紙様式3-2（４・５月）'!Q67&amp;"から"&amp;O65)</f>
        <v/>
      </c>
      <c r="AG65" s="417"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8">
        <v>53</v>
      </c>
      <c r="B66" s="975" t="str">
        <f>IF(基本情報入力シート!C105="","",基本情報入力シート!C105)</f>
        <v/>
      </c>
      <c r="C66" s="976"/>
      <c r="D66" s="976"/>
      <c r="E66" s="976"/>
      <c r="F66" s="976"/>
      <c r="G66" s="976"/>
      <c r="H66" s="976"/>
      <c r="I66" s="977"/>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91"/>
      <c r="Q66" s="1092"/>
      <c r="R66" s="419" t="str">
        <f>IFERROR(IF('別紙様式3-2（４・５月）'!Z68="ベア加算","",P66*VLOOKUP(N66,【参考】数式用!$AD$2:$AH$37,MATCH(O66,【参考】数式用!$K$4:$N$4,0)+1,0)),"")</f>
        <v/>
      </c>
      <c r="S66" s="72"/>
      <c r="T66" s="1093"/>
      <c r="U66" s="1094"/>
      <c r="V66" s="420" t="str">
        <f>IFERROR(P66*VLOOKUP(AF66,【参考】数式用4!$EY$3:$GF$106,MATCH(N66,【参考】数式用4!$EY$2:$GF$2,0)),"")</f>
        <v/>
      </c>
      <c r="W66" s="49"/>
      <c r="X66" s="71"/>
      <c r="Y66" s="1061" t="str">
        <f>IFERROR(IF('別紙様式3-2（４・５月）'!Z68="ベア加算","",W66*VLOOKUP(N66,【参考】数式用!$AD$2:$AH$27,MATCH(O66,【参考】数式用!$K$4:$N$4,0)+1,0)),"")</f>
        <v/>
      </c>
      <c r="Z66" s="1061"/>
      <c r="AA66" s="72"/>
      <c r="AB66" s="73"/>
      <c r="AC66" s="421" t="str">
        <f>IFERROR(X66*VLOOKUP(AG66,【参考】数式用4!$EY$3:$GF$106,MATCH(N66,【参考】数式用4!$EY$2:$GF$2,0)),"")</f>
        <v/>
      </c>
      <c r="AD66" s="523" t="str">
        <f t="shared" si="0"/>
        <v/>
      </c>
      <c r="AE66" s="525" t="str">
        <f t="shared" si="1"/>
        <v/>
      </c>
      <c r="AF66" s="417" t="str">
        <f>IF(O66="","",'別紙様式3-2（４・５月）'!O68&amp;'別紙様式3-2（４・５月）'!P68&amp;'別紙様式3-2（４・５月）'!Q68&amp;"から"&amp;O66)</f>
        <v/>
      </c>
      <c r="AG66" s="417"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8">
        <v>54</v>
      </c>
      <c r="B67" s="975" t="str">
        <f>IF(基本情報入力シート!C106="","",基本情報入力シート!C106)</f>
        <v/>
      </c>
      <c r="C67" s="976"/>
      <c r="D67" s="976"/>
      <c r="E67" s="976"/>
      <c r="F67" s="976"/>
      <c r="G67" s="976"/>
      <c r="H67" s="976"/>
      <c r="I67" s="977"/>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91"/>
      <c r="Q67" s="1092"/>
      <c r="R67" s="419" t="str">
        <f>IFERROR(IF('別紙様式3-2（４・５月）'!Z69="ベア加算","",P67*VLOOKUP(N67,【参考】数式用!$AD$2:$AH$37,MATCH(O67,【参考】数式用!$K$4:$N$4,0)+1,0)),"")</f>
        <v/>
      </c>
      <c r="S67" s="72"/>
      <c r="T67" s="1093"/>
      <c r="U67" s="1094"/>
      <c r="V67" s="420" t="str">
        <f>IFERROR(P67*VLOOKUP(AF67,【参考】数式用4!$EY$3:$GF$106,MATCH(N67,【参考】数式用4!$EY$2:$GF$2,0)),"")</f>
        <v/>
      </c>
      <c r="W67" s="49"/>
      <c r="X67" s="71"/>
      <c r="Y67" s="1061" t="str">
        <f>IFERROR(IF('別紙様式3-2（４・５月）'!Z69="ベア加算","",W67*VLOOKUP(N67,【参考】数式用!$AD$2:$AH$27,MATCH(O67,【参考】数式用!$K$4:$N$4,0)+1,0)),"")</f>
        <v/>
      </c>
      <c r="Z67" s="1061"/>
      <c r="AA67" s="72"/>
      <c r="AB67" s="73"/>
      <c r="AC67" s="421" t="str">
        <f>IFERROR(X67*VLOOKUP(AG67,【参考】数式用4!$EY$3:$GF$106,MATCH(N67,【参考】数式用4!$EY$2:$GF$2,0)),"")</f>
        <v/>
      </c>
      <c r="AD67" s="523" t="str">
        <f t="shared" si="0"/>
        <v/>
      </c>
      <c r="AE67" s="525" t="str">
        <f t="shared" si="1"/>
        <v/>
      </c>
      <c r="AF67" s="417" t="str">
        <f>IF(O67="","",'別紙様式3-2（４・５月）'!O69&amp;'別紙様式3-2（４・５月）'!P69&amp;'別紙様式3-2（４・５月）'!Q69&amp;"から"&amp;O67)</f>
        <v/>
      </c>
      <c r="AG67" s="417"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8">
        <v>55</v>
      </c>
      <c r="B68" s="975" t="str">
        <f>IF(基本情報入力シート!C107="","",基本情報入力シート!C107)</f>
        <v/>
      </c>
      <c r="C68" s="976"/>
      <c r="D68" s="976"/>
      <c r="E68" s="976"/>
      <c r="F68" s="976"/>
      <c r="G68" s="976"/>
      <c r="H68" s="976"/>
      <c r="I68" s="977"/>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91"/>
      <c r="Q68" s="1092"/>
      <c r="R68" s="419" t="str">
        <f>IFERROR(IF('別紙様式3-2（４・５月）'!Z70="ベア加算","",P68*VLOOKUP(N68,【参考】数式用!$AD$2:$AH$37,MATCH(O68,【参考】数式用!$K$4:$N$4,0)+1,0)),"")</f>
        <v/>
      </c>
      <c r="S68" s="72"/>
      <c r="T68" s="1093"/>
      <c r="U68" s="1094"/>
      <c r="V68" s="420" t="str">
        <f>IFERROR(P68*VLOOKUP(AF68,【参考】数式用4!$EY$3:$GF$106,MATCH(N68,【参考】数式用4!$EY$2:$GF$2,0)),"")</f>
        <v/>
      </c>
      <c r="W68" s="49"/>
      <c r="X68" s="71"/>
      <c r="Y68" s="1061" t="str">
        <f>IFERROR(IF('別紙様式3-2（４・５月）'!Z70="ベア加算","",W68*VLOOKUP(N68,【参考】数式用!$AD$2:$AH$27,MATCH(O68,【参考】数式用!$K$4:$N$4,0)+1,0)),"")</f>
        <v/>
      </c>
      <c r="Z68" s="1061"/>
      <c r="AA68" s="72"/>
      <c r="AB68" s="73"/>
      <c r="AC68" s="421" t="str">
        <f>IFERROR(X68*VLOOKUP(AG68,【参考】数式用4!$EY$3:$GF$106,MATCH(N68,【参考】数式用4!$EY$2:$GF$2,0)),"")</f>
        <v/>
      </c>
      <c r="AD68" s="523" t="str">
        <f t="shared" si="0"/>
        <v/>
      </c>
      <c r="AE68" s="525" t="str">
        <f t="shared" si="1"/>
        <v/>
      </c>
      <c r="AF68" s="417" t="str">
        <f>IF(O68="","",'別紙様式3-2（４・５月）'!O70&amp;'別紙様式3-2（４・５月）'!P70&amp;'別紙様式3-2（４・５月）'!Q70&amp;"から"&amp;O68)</f>
        <v/>
      </c>
      <c r="AG68" s="417"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8">
        <v>56</v>
      </c>
      <c r="B69" s="975" t="str">
        <f>IF(基本情報入力シート!C108="","",基本情報入力シート!C108)</f>
        <v/>
      </c>
      <c r="C69" s="976"/>
      <c r="D69" s="976"/>
      <c r="E69" s="976"/>
      <c r="F69" s="976"/>
      <c r="G69" s="976"/>
      <c r="H69" s="976"/>
      <c r="I69" s="977"/>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91"/>
      <c r="Q69" s="1092"/>
      <c r="R69" s="419" t="str">
        <f>IFERROR(IF('別紙様式3-2（４・５月）'!Z71="ベア加算","",P69*VLOOKUP(N69,【参考】数式用!$AD$2:$AH$37,MATCH(O69,【参考】数式用!$K$4:$N$4,0)+1,0)),"")</f>
        <v/>
      </c>
      <c r="S69" s="72"/>
      <c r="T69" s="1093"/>
      <c r="U69" s="1094"/>
      <c r="V69" s="420" t="str">
        <f>IFERROR(P69*VLOOKUP(AF69,【参考】数式用4!$EY$3:$GF$106,MATCH(N69,【参考】数式用4!$EY$2:$GF$2,0)),"")</f>
        <v/>
      </c>
      <c r="W69" s="49"/>
      <c r="X69" s="71"/>
      <c r="Y69" s="1061" t="str">
        <f>IFERROR(IF('別紙様式3-2（４・５月）'!Z71="ベア加算","",W69*VLOOKUP(N69,【参考】数式用!$AD$2:$AH$27,MATCH(O69,【参考】数式用!$K$4:$N$4,0)+1,0)),"")</f>
        <v/>
      </c>
      <c r="Z69" s="1061"/>
      <c r="AA69" s="72"/>
      <c r="AB69" s="73"/>
      <c r="AC69" s="421" t="str">
        <f>IFERROR(X69*VLOOKUP(AG69,【参考】数式用4!$EY$3:$GF$106,MATCH(N69,【参考】数式用4!$EY$2:$GF$2,0)),"")</f>
        <v/>
      </c>
      <c r="AD69" s="523" t="str">
        <f t="shared" si="0"/>
        <v/>
      </c>
      <c r="AE69" s="525" t="str">
        <f t="shared" si="1"/>
        <v/>
      </c>
      <c r="AF69" s="417" t="str">
        <f>IF(O69="","",'別紙様式3-2（４・５月）'!O71&amp;'別紙様式3-2（４・５月）'!P71&amp;'別紙様式3-2（４・５月）'!Q71&amp;"から"&amp;O69)</f>
        <v/>
      </c>
      <c r="AG69" s="417"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8">
        <v>57</v>
      </c>
      <c r="B70" s="975" t="str">
        <f>IF(基本情報入力シート!C109="","",基本情報入力シート!C109)</f>
        <v/>
      </c>
      <c r="C70" s="976"/>
      <c r="D70" s="976"/>
      <c r="E70" s="976"/>
      <c r="F70" s="976"/>
      <c r="G70" s="976"/>
      <c r="H70" s="976"/>
      <c r="I70" s="977"/>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91"/>
      <c r="Q70" s="1092"/>
      <c r="R70" s="419" t="str">
        <f>IFERROR(IF('別紙様式3-2（４・５月）'!Z72="ベア加算","",P70*VLOOKUP(N70,【参考】数式用!$AD$2:$AH$37,MATCH(O70,【参考】数式用!$K$4:$N$4,0)+1,0)),"")</f>
        <v/>
      </c>
      <c r="S70" s="72"/>
      <c r="T70" s="1093"/>
      <c r="U70" s="1094"/>
      <c r="V70" s="420" t="str">
        <f>IFERROR(P70*VLOOKUP(AF70,【参考】数式用4!$EY$3:$GF$106,MATCH(N70,【参考】数式用4!$EY$2:$GF$2,0)),"")</f>
        <v/>
      </c>
      <c r="W70" s="49"/>
      <c r="X70" s="71"/>
      <c r="Y70" s="1061" t="str">
        <f>IFERROR(IF('別紙様式3-2（４・５月）'!Z72="ベア加算","",W70*VLOOKUP(N70,【参考】数式用!$AD$2:$AH$27,MATCH(O70,【参考】数式用!$K$4:$N$4,0)+1,0)),"")</f>
        <v/>
      </c>
      <c r="Z70" s="1061"/>
      <c r="AA70" s="72"/>
      <c r="AB70" s="73"/>
      <c r="AC70" s="421" t="str">
        <f>IFERROR(X70*VLOOKUP(AG70,【参考】数式用4!$EY$3:$GF$106,MATCH(N70,【参考】数式用4!$EY$2:$GF$2,0)),"")</f>
        <v/>
      </c>
      <c r="AD70" s="523" t="str">
        <f t="shared" si="0"/>
        <v/>
      </c>
      <c r="AE70" s="525" t="str">
        <f t="shared" si="1"/>
        <v/>
      </c>
      <c r="AF70" s="417" t="str">
        <f>IF(O70="","",'別紙様式3-2（４・５月）'!O72&amp;'別紙様式3-2（４・５月）'!P72&amp;'別紙様式3-2（４・５月）'!Q72&amp;"から"&amp;O70)</f>
        <v/>
      </c>
      <c r="AG70" s="417"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8">
        <v>58</v>
      </c>
      <c r="B71" s="975" t="str">
        <f>IF(基本情報入力シート!C110="","",基本情報入力シート!C110)</f>
        <v/>
      </c>
      <c r="C71" s="976"/>
      <c r="D71" s="976"/>
      <c r="E71" s="976"/>
      <c r="F71" s="976"/>
      <c r="G71" s="976"/>
      <c r="H71" s="976"/>
      <c r="I71" s="977"/>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91"/>
      <c r="Q71" s="1092"/>
      <c r="R71" s="419" t="str">
        <f>IFERROR(IF('別紙様式3-2（４・５月）'!Z73="ベア加算","",P71*VLOOKUP(N71,【参考】数式用!$AD$2:$AH$37,MATCH(O71,【参考】数式用!$K$4:$N$4,0)+1,0)),"")</f>
        <v/>
      </c>
      <c r="S71" s="72"/>
      <c r="T71" s="1093"/>
      <c r="U71" s="1094"/>
      <c r="V71" s="420" t="str">
        <f>IFERROR(P71*VLOOKUP(AF71,【参考】数式用4!$EY$3:$GF$106,MATCH(N71,【参考】数式用4!$EY$2:$GF$2,0)),"")</f>
        <v/>
      </c>
      <c r="W71" s="49"/>
      <c r="X71" s="71"/>
      <c r="Y71" s="1061" t="str">
        <f>IFERROR(IF('別紙様式3-2（４・５月）'!Z73="ベア加算","",W71*VLOOKUP(N71,【参考】数式用!$AD$2:$AH$27,MATCH(O71,【参考】数式用!$K$4:$N$4,0)+1,0)),"")</f>
        <v/>
      </c>
      <c r="Z71" s="1061"/>
      <c r="AA71" s="72"/>
      <c r="AB71" s="73"/>
      <c r="AC71" s="421" t="str">
        <f>IFERROR(X71*VLOOKUP(AG71,【参考】数式用4!$EY$3:$GF$106,MATCH(N71,【参考】数式用4!$EY$2:$GF$2,0)),"")</f>
        <v/>
      </c>
      <c r="AD71" s="523" t="str">
        <f t="shared" si="0"/>
        <v/>
      </c>
      <c r="AE71" s="525" t="str">
        <f t="shared" si="1"/>
        <v/>
      </c>
      <c r="AF71" s="417" t="str">
        <f>IF(O71="","",'別紙様式3-2（４・５月）'!O73&amp;'別紙様式3-2（４・５月）'!P73&amp;'別紙様式3-2（４・５月）'!Q73&amp;"から"&amp;O71)</f>
        <v/>
      </c>
      <c r="AG71" s="417"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8">
        <v>59</v>
      </c>
      <c r="B72" s="975" t="str">
        <f>IF(基本情報入力シート!C111="","",基本情報入力シート!C111)</f>
        <v/>
      </c>
      <c r="C72" s="976"/>
      <c r="D72" s="976"/>
      <c r="E72" s="976"/>
      <c r="F72" s="976"/>
      <c r="G72" s="976"/>
      <c r="H72" s="976"/>
      <c r="I72" s="977"/>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91"/>
      <c r="Q72" s="1092"/>
      <c r="R72" s="419" t="str">
        <f>IFERROR(IF('別紙様式3-2（４・５月）'!Z74="ベア加算","",P72*VLOOKUP(N72,【参考】数式用!$AD$2:$AH$37,MATCH(O72,【参考】数式用!$K$4:$N$4,0)+1,0)),"")</f>
        <v/>
      </c>
      <c r="S72" s="72"/>
      <c r="T72" s="1093"/>
      <c r="U72" s="1094"/>
      <c r="V72" s="420" t="str">
        <f>IFERROR(P72*VLOOKUP(AF72,【参考】数式用4!$EY$3:$GF$106,MATCH(N72,【参考】数式用4!$EY$2:$GF$2,0)),"")</f>
        <v/>
      </c>
      <c r="W72" s="49"/>
      <c r="X72" s="71"/>
      <c r="Y72" s="1061" t="str">
        <f>IFERROR(IF('別紙様式3-2（４・５月）'!Z74="ベア加算","",W72*VLOOKUP(N72,【参考】数式用!$AD$2:$AH$27,MATCH(O72,【参考】数式用!$K$4:$N$4,0)+1,0)),"")</f>
        <v/>
      </c>
      <c r="Z72" s="1061"/>
      <c r="AA72" s="72"/>
      <c r="AB72" s="73"/>
      <c r="AC72" s="421" t="str">
        <f>IFERROR(X72*VLOOKUP(AG72,【参考】数式用4!$EY$3:$GF$106,MATCH(N72,【参考】数式用4!$EY$2:$GF$2,0)),"")</f>
        <v/>
      </c>
      <c r="AD72" s="523" t="str">
        <f t="shared" si="0"/>
        <v/>
      </c>
      <c r="AE72" s="525" t="str">
        <f t="shared" si="1"/>
        <v/>
      </c>
      <c r="AF72" s="417" t="str">
        <f>IF(O72="","",'別紙様式3-2（４・５月）'!O74&amp;'別紙様式3-2（４・５月）'!P74&amp;'別紙様式3-2（４・５月）'!Q74&amp;"から"&amp;O72)</f>
        <v/>
      </c>
      <c r="AG72" s="417"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8">
        <v>60</v>
      </c>
      <c r="B73" s="975" t="str">
        <f>IF(基本情報入力シート!C112="","",基本情報入力シート!C112)</f>
        <v/>
      </c>
      <c r="C73" s="976"/>
      <c r="D73" s="976"/>
      <c r="E73" s="976"/>
      <c r="F73" s="976"/>
      <c r="G73" s="976"/>
      <c r="H73" s="976"/>
      <c r="I73" s="977"/>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91"/>
      <c r="Q73" s="1092"/>
      <c r="R73" s="419" t="str">
        <f>IFERROR(IF('別紙様式3-2（４・５月）'!Z75="ベア加算","",P73*VLOOKUP(N73,【参考】数式用!$AD$2:$AH$37,MATCH(O73,【参考】数式用!$K$4:$N$4,0)+1,0)),"")</f>
        <v/>
      </c>
      <c r="S73" s="72"/>
      <c r="T73" s="1093"/>
      <c r="U73" s="1094"/>
      <c r="V73" s="420" t="str">
        <f>IFERROR(P73*VLOOKUP(AF73,【参考】数式用4!$EY$3:$GF$106,MATCH(N73,【参考】数式用4!$EY$2:$GF$2,0)),"")</f>
        <v/>
      </c>
      <c r="W73" s="49"/>
      <c r="X73" s="71"/>
      <c r="Y73" s="1061" t="str">
        <f>IFERROR(IF('別紙様式3-2（４・５月）'!Z75="ベア加算","",W73*VLOOKUP(N73,【参考】数式用!$AD$2:$AH$27,MATCH(O73,【参考】数式用!$K$4:$N$4,0)+1,0)),"")</f>
        <v/>
      </c>
      <c r="Z73" s="1061"/>
      <c r="AA73" s="72"/>
      <c r="AB73" s="73"/>
      <c r="AC73" s="421" t="str">
        <f>IFERROR(X73*VLOOKUP(AG73,【参考】数式用4!$EY$3:$GF$106,MATCH(N73,【参考】数式用4!$EY$2:$GF$2,0)),"")</f>
        <v/>
      </c>
      <c r="AD73" s="523" t="str">
        <f t="shared" si="0"/>
        <v/>
      </c>
      <c r="AE73" s="525" t="str">
        <f t="shared" si="1"/>
        <v/>
      </c>
      <c r="AF73" s="417" t="str">
        <f>IF(O73="","",'別紙様式3-2（４・５月）'!O75&amp;'別紙様式3-2（４・５月）'!P75&amp;'別紙様式3-2（４・５月）'!Q75&amp;"から"&amp;O73)</f>
        <v/>
      </c>
      <c r="AG73" s="417"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8">
        <v>61</v>
      </c>
      <c r="B74" s="975" t="str">
        <f>IF(基本情報入力シート!C113="","",基本情報入力シート!C113)</f>
        <v/>
      </c>
      <c r="C74" s="976"/>
      <c r="D74" s="976"/>
      <c r="E74" s="976"/>
      <c r="F74" s="976"/>
      <c r="G74" s="976"/>
      <c r="H74" s="976"/>
      <c r="I74" s="977"/>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91"/>
      <c r="Q74" s="1092"/>
      <c r="R74" s="419" t="str">
        <f>IFERROR(IF('別紙様式3-2（４・５月）'!Z76="ベア加算","",P74*VLOOKUP(N74,【参考】数式用!$AD$2:$AH$37,MATCH(O74,【参考】数式用!$K$4:$N$4,0)+1,0)),"")</f>
        <v/>
      </c>
      <c r="S74" s="72"/>
      <c r="T74" s="1093"/>
      <c r="U74" s="1094"/>
      <c r="V74" s="420" t="str">
        <f>IFERROR(P74*VLOOKUP(AF74,【参考】数式用4!$EY$3:$GF$106,MATCH(N74,【参考】数式用4!$EY$2:$GF$2,0)),"")</f>
        <v/>
      </c>
      <c r="W74" s="49"/>
      <c r="X74" s="71"/>
      <c r="Y74" s="1061" t="str">
        <f>IFERROR(IF('別紙様式3-2（４・５月）'!Z76="ベア加算","",W74*VLOOKUP(N74,【参考】数式用!$AD$2:$AH$27,MATCH(O74,【参考】数式用!$K$4:$N$4,0)+1,0)),"")</f>
        <v/>
      </c>
      <c r="Z74" s="1061"/>
      <c r="AA74" s="72"/>
      <c r="AB74" s="73"/>
      <c r="AC74" s="421" t="str">
        <f>IFERROR(X74*VLOOKUP(AG74,【参考】数式用4!$EY$3:$GF$106,MATCH(N74,【参考】数式用4!$EY$2:$GF$2,0)),"")</f>
        <v/>
      </c>
      <c r="AD74" s="523" t="str">
        <f t="shared" si="0"/>
        <v/>
      </c>
      <c r="AE74" s="525" t="str">
        <f t="shared" si="1"/>
        <v/>
      </c>
      <c r="AF74" s="417" t="str">
        <f>IF(O74="","",'別紙様式3-2（４・５月）'!O76&amp;'別紙様式3-2（４・５月）'!P76&amp;'別紙様式3-2（４・５月）'!Q76&amp;"から"&amp;O74)</f>
        <v/>
      </c>
      <c r="AG74" s="417"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8">
        <v>62</v>
      </c>
      <c r="B75" s="975" t="str">
        <f>IF(基本情報入力シート!C114="","",基本情報入力シート!C114)</f>
        <v/>
      </c>
      <c r="C75" s="976"/>
      <c r="D75" s="976"/>
      <c r="E75" s="976"/>
      <c r="F75" s="976"/>
      <c r="G75" s="976"/>
      <c r="H75" s="976"/>
      <c r="I75" s="977"/>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91"/>
      <c r="Q75" s="1092"/>
      <c r="R75" s="419" t="str">
        <f>IFERROR(IF('別紙様式3-2（４・５月）'!Z77="ベア加算","",P75*VLOOKUP(N75,【参考】数式用!$AD$2:$AH$37,MATCH(O75,【参考】数式用!$K$4:$N$4,0)+1,0)),"")</f>
        <v/>
      </c>
      <c r="S75" s="72"/>
      <c r="T75" s="1093"/>
      <c r="U75" s="1094"/>
      <c r="V75" s="420" t="str">
        <f>IFERROR(P75*VLOOKUP(AF75,【参考】数式用4!$EY$3:$GF$106,MATCH(N75,【参考】数式用4!$EY$2:$GF$2,0)),"")</f>
        <v/>
      </c>
      <c r="W75" s="49"/>
      <c r="X75" s="71"/>
      <c r="Y75" s="1061" t="str">
        <f>IFERROR(IF('別紙様式3-2（４・５月）'!Z77="ベア加算","",W75*VLOOKUP(N75,【参考】数式用!$AD$2:$AH$27,MATCH(O75,【参考】数式用!$K$4:$N$4,0)+1,0)),"")</f>
        <v/>
      </c>
      <c r="Z75" s="1061"/>
      <c r="AA75" s="72"/>
      <c r="AB75" s="73"/>
      <c r="AC75" s="421" t="str">
        <f>IFERROR(X75*VLOOKUP(AG75,【参考】数式用4!$EY$3:$GF$106,MATCH(N75,【参考】数式用4!$EY$2:$GF$2,0)),"")</f>
        <v/>
      </c>
      <c r="AD75" s="523" t="str">
        <f t="shared" si="0"/>
        <v/>
      </c>
      <c r="AE75" s="525" t="str">
        <f t="shared" si="1"/>
        <v/>
      </c>
      <c r="AF75" s="417" t="str">
        <f>IF(O75="","",'別紙様式3-2（４・５月）'!O77&amp;'別紙様式3-2（４・５月）'!P77&amp;'別紙様式3-2（４・５月）'!Q77&amp;"から"&amp;O75)</f>
        <v/>
      </c>
      <c r="AG75" s="417"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8">
        <v>63</v>
      </c>
      <c r="B76" s="975" t="str">
        <f>IF(基本情報入力シート!C115="","",基本情報入力シート!C115)</f>
        <v/>
      </c>
      <c r="C76" s="976"/>
      <c r="D76" s="976"/>
      <c r="E76" s="976"/>
      <c r="F76" s="976"/>
      <c r="G76" s="976"/>
      <c r="H76" s="976"/>
      <c r="I76" s="977"/>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91"/>
      <c r="Q76" s="1092"/>
      <c r="R76" s="419" t="str">
        <f>IFERROR(IF('別紙様式3-2（４・５月）'!Z78="ベア加算","",P76*VLOOKUP(N76,【参考】数式用!$AD$2:$AH$37,MATCH(O76,【参考】数式用!$K$4:$N$4,0)+1,0)),"")</f>
        <v/>
      </c>
      <c r="S76" s="72"/>
      <c r="T76" s="1093"/>
      <c r="U76" s="1094"/>
      <c r="V76" s="420" t="str">
        <f>IFERROR(P76*VLOOKUP(AF76,【参考】数式用4!$EY$3:$GF$106,MATCH(N76,【参考】数式用4!$EY$2:$GF$2,0)),"")</f>
        <v/>
      </c>
      <c r="W76" s="49"/>
      <c r="X76" s="71"/>
      <c r="Y76" s="1061" t="str">
        <f>IFERROR(IF('別紙様式3-2（４・５月）'!Z78="ベア加算","",W76*VLOOKUP(N76,【参考】数式用!$AD$2:$AH$27,MATCH(O76,【参考】数式用!$K$4:$N$4,0)+1,0)),"")</f>
        <v/>
      </c>
      <c r="Z76" s="1061"/>
      <c r="AA76" s="72"/>
      <c r="AB76" s="73"/>
      <c r="AC76" s="421" t="str">
        <f>IFERROR(X76*VLOOKUP(AG76,【参考】数式用4!$EY$3:$GF$106,MATCH(N76,【参考】数式用4!$EY$2:$GF$2,0)),"")</f>
        <v/>
      </c>
      <c r="AD76" s="523" t="str">
        <f t="shared" si="0"/>
        <v/>
      </c>
      <c r="AE76" s="525" t="str">
        <f t="shared" si="1"/>
        <v/>
      </c>
      <c r="AF76" s="417" t="str">
        <f>IF(O76="","",'別紙様式3-2（４・５月）'!O78&amp;'別紙様式3-2（４・５月）'!P78&amp;'別紙様式3-2（４・５月）'!Q78&amp;"から"&amp;O76)</f>
        <v/>
      </c>
      <c r="AG76" s="417"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8">
        <v>64</v>
      </c>
      <c r="B77" s="975" t="str">
        <f>IF(基本情報入力シート!C116="","",基本情報入力シート!C116)</f>
        <v/>
      </c>
      <c r="C77" s="976"/>
      <c r="D77" s="976"/>
      <c r="E77" s="976"/>
      <c r="F77" s="976"/>
      <c r="G77" s="976"/>
      <c r="H77" s="976"/>
      <c r="I77" s="977"/>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91"/>
      <c r="Q77" s="1092"/>
      <c r="R77" s="419" t="str">
        <f>IFERROR(IF('別紙様式3-2（４・５月）'!Z79="ベア加算","",P77*VLOOKUP(N77,【参考】数式用!$AD$2:$AH$37,MATCH(O77,【参考】数式用!$K$4:$N$4,0)+1,0)),"")</f>
        <v/>
      </c>
      <c r="S77" s="72"/>
      <c r="T77" s="1093"/>
      <c r="U77" s="1094"/>
      <c r="V77" s="420" t="str">
        <f>IFERROR(P77*VLOOKUP(AF77,【参考】数式用4!$EY$3:$GF$106,MATCH(N77,【参考】数式用4!$EY$2:$GF$2,0)),"")</f>
        <v/>
      </c>
      <c r="W77" s="49"/>
      <c r="X77" s="71"/>
      <c r="Y77" s="1061" t="str">
        <f>IFERROR(IF('別紙様式3-2（４・５月）'!Z79="ベア加算","",W77*VLOOKUP(N77,【参考】数式用!$AD$2:$AH$27,MATCH(O77,【参考】数式用!$K$4:$N$4,0)+1,0)),"")</f>
        <v/>
      </c>
      <c r="Z77" s="1061"/>
      <c r="AA77" s="72"/>
      <c r="AB77" s="73"/>
      <c r="AC77" s="421" t="str">
        <f>IFERROR(X77*VLOOKUP(AG77,【参考】数式用4!$EY$3:$GF$106,MATCH(N77,【参考】数式用4!$EY$2:$GF$2,0)),"")</f>
        <v/>
      </c>
      <c r="AD77" s="523" t="str">
        <f t="shared" si="0"/>
        <v/>
      </c>
      <c r="AE77" s="525" t="str">
        <f t="shared" si="1"/>
        <v/>
      </c>
      <c r="AF77" s="417" t="str">
        <f>IF(O77="","",'別紙様式3-2（４・５月）'!O79&amp;'別紙様式3-2（４・５月）'!P79&amp;'別紙様式3-2（４・５月）'!Q79&amp;"から"&amp;O77)</f>
        <v/>
      </c>
      <c r="AG77" s="417"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8">
        <v>65</v>
      </c>
      <c r="B78" s="975" t="str">
        <f>IF(基本情報入力シート!C117="","",基本情報入力シート!C117)</f>
        <v/>
      </c>
      <c r="C78" s="976"/>
      <c r="D78" s="976"/>
      <c r="E78" s="976"/>
      <c r="F78" s="976"/>
      <c r="G78" s="976"/>
      <c r="H78" s="976"/>
      <c r="I78" s="977"/>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91"/>
      <c r="Q78" s="1092"/>
      <c r="R78" s="419" t="str">
        <f>IFERROR(IF('別紙様式3-2（４・５月）'!Z80="ベア加算","",P78*VLOOKUP(N78,【参考】数式用!$AD$2:$AH$37,MATCH(O78,【参考】数式用!$K$4:$N$4,0)+1,0)),"")</f>
        <v/>
      </c>
      <c r="S78" s="72"/>
      <c r="T78" s="1093"/>
      <c r="U78" s="1094"/>
      <c r="V78" s="420" t="str">
        <f>IFERROR(P78*VLOOKUP(AF78,【参考】数式用4!$EY$3:$GF$106,MATCH(N78,【参考】数式用4!$EY$2:$GF$2,0)),"")</f>
        <v/>
      </c>
      <c r="W78" s="49"/>
      <c r="X78" s="71"/>
      <c r="Y78" s="1061" t="str">
        <f>IFERROR(IF('別紙様式3-2（４・５月）'!Z80="ベア加算","",W78*VLOOKUP(N78,【参考】数式用!$AD$2:$AH$27,MATCH(O78,【参考】数式用!$K$4:$N$4,0)+1,0)),"")</f>
        <v/>
      </c>
      <c r="Z78" s="1061"/>
      <c r="AA78" s="72"/>
      <c r="AB78" s="73"/>
      <c r="AC78" s="421" t="str">
        <f>IFERROR(X78*VLOOKUP(AG78,【参考】数式用4!$EY$3:$GF$106,MATCH(N78,【参考】数式用4!$EY$2:$GF$2,0)),"")</f>
        <v/>
      </c>
      <c r="AD78" s="523" t="str">
        <f t="shared" si="0"/>
        <v/>
      </c>
      <c r="AE78" s="525" t="str">
        <f t="shared" si="1"/>
        <v/>
      </c>
      <c r="AF78" s="417" t="str">
        <f>IF(O78="","",'別紙様式3-2（４・５月）'!O80&amp;'別紙様式3-2（４・５月）'!P80&amp;'別紙様式3-2（４・５月）'!Q80&amp;"から"&amp;O78)</f>
        <v/>
      </c>
      <c r="AG78" s="417"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8">
        <v>66</v>
      </c>
      <c r="B79" s="975" t="str">
        <f>IF(基本情報入力シート!C118="","",基本情報入力シート!C118)</f>
        <v/>
      </c>
      <c r="C79" s="976"/>
      <c r="D79" s="976"/>
      <c r="E79" s="976"/>
      <c r="F79" s="976"/>
      <c r="G79" s="976"/>
      <c r="H79" s="976"/>
      <c r="I79" s="977"/>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91"/>
      <c r="Q79" s="1092"/>
      <c r="R79" s="419" t="str">
        <f>IFERROR(IF('別紙様式3-2（４・５月）'!Z81="ベア加算","",P79*VLOOKUP(N79,【参考】数式用!$AD$2:$AH$37,MATCH(O79,【参考】数式用!$K$4:$N$4,0)+1,0)),"")</f>
        <v/>
      </c>
      <c r="S79" s="72"/>
      <c r="T79" s="1093"/>
      <c r="U79" s="1094"/>
      <c r="V79" s="420" t="str">
        <f>IFERROR(P79*VLOOKUP(AF79,【参考】数式用4!$EY$3:$GF$106,MATCH(N79,【参考】数式用4!$EY$2:$GF$2,0)),"")</f>
        <v/>
      </c>
      <c r="W79" s="49"/>
      <c r="X79" s="71"/>
      <c r="Y79" s="1061" t="str">
        <f>IFERROR(IF('別紙様式3-2（４・５月）'!Z81="ベア加算","",W79*VLOOKUP(N79,【参考】数式用!$AD$2:$AH$27,MATCH(O79,【参考】数式用!$K$4:$N$4,0)+1,0)),"")</f>
        <v/>
      </c>
      <c r="Z79" s="1061"/>
      <c r="AA79" s="72"/>
      <c r="AB79" s="73"/>
      <c r="AC79" s="421" t="str">
        <f>IFERROR(X79*VLOOKUP(AG79,【参考】数式用4!$EY$3:$GF$106,MATCH(N79,【参考】数式用4!$EY$2:$GF$2,0)),"")</f>
        <v/>
      </c>
      <c r="AD79" s="523" t="str">
        <f t="shared" ref="AD79:AD113" si="2">IF(OR(O79="新加算Ⅰ",O79="新加算Ⅱ",O79="新加算Ⅴ（１）",O79="新加算Ⅴ（２）",O79="新加算Ⅴ（３）",O79="新加算Ⅴ（４）",O79="新加算Ⅴ（５）",O79="新加算Ⅴ（６）",O79="新加算Ⅴ（７）",O79="新加算Ⅴ（９）",O79="新加算Ⅴ（10）",O79="新加算Ⅴ（12）"),1,"")</f>
        <v/>
      </c>
      <c r="AE79" s="525" t="str">
        <f t="shared" ref="AE79:AE113" si="3">IF(OR(W79="新加算Ⅰ",W79="新加算Ⅱ"),1,"")</f>
        <v/>
      </c>
      <c r="AF79" s="417" t="str">
        <f>IF(O79="","",'別紙様式3-2（４・５月）'!O81&amp;'別紙様式3-2（４・５月）'!P81&amp;'別紙様式3-2（４・５月）'!Q81&amp;"から"&amp;O79)</f>
        <v/>
      </c>
      <c r="AG79" s="417"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8">
        <v>67</v>
      </c>
      <c r="B80" s="975" t="str">
        <f>IF(基本情報入力シート!C119="","",基本情報入力シート!C119)</f>
        <v/>
      </c>
      <c r="C80" s="976"/>
      <c r="D80" s="976"/>
      <c r="E80" s="976"/>
      <c r="F80" s="976"/>
      <c r="G80" s="976"/>
      <c r="H80" s="976"/>
      <c r="I80" s="977"/>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91"/>
      <c r="Q80" s="1092"/>
      <c r="R80" s="419" t="str">
        <f>IFERROR(IF('別紙様式3-2（４・５月）'!Z82="ベア加算","",P80*VLOOKUP(N80,【参考】数式用!$AD$2:$AH$37,MATCH(O80,【参考】数式用!$K$4:$N$4,0)+1,0)),"")</f>
        <v/>
      </c>
      <c r="S80" s="72"/>
      <c r="T80" s="1093"/>
      <c r="U80" s="1094"/>
      <c r="V80" s="420" t="str">
        <f>IFERROR(P80*VLOOKUP(AF80,【参考】数式用4!$EY$3:$GF$106,MATCH(N80,【参考】数式用4!$EY$2:$GF$2,0)),"")</f>
        <v/>
      </c>
      <c r="W80" s="49"/>
      <c r="X80" s="71"/>
      <c r="Y80" s="1061" t="str">
        <f>IFERROR(IF('別紙様式3-2（４・５月）'!Z82="ベア加算","",W80*VLOOKUP(N80,【参考】数式用!$AD$2:$AH$27,MATCH(O80,【参考】数式用!$K$4:$N$4,0)+1,0)),"")</f>
        <v/>
      </c>
      <c r="Z80" s="1061"/>
      <c r="AA80" s="72"/>
      <c r="AB80" s="73"/>
      <c r="AC80" s="421" t="str">
        <f>IFERROR(X80*VLOOKUP(AG80,【参考】数式用4!$EY$3:$GF$106,MATCH(N80,【参考】数式用4!$EY$2:$GF$2,0)),"")</f>
        <v/>
      </c>
      <c r="AD80" s="523" t="str">
        <f t="shared" si="2"/>
        <v/>
      </c>
      <c r="AE80" s="525" t="str">
        <f t="shared" si="3"/>
        <v/>
      </c>
      <c r="AF80" s="417" t="str">
        <f>IF(O80="","",'別紙様式3-2（４・５月）'!O82&amp;'別紙様式3-2（４・５月）'!P82&amp;'別紙様式3-2（４・５月）'!Q82&amp;"から"&amp;O80)</f>
        <v/>
      </c>
      <c r="AG80" s="417"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8">
        <v>68</v>
      </c>
      <c r="B81" s="975" t="str">
        <f>IF(基本情報入力シート!C120="","",基本情報入力シート!C120)</f>
        <v/>
      </c>
      <c r="C81" s="976"/>
      <c r="D81" s="976"/>
      <c r="E81" s="976"/>
      <c r="F81" s="976"/>
      <c r="G81" s="976"/>
      <c r="H81" s="976"/>
      <c r="I81" s="977"/>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91"/>
      <c r="Q81" s="1092"/>
      <c r="R81" s="419" t="str">
        <f>IFERROR(IF('別紙様式3-2（４・５月）'!Z83="ベア加算","",P81*VLOOKUP(N81,【参考】数式用!$AD$2:$AH$37,MATCH(O81,【参考】数式用!$K$4:$N$4,0)+1,0)),"")</f>
        <v/>
      </c>
      <c r="S81" s="72"/>
      <c r="T81" s="1093"/>
      <c r="U81" s="1094"/>
      <c r="V81" s="420" t="str">
        <f>IFERROR(P81*VLOOKUP(AF81,【参考】数式用4!$EY$3:$GF$106,MATCH(N81,【参考】数式用4!$EY$2:$GF$2,0)),"")</f>
        <v/>
      </c>
      <c r="W81" s="49"/>
      <c r="X81" s="71"/>
      <c r="Y81" s="1061" t="str">
        <f>IFERROR(IF('別紙様式3-2（４・５月）'!Z83="ベア加算","",W81*VLOOKUP(N81,【参考】数式用!$AD$2:$AH$27,MATCH(O81,【参考】数式用!$K$4:$N$4,0)+1,0)),"")</f>
        <v/>
      </c>
      <c r="Z81" s="1061"/>
      <c r="AA81" s="72"/>
      <c r="AB81" s="73"/>
      <c r="AC81" s="421" t="str">
        <f>IFERROR(X81*VLOOKUP(AG81,【参考】数式用4!$EY$3:$GF$106,MATCH(N81,【参考】数式用4!$EY$2:$GF$2,0)),"")</f>
        <v/>
      </c>
      <c r="AD81" s="523" t="str">
        <f t="shared" si="2"/>
        <v/>
      </c>
      <c r="AE81" s="525" t="str">
        <f t="shared" si="3"/>
        <v/>
      </c>
      <c r="AF81" s="417" t="str">
        <f>IF(O81="","",'別紙様式3-2（４・５月）'!O83&amp;'別紙様式3-2（４・５月）'!P83&amp;'別紙様式3-2（４・５月）'!Q83&amp;"から"&amp;O81)</f>
        <v/>
      </c>
      <c r="AG81" s="417"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8">
        <v>69</v>
      </c>
      <c r="B82" s="975" t="str">
        <f>IF(基本情報入力シート!C121="","",基本情報入力シート!C121)</f>
        <v/>
      </c>
      <c r="C82" s="976"/>
      <c r="D82" s="976"/>
      <c r="E82" s="976"/>
      <c r="F82" s="976"/>
      <c r="G82" s="976"/>
      <c r="H82" s="976"/>
      <c r="I82" s="977"/>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91"/>
      <c r="Q82" s="1092"/>
      <c r="R82" s="419" t="str">
        <f>IFERROR(IF('別紙様式3-2（４・５月）'!Z84="ベア加算","",P82*VLOOKUP(N82,【参考】数式用!$AD$2:$AH$37,MATCH(O82,【参考】数式用!$K$4:$N$4,0)+1,0)),"")</f>
        <v/>
      </c>
      <c r="S82" s="72"/>
      <c r="T82" s="1093"/>
      <c r="U82" s="1094"/>
      <c r="V82" s="420" t="str">
        <f>IFERROR(P82*VLOOKUP(AF82,【参考】数式用4!$EY$3:$GF$106,MATCH(N82,【参考】数式用4!$EY$2:$GF$2,0)),"")</f>
        <v/>
      </c>
      <c r="W82" s="49"/>
      <c r="X82" s="71"/>
      <c r="Y82" s="1061" t="str">
        <f>IFERROR(IF('別紙様式3-2（４・５月）'!Z84="ベア加算","",W82*VLOOKUP(N82,【参考】数式用!$AD$2:$AH$27,MATCH(O82,【参考】数式用!$K$4:$N$4,0)+1,0)),"")</f>
        <v/>
      </c>
      <c r="Z82" s="1061"/>
      <c r="AA82" s="72"/>
      <c r="AB82" s="73"/>
      <c r="AC82" s="421" t="str">
        <f>IFERROR(X82*VLOOKUP(AG82,【参考】数式用4!$EY$3:$GF$106,MATCH(N82,【参考】数式用4!$EY$2:$GF$2,0)),"")</f>
        <v/>
      </c>
      <c r="AD82" s="523" t="str">
        <f t="shared" si="2"/>
        <v/>
      </c>
      <c r="AE82" s="525" t="str">
        <f t="shared" si="3"/>
        <v/>
      </c>
      <c r="AF82" s="417" t="str">
        <f>IF(O82="","",'別紙様式3-2（４・５月）'!O84&amp;'別紙様式3-2（４・５月）'!P84&amp;'別紙様式3-2（４・５月）'!Q84&amp;"から"&amp;O82)</f>
        <v/>
      </c>
      <c r="AG82" s="417"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8">
        <v>70</v>
      </c>
      <c r="B83" s="975" t="str">
        <f>IF(基本情報入力シート!C122="","",基本情報入力シート!C122)</f>
        <v/>
      </c>
      <c r="C83" s="976"/>
      <c r="D83" s="976"/>
      <c r="E83" s="976"/>
      <c r="F83" s="976"/>
      <c r="G83" s="976"/>
      <c r="H83" s="976"/>
      <c r="I83" s="977"/>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91"/>
      <c r="Q83" s="1092"/>
      <c r="R83" s="419" t="str">
        <f>IFERROR(IF('別紙様式3-2（４・５月）'!Z85="ベア加算","",P83*VLOOKUP(N83,【参考】数式用!$AD$2:$AH$37,MATCH(O83,【参考】数式用!$K$4:$N$4,0)+1,0)),"")</f>
        <v/>
      </c>
      <c r="S83" s="72"/>
      <c r="T83" s="1093"/>
      <c r="U83" s="1094"/>
      <c r="V83" s="420" t="str">
        <f>IFERROR(P83*VLOOKUP(AF83,【参考】数式用4!$EY$3:$GF$106,MATCH(N83,【参考】数式用4!$EY$2:$GF$2,0)),"")</f>
        <v/>
      </c>
      <c r="W83" s="49"/>
      <c r="X83" s="71"/>
      <c r="Y83" s="1061" t="str">
        <f>IFERROR(IF('別紙様式3-2（４・５月）'!Z85="ベア加算","",W83*VLOOKUP(N83,【参考】数式用!$AD$2:$AH$27,MATCH(O83,【参考】数式用!$K$4:$N$4,0)+1,0)),"")</f>
        <v/>
      </c>
      <c r="Z83" s="1061"/>
      <c r="AA83" s="72"/>
      <c r="AB83" s="73"/>
      <c r="AC83" s="421" t="str">
        <f>IFERROR(X83*VLOOKUP(AG83,【参考】数式用4!$EY$3:$GF$106,MATCH(N83,【参考】数式用4!$EY$2:$GF$2,0)),"")</f>
        <v/>
      </c>
      <c r="AD83" s="523" t="str">
        <f t="shared" si="2"/>
        <v/>
      </c>
      <c r="AE83" s="525" t="str">
        <f t="shared" si="3"/>
        <v/>
      </c>
      <c r="AF83" s="417" t="str">
        <f>IF(O83="","",'別紙様式3-2（４・５月）'!O85&amp;'別紙様式3-2（４・５月）'!P85&amp;'別紙様式3-2（４・５月）'!Q85&amp;"から"&amp;O83)</f>
        <v/>
      </c>
      <c r="AG83" s="417"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8">
        <v>71</v>
      </c>
      <c r="B84" s="975" t="str">
        <f>IF(基本情報入力シート!C123="","",基本情報入力シート!C123)</f>
        <v/>
      </c>
      <c r="C84" s="976"/>
      <c r="D84" s="976"/>
      <c r="E84" s="976"/>
      <c r="F84" s="976"/>
      <c r="G84" s="976"/>
      <c r="H84" s="976"/>
      <c r="I84" s="977"/>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91"/>
      <c r="Q84" s="1092"/>
      <c r="R84" s="419" t="str">
        <f>IFERROR(IF('別紙様式3-2（４・５月）'!Z86="ベア加算","",P84*VLOOKUP(N84,【参考】数式用!$AD$2:$AH$37,MATCH(O84,【参考】数式用!$K$4:$N$4,0)+1,0)),"")</f>
        <v/>
      </c>
      <c r="S84" s="72"/>
      <c r="T84" s="1093"/>
      <c r="U84" s="1094"/>
      <c r="V84" s="420" t="str">
        <f>IFERROR(P84*VLOOKUP(AF84,【参考】数式用4!$EY$3:$GF$106,MATCH(N84,【参考】数式用4!$EY$2:$GF$2,0)),"")</f>
        <v/>
      </c>
      <c r="W84" s="49"/>
      <c r="X84" s="71"/>
      <c r="Y84" s="1061" t="str">
        <f>IFERROR(IF('別紙様式3-2（４・５月）'!Z86="ベア加算","",W84*VLOOKUP(N84,【参考】数式用!$AD$2:$AH$27,MATCH(O84,【参考】数式用!$K$4:$N$4,0)+1,0)),"")</f>
        <v/>
      </c>
      <c r="Z84" s="1061"/>
      <c r="AA84" s="72"/>
      <c r="AB84" s="73"/>
      <c r="AC84" s="421" t="str">
        <f>IFERROR(X84*VLOOKUP(AG84,【参考】数式用4!$EY$3:$GF$106,MATCH(N84,【参考】数式用4!$EY$2:$GF$2,0)),"")</f>
        <v/>
      </c>
      <c r="AD84" s="523" t="str">
        <f t="shared" si="2"/>
        <v/>
      </c>
      <c r="AE84" s="525" t="str">
        <f t="shared" si="3"/>
        <v/>
      </c>
      <c r="AF84" s="417" t="str">
        <f>IF(O84="","",'別紙様式3-2（４・５月）'!O86&amp;'別紙様式3-2（４・５月）'!P86&amp;'別紙様式3-2（４・５月）'!Q86&amp;"から"&amp;O84)</f>
        <v/>
      </c>
      <c r="AG84" s="417"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8">
        <v>72</v>
      </c>
      <c r="B85" s="975" t="str">
        <f>IF(基本情報入力シート!C124="","",基本情報入力シート!C124)</f>
        <v/>
      </c>
      <c r="C85" s="976"/>
      <c r="D85" s="976"/>
      <c r="E85" s="976"/>
      <c r="F85" s="976"/>
      <c r="G85" s="976"/>
      <c r="H85" s="976"/>
      <c r="I85" s="977"/>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91"/>
      <c r="Q85" s="1092"/>
      <c r="R85" s="419" t="str">
        <f>IFERROR(IF('別紙様式3-2（４・５月）'!Z87="ベア加算","",P85*VLOOKUP(N85,【参考】数式用!$AD$2:$AH$37,MATCH(O85,【参考】数式用!$K$4:$N$4,0)+1,0)),"")</f>
        <v/>
      </c>
      <c r="S85" s="72"/>
      <c r="T85" s="1093"/>
      <c r="U85" s="1094"/>
      <c r="V85" s="420" t="str">
        <f>IFERROR(P85*VLOOKUP(AF85,【参考】数式用4!$EY$3:$GF$106,MATCH(N85,【参考】数式用4!$EY$2:$GF$2,0)),"")</f>
        <v/>
      </c>
      <c r="W85" s="49"/>
      <c r="X85" s="71"/>
      <c r="Y85" s="1061" t="str">
        <f>IFERROR(IF('別紙様式3-2（４・５月）'!Z87="ベア加算","",W85*VLOOKUP(N85,【参考】数式用!$AD$2:$AH$27,MATCH(O85,【参考】数式用!$K$4:$N$4,0)+1,0)),"")</f>
        <v/>
      </c>
      <c r="Z85" s="1061"/>
      <c r="AA85" s="72"/>
      <c r="AB85" s="73"/>
      <c r="AC85" s="421" t="str">
        <f>IFERROR(X85*VLOOKUP(AG85,【参考】数式用4!$EY$3:$GF$106,MATCH(N85,【参考】数式用4!$EY$2:$GF$2,0)),"")</f>
        <v/>
      </c>
      <c r="AD85" s="523" t="str">
        <f t="shared" si="2"/>
        <v/>
      </c>
      <c r="AE85" s="525" t="str">
        <f t="shared" si="3"/>
        <v/>
      </c>
      <c r="AF85" s="417" t="str">
        <f>IF(O85="","",'別紙様式3-2（４・５月）'!O87&amp;'別紙様式3-2（４・５月）'!P87&amp;'別紙様式3-2（４・５月）'!Q87&amp;"から"&amp;O85)</f>
        <v/>
      </c>
      <c r="AG85" s="417"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8">
        <v>73</v>
      </c>
      <c r="B86" s="975" t="str">
        <f>IF(基本情報入力シート!C125="","",基本情報入力シート!C125)</f>
        <v/>
      </c>
      <c r="C86" s="976"/>
      <c r="D86" s="976"/>
      <c r="E86" s="976"/>
      <c r="F86" s="976"/>
      <c r="G86" s="976"/>
      <c r="H86" s="976"/>
      <c r="I86" s="977"/>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91"/>
      <c r="Q86" s="1092"/>
      <c r="R86" s="419" t="str">
        <f>IFERROR(IF('別紙様式3-2（４・５月）'!Z88="ベア加算","",P86*VLOOKUP(N86,【参考】数式用!$AD$2:$AH$37,MATCH(O86,【参考】数式用!$K$4:$N$4,0)+1,0)),"")</f>
        <v/>
      </c>
      <c r="S86" s="72"/>
      <c r="T86" s="1093"/>
      <c r="U86" s="1094"/>
      <c r="V86" s="420" t="str">
        <f>IFERROR(P86*VLOOKUP(AF86,【参考】数式用4!$EY$3:$GF$106,MATCH(N86,【参考】数式用4!$EY$2:$GF$2,0)),"")</f>
        <v/>
      </c>
      <c r="W86" s="49"/>
      <c r="X86" s="71"/>
      <c r="Y86" s="1061" t="str">
        <f>IFERROR(IF('別紙様式3-2（４・５月）'!Z88="ベア加算","",W86*VLOOKUP(N86,【参考】数式用!$AD$2:$AH$27,MATCH(O86,【参考】数式用!$K$4:$N$4,0)+1,0)),"")</f>
        <v/>
      </c>
      <c r="Z86" s="1061"/>
      <c r="AA86" s="72"/>
      <c r="AB86" s="73"/>
      <c r="AC86" s="421" t="str">
        <f>IFERROR(X86*VLOOKUP(AG86,【参考】数式用4!$EY$3:$GF$106,MATCH(N86,【参考】数式用4!$EY$2:$GF$2,0)),"")</f>
        <v/>
      </c>
      <c r="AD86" s="523" t="str">
        <f t="shared" si="2"/>
        <v/>
      </c>
      <c r="AE86" s="525" t="str">
        <f t="shared" si="3"/>
        <v/>
      </c>
      <c r="AF86" s="417" t="str">
        <f>IF(O86="","",'別紙様式3-2（４・５月）'!O88&amp;'別紙様式3-2（４・５月）'!P88&amp;'別紙様式3-2（４・５月）'!Q88&amp;"から"&amp;O86)</f>
        <v/>
      </c>
      <c r="AG86" s="417"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8">
        <v>74</v>
      </c>
      <c r="B87" s="975" t="str">
        <f>IF(基本情報入力シート!C126="","",基本情報入力シート!C126)</f>
        <v/>
      </c>
      <c r="C87" s="976"/>
      <c r="D87" s="976"/>
      <c r="E87" s="976"/>
      <c r="F87" s="976"/>
      <c r="G87" s="976"/>
      <c r="H87" s="976"/>
      <c r="I87" s="977"/>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91"/>
      <c r="Q87" s="1092"/>
      <c r="R87" s="419" t="str">
        <f>IFERROR(IF('別紙様式3-2（４・５月）'!Z89="ベア加算","",P87*VLOOKUP(N87,【参考】数式用!$AD$2:$AH$37,MATCH(O87,【参考】数式用!$K$4:$N$4,0)+1,0)),"")</f>
        <v/>
      </c>
      <c r="S87" s="72"/>
      <c r="T87" s="1093"/>
      <c r="U87" s="1094"/>
      <c r="V87" s="420" t="str">
        <f>IFERROR(P87*VLOOKUP(AF87,【参考】数式用4!$EY$3:$GF$106,MATCH(N87,【参考】数式用4!$EY$2:$GF$2,0)),"")</f>
        <v/>
      </c>
      <c r="W87" s="49"/>
      <c r="X87" s="71"/>
      <c r="Y87" s="1061" t="str">
        <f>IFERROR(IF('別紙様式3-2（４・５月）'!Z89="ベア加算","",W87*VLOOKUP(N87,【参考】数式用!$AD$2:$AH$27,MATCH(O87,【参考】数式用!$K$4:$N$4,0)+1,0)),"")</f>
        <v/>
      </c>
      <c r="Z87" s="1061"/>
      <c r="AA87" s="72"/>
      <c r="AB87" s="73"/>
      <c r="AC87" s="421" t="str">
        <f>IFERROR(X87*VLOOKUP(AG87,【参考】数式用4!$EY$3:$GF$106,MATCH(N87,【参考】数式用4!$EY$2:$GF$2,0)),"")</f>
        <v/>
      </c>
      <c r="AD87" s="523" t="str">
        <f t="shared" si="2"/>
        <v/>
      </c>
      <c r="AE87" s="525" t="str">
        <f t="shared" si="3"/>
        <v/>
      </c>
      <c r="AF87" s="417" t="str">
        <f>IF(O87="","",'別紙様式3-2（４・５月）'!O89&amp;'別紙様式3-2（４・５月）'!P89&amp;'別紙様式3-2（４・５月）'!Q89&amp;"から"&amp;O87)</f>
        <v/>
      </c>
      <c r="AG87" s="417"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8">
        <v>75</v>
      </c>
      <c r="B88" s="975" t="str">
        <f>IF(基本情報入力シート!C127="","",基本情報入力シート!C127)</f>
        <v/>
      </c>
      <c r="C88" s="976"/>
      <c r="D88" s="976"/>
      <c r="E88" s="976"/>
      <c r="F88" s="976"/>
      <c r="G88" s="976"/>
      <c r="H88" s="976"/>
      <c r="I88" s="977"/>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91"/>
      <c r="Q88" s="1092"/>
      <c r="R88" s="419" t="str">
        <f>IFERROR(IF('別紙様式3-2（４・５月）'!Z90="ベア加算","",P88*VLOOKUP(N88,【参考】数式用!$AD$2:$AH$37,MATCH(O88,【参考】数式用!$K$4:$N$4,0)+1,0)),"")</f>
        <v/>
      </c>
      <c r="S88" s="72"/>
      <c r="T88" s="1093"/>
      <c r="U88" s="1094"/>
      <c r="V88" s="420" t="str">
        <f>IFERROR(P88*VLOOKUP(AF88,【参考】数式用4!$EY$3:$GF$106,MATCH(N88,【参考】数式用4!$EY$2:$GF$2,0)),"")</f>
        <v/>
      </c>
      <c r="W88" s="49"/>
      <c r="X88" s="71"/>
      <c r="Y88" s="1061" t="str">
        <f>IFERROR(IF('別紙様式3-2（４・５月）'!Z90="ベア加算","",W88*VLOOKUP(N88,【参考】数式用!$AD$2:$AH$27,MATCH(O88,【参考】数式用!$K$4:$N$4,0)+1,0)),"")</f>
        <v/>
      </c>
      <c r="Z88" s="1061"/>
      <c r="AA88" s="72"/>
      <c r="AB88" s="73"/>
      <c r="AC88" s="421" t="str">
        <f>IFERROR(X88*VLOOKUP(AG88,【参考】数式用4!$EY$3:$GF$106,MATCH(N88,【参考】数式用4!$EY$2:$GF$2,0)),"")</f>
        <v/>
      </c>
      <c r="AD88" s="523" t="str">
        <f t="shared" si="2"/>
        <v/>
      </c>
      <c r="AE88" s="525" t="str">
        <f t="shared" si="3"/>
        <v/>
      </c>
      <c r="AF88" s="417" t="str">
        <f>IF(O88="","",'別紙様式3-2（４・５月）'!O90&amp;'別紙様式3-2（４・５月）'!P90&amp;'別紙様式3-2（４・５月）'!Q90&amp;"から"&amp;O88)</f>
        <v/>
      </c>
      <c r="AG88" s="417"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8">
        <v>76</v>
      </c>
      <c r="B89" s="975" t="str">
        <f>IF(基本情報入力シート!C128="","",基本情報入力シート!C128)</f>
        <v/>
      </c>
      <c r="C89" s="976"/>
      <c r="D89" s="976"/>
      <c r="E89" s="976"/>
      <c r="F89" s="976"/>
      <c r="G89" s="976"/>
      <c r="H89" s="976"/>
      <c r="I89" s="977"/>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91"/>
      <c r="Q89" s="1092"/>
      <c r="R89" s="419" t="str">
        <f>IFERROR(IF('別紙様式3-2（４・５月）'!Z91="ベア加算","",P89*VLOOKUP(N89,【参考】数式用!$AD$2:$AH$37,MATCH(O89,【参考】数式用!$K$4:$N$4,0)+1,0)),"")</f>
        <v/>
      </c>
      <c r="S89" s="72"/>
      <c r="T89" s="1093"/>
      <c r="U89" s="1094"/>
      <c r="V89" s="420" t="str">
        <f>IFERROR(P89*VLOOKUP(AF89,【参考】数式用4!$EY$3:$GF$106,MATCH(N89,【参考】数式用4!$EY$2:$GF$2,0)),"")</f>
        <v/>
      </c>
      <c r="W89" s="49"/>
      <c r="X89" s="71"/>
      <c r="Y89" s="1061" t="str">
        <f>IFERROR(IF('別紙様式3-2（４・５月）'!Z91="ベア加算","",W89*VLOOKUP(N89,【参考】数式用!$AD$2:$AH$27,MATCH(O89,【参考】数式用!$K$4:$N$4,0)+1,0)),"")</f>
        <v/>
      </c>
      <c r="Z89" s="1061"/>
      <c r="AA89" s="72"/>
      <c r="AB89" s="73"/>
      <c r="AC89" s="421" t="str">
        <f>IFERROR(X89*VLOOKUP(AG89,【参考】数式用4!$EY$3:$GF$106,MATCH(N89,【参考】数式用4!$EY$2:$GF$2,0)),"")</f>
        <v/>
      </c>
      <c r="AD89" s="523" t="str">
        <f t="shared" si="2"/>
        <v/>
      </c>
      <c r="AE89" s="525" t="str">
        <f t="shared" si="3"/>
        <v/>
      </c>
      <c r="AF89" s="417" t="str">
        <f>IF(O89="","",'別紙様式3-2（４・５月）'!O91&amp;'別紙様式3-2（４・５月）'!P91&amp;'別紙様式3-2（４・５月）'!Q91&amp;"から"&amp;O89)</f>
        <v/>
      </c>
      <c r="AG89" s="417"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8">
        <v>77</v>
      </c>
      <c r="B90" s="975" t="str">
        <f>IF(基本情報入力シート!C129="","",基本情報入力シート!C129)</f>
        <v/>
      </c>
      <c r="C90" s="976"/>
      <c r="D90" s="976"/>
      <c r="E90" s="976"/>
      <c r="F90" s="976"/>
      <c r="G90" s="976"/>
      <c r="H90" s="976"/>
      <c r="I90" s="977"/>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91"/>
      <c r="Q90" s="1092"/>
      <c r="R90" s="419" t="str">
        <f>IFERROR(IF('別紙様式3-2（４・５月）'!Z92="ベア加算","",P90*VLOOKUP(N90,【参考】数式用!$AD$2:$AH$37,MATCH(O90,【参考】数式用!$K$4:$N$4,0)+1,0)),"")</f>
        <v/>
      </c>
      <c r="S90" s="72"/>
      <c r="T90" s="1093"/>
      <c r="U90" s="1094"/>
      <c r="V90" s="420" t="str">
        <f>IFERROR(P90*VLOOKUP(AF90,【参考】数式用4!$EY$3:$GF$106,MATCH(N90,【参考】数式用4!$EY$2:$GF$2,0)),"")</f>
        <v/>
      </c>
      <c r="W90" s="49"/>
      <c r="X90" s="71"/>
      <c r="Y90" s="1061" t="str">
        <f>IFERROR(IF('別紙様式3-2（４・５月）'!Z92="ベア加算","",W90*VLOOKUP(N90,【参考】数式用!$AD$2:$AH$27,MATCH(O90,【参考】数式用!$K$4:$N$4,0)+1,0)),"")</f>
        <v/>
      </c>
      <c r="Z90" s="1061"/>
      <c r="AA90" s="72"/>
      <c r="AB90" s="73"/>
      <c r="AC90" s="421" t="str">
        <f>IFERROR(X90*VLOOKUP(AG90,【参考】数式用4!$EY$3:$GF$106,MATCH(N90,【参考】数式用4!$EY$2:$GF$2,0)),"")</f>
        <v/>
      </c>
      <c r="AD90" s="523" t="str">
        <f t="shared" si="2"/>
        <v/>
      </c>
      <c r="AE90" s="525" t="str">
        <f t="shared" si="3"/>
        <v/>
      </c>
      <c r="AF90" s="417" t="str">
        <f>IF(O90="","",'別紙様式3-2（４・５月）'!O92&amp;'別紙様式3-2（４・５月）'!P92&amp;'別紙様式3-2（４・５月）'!Q92&amp;"から"&amp;O90)</f>
        <v/>
      </c>
      <c r="AG90" s="417"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8">
        <v>78</v>
      </c>
      <c r="B91" s="975" t="str">
        <f>IF(基本情報入力シート!C130="","",基本情報入力シート!C130)</f>
        <v/>
      </c>
      <c r="C91" s="976"/>
      <c r="D91" s="976"/>
      <c r="E91" s="976"/>
      <c r="F91" s="976"/>
      <c r="G91" s="976"/>
      <c r="H91" s="976"/>
      <c r="I91" s="977"/>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91"/>
      <c r="Q91" s="1092"/>
      <c r="R91" s="419" t="str">
        <f>IFERROR(IF('別紙様式3-2（４・５月）'!Z93="ベア加算","",P91*VLOOKUP(N91,【参考】数式用!$AD$2:$AH$37,MATCH(O91,【参考】数式用!$K$4:$N$4,0)+1,0)),"")</f>
        <v/>
      </c>
      <c r="S91" s="72"/>
      <c r="T91" s="1093"/>
      <c r="U91" s="1094"/>
      <c r="V91" s="420" t="str">
        <f>IFERROR(P91*VLOOKUP(AF91,【参考】数式用4!$EY$3:$GF$106,MATCH(N91,【参考】数式用4!$EY$2:$GF$2,0)),"")</f>
        <v/>
      </c>
      <c r="W91" s="49"/>
      <c r="X91" s="71"/>
      <c r="Y91" s="1061" t="str">
        <f>IFERROR(IF('別紙様式3-2（４・５月）'!Z93="ベア加算","",W91*VLOOKUP(N91,【参考】数式用!$AD$2:$AH$27,MATCH(O91,【参考】数式用!$K$4:$N$4,0)+1,0)),"")</f>
        <v/>
      </c>
      <c r="Z91" s="1061"/>
      <c r="AA91" s="72"/>
      <c r="AB91" s="73"/>
      <c r="AC91" s="421" t="str">
        <f>IFERROR(X91*VLOOKUP(AG91,【参考】数式用4!$EY$3:$GF$106,MATCH(N91,【参考】数式用4!$EY$2:$GF$2,0)),"")</f>
        <v/>
      </c>
      <c r="AD91" s="523" t="str">
        <f t="shared" si="2"/>
        <v/>
      </c>
      <c r="AE91" s="525" t="str">
        <f t="shared" si="3"/>
        <v/>
      </c>
      <c r="AF91" s="417" t="str">
        <f>IF(O91="","",'別紙様式3-2（４・５月）'!O93&amp;'別紙様式3-2（４・５月）'!P93&amp;'別紙様式3-2（４・５月）'!Q93&amp;"から"&amp;O91)</f>
        <v/>
      </c>
      <c r="AG91" s="417"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8">
        <v>79</v>
      </c>
      <c r="B92" s="975" t="str">
        <f>IF(基本情報入力シート!C131="","",基本情報入力シート!C131)</f>
        <v/>
      </c>
      <c r="C92" s="976"/>
      <c r="D92" s="976"/>
      <c r="E92" s="976"/>
      <c r="F92" s="976"/>
      <c r="G92" s="976"/>
      <c r="H92" s="976"/>
      <c r="I92" s="977"/>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91"/>
      <c r="Q92" s="1092"/>
      <c r="R92" s="419" t="str">
        <f>IFERROR(IF('別紙様式3-2（４・５月）'!Z94="ベア加算","",P92*VLOOKUP(N92,【参考】数式用!$AD$2:$AH$37,MATCH(O92,【参考】数式用!$K$4:$N$4,0)+1,0)),"")</f>
        <v/>
      </c>
      <c r="S92" s="72"/>
      <c r="T92" s="1093"/>
      <c r="U92" s="1094"/>
      <c r="V92" s="420" t="str">
        <f>IFERROR(P92*VLOOKUP(AF92,【参考】数式用4!$EY$3:$GF$106,MATCH(N92,【参考】数式用4!$EY$2:$GF$2,0)),"")</f>
        <v/>
      </c>
      <c r="W92" s="49"/>
      <c r="X92" s="71"/>
      <c r="Y92" s="1061" t="str">
        <f>IFERROR(IF('別紙様式3-2（４・５月）'!Z94="ベア加算","",W92*VLOOKUP(N92,【参考】数式用!$AD$2:$AH$27,MATCH(O92,【参考】数式用!$K$4:$N$4,0)+1,0)),"")</f>
        <v/>
      </c>
      <c r="Z92" s="1061"/>
      <c r="AA92" s="72"/>
      <c r="AB92" s="73"/>
      <c r="AC92" s="421" t="str">
        <f>IFERROR(X92*VLOOKUP(AG92,【参考】数式用4!$EY$3:$GF$106,MATCH(N92,【参考】数式用4!$EY$2:$GF$2,0)),"")</f>
        <v/>
      </c>
      <c r="AD92" s="523" t="str">
        <f t="shared" si="2"/>
        <v/>
      </c>
      <c r="AE92" s="525" t="str">
        <f t="shared" si="3"/>
        <v/>
      </c>
      <c r="AF92" s="417" t="str">
        <f>IF(O92="","",'別紙様式3-2（４・５月）'!O94&amp;'別紙様式3-2（４・５月）'!P94&amp;'別紙様式3-2（４・５月）'!Q94&amp;"から"&amp;O92)</f>
        <v/>
      </c>
      <c r="AG92" s="417"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8">
        <v>80</v>
      </c>
      <c r="B93" s="975" t="str">
        <f>IF(基本情報入力シート!C132="","",基本情報入力シート!C132)</f>
        <v/>
      </c>
      <c r="C93" s="976"/>
      <c r="D93" s="976"/>
      <c r="E93" s="976"/>
      <c r="F93" s="976"/>
      <c r="G93" s="976"/>
      <c r="H93" s="976"/>
      <c r="I93" s="977"/>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91"/>
      <c r="Q93" s="1092"/>
      <c r="R93" s="419" t="str">
        <f>IFERROR(IF('別紙様式3-2（４・５月）'!Z95="ベア加算","",P93*VLOOKUP(N93,【参考】数式用!$AD$2:$AH$37,MATCH(O93,【参考】数式用!$K$4:$N$4,0)+1,0)),"")</f>
        <v/>
      </c>
      <c r="S93" s="72"/>
      <c r="T93" s="1093"/>
      <c r="U93" s="1094"/>
      <c r="V93" s="420" t="str">
        <f>IFERROR(P93*VLOOKUP(AF93,【参考】数式用4!$EY$3:$GF$106,MATCH(N93,【参考】数式用4!$EY$2:$GF$2,0)),"")</f>
        <v/>
      </c>
      <c r="W93" s="49"/>
      <c r="X93" s="71"/>
      <c r="Y93" s="1061" t="str">
        <f>IFERROR(IF('別紙様式3-2（４・５月）'!Z95="ベア加算","",W93*VLOOKUP(N93,【参考】数式用!$AD$2:$AH$27,MATCH(O93,【参考】数式用!$K$4:$N$4,0)+1,0)),"")</f>
        <v/>
      </c>
      <c r="Z93" s="1061"/>
      <c r="AA93" s="72"/>
      <c r="AB93" s="73"/>
      <c r="AC93" s="421" t="str">
        <f>IFERROR(X93*VLOOKUP(AG93,【参考】数式用4!$EY$3:$GF$106,MATCH(N93,【参考】数式用4!$EY$2:$GF$2,0)),"")</f>
        <v/>
      </c>
      <c r="AD93" s="523" t="str">
        <f t="shared" si="2"/>
        <v/>
      </c>
      <c r="AE93" s="525" t="str">
        <f t="shared" si="3"/>
        <v/>
      </c>
      <c r="AF93" s="417" t="str">
        <f>IF(O93="","",'別紙様式3-2（４・５月）'!O95&amp;'別紙様式3-2（４・５月）'!P95&amp;'別紙様式3-2（４・５月）'!Q95&amp;"から"&amp;O93)</f>
        <v/>
      </c>
      <c r="AG93" s="417"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8">
        <v>81</v>
      </c>
      <c r="B94" s="975" t="str">
        <f>IF(基本情報入力シート!C133="","",基本情報入力シート!C133)</f>
        <v/>
      </c>
      <c r="C94" s="976"/>
      <c r="D94" s="976"/>
      <c r="E94" s="976"/>
      <c r="F94" s="976"/>
      <c r="G94" s="976"/>
      <c r="H94" s="976"/>
      <c r="I94" s="977"/>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91"/>
      <c r="Q94" s="1092"/>
      <c r="R94" s="419" t="str">
        <f>IFERROR(IF('別紙様式3-2（４・５月）'!Z96="ベア加算","",P94*VLOOKUP(N94,【参考】数式用!$AD$2:$AH$37,MATCH(O94,【参考】数式用!$K$4:$N$4,0)+1,0)),"")</f>
        <v/>
      </c>
      <c r="S94" s="72"/>
      <c r="T94" s="1093"/>
      <c r="U94" s="1094"/>
      <c r="V94" s="420" t="str">
        <f>IFERROR(P94*VLOOKUP(AF94,【参考】数式用4!$EY$3:$GF$106,MATCH(N94,【参考】数式用4!$EY$2:$GF$2,0)),"")</f>
        <v/>
      </c>
      <c r="W94" s="49"/>
      <c r="X94" s="71"/>
      <c r="Y94" s="1061" t="str">
        <f>IFERROR(IF('別紙様式3-2（４・５月）'!Z96="ベア加算","",W94*VLOOKUP(N94,【参考】数式用!$AD$2:$AH$27,MATCH(O94,【参考】数式用!$K$4:$N$4,0)+1,0)),"")</f>
        <v/>
      </c>
      <c r="Z94" s="1061"/>
      <c r="AA94" s="72"/>
      <c r="AB94" s="73"/>
      <c r="AC94" s="421" t="str">
        <f>IFERROR(X94*VLOOKUP(AG94,【参考】数式用4!$EY$3:$GF$106,MATCH(N94,【参考】数式用4!$EY$2:$GF$2,0)),"")</f>
        <v/>
      </c>
      <c r="AD94" s="523" t="str">
        <f t="shared" si="2"/>
        <v/>
      </c>
      <c r="AE94" s="525" t="str">
        <f t="shared" si="3"/>
        <v/>
      </c>
      <c r="AF94" s="417" t="str">
        <f>IF(O94="","",'別紙様式3-2（４・５月）'!O96&amp;'別紙様式3-2（４・５月）'!P96&amp;'別紙様式3-2（４・５月）'!Q96&amp;"から"&amp;O94)</f>
        <v/>
      </c>
      <c r="AG94" s="417"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8">
        <v>82</v>
      </c>
      <c r="B95" s="975" t="str">
        <f>IF(基本情報入力シート!C134="","",基本情報入力シート!C134)</f>
        <v/>
      </c>
      <c r="C95" s="976"/>
      <c r="D95" s="976"/>
      <c r="E95" s="976"/>
      <c r="F95" s="976"/>
      <c r="G95" s="976"/>
      <c r="H95" s="976"/>
      <c r="I95" s="977"/>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91"/>
      <c r="Q95" s="1092"/>
      <c r="R95" s="419" t="str">
        <f>IFERROR(IF('別紙様式3-2（４・５月）'!Z97="ベア加算","",P95*VLOOKUP(N95,【参考】数式用!$AD$2:$AH$37,MATCH(O95,【参考】数式用!$K$4:$N$4,0)+1,0)),"")</f>
        <v/>
      </c>
      <c r="S95" s="72"/>
      <c r="T95" s="1093"/>
      <c r="U95" s="1094"/>
      <c r="V95" s="420" t="str">
        <f>IFERROR(P95*VLOOKUP(AF95,【参考】数式用4!$EY$3:$GF$106,MATCH(N95,【参考】数式用4!$EY$2:$GF$2,0)),"")</f>
        <v/>
      </c>
      <c r="W95" s="49"/>
      <c r="X95" s="71"/>
      <c r="Y95" s="1061" t="str">
        <f>IFERROR(IF('別紙様式3-2（４・５月）'!Z97="ベア加算","",W95*VLOOKUP(N95,【参考】数式用!$AD$2:$AH$27,MATCH(O95,【参考】数式用!$K$4:$N$4,0)+1,0)),"")</f>
        <v/>
      </c>
      <c r="Z95" s="1061"/>
      <c r="AA95" s="72"/>
      <c r="AB95" s="73"/>
      <c r="AC95" s="421" t="str">
        <f>IFERROR(X95*VLOOKUP(AG95,【参考】数式用4!$EY$3:$GF$106,MATCH(N95,【参考】数式用4!$EY$2:$GF$2,0)),"")</f>
        <v/>
      </c>
      <c r="AD95" s="523" t="str">
        <f t="shared" si="2"/>
        <v/>
      </c>
      <c r="AE95" s="525" t="str">
        <f t="shared" si="3"/>
        <v/>
      </c>
      <c r="AF95" s="417" t="str">
        <f>IF(O95="","",'別紙様式3-2（４・５月）'!O97&amp;'別紙様式3-2（４・５月）'!P97&amp;'別紙様式3-2（４・５月）'!Q97&amp;"から"&amp;O95)</f>
        <v/>
      </c>
      <c r="AG95" s="417"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8">
        <v>83</v>
      </c>
      <c r="B96" s="975" t="str">
        <f>IF(基本情報入力シート!C135="","",基本情報入力シート!C135)</f>
        <v/>
      </c>
      <c r="C96" s="976"/>
      <c r="D96" s="976"/>
      <c r="E96" s="976"/>
      <c r="F96" s="976"/>
      <c r="G96" s="976"/>
      <c r="H96" s="976"/>
      <c r="I96" s="977"/>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91"/>
      <c r="Q96" s="1092"/>
      <c r="R96" s="419" t="str">
        <f>IFERROR(IF('別紙様式3-2（４・５月）'!Z98="ベア加算","",P96*VLOOKUP(N96,【参考】数式用!$AD$2:$AH$37,MATCH(O96,【参考】数式用!$K$4:$N$4,0)+1,0)),"")</f>
        <v/>
      </c>
      <c r="S96" s="72"/>
      <c r="T96" s="1093"/>
      <c r="U96" s="1094"/>
      <c r="V96" s="420" t="str">
        <f>IFERROR(P96*VLOOKUP(AF96,【参考】数式用4!$EY$3:$GF$106,MATCH(N96,【参考】数式用4!$EY$2:$GF$2,0)),"")</f>
        <v/>
      </c>
      <c r="W96" s="49"/>
      <c r="X96" s="71"/>
      <c r="Y96" s="1061" t="str">
        <f>IFERROR(IF('別紙様式3-2（４・５月）'!Z98="ベア加算","",W96*VLOOKUP(N96,【参考】数式用!$AD$2:$AH$27,MATCH(O96,【参考】数式用!$K$4:$N$4,0)+1,0)),"")</f>
        <v/>
      </c>
      <c r="Z96" s="1061"/>
      <c r="AA96" s="72"/>
      <c r="AB96" s="73"/>
      <c r="AC96" s="421" t="str">
        <f>IFERROR(X96*VLOOKUP(AG96,【参考】数式用4!$EY$3:$GF$106,MATCH(N96,【参考】数式用4!$EY$2:$GF$2,0)),"")</f>
        <v/>
      </c>
      <c r="AD96" s="523" t="str">
        <f t="shared" si="2"/>
        <v/>
      </c>
      <c r="AE96" s="525" t="str">
        <f t="shared" si="3"/>
        <v/>
      </c>
      <c r="AF96" s="417" t="str">
        <f>IF(O96="","",'別紙様式3-2（４・５月）'!O98&amp;'別紙様式3-2（４・５月）'!P98&amp;'別紙様式3-2（４・５月）'!Q98&amp;"から"&amp;O96)</f>
        <v/>
      </c>
      <c r="AG96" s="417"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8">
        <v>84</v>
      </c>
      <c r="B97" s="975" t="str">
        <f>IF(基本情報入力シート!C136="","",基本情報入力シート!C136)</f>
        <v/>
      </c>
      <c r="C97" s="976"/>
      <c r="D97" s="976"/>
      <c r="E97" s="976"/>
      <c r="F97" s="976"/>
      <c r="G97" s="976"/>
      <c r="H97" s="976"/>
      <c r="I97" s="977"/>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91"/>
      <c r="Q97" s="1092"/>
      <c r="R97" s="419" t="str">
        <f>IFERROR(IF('別紙様式3-2（４・５月）'!Z99="ベア加算","",P97*VLOOKUP(N97,【参考】数式用!$AD$2:$AH$37,MATCH(O97,【参考】数式用!$K$4:$N$4,0)+1,0)),"")</f>
        <v/>
      </c>
      <c r="S97" s="72"/>
      <c r="T97" s="1093"/>
      <c r="U97" s="1094"/>
      <c r="V97" s="420" t="str">
        <f>IFERROR(P97*VLOOKUP(AF97,【参考】数式用4!$EY$3:$GF$106,MATCH(N97,【参考】数式用4!$EY$2:$GF$2,0)),"")</f>
        <v/>
      </c>
      <c r="W97" s="49"/>
      <c r="X97" s="71"/>
      <c r="Y97" s="1061" t="str">
        <f>IFERROR(IF('別紙様式3-2（４・５月）'!Z99="ベア加算","",W97*VLOOKUP(N97,【参考】数式用!$AD$2:$AH$27,MATCH(O97,【参考】数式用!$K$4:$N$4,0)+1,0)),"")</f>
        <v/>
      </c>
      <c r="Z97" s="1061"/>
      <c r="AA97" s="72"/>
      <c r="AB97" s="73"/>
      <c r="AC97" s="421" t="str">
        <f>IFERROR(X97*VLOOKUP(AG97,【参考】数式用4!$EY$3:$GF$106,MATCH(N97,【参考】数式用4!$EY$2:$GF$2,0)),"")</f>
        <v/>
      </c>
      <c r="AD97" s="523" t="str">
        <f t="shared" si="2"/>
        <v/>
      </c>
      <c r="AE97" s="525" t="str">
        <f t="shared" si="3"/>
        <v/>
      </c>
      <c r="AF97" s="417" t="str">
        <f>IF(O97="","",'別紙様式3-2（４・５月）'!O99&amp;'別紙様式3-2（４・５月）'!P99&amp;'別紙様式3-2（４・５月）'!Q99&amp;"から"&amp;O97)</f>
        <v/>
      </c>
      <c r="AG97" s="417"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8">
        <v>85</v>
      </c>
      <c r="B98" s="975" t="str">
        <f>IF(基本情報入力シート!C137="","",基本情報入力シート!C137)</f>
        <v/>
      </c>
      <c r="C98" s="976"/>
      <c r="D98" s="976"/>
      <c r="E98" s="976"/>
      <c r="F98" s="976"/>
      <c r="G98" s="976"/>
      <c r="H98" s="976"/>
      <c r="I98" s="977"/>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91"/>
      <c r="Q98" s="1092"/>
      <c r="R98" s="419" t="str">
        <f>IFERROR(IF('別紙様式3-2（４・５月）'!Z100="ベア加算","",P98*VLOOKUP(N98,【参考】数式用!$AD$2:$AH$37,MATCH(O98,【参考】数式用!$K$4:$N$4,0)+1,0)),"")</f>
        <v/>
      </c>
      <c r="S98" s="72"/>
      <c r="T98" s="1093"/>
      <c r="U98" s="1094"/>
      <c r="V98" s="420" t="str">
        <f>IFERROR(P98*VLOOKUP(AF98,【参考】数式用4!$EY$3:$GF$106,MATCH(N98,【参考】数式用4!$EY$2:$GF$2,0)),"")</f>
        <v/>
      </c>
      <c r="W98" s="49"/>
      <c r="X98" s="71"/>
      <c r="Y98" s="1061" t="str">
        <f>IFERROR(IF('別紙様式3-2（４・５月）'!Z100="ベア加算","",W98*VLOOKUP(N98,【参考】数式用!$AD$2:$AH$27,MATCH(O98,【参考】数式用!$K$4:$N$4,0)+1,0)),"")</f>
        <v/>
      </c>
      <c r="Z98" s="1061"/>
      <c r="AA98" s="72"/>
      <c r="AB98" s="73"/>
      <c r="AC98" s="421" t="str">
        <f>IFERROR(X98*VLOOKUP(AG98,【参考】数式用4!$EY$3:$GF$106,MATCH(N98,【参考】数式用4!$EY$2:$GF$2,0)),"")</f>
        <v/>
      </c>
      <c r="AD98" s="523" t="str">
        <f t="shared" si="2"/>
        <v/>
      </c>
      <c r="AE98" s="525" t="str">
        <f t="shared" si="3"/>
        <v/>
      </c>
      <c r="AF98" s="417" t="str">
        <f>IF(O98="","",'別紙様式3-2（４・５月）'!O100&amp;'別紙様式3-2（４・５月）'!P100&amp;'別紙様式3-2（４・５月）'!Q100&amp;"から"&amp;O98)</f>
        <v/>
      </c>
      <c r="AG98" s="417"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8">
        <v>86</v>
      </c>
      <c r="B99" s="975" t="str">
        <f>IF(基本情報入力シート!C138="","",基本情報入力シート!C138)</f>
        <v/>
      </c>
      <c r="C99" s="976"/>
      <c r="D99" s="976"/>
      <c r="E99" s="976"/>
      <c r="F99" s="976"/>
      <c r="G99" s="976"/>
      <c r="H99" s="976"/>
      <c r="I99" s="977"/>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91"/>
      <c r="Q99" s="1092"/>
      <c r="R99" s="419" t="str">
        <f>IFERROR(IF('別紙様式3-2（４・５月）'!Z101="ベア加算","",P99*VLOOKUP(N99,【参考】数式用!$AD$2:$AH$37,MATCH(O99,【参考】数式用!$K$4:$N$4,0)+1,0)),"")</f>
        <v/>
      </c>
      <c r="S99" s="72"/>
      <c r="T99" s="1093"/>
      <c r="U99" s="1094"/>
      <c r="V99" s="420" t="str">
        <f>IFERROR(P99*VLOOKUP(AF99,【参考】数式用4!$EY$3:$GF$106,MATCH(N99,【参考】数式用4!$EY$2:$GF$2,0)),"")</f>
        <v/>
      </c>
      <c r="W99" s="49"/>
      <c r="X99" s="71"/>
      <c r="Y99" s="1061" t="str">
        <f>IFERROR(IF('別紙様式3-2（４・５月）'!Z101="ベア加算","",W99*VLOOKUP(N99,【参考】数式用!$AD$2:$AH$27,MATCH(O99,【参考】数式用!$K$4:$N$4,0)+1,0)),"")</f>
        <v/>
      </c>
      <c r="Z99" s="1061"/>
      <c r="AA99" s="72"/>
      <c r="AB99" s="73"/>
      <c r="AC99" s="421" t="str">
        <f>IFERROR(X99*VLOOKUP(AG99,【参考】数式用4!$EY$3:$GF$106,MATCH(N99,【参考】数式用4!$EY$2:$GF$2,0)),"")</f>
        <v/>
      </c>
      <c r="AD99" s="523" t="str">
        <f t="shared" si="2"/>
        <v/>
      </c>
      <c r="AE99" s="525" t="str">
        <f t="shared" si="3"/>
        <v/>
      </c>
      <c r="AF99" s="417" t="str">
        <f>IF(O99="","",'別紙様式3-2（４・５月）'!O101&amp;'別紙様式3-2（４・５月）'!P101&amp;'別紙様式3-2（４・５月）'!Q101&amp;"から"&amp;O99)</f>
        <v/>
      </c>
      <c r="AG99" s="417"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8">
        <v>87</v>
      </c>
      <c r="B100" s="975" t="str">
        <f>IF(基本情報入力シート!C139="","",基本情報入力シート!C139)</f>
        <v/>
      </c>
      <c r="C100" s="976"/>
      <c r="D100" s="976"/>
      <c r="E100" s="976"/>
      <c r="F100" s="976"/>
      <c r="G100" s="976"/>
      <c r="H100" s="976"/>
      <c r="I100" s="977"/>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91"/>
      <c r="Q100" s="1092"/>
      <c r="R100" s="419" t="str">
        <f>IFERROR(IF('別紙様式3-2（４・５月）'!Z102="ベア加算","",P100*VLOOKUP(N100,【参考】数式用!$AD$2:$AH$37,MATCH(O100,【参考】数式用!$K$4:$N$4,0)+1,0)),"")</f>
        <v/>
      </c>
      <c r="S100" s="72"/>
      <c r="T100" s="1093"/>
      <c r="U100" s="1094"/>
      <c r="V100" s="420" t="str">
        <f>IFERROR(P100*VLOOKUP(AF100,【参考】数式用4!$EY$3:$GF$106,MATCH(N100,【参考】数式用4!$EY$2:$GF$2,0)),"")</f>
        <v/>
      </c>
      <c r="W100" s="49"/>
      <c r="X100" s="71"/>
      <c r="Y100" s="1061" t="str">
        <f>IFERROR(IF('別紙様式3-2（４・５月）'!Z102="ベア加算","",W100*VLOOKUP(N100,【参考】数式用!$AD$2:$AH$27,MATCH(O100,【参考】数式用!$K$4:$N$4,0)+1,0)),"")</f>
        <v/>
      </c>
      <c r="Z100" s="1061"/>
      <c r="AA100" s="72"/>
      <c r="AB100" s="73"/>
      <c r="AC100" s="421" t="str">
        <f>IFERROR(X100*VLOOKUP(AG100,【参考】数式用4!$EY$3:$GF$106,MATCH(N100,【参考】数式用4!$EY$2:$GF$2,0)),"")</f>
        <v/>
      </c>
      <c r="AD100" s="523" t="str">
        <f t="shared" si="2"/>
        <v/>
      </c>
      <c r="AE100" s="525" t="str">
        <f t="shared" si="3"/>
        <v/>
      </c>
      <c r="AF100" s="417" t="str">
        <f>IF(O100="","",'別紙様式3-2（４・５月）'!O102&amp;'別紙様式3-2（４・５月）'!P102&amp;'別紙様式3-2（４・５月）'!Q102&amp;"から"&amp;O100)</f>
        <v/>
      </c>
      <c r="AG100" s="417"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8">
        <v>88</v>
      </c>
      <c r="B101" s="975" t="str">
        <f>IF(基本情報入力シート!C140="","",基本情報入力シート!C140)</f>
        <v/>
      </c>
      <c r="C101" s="976"/>
      <c r="D101" s="976"/>
      <c r="E101" s="976"/>
      <c r="F101" s="976"/>
      <c r="G101" s="976"/>
      <c r="H101" s="976"/>
      <c r="I101" s="977"/>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91"/>
      <c r="Q101" s="1092"/>
      <c r="R101" s="419" t="str">
        <f>IFERROR(IF('別紙様式3-2（４・５月）'!Z103="ベア加算","",P101*VLOOKUP(N101,【参考】数式用!$AD$2:$AH$37,MATCH(O101,【参考】数式用!$K$4:$N$4,0)+1,0)),"")</f>
        <v/>
      </c>
      <c r="S101" s="72"/>
      <c r="T101" s="1093"/>
      <c r="U101" s="1094"/>
      <c r="V101" s="420" t="str">
        <f>IFERROR(P101*VLOOKUP(AF101,【参考】数式用4!$EY$3:$GF$106,MATCH(N101,【参考】数式用4!$EY$2:$GF$2,0)),"")</f>
        <v/>
      </c>
      <c r="W101" s="49"/>
      <c r="X101" s="71"/>
      <c r="Y101" s="1061" t="str">
        <f>IFERROR(IF('別紙様式3-2（４・５月）'!Z103="ベア加算","",W101*VLOOKUP(N101,【参考】数式用!$AD$2:$AH$27,MATCH(O101,【参考】数式用!$K$4:$N$4,0)+1,0)),"")</f>
        <v/>
      </c>
      <c r="Z101" s="1061"/>
      <c r="AA101" s="72"/>
      <c r="AB101" s="73"/>
      <c r="AC101" s="421" t="str">
        <f>IFERROR(X101*VLOOKUP(AG101,【参考】数式用4!$EY$3:$GF$106,MATCH(N101,【参考】数式用4!$EY$2:$GF$2,0)),"")</f>
        <v/>
      </c>
      <c r="AD101" s="523" t="str">
        <f t="shared" si="2"/>
        <v/>
      </c>
      <c r="AE101" s="525" t="str">
        <f t="shared" si="3"/>
        <v/>
      </c>
      <c r="AF101" s="417" t="str">
        <f>IF(O101="","",'別紙様式3-2（４・５月）'!O103&amp;'別紙様式3-2（４・５月）'!P103&amp;'別紙様式3-2（４・５月）'!Q103&amp;"から"&amp;O101)</f>
        <v/>
      </c>
      <c r="AG101" s="417"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8">
        <v>89</v>
      </c>
      <c r="B102" s="975" t="str">
        <f>IF(基本情報入力シート!C141="","",基本情報入力シート!C141)</f>
        <v/>
      </c>
      <c r="C102" s="976"/>
      <c r="D102" s="976"/>
      <c r="E102" s="976"/>
      <c r="F102" s="976"/>
      <c r="G102" s="976"/>
      <c r="H102" s="976"/>
      <c r="I102" s="977"/>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91"/>
      <c r="Q102" s="1092"/>
      <c r="R102" s="419" t="str">
        <f>IFERROR(IF('別紙様式3-2（４・５月）'!Z104="ベア加算","",P102*VLOOKUP(N102,【参考】数式用!$AD$2:$AH$37,MATCH(O102,【参考】数式用!$K$4:$N$4,0)+1,0)),"")</f>
        <v/>
      </c>
      <c r="S102" s="72"/>
      <c r="T102" s="1093"/>
      <c r="U102" s="1094"/>
      <c r="V102" s="420" t="str">
        <f>IFERROR(P102*VLOOKUP(AF102,【参考】数式用4!$EY$3:$GF$106,MATCH(N102,【参考】数式用4!$EY$2:$GF$2,0)),"")</f>
        <v/>
      </c>
      <c r="W102" s="49"/>
      <c r="X102" s="71"/>
      <c r="Y102" s="1061" t="str">
        <f>IFERROR(IF('別紙様式3-2（４・５月）'!Z104="ベア加算","",W102*VLOOKUP(N102,【参考】数式用!$AD$2:$AH$27,MATCH(O102,【参考】数式用!$K$4:$N$4,0)+1,0)),"")</f>
        <v/>
      </c>
      <c r="Z102" s="1061"/>
      <c r="AA102" s="72"/>
      <c r="AB102" s="73"/>
      <c r="AC102" s="421" t="str">
        <f>IFERROR(X102*VLOOKUP(AG102,【参考】数式用4!$EY$3:$GF$106,MATCH(N102,【参考】数式用4!$EY$2:$GF$2,0)),"")</f>
        <v/>
      </c>
      <c r="AD102" s="523" t="str">
        <f t="shared" si="2"/>
        <v/>
      </c>
      <c r="AE102" s="525" t="str">
        <f t="shared" si="3"/>
        <v/>
      </c>
      <c r="AF102" s="417" t="str">
        <f>IF(O102="","",'別紙様式3-2（４・５月）'!O104&amp;'別紙様式3-2（４・５月）'!P104&amp;'別紙様式3-2（４・５月）'!Q104&amp;"から"&amp;O102)</f>
        <v/>
      </c>
      <c r="AG102" s="417"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8">
        <v>90</v>
      </c>
      <c r="B103" s="975" t="str">
        <f>IF(基本情報入力シート!C142="","",基本情報入力シート!C142)</f>
        <v/>
      </c>
      <c r="C103" s="976"/>
      <c r="D103" s="976"/>
      <c r="E103" s="976"/>
      <c r="F103" s="976"/>
      <c r="G103" s="976"/>
      <c r="H103" s="976"/>
      <c r="I103" s="977"/>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91"/>
      <c r="Q103" s="1092"/>
      <c r="R103" s="419" t="str">
        <f>IFERROR(IF('別紙様式3-2（４・５月）'!Z105="ベア加算","",P103*VLOOKUP(N103,【参考】数式用!$AD$2:$AH$37,MATCH(O103,【参考】数式用!$K$4:$N$4,0)+1,0)),"")</f>
        <v/>
      </c>
      <c r="S103" s="72"/>
      <c r="T103" s="1093"/>
      <c r="U103" s="1094"/>
      <c r="V103" s="420" t="str">
        <f>IFERROR(P103*VLOOKUP(AF103,【参考】数式用4!$EY$3:$GF$106,MATCH(N103,【参考】数式用4!$EY$2:$GF$2,0)),"")</f>
        <v/>
      </c>
      <c r="W103" s="49"/>
      <c r="X103" s="71"/>
      <c r="Y103" s="1061" t="str">
        <f>IFERROR(IF('別紙様式3-2（４・５月）'!Z105="ベア加算","",W103*VLOOKUP(N103,【参考】数式用!$AD$2:$AH$27,MATCH(O103,【参考】数式用!$K$4:$N$4,0)+1,0)),"")</f>
        <v/>
      </c>
      <c r="Z103" s="1061"/>
      <c r="AA103" s="72"/>
      <c r="AB103" s="73"/>
      <c r="AC103" s="421" t="str">
        <f>IFERROR(X103*VLOOKUP(AG103,【参考】数式用4!$EY$3:$GF$106,MATCH(N103,【参考】数式用4!$EY$2:$GF$2,0)),"")</f>
        <v/>
      </c>
      <c r="AD103" s="523" t="str">
        <f t="shared" si="2"/>
        <v/>
      </c>
      <c r="AE103" s="525" t="str">
        <f t="shared" si="3"/>
        <v/>
      </c>
      <c r="AF103" s="417" t="str">
        <f>IF(O103="","",'別紙様式3-2（４・５月）'!O105&amp;'別紙様式3-2（４・５月）'!P105&amp;'別紙様式3-2（４・５月）'!Q105&amp;"から"&amp;O103)</f>
        <v/>
      </c>
      <c r="AG103" s="417"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8">
        <v>91</v>
      </c>
      <c r="B104" s="975" t="str">
        <f>IF(基本情報入力シート!C143="","",基本情報入力シート!C143)</f>
        <v/>
      </c>
      <c r="C104" s="976"/>
      <c r="D104" s="976"/>
      <c r="E104" s="976"/>
      <c r="F104" s="976"/>
      <c r="G104" s="976"/>
      <c r="H104" s="976"/>
      <c r="I104" s="977"/>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91"/>
      <c r="Q104" s="1092"/>
      <c r="R104" s="419" t="str">
        <f>IFERROR(IF('別紙様式3-2（４・５月）'!Z106="ベア加算","",P104*VLOOKUP(N104,【参考】数式用!$AD$2:$AH$37,MATCH(O104,【参考】数式用!$K$4:$N$4,0)+1,0)),"")</f>
        <v/>
      </c>
      <c r="S104" s="72"/>
      <c r="T104" s="1093"/>
      <c r="U104" s="1094"/>
      <c r="V104" s="420" t="str">
        <f>IFERROR(P104*VLOOKUP(AF104,【参考】数式用4!$EY$3:$GF$106,MATCH(N104,【参考】数式用4!$EY$2:$GF$2,0)),"")</f>
        <v/>
      </c>
      <c r="W104" s="49"/>
      <c r="X104" s="71"/>
      <c r="Y104" s="1061" t="str">
        <f>IFERROR(IF('別紙様式3-2（４・５月）'!Z106="ベア加算","",W104*VLOOKUP(N104,【参考】数式用!$AD$2:$AH$27,MATCH(O104,【参考】数式用!$K$4:$N$4,0)+1,0)),"")</f>
        <v/>
      </c>
      <c r="Z104" s="1061"/>
      <c r="AA104" s="72"/>
      <c r="AB104" s="73"/>
      <c r="AC104" s="421" t="str">
        <f>IFERROR(X104*VLOOKUP(AG104,【参考】数式用4!$EY$3:$GF$106,MATCH(N104,【参考】数式用4!$EY$2:$GF$2,0)),"")</f>
        <v/>
      </c>
      <c r="AD104" s="523" t="str">
        <f t="shared" si="2"/>
        <v/>
      </c>
      <c r="AE104" s="525" t="str">
        <f t="shared" si="3"/>
        <v/>
      </c>
      <c r="AF104" s="417" t="str">
        <f>IF(O104="","",'別紙様式3-2（４・５月）'!O106&amp;'別紙様式3-2（４・５月）'!P106&amp;'別紙様式3-2（４・５月）'!Q106&amp;"から"&amp;O104)</f>
        <v/>
      </c>
      <c r="AG104" s="417"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8">
        <v>92</v>
      </c>
      <c r="B105" s="975" t="str">
        <f>IF(基本情報入力シート!C144="","",基本情報入力シート!C144)</f>
        <v/>
      </c>
      <c r="C105" s="976"/>
      <c r="D105" s="976"/>
      <c r="E105" s="976"/>
      <c r="F105" s="976"/>
      <c r="G105" s="976"/>
      <c r="H105" s="976"/>
      <c r="I105" s="977"/>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91"/>
      <c r="Q105" s="1092"/>
      <c r="R105" s="419" t="str">
        <f>IFERROR(IF('別紙様式3-2（４・５月）'!Z107="ベア加算","",P105*VLOOKUP(N105,【参考】数式用!$AD$2:$AH$37,MATCH(O105,【参考】数式用!$K$4:$N$4,0)+1,0)),"")</f>
        <v/>
      </c>
      <c r="S105" s="72"/>
      <c r="T105" s="1093"/>
      <c r="U105" s="1094"/>
      <c r="V105" s="420" t="str">
        <f>IFERROR(P105*VLOOKUP(AF105,【参考】数式用4!$EY$3:$GF$106,MATCH(N105,【参考】数式用4!$EY$2:$GF$2,0)),"")</f>
        <v/>
      </c>
      <c r="W105" s="49"/>
      <c r="X105" s="71"/>
      <c r="Y105" s="1061" t="str">
        <f>IFERROR(IF('別紙様式3-2（４・５月）'!Z107="ベア加算","",W105*VLOOKUP(N105,【参考】数式用!$AD$2:$AH$27,MATCH(O105,【参考】数式用!$K$4:$N$4,0)+1,0)),"")</f>
        <v/>
      </c>
      <c r="Z105" s="1061"/>
      <c r="AA105" s="72"/>
      <c r="AB105" s="73"/>
      <c r="AC105" s="421" t="str">
        <f>IFERROR(X105*VLOOKUP(AG105,【参考】数式用4!$EY$3:$GF$106,MATCH(N105,【参考】数式用4!$EY$2:$GF$2,0)),"")</f>
        <v/>
      </c>
      <c r="AD105" s="523" t="str">
        <f t="shared" si="2"/>
        <v/>
      </c>
      <c r="AE105" s="525" t="str">
        <f t="shared" si="3"/>
        <v/>
      </c>
      <c r="AF105" s="417" t="str">
        <f>IF(O105="","",'別紙様式3-2（４・５月）'!O107&amp;'別紙様式3-2（４・５月）'!P107&amp;'別紙様式3-2（４・５月）'!Q107&amp;"から"&amp;O105)</f>
        <v/>
      </c>
      <c r="AG105" s="417"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8">
        <v>93</v>
      </c>
      <c r="B106" s="975" t="str">
        <f>IF(基本情報入力シート!C145="","",基本情報入力シート!C145)</f>
        <v/>
      </c>
      <c r="C106" s="976"/>
      <c r="D106" s="976"/>
      <c r="E106" s="976"/>
      <c r="F106" s="976"/>
      <c r="G106" s="976"/>
      <c r="H106" s="976"/>
      <c r="I106" s="977"/>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91"/>
      <c r="Q106" s="1092"/>
      <c r="R106" s="419" t="str">
        <f>IFERROR(IF('別紙様式3-2（４・５月）'!Z108="ベア加算","",P106*VLOOKUP(N106,【参考】数式用!$AD$2:$AH$37,MATCH(O106,【参考】数式用!$K$4:$N$4,0)+1,0)),"")</f>
        <v/>
      </c>
      <c r="S106" s="72"/>
      <c r="T106" s="1093"/>
      <c r="U106" s="1094"/>
      <c r="V106" s="420" t="str">
        <f>IFERROR(P106*VLOOKUP(AF106,【参考】数式用4!$EY$3:$GF$106,MATCH(N106,【参考】数式用4!$EY$2:$GF$2,0)),"")</f>
        <v/>
      </c>
      <c r="W106" s="49"/>
      <c r="X106" s="71"/>
      <c r="Y106" s="1061" t="str">
        <f>IFERROR(IF('別紙様式3-2（４・５月）'!Z108="ベア加算","",W106*VLOOKUP(N106,【参考】数式用!$AD$2:$AH$27,MATCH(O106,【参考】数式用!$K$4:$N$4,0)+1,0)),"")</f>
        <v/>
      </c>
      <c r="Z106" s="1061"/>
      <c r="AA106" s="72"/>
      <c r="AB106" s="73"/>
      <c r="AC106" s="421" t="str">
        <f>IFERROR(X106*VLOOKUP(AG106,【参考】数式用4!$EY$3:$GF$106,MATCH(N106,【参考】数式用4!$EY$2:$GF$2,0)),"")</f>
        <v/>
      </c>
      <c r="AD106" s="523" t="str">
        <f t="shared" si="2"/>
        <v/>
      </c>
      <c r="AE106" s="525" t="str">
        <f t="shared" si="3"/>
        <v/>
      </c>
      <c r="AF106" s="417" t="str">
        <f>IF(O106="","",'別紙様式3-2（４・５月）'!O108&amp;'別紙様式3-2（４・５月）'!P108&amp;'別紙様式3-2（４・５月）'!Q108&amp;"から"&amp;O106)</f>
        <v/>
      </c>
      <c r="AG106" s="417"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8">
        <v>94</v>
      </c>
      <c r="B107" s="975" t="str">
        <f>IF(基本情報入力シート!C146="","",基本情報入力シート!C146)</f>
        <v/>
      </c>
      <c r="C107" s="976"/>
      <c r="D107" s="976"/>
      <c r="E107" s="976"/>
      <c r="F107" s="976"/>
      <c r="G107" s="976"/>
      <c r="H107" s="976"/>
      <c r="I107" s="977"/>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91"/>
      <c r="Q107" s="1092"/>
      <c r="R107" s="419" t="str">
        <f>IFERROR(IF('別紙様式3-2（４・５月）'!Z109="ベア加算","",P107*VLOOKUP(N107,【参考】数式用!$AD$2:$AH$37,MATCH(O107,【参考】数式用!$K$4:$N$4,0)+1,0)),"")</f>
        <v/>
      </c>
      <c r="S107" s="72"/>
      <c r="T107" s="1093"/>
      <c r="U107" s="1094"/>
      <c r="V107" s="420" t="str">
        <f>IFERROR(P107*VLOOKUP(AF107,【参考】数式用4!$EY$3:$GF$106,MATCH(N107,【参考】数式用4!$EY$2:$GF$2,0)),"")</f>
        <v/>
      </c>
      <c r="W107" s="49"/>
      <c r="X107" s="71"/>
      <c r="Y107" s="1061" t="str">
        <f>IFERROR(IF('別紙様式3-2（４・５月）'!Z109="ベア加算","",W107*VLOOKUP(N107,【参考】数式用!$AD$2:$AH$27,MATCH(O107,【参考】数式用!$K$4:$N$4,0)+1,0)),"")</f>
        <v/>
      </c>
      <c r="Z107" s="1061"/>
      <c r="AA107" s="72"/>
      <c r="AB107" s="73"/>
      <c r="AC107" s="421" t="str">
        <f>IFERROR(X107*VLOOKUP(AG107,【参考】数式用4!$EY$3:$GF$106,MATCH(N107,【参考】数式用4!$EY$2:$GF$2,0)),"")</f>
        <v/>
      </c>
      <c r="AD107" s="523" t="str">
        <f t="shared" si="2"/>
        <v/>
      </c>
      <c r="AE107" s="525" t="str">
        <f t="shared" si="3"/>
        <v/>
      </c>
      <c r="AF107" s="417" t="str">
        <f>IF(O107="","",'別紙様式3-2（４・５月）'!O109&amp;'別紙様式3-2（４・５月）'!P109&amp;'別紙様式3-2（４・５月）'!Q109&amp;"から"&amp;O107)</f>
        <v/>
      </c>
      <c r="AG107" s="417"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8">
        <v>95</v>
      </c>
      <c r="B108" s="975" t="str">
        <f>IF(基本情報入力シート!C147="","",基本情報入力シート!C147)</f>
        <v/>
      </c>
      <c r="C108" s="976"/>
      <c r="D108" s="976"/>
      <c r="E108" s="976"/>
      <c r="F108" s="976"/>
      <c r="G108" s="976"/>
      <c r="H108" s="976"/>
      <c r="I108" s="977"/>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91"/>
      <c r="Q108" s="1092"/>
      <c r="R108" s="419" t="str">
        <f>IFERROR(IF('別紙様式3-2（４・５月）'!Z110="ベア加算","",P108*VLOOKUP(N108,【参考】数式用!$AD$2:$AH$37,MATCH(O108,【参考】数式用!$K$4:$N$4,0)+1,0)),"")</f>
        <v/>
      </c>
      <c r="S108" s="72"/>
      <c r="T108" s="1093"/>
      <c r="U108" s="1094"/>
      <c r="V108" s="420" t="str">
        <f>IFERROR(P108*VLOOKUP(AF108,【参考】数式用4!$EY$3:$GF$106,MATCH(N108,【参考】数式用4!$EY$2:$GF$2,0)),"")</f>
        <v/>
      </c>
      <c r="W108" s="49"/>
      <c r="X108" s="71"/>
      <c r="Y108" s="1061" t="str">
        <f>IFERROR(IF('別紙様式3-2（４・５月）'!Z110="ベア加算","",W108*VLOOKUP(N108,【参考】数式用!$AD$2:$AH$27,MATCH(O108,【参考】数式用!$K$4:$N$4,0)+1,0)),"")</f>
        <v/>
      </c>
      <c r="Z108" s="1061"/>
      <c r="AA108" s="72"/>
      <c r="AB108" s="73"/>
      <c r="AC108" s="421" t="str">
        <f>IFERROR(X108*VLOOKUP(AG108,【参考】数式用4!$EY$3:$GF$106,MATCH(N108,【参考】数式用4!$EY$2:$GF$2,0)),"")</f>
        <v/>
      </c>
      <c r="AD108" s="523" t="str">
        <f t="shared" si="2"/>
        <v/>
      </c>
      <c r="AE108" s="525" t="str">
        <f t="shared" si="3"/>
        <v/>
      </c>
      <c r="AF108" s="417" t="str">
        <f>IF(O108="","",'別紙様式3-2（４・５月）'!O110&amp;'別紙様式3-2（４・５月）'!P110&amp;'別紙様式3-2（４・５月）'!Q110&amp;"から"&amp;O108)</f>
        <v/>
      </c>
      <c r="AG108" s="417"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8">
        <v>96</v>
      </c>
      <c r="B109" s="975" t="str">
        <f>IF(基本情報入力シート!C148="","",基本情報入力シート!C148)</f>
        <v/>
      </c>
      <c r="C109" s="976"/>
      <c r="D109" s="976"/>
      <c r="E109" s="976"/>
      <c r="F109" s="976"/>
      <c r="G109" s="976"/>
      <c r="H109" s="976"/>
      <c r="I109" s="977"/>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91"/>
      <c r="Q109" s="1092"/>
      <c r="R109" s="419" t="str">
        <f>IFERROR(IF('別紙様式3-2（４・５月）'!Z111="ベア加算","",P109*VLOOKUP(N109,【参考】数式用!$AD$2:$AH$37,MATCH(O109,【参考】数式用!$K$4:$N$4,0)+1,0)),"")</f>
        <v/>
      </c>
      <c r="S109" s="72"/>
      <c r="T109" s="1093"/>
      <c r="U109" s="1094"/>
      <c r="V109" s="420" t="str">
        <f>IFERROR(P109*VLOOKUP(AF109,【参考】数式用4!$EY$3:$GF$106,MATCH(N109,【参考】数式用4!$EY$2:$GF$2,0)),"")</f>
        <v/>
      </c>
      <c r="W109" s="49"/>
      <c r="X109" s="71"/>
      <c r="Y109" s="1061" t="str">
        <f>IFERROR(IF('別紙様式3-2（４・５月）'!Z111="ベア加算","",W109*VLOOKUP(N109,【参考】数式用!$AD$2:$AH$27,MATCH(O109,【参考】数式用!$K$4:$N$4,0)+1,0)),"")</f>
        <v/>
      </c>
      <c r="Z109" s="1061"/>
      <c r="AA109" s="72"/>
      <c r="AB109" s="73"/>
      <c r="AC109" s="421" t="str">
        <f>IFERROR(X109*VLOOKUP(AG109,【参考】数式用4!$EY$3:$GF$106,MATCH(N109,【参考】数式用4!$EY$2:$GF$2,0)),"")</f>
        <v/>
      </c>
      <c r="AD109" s="523" t="str">
        <f t="shared" si="2"/>
        <v/>
      </c>
      <c r="AE109" s="525" t="str">
        <f t="shared" si="3"/>
        <v/>
      </c>
      <c r="AF109" s="417" t="str">
        <f>IF(O109="","",'別紙様式3-2（４・５月）'!O111&amp;'別紙様式3-2（４・５月）'!P111&amp;'別紙様式3-2（４・５月）'!Q111&amp;"から"&amp;O109)</f>
        <v/>
      </c>
      <c r="AG109" s="417"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8">
        <v>97</v>
      </c>
      <c r="B110" s="975" t="str">
        <f>IF(基本情報入力シート!C149="","",基本情報入力シート!C149)</f>
        <v/>
      </c>
      <c r="C110" s="976"/>
      <c r="D110" s="976"/>
      <c r="E110" s="976"/>
      <c r="F110" s="976"/>
      <c r="G110" s="976"/>
      <c r="H110" s="976"/>
      <c r="I110" s="977"/>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91"/>
      <c r="Q110" s="1092"/>
      <c r="R110" s="419" t="str">
        <f>IFERROR(IF('別紙様式3-2（４・５月）'!Z112="ベア加算","",P110*VLOOKUP(N110,【参考】数式用!$AD$2:$AH$37,MATCH(O110,【参考】数式用!$K$4:$N$4,0)+1,0)),"")</f>
        <v/>
      </c>
      <c r="S110" s="72"/>
      <c r="T110" s="1093"/>
      <c r="U110" s="1094"/>
      <c r="V110" s="420" t="str">
        <f>IFERROR(P110*VLOOKUP(AF110,【参考】数式用4!$EY$3:$GF$106,MATCH(N110,【参考】数式用4!$EY$2:$GF$2,0)),"")</f>
        <v/>
      </c>
      <c r="W110" s="49"/>
      <c r="X110" s="71"/>
      <c r="Y110" s="1061" t="str">
        <f>IFERROR(IF('別紙様式3-2（４・５月）'!Z112="ベア加算","",W110*VLOOKUP(N110,【参考】数式用!$AD$2:$AH$27,MATCH(O110,【参考】数式用!$K$4:$N$4,0)+1,0)),"")</f>
        <v/>
      </c>
      <c r="Z110" s="1061"/>
      <c r="AA110" s="72"/>
      <c r="AB110" s="73"/>
      <c r="AC110" s="421" t="str">
        <f>IFERROR(X110*VLOOKUP(AG110,【参考】数式用4!$EY$3:$GF$106,MATCH(N110,【参考】数式用4!$EY$2:$GF$2,0)),"")</f>
        <v/>
      </c>
      <c r="AD110" s="523" t="str">
        <f t="shared" si="2"/>
        <v/>
      </c>
      <c r="AE110" s="525" t="str">
        <f t="shared" si="3"/>
        <v/>
      </c>
      <c r="AF110" s="417" t="str">
        <f>IF(O110="","",'別紙様式3-2（４・５月）'!O112&amp;'別紙様式3-2（４・５月）'!P112&amp;'別紙様式3-2（４・５月）'!Q112&amp;"から"&amp;O110)</f>
        <v/>
      </c>
      <c r="AG110" s="417"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8">
        <v>98</v>
      </c>
      <c r="B111" s="975" t="str">
        <f>IF(基本情報入力シート!C150="","",基本情報入力シート!C150)</f>
        <v/>
      </c>
      <c r="C111" s="976"/>
      <c r="D111" s="976"/>
      <c r="E111" s="976"/>
      <c r="F111" s="976"/>
      <c r="G111" s="976"/>
      <c r="H111" s="976"/>
      <c r="I111" s="977"/>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91"/>
      <c r="Q111" s="1092"/>
      <c r="R111" s="419" t="str">
        <f>IFERROR(IF('別紙様式3-2（４・５月）'!Z113="ベア加算","",P111*VLOOKUP(N111,【参考】数式用!$AD$2:$AH$37,MATCH(O111,【参考】数式用!$K$4:$N$4,0)+1,0)),"")</f>
        <v/>
      </c>
      <c r="S111" s="72"/>
      <c r="T111" s="1093"/>
      <c r="U111" s="1094"/>
      <c r="V111" s="420" t="str">
        <f>IFERROR(P111*VLOOKUP(AF111,【参考】数式用4!$EY$3:$GF$106,MATCH(N111,【参考】数式用4!$EY$2:$GF$2,0)),"")</f>
        <v/>
      </c>
      <c r="W111" s="49"/>
      <c r="X111" s="71"/>
      <c r="Y111" s="1061" t="str">
        <f>IFERROR(IF('別紙様式3-2（４・５月）'!Z113="ベア加算","",W111*VLOOKUP(N111,【参考】数式用!$AD$2:$AH$27,MATCH(O111,【参考】数式用!$K$4:$N$4,0)+1,0)),"")</f>
        <v/>
      </c>
      <c r="Z111" s="1061"/>
      <c r="AA111" s="72"/>
      <c r="AB111" s="73"/>
      <c r="AC111" s="421" t="str">
        <f>IFERROR(X111*VLOOKUP(AG111,【参考】数式用4!$EY$3:$GF$106,MATCH(N111,【参考】数式用4!$EY$2:$GF$2,0)),"")</f>
        <v/>
      </c>
      <c r="AD111" s="523" t="str">
        <f t="shared" si="2"/>
        <v/>
      </c>
      <c r="AE111" s="525" t="str">
        <f t="shared" si="3"/>
        <v/>
      </c>
      <c r="AF111" s="417" t="str">
        <f>IF(O111="","",'別紙様式3-2（４・５月）'!O113&amp;'別紙様式3-2（４・５月）'!P113&amp;'別紙様式3-2（４・５月）'!Q113&amp;"から"&amp;O111)</f>
        <v/>
      </c>
      <c r="AG111" s="417"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8">
        <v>99</v>
      </c>
      <c r="B112" s="975" t="str">
        <f>IF(基本情報入力シート!C151="","",基本情報入力シート!C151)</f>
        <v/>
      </c>
      <c r="C112" s="976"/>
      <c r="D112" s="976"/>
      <c r="E112" s="976"/>
      <c r="F112" s="976"/>
      <c r="G112" s="976"/>
      <c r="H112" s="976"/>
      <c r="I112" s="977"/>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91"/>
      <c r="Q112" s="1092"/>
      <c r="R112" s="419" t="str">
        <f>IFERROR(IF('別紙様式3-2（４・５月）'!Z114="ベア加算","",P112*VLOOKUP(N112,【参考】数式用!$AD$2:$AH$37,MATCH(O112,【参考】数式用!$K$4:$N$4,0)+1,0)),"")</f>
        <v/>
      </c>
      <c r="S112" s="72"/>
      <c r="T112" s="1093"/>
      <c r="U112" s="1094"/>
      <c r="V112" s="420" t="str">
        <f>IFERROR(P112*VLOOKUP(AF112,【参考】数式用4!$EY$3:$GF$106,MATCH(N112,【参考】数式用4!$EY$2:$GF$2,0)),"")</f>
        <v/>
      </c>
      <c r="W112" s="49"/>
      <c r="X112" s="71"/>
      <c r="Y112" s="1061" t="str">
        <f>IFERROR(IF('別紙様式3-2（４・５月）'!Z114="ベア加算","",W112*VLOOKUP(N112,【参考】数式用!$AD$2:$AH$27,MATCH(O112,【参考】数式用!$K$4:$N$4,0)+1,0)),"")</f>
        <v/>
      </c>
      <c r="Z112" s="1061"/>
      <c r="AA112" s="72"/>
      <c r="AB112" s="73"/>
      <c r="AC112" s="421" t="str">
        <f>IFERROR(X112*VLOOKUP(AG112,【参考】数式用4!$EY$3:$GF$106,MATCH(N112,【参考】数式用4!$EY$2:$GF$2,0)),"")</f>
        <v/>
      </c>
      <c r="AD112" s="523" t="str">
        <f t="shared" si="2"/>
        <v/>
      </c>
      <c r="AE112" s="525" t="str">
        <f t="shared" si="3"/>
        <v/>
      </c>
      <c r="AF112" s="417" t="str">
        <f>IF(O112="","",'別紙様式3-2（４・５月）'!O114&amp;'別紙様式3-2（４・５月）'!P114&amp;'別紙様式3-2（４・５月）'!Q114&amp;"から"&amp;O112)</f>
        <v/>
      </c>
      <c r="AG112" s="417"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8">
        <v>100</v>
      </c>
      <c r="B113" s="975" t="str">
        <f>IF(基本情報入力シート!C152="","",基本情報入力シート!C152)</f>
        <v/>
      </c>
      <c r="C113" s="976"/>
      <c r="D113" s="976"/>
      <c r="E113" s="976"/>
      <c r="F113" s="976"/>
      <c r="G113" s="976"/>
      <c r="H113" s="976"/>
      <c r="I113" s="977"/>
      <c r="J113" s="393" t="str">
        <f>IF(基本情報入力シート!M152="","",基本情報入力シート!M152)</f>
        <v/>
      </c>
      <c r="K113" s="393" t="str">
        <f>IF(基本情報入力シート!R152="","",基本情報入力シート!R152)</f>
        <v/>
      </c>
      <c r="L113" s="393" t="str">
        <f>IF(基本情報入力シート!W152="","",基本情報入力シート!W152)</f>
        <v/>
      </c>
      <c r="M113" s="422" t="str">
        <f>IF(基本情報入力シート!X152="","",基本情報入力シート!X152)</f>
        <v/>
      </c>
      <c r="N113" s="425" t="str">
        <f>IF(基本情報入力シート!Y152="","",基本情報入力シート!Y152)</f>
        <v/>
      </c>
      <c r="O113" s="50"/>
      <c r="P113" s="1091"/>
      <c r="Q113" s="1092"/>
      <c r="R113" s="419" t="str">
        <f>IFERROR(IF('別紙様式3-2（４・５月）'!Z115="ベア加算","",P113*VLOOKUP(N113,【参考】数式用!$AD$2:$AH$37,MATCH(O113,【参考】数式用!$K$4:$N$4,0)+1,0)),"")</f>
        <v/>
      </c>
      <c r="S113" s="72"/>
      <c r="T113" s="1093"/>
      <c r="U113" s="1094"/>
      <c r="V113" s="420" t="str">
        <f>IFERROR(P113*VLOOKUP(AF113,【参考】数式用4!$EY$3:$GF$106,MATCH(N113,【参考】数式用4!$EY$2:$GF$2,0)),"")</f>
        <v/>
      </c>
      <c r="W113" s="50"/>
      <c r="X113" s="71"/>
      <c r="Y113" s="1061" t="str">
        <f>IFERROR(IF('別紙様式3-2（４・５月）'!Z115="ベア加算","",W113*VLOOKUP(N113,【参考】数式用!$AD$2:$AH$27,MATCH(O113,【参考】数式用!$K$4:$N$4,0)+1,0)),"")</f>
        <v/>
      </c>
      <c r="Z113" s="1061"/>
      <c r="AA113" s="72"/>
      <c r="AB113" s="73"/>
      <c r="AC113" s="421" t="str">
        <f>IFERROR(X113*VLOOKUP(AG113,【参考】数式用4!$EY$3:$GF$106,MATCH(N113,【参考】数式用4!$EY$2:$GF$2,0)),"")</f>
        <v/>
      </c>
      <c r="AD113" s="523" t="str">
        <f t="shared" si="2"/>
        <v/>
      </c>
      <c r="AE113" s="525" t="str">
        <f t="shared" si="3"/>
        <v/>
      </c>
      <c r="AF113" s="417" t="str">
        <f>IF(O113="","",'別紙様式3-2（４・５月）'!O115&amp;'別紙様式3-2（４・５月）'!P115&amp;'別紙様式3-2（４・５月）'!Q115&amp;"から"&amp;O113)</f>
        <v/>
      </c>
      <c r="AG113" s="417" t="str">
        <f>IF(OR(W113="",W113="―"),"",'別紙様式3-2（４・５月）'!O115&amp;'別紙様式3-2（４・５月）'!P115&amp;'別紙様式3-2（４・５月）'!Q115&amp;"から"&amp;W113)</f>
        <v/>
      </c>
      <c r="AH113" s="362"/>
      <c r="AI113" s="362"/>
      <c r="AJ113" s="362"/>
      <c r="AK113" s="362"/>
      <c r="AL113" s="362"/>
      <c r="AM113" s="362"/>
      <c r="AN113" s="362"/>
      <c r="AO113" s="362"/>
    </row>
  </sheetData>
  <sheetProtection algorithmName="SHA-512" hashValue="p/pmKVmi6yCLFcRmqmkuVK/jS/q/UJB/bYjKEYejoKY3dFIrbH0M64pXahA+Qyk0QfwRwtpJ5PJYpx6/IzM+0A==" saltValue="EGe6o2aEGuQOub970lOxZ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7" t="s">
        <v>90</v>
      </c>
      <c r="B2" s="1162" t="s">
        <v>2117</v>
      </c>
      <c r="C2" s="1163"/>
      <c r="D2" s="1163"/>
      <c r="E2" s="1164"/>
      <c r="F2" s="1149" t="s">
        <v>2118</v>
      </c>
      <c r="G2" s="1150"/>
      <c r="H2" s="1150"/>
      <c r="I2" s="1151" t="s">
        <v>2119</v>
      </c>
      <c r="J2" s="1152"/>
      <c r="K2" s="1155" t="s">
        <v>2120</v>
      </c>
      <c r="L2" s="1156"/>
      <c r="M2" s="1156"/>
      <c r="N2" s="1156"/>
      <c r="O2" s="1156"/>
      <c r="P2" s="1156"/>
      <c r="Q2" s="1156"/>
      <c r="R2" s="1156"/>
      <c r="S2" s="1156"/>
      <c r="T2" s="1156"/>
      <c r="U2" s="1156"/>
      <c r="V2" s="1156"/>
      <c r="W2" s="1156"/>
      <c r="X2" s="1156"/>
      <c r="Y2" s="1156"/>
      <c r="Z2" s="1156"/>
      <c r="AA2" s="1156"/>
      <c r="AB2" s="1157"/>
      <c r="AC2" s="8"/>
      <c r="AD2" s="1144" t="s">
        <v>90</v>
      </c>
      <c r="AE2" s="1138" t="s">
        <v>1939</v>
      </c>
      <c r="AF2" s="1139"/>
      <c r="AG2" s="1139"/>
      <c r="AH2" s="1140"/>
      <c r="AI2" s="8"/>
      <c r="AJ2" s="30" t="s">
        <v>1926</v>
      </c>
      <c r="AK2" s="8"/>
      <c r="AL2" s="20" t="s">
        <v>1985</v>
      </c>
    </row>
    <row r="3" spans="1:38" ht="35.25" customHeight="1" thickBot="1">
      <c r="A3" s="1148"/>
      <c r="B3" s="1165" t="s">
        <v>2019</v>
      </c>
      <c r="C3" s="1166"/>
      <c r="D3" s="1166"/>
      <c r="E3" s="1167"/>
      <c r="F3" s="1158" t="s">
        <v>91</v>
      </c>
      <c r="G3" s="1158"/>
      <c r="H3" s="1158"/>
      <c r="I3" s="1153"/>
      <c r="J3" s="1154"/>
      <c r="K3" s="1159" t="s">
        <v>92</v>
      </c>
      <c r="L3" s="1160"/>
      <c r="M3" s="1160"/>
      <c r="N3" s="1160"/>
      <c r="O3" s="1160"/>
      <c r="P3" s="1160"/>
      <c r="Q3" s="1160"/>
      <c r="R3" s="1160"/>
      <c r="S3" s="1160"/>
      <c r="T3" s="1160"/>
      <c r="U3" s="1160"/>
      <c r="V3" s="1160"/>
      <c r="W3" s="1160"/>
      <c r="X3" s="1160"/>
      <c r="Y3" s="1160"/>
      <c r="Z3" s="1160"/>
      <c r="AA3" s="1160"/>
      <c r="AB3" s="1161"/>
      <c r="AC3" s="8"/>
      <c r="AD3" s="1145"/>
      <c r="AE3" s="1141"/>
      <c r="AF3" s="1142"/>
      <c r="AG3" s="1142"/>
      <c r="AH3" s="1143"/>
      <c r="AI3" s="8"/>
      <c r="AJ3" s="31"/>
      <c r="AK3" s="8"/>
      <c r="AL3" s="22" t="s">
        <v>1986</v>
      </c>
    </row>
    <row r="4" spans="1:38" ht="23.25" customHeight="1" thickBot="1">
      <c r="A4" s="1148"/>
      <c r="B4" s="439" t="s">
        <v>93</v>
      </c>
      <c r="C4" s="440" t="s">
        <v>94</v>
      </c>
      <c r="D4" s="440" t="s">
        <v>95</v>
      </c>
      <c r="E4" s="437" t="s">
        <v>2020</v>
      </c>
      <c r="F4" s="441" t="s">
        <v>96</v>
      </c>
      <c r="G4" s="442" t="s">
        <v>97</v>
      </c>
      <c r="H4" s="442" t="s">
        <v>98</v>
      </c>
      <c r="I4" s="443" t="s">
        <v>99</v>
      </c>
      <c r="J4" s="444" t="s">
        <v>100</v>
      </c>
      <c r="K4" s="445" t="s">
        <v>101</v>
      </c>
      <c r="L4" s="446" t="s">
        <v>102</v>
      </c>
      <c r="M4" s="446" t="s">
        <v>103</v>
      </c>
      <c r="N4" s="446" t="s">
        <v>104</v>
      </c>
      <c r="O4" s="446" t="s">
        <v>105</v>
      </c>
      <c r="P4" s="446" t="s">
        <v>106</v>
      </c>
      <c r="Q4" s="446" t="s">
        <v>107</v>
      </c>
      <c r="R4" s="446" t="s">
        <v>108</v>
      </c>
      <c r="S4" s="446" t="s">
        <v>109</v>
      </c>
      <c r="T4" s="446" t="s">
        <v>110</v>
      </c>
      <c r="U4" s="446" t="s">
        <v>111</v>
      </c>
      <c r="V4" s="446" t="s">
        <v>112</v>
      </c>
      <c r="W4" s="446" t="s">
        <v>113</v>
      </c>
      <c r="X4" s="446" t="s">
        <v>114</v>
      </c>
      <c r="Y4" s="446" t="s">
        <v>115</v>
      </c>
      <c r="Z4" s="446" t="s">
        <v>116</v>
      </c>
      <c r="AA4" s="446" t="s">
        <v>117</v>
      </c>
      <c r="AB4" s="447" t="s">
        <v>118</v>
      </c>
      <c r="AC4" s="8"/>
      <c r="AD4" s="1146"/>
      <c r="AE4" s="36" t="s">
        <v>101</v>
      </c>
      <c r="AF4" s="34" t="s">
        <v>102</v>
      </c>
      <c r="AG4" s="34" t="s">
        <v>103</v>
      </c>
      <c r="AH4" s="35" t="s">
        <v>104</v>
      </c>
      <c r="AI4" s="8"/>
      <c r="AJ4" s="8"/>
      <c r="AK4" s="8"/>
      <c r="AL4" s="22" t="s">
        <v>1987</v>
      </c>
    </row>
    <row r="5" spans="1:38" ht="13.5" customHeight="1">
      <c r="A5" s="496" t="s">
        <v>2121</v>
      </c>
      <c r="B5" s="13">
        <v>0.27400000000000002</v>
      </c>
      <c r="C5" s="14">
        <v>0.2</v>
      </c>
      <c r="D5" s="14">
        <v>0.111</v>
      </c>
      <c r="E5" s="12">
        <v>0</v>
      </c>
      <c r="F5" s="11">
        <v>7.0000000000000007E-2</v>
      </c>
      <c r="G5" s="14">
        <v>5.5E-2</v>
      </c>
      <c r="H5" s="15">
        <v>0</v>
      </c>
      <c r="I5" s="13">
        <v>4.4999999999999998E-2</v>
      </c>
      <c r="J5" s="12">
        <v>0</v>
      </c>
      <c r="K5" s="449">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50">
        <v>0.13900000000000001</v>
      </c>
      <c r="AC5" s="8"/>
      <c r="AD5" s="448" t="s">
        <v>2121</v>
      </c>
      <c r="AE5" s="33">
        <v>0.107</v>
      </c>
      <c r="AF5" s="33">
        <v>0.111</v>
      </c>
      <c r="AG5" s="33">
        <v>0.129</v>
      </c>
      <c r="AH5" s="483">
        <v>0.16400000000000001</v>
      </c>
      <c r="AI5" s="8"/>
      <c r="AJ5" s="30" t="s">
        <v>80</v>
      </c>
      <c r="AK5" s="8"/>
      <c r="AL5" s="22" t="s">
        <v>1988</v>
      </c>
    </row>
    <row r="6" spans="1:38" ht="13.5" customHeight="1" thickBot="1">
      <c r="A6" s="496" t="s">
        <v>2122</v>
      </c>
      <c r="B6" s="13">
        <v>0.2</v>
      </c>
      <c r="C6" s="14">
        <v>0.14599999999999999</v>
      </c>
      <c r="D6" s="14">
        <v>8.1000000000000003E-2</v>
      </c>
      <c r="E6" s="12">
        <v>0</v>
      </c>
      <c r="F6" s="11">
        <v>7.0000000000000007E-2</v>
      </c>
      <c r="G6" s="14">
        <v>5.5E-2</v>
      </c>
      <c r="H6" s="15">
        <v>0</v>
      </c>
      <c r="I6" s="13">
        <v>4.4999999999999998E-2</v>
      </c>
      <c r="J6" s="12">
        <v>0</v>
      </c>
      <c r="K6" s="449">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50">
        <v>0.109</v>
      </c>
      <c r="AC6" s="8"/>
      <c r="AD6" s="448" t="s">
        <v>2122</v>
      </c>
      <c r="AE6" s="33">
        <v>0.13100000000000001</v>
      </c>
      <c r="AF6" s="33">
        <v>0.13700000000000001</v>
      </c>
      <c r="AG6" s="33">
        <v>0.16400000000000001</v>
      </c>
      <c r="AH6" s="483">
        <v>0.20499999999999999</v>
      </c>
      <c r="AI6" s="8"/>
      <c r="AJ6" s="31"/>
      <c r="AK6" s="8"/>
      <c r="AL6" s="37" t="s">
        <v>1989</v>
      </c>
    </row>
    <row r="7" spans="1:38">
      <c r="A7" s="496" t="s">
        <v>2123</v>
      </c>
      <c r="B7" s="13">
        <v>0.27400000000000002</v>
      </c>
      <c r="C7" s="14">
        <v>0.2</v>
      </c>
      <c r="D7" s="14">
        <v>0.111</v>
      </c>
      <c r="E7" s="12">
        <v>0</v>
      </c>
      <c r="F7" s="11">
        <v>7.0000000000000007E-2</v>
      </c>
      <c r="G7" s="14">
        <v>5.5E-2</v>
      </c>
      <c r="H7" s="15">
        <v>0</v>
      </c>
      <c r="I7" s="13">
        <v>4.4999999999999998E-2</v>
      </c>
      <c r="J7" s="12">
        <v>0</v>
      </c>
      <c r="K7" s="449">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50">
        <v>0.13900000000000001</v>
      </c>
      <c r="AC7" s="8"/>
      <c r="AD7" s="448" t="s">
        <v>2123</v>
      </c>
      <c r="AE7" s="33">
        <v>0.107</v>
      </c>
      <c r="AF7" s="33">
        <v>0.111</v>
      </c>
      <c r="AG7" s="33">
        <v>0.129</v>
      </c>
      <c r="AH7" s="483">
        <v>0.16400000000000001</v>
      </c>
      <c r="AI7" s="8"/>
      <c r="AJ7" s="8"/>
      <c r="AK7" s="8"/>
    </row>
    <row r="8" spans="1:38" ht="13.5" customHeight="1">
      <c r="A8" s="496" t="s">
        <v>2124</v>
      </c>
      <c r="B8" s="13">
        <v>0.23899999999999999</v>
      </c>
      <c r="C8" s="14">
        <v>0.17499999999999999</v>
      </c>
      <c r="D8" s="14">
        <v>9.7000000000000003E-2</v>
      </c>
      <c r="E8" s="12">
        <v>0</v>
      </c>
      <c r="F8" s="11">
        <v>7.0000000000000007E-2</v>
      </c>
      <c r="G8" s="14">
        <v>5.5E-2</v>
      </c>
      <c r="H8" s="15">
        <v>0</v>
      </c>
      <c r="I8" s="13">
        <v>4.4999999999999998E-2</v>
      </c>
      <c r="J8" s="12">
        <v>0</v>
      </c>
      <c r="K8" s="449">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50">
        <v>0.125</v>
      </c>
      <c r="AC8" s="8"/>
      <c r="AD8" s="448" t="s">
        <v>2124</v>
      </c>
      <c r="AE8" s="33">
        <v>0.11700000000000001</v>
      </c>
      <c r="AF8" s="33">
        <v>0.122</v>
      </c>
      <c r="AG8" s="33">
        <v>0.14399999999999999</v>
      </c>
      <c r="AH8" s="483">
        <v>0.18099999999999999</v>
      </c>
      <c r="AI8" s="8"/>
      <c r="AJ8" s="8"/>
      <c r="AK8" s="8"/>
    </row>
    <row r="9" spans="1:38" ht="13.5" customHeight="1">
      <c r="A9" s="496" t="s">
        <v>2125</v>
      </c>
      <c r="B9" s="13">
        <v>8.8999999999999996E-2</v>
      </c>
      <c r="C9" s="14">
        <v>6.5000000000000002E-2</v>
      </c>
      <c r="D9" s="14">
        <v>3.5999999999999997E-2</v>
      </c>
      <c r="E9" s="12">
        <v>0</v>
      </c>
      <c r="F9" s="11">
        <v>6.0999999999999999E-2</v>
      </c>
      <c r="G9" s="451" t="s">
        <v>2126</v>
      </c>
      <c r="H9" s="15">
        <v>0</v>
      </c>
      <c r="I9" s="13">
        <v>4.4999999999999998E-2</v>
      </c>
      <c r="J9" s="12">
        <v>0</v>
      </c>
      <c r="K9" s="449">
        <v>0.223</v>
      </c>
      <c r="L9" s="451" t="s">
        <v>2126</v>
      </c>
      <c r="M9" s="42">
        <v>0.16200000000000001</v>
      </c>
      <c r="N9" s="42">
        <v>0.13800000000000001</v>
      </c>
      <c r="O9" s="42">
        <v>0.17799999999999999</v>
      </c>
      <c r="P9" s="42">
        <v>0.19899999999999998</v>
      </c>
      <c r="Q9" s="451" t="s">
        <v>2126</v>
      </c>
      <c r="R9" s="451" t="s">
        <v>2126</v>
      </c>
      <c r="S9" s="42">
        <v>0.154</v>
      </c>
      <c r="T9" s="451" t="s">
        <v>2126</v>
      </c>
      <c r="U9" s="42">
        <v>0.17</v>
      </c>
      <c r="V9" s="42">
        <v>0.11699999999999999</v>
      </c>
      <c r="W9" s="451" t="s">
        <v>2126</v>
      </c>
      <c r="X9" s="42">
        <v>0.125</v>
      </c>
      <c r="Y9" s="42">
        <v>9.2999999999999999E-2</v>
      </c>
      <c r="Z9" s="451" t="s">
        <v>2126</v>
      </c>
      <c r="AA9" s="42">
        <v>0.10899999999999999</v>
      </c>
      <c r="AB9" s="450">
        <v>6.4000000000000001E-2</v>
      </c>
      <c r="AC9" s="8"/>
      <c r="AD9" s="448" t="s">
        <v>2125</v>
      </c>
      <c r="AE9" s="33">
        <v>0.20100000000000001</v>
      </c>
      <c r="AF9" s="451" t="s">
        <v>2191</v>
      </c>
      <c r="AG9" s="33">
        <v>0.27700000000000002</v>
      </c>
      <c r="AH9" s="483">
        <v>0.32600000000000001</v>
      </c>
      <c r="AI9" s="8"/>
      <c r="AJ9" s="8"/>
      <c r="AK9" s="8"/>
    </row>
    <row r="10" spans="1:38" ht="13.5" customHeight="1">
      <c r="A10" s="496" t="s">
        <v>2127</v>
      </c>
      <c r="B10" s="13">
        <v>4.3999999999999997E-2</v>
      </c>
      <c r="C10" s="14">
        <v>3.2000000000000001E-2</v>
      </c>
      <c r="D10" s="14">
        <v>1.7999999999999999E-2</v>
      </c>
      <c r="E10" s="12">
        <v>0</v>
      </c>
      <c r="F10" s="11">
        <v>1.4E-2</v>
      </c>
      <c r="G10" s="14">
        <v>1.2999999999999999E-2</v>
      </c>
      <c r="H10" s="15">
        <v>0</v>
      </c>
      <c r="I10" s="13">
        <v>1.0999999999999999E-2</v>
      </c>
      <c r="J10" s="12">
        <v>0</v>
      </c>
      <c r="K10" s="449">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50">
        <v>0.03</v>
      </c>
      <c r="AC10" s="8"/>
      <c r="AD10" s="448" t="s">
        <v>2127</v>
      </c>
      <c r="AE10" s="33">
        <v>0.13500000000000001</v>
      </c>
      <c r="AF10" s="33">
        <v>0.13700000000000001</v>
      </c>
      <c r="AG10" s="33">
        <v>0.16400000000000001</v>
      </c>
      <c r="AH10" s="483">
        <v>0.2</v>
      </c>
      <c r="AI10" s="8"/>
      <c r="AJ10" s="8"/>
      <c r="AK10" s="8"/>
    </row>
    <row r="11" spans="1:38" ht="13.5" customHeight="1">
      <c r="A11" s="496" t="s">
        <v>2128</v>
      </c>
      <c r="B11" s="13">
        <v>8.5999999999999993E-2</v>
      </c>
      <c r="C11" s="14">
        <v>6.3E-2</v>
      </c>
      <c r="D11" s="14">
        <v>3.5000000000000003E-2</v>
      </c>
      <c r="E11" s="12">
        <v>0</v>
      </c>
      <c r="F11" s="11">
        <v>2.1000000000000001E-2</v>
      </c>
      <c r="G11" s="451" t="s">
        <v>2126</v>
      </c>
      <c r="H11" s="15">
        <v>0</v>
      </c>
      <c r="I11" s="13">
        <v>2.8000000000000001E-2</v>
      </c>
      <c r="J11" s="12">
        <v>0</v>
      </c>
      <c r="K11" s="449">
        <v>0.159</v>
      </c>
      <c r="L11" s="451" t="s">
        <v>2126</v>
      </c>
      <c r="M11" s="42">
        <v>0.13799999999999998</v>
      </c>
      <c r="N11" s="42">
        <v>0.11499999999999999</v>
      </c>
      <c r="O11" s="42">
        <v>0.13100000000000001</v>
      </c>
      <c r="P11" s="42">
        <v>0.13600000000000001</v>
      </c>
      <c r="Q11" s="451" t="s">
        <v>2126</v>
      </c>
      <c r="R11" s="451" t="s">
        <v>2126</v>
      </c>
      <c r="S11" s="42">
        <v>0.10800000000000001</v>
      </c>
      <c r="T11" s="451" t="s">
        <v>2126</v>
      </c>
      <c r="U11" s="42">
        <v>0.10800000000000001</v>
      </c>
      <c r="V11" s="42">
        <v>0.10999999999999999</v>
      </c>
      <c r="W11" s="451" t="s">
        <v>2126</v>
      </c>
      <c r="X11" s="42">
        <v>8.0000000000000016E-2</v>
      </c>
      <c r="Y11" s="42">
        <v>8.6999999999999994E-2</v>
      </c>
      <c r="Z11" s="451" t="s">
        <v>2126</v>
      </c>
      <c r="AA11" s="42">
        <v>8.6999999999999994E-2</v>
      </c>
      <c r="AB11" s="450">
        <v>5.9000000000000004E-2</v>
      </c>
      <c r="AC11" s="8"/>
      <c r="AD11" s="448" t="s">
        <v>2128</v>
      </c>
      <c r="AE11" s="33">
        <v>0.17599999999999999</v>
      </c>
      <c r="AF11" s="451" t="s">
        <v>2191</v>
      </c>
      <c r="AG11" s="33">
        <v>0.20200000000000001</v>
      </c>
      <c r="AH11" s="483">
        <v>0.24299999999999999</v>
      </c>
      <c r="AI11" s="8"/>
      <c r="AJ11" s="8"/>
      <c r="AK11" s="8"/>
    </row>
    <row r="12" spans="1:38" ht="13.5" customHeight="1">
      <c r="A12" s="496" t="s">
        <v>2129</v>
      </c>
      <c r="B12" s="13">
        <v>8.5999999999999993E-2</v>
      </c>
      <c r="C12" s="14">
        <v>6.3E-2</v>
      </c>
      <c r="D12" s="14">
        <v>3.5000000000000003E-2</v>
      </c>
      <c r="E12" s="12">
        <v>0</v>
      </c>
      <c r="F12" s="11">
        <v>2.1000000000000001E-2</v>
      </c>
      <c r="G12" s="451" t="s">
        <v>2126</v>
      </c>
      <c r="H12" s="15">
        <v>0</v>
      </c>
      <c r="I12" s="13">
        <v>2.8000000000000001E-2</v>
      </c>
      <c r="J12" s="12">
        <v>0</v>
      </c>
      <c r="K12" s="449">
        <v>0.159</v>
      </c>
      <c r="L12" s="451" t="s">
        <v>2126</v>
      </c>
      <c r="M12" s="42">
        <v>0.13799999999999998</v>
      </c>
      <c r="N12" s="42">
        <v>0.11499999999999999</v>
      </c>
      <c r="O12" s="42">
        <v>0.13100000000000001</v>
      </c>
      <c r="P12" s="42">
        <v>0.13600000000000001</v>
      </c>
      <c r="Q12" s="451" t="s">
        <v>2126</v>
      </c>
      <c r="R12" s="451" t="s">
        <v>2126</v>
      </c>
      <c r="S12" s="42">
        <v>0.10800000000000001</v>
      </c>
      <c r="T12" s="451" t="s">
        <v>2126</v>
      </c>
      <c r="U12" s="42">
        <v>0.10800000000000001</v>
      </c>
      <c r="V12" s="42">
        <v>0.10999999999999999</v>
      </c>
      <c r="W12" s="451" t="s">
        <v>2126</v>
      </c>
      <c r="X12" s="42">
        <v>8.0000000000000016E-2</v>
      </c>
      <c r="Y12" s="42">
        <v>8.6999999999999994E-2</v>
      </c>
      <c r="Z12" s="451" t="s">
        <v>2126</v>
      </c>
      <c r="AA12" s="42">
        <v>8.6999999999999994E-2</v>
      </c>
      <c r="AB12" s="450">
        <v>5.9000000000000004E-2</v>
      </c>
      <c r="AC12" s="8"/>
      <c r="AD12" s="448" t="s">
        <v>2129</v>
      </c>
      <c r="AE12" s="33">
        <v>0.17599999999999999</v>
      </c>
      <c r="AF12" s="451" t="s">
        <v>2191</v>
      </c>
      <c r="AG12" s="33">
        <v>0.20200000000000001</v>
      </c>
      <c r="AH12" s="483">
        <v>0.24299999999999999</v>
      </c>
      <c r="AI12" s="8"/>
      <c r="AJ12" s="8"/>
      <c r="AK12" s="8"/>
    </row>
    <row r="13" spans="1:38" ht="13.5" customHeight="1">
      <c r="A13" s="496" t="s">
        <v>2130</v>
      </c>
      <c r="B13" s="13">
        <v>6.4000000000000001E-2</v>
      </c>
      <c r="C13" s="14">
        <v>4.7E-2</v>
      </c>
      <c r="D13" s="14">
        <v>2.5999999999999999E-2</v>
      </c>
      <c r="E13" s="12">
        <v>0</v>
      </c>
      <c r="F13" s="11">
        <v>2.1000000000000001E-2</v>
      </c>
      <c r="G13" s="14">
        <v>1.9E-2</v>
      </c>
      <c r="H13" s="15">
        <v>0</v>
      </c>
      <c r="I13" s="13">
        <v>2.8000000000000001E-2</v>
      </c>
      <c r="J13" s="12">
        <v>0</v>
      </c>
      <c r="K13" s="449">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50">
        <v>0.05</v>
      </c>
      <c r="AC13" s="8"/>
      <c r="AD13" s="448" t="s">
        <v>2130</v>
      </c>
      <c r="AE13" s="33">
        <v>0.20399999999999999</v>
      </c>
      <c r="AF13" s="33">
        <v>0.20699999999999999</v>
      </c>
      <c r="AG13" s="33">
        <v>0.24099999999999999</v>
      </c>
      <c r="AH13" s="483">
        <v>0.28199999999999997</v>
      </c>
      <c r="AI13" s="8"/>
      <c r="AJ13" s="8"/>
      <c r="AK13" s="8"/>
    </row>
    <row r="14" spans="1:38" ht="13.5" customHeight="1">
      <c r="A14" s="496" t="s">
        <v>2131</v>
      </c>
      <c r="B14" s="13">
        <v>6.7000000000000004E-2</v>
      </c>
      <c r="C14" s="14">
        <v>4.9000000000000002E-2</v>
      </c>
      <c r="D14" s="14">
        <v>2.7E-2</v>
      </c>
      <c r="E14" s="12">
        <v>0</v>
      </c>
      <c r="F14" s="11">
        <v>0.04</v>
      </c>
      <c r="G14" s="14">
        <v>3.5999999999999997E-2</v>
      </c>
      <c r="H14" s="15">
        <v>0</v>
      </c>
      <c r="I14" s="13">
        <v>1.7999999999999999E-2</v>
      </c>
      <c r="J14" s="12">
        <v>0</v>
      </c>
      <c r="K14" s="449">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50">
        <v>0.04</v>
      </c>
      <c r="AC14" s="8"/>
      <c r="AD14" s="448" t="s">
        <v>2131</v>
      </c>
      <c r="AE14" s="33">
        <v>0.13</v>
      </c>
      <c r="AF14" s="33">
        <v>0.13400000000000001</v>
      </c>
      <c r="AG14" s="33">
        <v>0.183</v>
      </c>
      <c r="AH14" s="483">
        <v>0.22500000000000001</v>
      </c>
      <c r="AI14" s="8"/>
      <c r="AJ14" s="8"/>
      <c r="AK14" s="8"/>
    </row>
    <row r="15" spans="1:38" ht="13.5" customHeight="1">
      <c r="A15" s="496" t="s">
        <v>2132</v>
      </c>
      <c r="B15" s="13">
        <v>6.7000000000000004E-2</v>
      </c>
      <c r="C15" s="14">
        <v>4.9000000000000002E-2</v>
      </c>
      <c r="D15" s="14">
        <v>2.7E-2</v>
      </c>
      <c r="E15" s="12">
        <v>0</v>
      </c>
      <c r="F15" s="11">
        <v>0.04</v>
      </c>
      <c r="G15" s="14">
        <v>3.5999999999999997E-2</v>
      </c>
      <c r="H15" s="15">
        <v>0</v>
      </c>
      <c r="I15" s="13">
        <v>1.7999999999999999E-2</v>
      </c>
      <c r="J15" s="12">
        <v>0</v>
      </c>
      <c r="K15" s="449">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50">
        <v>0.04</v>
      </c>
      <c r="AC15" s="8"/>
      <c r="AD15" s="448" t="s">
        <v>2132</v>
      </c>
      <c r="AE15" s="33">
        <v>0.13</v>
      </c>
      <c r="AF15" s="33">
        <v>0.13400000000000001</v>
      </c>
      <c r="AG15" s="33">
        <v>0.183</v>
      </c>
      <c r="AH15" s="483">
        <v>0.22500000000000001</v>
      </c>
      <c r="AI15" s="8"/>
      <c r="AJ15" s="8"/>
      <c r="AK15" s="8"/>
    </row>
    <row r="16" spans="1:38" ht="13.5" customHeight="1">
      <c r="A16" s="496" t="s">
        <v>2133</v>
      </c>
      <c r="B16" s="13">
        <v>6.4000000000000001E-2</v>
      </c>
      <c r="C16" s="14">
        <v>4.7E-2</v>
      </c>
      <c r="D16" s="14">
        <v>2.5999999999999999E-2</v>
      </c>
      <c r="E16" s="12">
        <v>0</v>
      </c>
      <c r="F16" s="11">
        <v>1.7000000000000001E-2</v>
      </c>
      <c r="G16" s="14">
        <v>1.4999999999999999E-2</v>
      </c>
      <c r="H16" s="15">
        <v>0</v>
      </c>
      <c r="I16" s="13">
        <v>1.2999999999999999E-2</v>
      </c>
      <c r="J16" s="12">
        <v>0</v>
      </c>
      <c r="K16" s="449">
        <v>0.10299999999999999</v>
      </c>
      <c r="L16" s="42">
        <v>0.10099999999999999</v>
      </c>
      <c r="M16" s="42">
        <v>8.5999999999999993E-2</v>
      </c>
      <c r="N16" s="42">
        <v>6.8999999999999992E-2</v>
      </c>
      <c r="O16" s="451" t="s">
        <v>2126</v>
      </c>
      <c r="P16" s="451" t="s">
        <v>2126</v>
      </c>
      <c r="Q16" s="451" t="s">
        <v>2126</v>
      </c>
      <c r="R16" s="451" t="s">
        <v>2126</v>
      </c>
      <c r="S16" s="451" t="s">
        <v>2126</v>
      </c>
      <c r="T16" s="451" t="s">
        <v>2126</v>
      </c>
      <c r="U16" s="451" t="s">
        <v>2126</v>
      </c>
      <c r="V16" s="451" t="s">
        <v>2126</v>
      </c>
      <c r="W16" s="451" t="s">
        <v>2126</v>
      </c>
      <c r="X16" s="451" t="s">
        <v>2126</v>
      </c>
      <c r="Y16" s="451" t="s">
        <v>2126</v>
      </c>
      <c r="Z16" s="451" t="s">
        <v>2126</v>
      </c>
      <c r="AA16" s="451" t="s">
        <v>2126</v>
      </c>
      <c r="AB16" s="452" t="s">
        <v>2126</v>
      </c>
      <c r="AC16" s="8"/>
      <c r="AD16" s="448" t="s">
        <v>2133</v>
      </c>
      <c r="AE16" s="33">
        <v>0.126</v>
      </c>
      <c r="AF16" s="33">
        <v>0.128</v>
      </c>
      <c r="AG16" s="33">
        <v>0.151</v>
      </c>
      <c r="AH16" s="483">
        <v>0.188</v>
      </c>
      <c r="AI16" s="8"/>
      <c r="AJ16" s="8"/>
      <c r="AK16" s="8"/>
    </row>
    <row r="17" spans="1:40" ht="13.5" customHeight="1">
      <c r="A17" s="496" t="s">
        <v>2134</v>
      </c>
      <c r="B17" s="13">
        <v>6.4000000000000001E-2</v>
      </c>
      <c r="C17" s="14">
        <v>4.7E-2</v>
      </c>
      <c r="D17" s="14">
        <v>2.5999999999999999E-2</v>
      </c>
      <c r="E17" s="12">
        <v>0</v>
      </c>
      <c r="F17" s="11">
        <v>1.7000000000000001E-2</v>
      </c>
      <c r="G17" s="14">
        <v>1.4999999999999999E-2</v>
      </c>
      <c r="H17" s="15">
        <v>0</v>
      </c>
      <c r="I17" s="13">
        <v>1.2999999999999999E-2</v>
      </c>
      <c r="J17" s="12">
        <v>0</v>
      </c>
      <c r="K17" s="449">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50">
        <v>3.4999999999999996E-2</v>
      </c>
      <c r="AC17" s="8"/>
      <c r="AD17" s="448" t="s">
        <v>2134</v>
      </c>
      <c r="AE17" s="33">
        <v>0.126</v>
      </c>
      <c r="AF17" s="33">
        <v>0.128</v>
      </c>
      <c r="AG17" s="33">
        <v>0.151</v>
      </c>
      <c r="AH17" s="483">
        <v>0.188</v>
      </c>
      <c r="AI17" s="8"/>
      <c r="AJ17" s="8"/>
      <c r="AK17" s="8"/>
    </row>
    <row r="18" spans="1:40" ht="13.5" customHeight="1">
      <c r="A18" s="496" t="s">
        <v>2135</v>
      </c>
      <c r="B18" s="13">
        <v>5.7000000000000002E-2</v>
      </c>
      <c r="C18" s="14">
        <v>4.1000000000000002E-2</v>
      </c>
      <c r="D18" s="14">
        <v>2.3E-2</v>
      </c>
      <c r="E18" s="12">
        <v>0</v>
      </c>
      <c r="F18" s="11">
        <v>1.7000000000000001E-2</v>
      </c>
      <c r="G18" s="14">
        <v>1.4999999999999999E-2</v>
      </c>
      <c r="H18" s="15">
        <v>0</v>
      </c>
      <c r="I18" s="13">
        <v>1.2999999999999999E-2</v>
      </c>
      <c r="J18" s="12">
        <v>0</v>
      </c>
      <c r="K18" s="449">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50">
        <v>3.2000000000000001E-2</v>
      </c>
      <c r="AC18" s="8"/>
      <c r="AD18" s="448" t="s">
        <v>2135</v>
      </c>
      <c r="AE18" s="33">
        <v>0.13500000000000001</v>
      </c>
      <c r="AF18" s="33">
        <v>0.13800000000000001</v>
      </c>
      <c r="AG18" s="33">
        <v>0.16400000000000001</v>
      </c>
      <c r="AH18" s="483">
        <v>0.20599999999999999</v>
      </c>
      <c r="AI18" s="8"/>
      <c r="AJ18" s="8"/>
      <c r="AK18" s="8"/>
    </row>
    <row r="19" spans="1:40" ht="13.5" customHeight="1">
      <c r="A19" s="496" t="s">
        <v>2136</v>
      </c>
      <c r="B19" s="13">
        <v>5.3999999999999999E-2</v>
      </c>
      <c r="C19" s="14">
        <v>0.04</v>
      </c>
      <c r="D19" s="14">
        <v>2.1999999999999999E-2</v>
      </c>
      <c r="E19" s="12">
        <v>0</v>
      </c>
      <c r="F19" s="11">
        <v>1.7000000000000001E-2</v>
      </c>
      <c r="G19" s="14">
        <v>1.4999999999999999E-2</v>
      </c>
      <c r="H19" s="15">
        <v>0</v>
      </c>
      <c r="I19" s="13">
        <v>1.2999999999999999E-2</v>
      </c>
      <c r="J19" s="12">
        <v>0</v>
      </c>
      <c r="K19" s="449">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50">
        <v>3.1E-2</v>
      </c>
      <c r="AC19" s="8"/>
      <c r="AD19" s="448" t="s">
        <v>2136</v>
      </c>
      <c r="AE19" s="33">
        <v>0.13900000000000001</v>
      </c>
      <c r="AF19" s="33">
        <v>0.14199999999999999</v>
      </c>
      <c r="AG19" s="33">
        <v>0.17100000000000001</v>
      </c>
      <c r="AH19" s="483">
        <v>0.20899999999999999</v>
      </c>
      <c r="AI19" s="8"/>
      <c r="AJ19" s="8"/>
      <c r="AK19" s="8"/>
    </row>
    <row r="20" spans="1:40" ht="13.5" customHeight="1">
      <c r="A20" s="496" t="s">
        <v>2137</v>
      </c>
      <c r="B20" s="13">
        <v>6.4000000000000001E-2</v>
      </c>
      <c r="C20" s="14">
        <v>4.7E-2</v>
      </c>
      <c r="D20" s="14">
        <v>2.5999999999999999E-2</v>
      </c>
      <c r="E20" s="12">
        <v>0</v>
      </c>
      <c r="F20" s="11">
        <v>1.7000000000000001E-2</v>
      </c>
      <c r="G20" s="451" t="s">
        <v>2126</v>
      </c>
      <c r="H20" s="15">
        <v>0</v>
      </c>
      <c r="I20" s="13">
        <v>1.2999999999999999E-2</v>
      </c>
      <c r="J20" s="12">
        <v>0</v>
      </c>
      <c r="K20" s="449">
        <v>0.10299999999999999</v>
      </c>
      <c r="L20" s="451" t="s">
        <v>2126</v>
      </c>
      <c r="M20" s="42">
        <v>8.5999999999999993E-2</v>
      </c>
      <c r="N20" s="42">
        <v>6.8999999999999992E-2</v>
      </c>
      <c r="O20" s="42">
        <v>0.09</v>
      </c>
      <c r="P20" s="42">
        <v>8.5999999999999993E-2</v>
      </c>
      <c r="Q20" s="451" t="s">
        <v>2126</v>
      </c>
      <c r="R20" s="451" t="s">
        <v>2126</v>
      </c>
      <c r="S20" s="42">
        <v>7.2999999999999995E-2</v>
      </c>
      <c r="T20" s="451" t="s">
        <v>2126</v>
      </c>
      <c r="U20" s="42">
        <v>6.4999999999999988E-2</v>
      </c>
      <c r="V20" s="42">
        <v>7.2999999999999995E-2</v>
      </c>
      <c r="W20" s="451" t="s">
        <v>2126</v>
      </c>
      <c r="X20" s="42">
        <v>5.1999999999999998E-2</v>
      </c>
      <c r="Y20" s="42">
        <v>5.6000000000000001E-2</v>
      </c>
      <c r="Z20" s="451" t="s">
        <v>2126</v>
      </c>
      <c r="AA20" s="42">
        <v>4.8000000000000001E-2</v>
      </c>
      <c r="AB20" s="450">
        <v>3.4999999999999996E-2</v>
      </c>
      <c r="AC20" s="8"/>
      <c r="AD20" s="448" t="s">
        <v>2137</v>
      </c>
      <c r="AE20" s="33">
        <v>0.126</v>
      </c>
      <c r="AF20" s="451" t="s">
        <v>2191</v>
      </c>
      <c r="AG20" s="33">
        <v>0.151</v>
      </c>
      <c r="AH20" s="483">
        <v>0.188</v>
      </c>
      <c r="AI20" s="8"/>
      <c r="AJ20" s="8"/>
      <c r="AK20" s="8"/>
    </row>
    <row r="21" spans="1:40" ht="13.5" customHeight="1">
      <c r="A21" s="496" t="s">
        <v>2138</v>
      </c>
      <c r="B21" s="13">
        <v>6.4000000000000001E-2</v>
      </c>
      <c r="C21" s="14">
        <v>4.7E-2</v>
      </c>
      <c r="D21" s="14">
        <v>2.5999999999999999E-2</v>
      </c>
      <c r="E21" s="12">
        <v>0</v>
      </c>
      <c r="F21" s="11">
        <v>1.7000000000000001E-2</v>
      </c>
      <c r="G21" s="14">
        <v>1.4999999999999999E-2</v>
      </c>
      <c r="H21" s="15">
        <v>0</v>
      </c>
      <c r="I21" s="13">
        <v>1.2999999999999999E-2</v>
      </c>
      <c r="J21" s="12">
        <v>0</v>
      </c>
      <c r="K21" s="449">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50">
        <v>3.4999999999999996E-2</v>
      </c>
      <c r="AC21" s="8"/>
      <c r="AD21" s="448" t="s">
        <v>2138</v>
      </c>
      <c r="AE21" s="33">
        <v>0.126</v>
      </c>
      <c r="AF21" s="33">
        <v>0.128</v>
      </c>
      <c r="AG21" s="33">
        <v>0.151</v>
      </c>
      <c r="AH21" s="483">
        <v>0.188</v>
      </c>
      <c r="AI21" s="8"/>
      <c r="AJ21" s="8"/>
      <c r="AK21" s="8"/>
    </row>
    <row r="22" spans="1:40" ht="13.5" customHeight="1">
      <c r="A22" s="496" t="s">
        <v>2139</v>
      </c>
      <c r="B22" s="13">
        <v>8.5999999999999993E-2</v>
      </c>
      <c r="C22" s="14">
        <v>6.3E-2</v>
      </c>
      <c r="D22" s="14">
        <v>3.5000000000000003E-2</v>
      </c>
      <c r="E22" s="12">
        <v>0</v>
      </c>
      <c r="F22" s="11">
        <v>1.9E-2</v>
      </c>
      <c r="G22" s="14">
        <v>1.6E-2</v>
      </c>
      <c r="H22" s="15">
        <v>0</v>
      </c>
      <c r="I22" s="13">
        <v>2.5999999999999999E-2</v>
      </c>
      <c r="J22" s="12">
        <v>0</v>
      </c>
      <c r="K22" s="449">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50">
        <v>5.1000000000000004E-2</v>
      </c>
      <c r="AC22" s="8"/>
      <c r="AD22" s="448" t="s">
        <v>2139</v>
      </c>
      <c r="AE22" s="33">
        <v>0.17599999999999999</v>
      </c>
      <c r="AF22" s="33">
        <v>0.18</v>
      </c>
      <c r="AG22" s="33">
        <v>0.20300000000000001</v>
      </c>
      <c r="AH22" s="483">
        <v>0.247</v>
      </c>
      <c r="AI22" s="8"/>
      <c r="AJ22" s="8"/>
      <c r="AK22" s="8"/>
    </row>
    <row r="23" spans="1:40" ht="13.5" customHeight="1">
      <c r="A23" s="496" t="s">
        <v>2140</v>
      </c>
      <c r="B23" s="13">
        <v>8.5999999999999993E-2</v>
      </c>
      <c r="C23" s="14">
        <v>6.3E-2</v>
      </c>
      <c r="D23" s="14">
        <v>3.5000000000000003E-2</v>
      </c>
      <c r="E23" s="12">
        <v>0</v>
      </c>
      <c r="F23" s="11">
        <v>1.9E-2</v>
      </c>
      <c r="G23" s="14">
        <v>1.6E-2</v>
      </c>
      <c r="H23" s="15">
        <v>0</v>
      </c>
      <c r="I23" s="13">
        <v>2.5999999999999999E-2</v>
      </c>
      <c r="J23" s="12">
        <v>0</v>
      </c>
      <c r="K23" s="449">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50">
        <v>5.1000000000000004E-2</v>
      </c>
      <c r="AC23" s="8"/>
      <c r="AD23" s="448" t="s">
        <v>2140</v>
      </c>
      <c r="AE23" s="33">
        <v>0.17599999999999999</v>
      </c>
      <c r="AF23" s="33">
        <v>0.18</v>
      </c>
      <c r="AG23" s="33">
        <v>0.20300000000000001</v>
      </c>
      <c r="AH23" s="483">
        <v>0.247</v>
      </c>
      <c r="AI23" s="8"/>
      <c r="AJ23" s="8"/>
      <c r="AK23" s="8"/>
    </row>
    <row r="24" spans="1:40">
      <c r="A24" s="496" t="s">
        <v>2141</v>
      </c>
      <c r="B24" s="13">
        <v>0.15</v>
      </c>
      <c r="C24" s="14">
        <v>0.11</v>
      </c>
      <c r="D24" s="14">
        <v>6.0999999999999999E-2</v>
      </c>
      <c r="E24" s="12">
        <v>0</v>
      </c>
      <c r="F24" s="11">
        <v>1.9E-2</v>
      </c>
      <c r="G24" s="14">
        <v>1.6E-2</v>
      </c>
      <c r="H24" s="15">
        <v>0</v>
      </c>
      <c r="I24" s="13">
        <v>2.5999999999999999E-2</v>
      </c>
      <c r="J24" s="12">
        <v>0</v>
      </c>
      <c r="K24" s="449">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50">
        <v>7.6999999999999999E-2</v>
      </c>
      <c r="AC24" s="8"/>
      <c r="AD24" s="448" t="s">
        <v>2141</v>
      </c>
      <c r="AE24" s="33">
        <v>0.123</v>
      </c>
      <c r="AF24" s="33">
        <v>0.125</v>
      </c>
      <c r="AG24" s="33">
        <v>0.13500000000000001</v>
      </c>
      <c r="AH24" s="483">
        <v>0.17100000000000001</v>
      </c>
      <c r="AI24" s="8"/>
      <c r="AJ24" s="8"/>
      <c r="AK24" s="8"/>
    </row>
    <row r="25" spans="1:40">
      <c r="A25" s="496" t="s">
        <v>2142</v>
      </c>
      <c r="B25" s="13">
        <v>8.1000000000000003E-2</v>
      </c>
      <c r="C25" s="14">
        <v>5.8999999999999997E-2</v>
      </c>
      <c r="D25" s="14">
        <v>3.3000000000000002E-2</v>
      </c>
      <c r="E25" s="12">
        <v>0</v>
      </c>
      <c r="F25" s="11">
        <v>1.2999999999999999E-2</v>
      </c>
      <c r="G25" s="14">
        <v>0.01</v>
      </c>
      <c r="H25" s="15">
        <v>0</v>
      </c>
      <c r="I25" s="13">
        <v>0.02</v>
      </c>
      <c r="J25" s="12">
        <v>0</v>
      </c>
      <c r="K25" s="449">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50">
        <v>0.05</v>
      </c>
      <c r="AC25" s="8"/>
      <c r="AD25" s="448" t="s">
        <v>2142</v>
      </c>
      <c r="AE25" s="33">
        <v>0.152</v>
      </c>
      <c r="AF25" s="33">
        <v>0.156</v>
      </c>
      <c r="AG25" s="33">
        <v>0.16900000000000001</v>
      </c>
      <c r="AH25" s="483">
        <v>0.20799999999999999</v>
      </c>
      <c r="AI25" s="8"/>
      <c r="AJ25" s="8"/>
      <c r="AK25" s="8"/>
    </row>
    <row r="26" spans="1:40">
      <c r="A26" s="496" t="s">
        <v>2143</v>
      </c>
      <c r="B26" s="13">
        <v>0.126</v>
      </c>
      <c r="C26" s="14">
        <v>9.1999999999999998E-2</v>
      </c>
      <c r="D26" s="14">
        <v>5.0999999999999997E-2</v>
      </c>
      <c r="E26" s="12">
        <v>0</v>
      </c>
      <c r="F26" s="11">
        <v>1.2999999999999999E-2</v>
      </c>
      <c r="G26" s="14">
        <v>0.01</v>
      </c>
      <c r="H26" s="15">
        <v>0</v>
      </c>
      <c r="I26" s="13">
        <v>0.02</v>
      </c>
      <c r="J26" s="12">
        <v>0</v>
      </c>
      <c r="K26" s="449">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50">
        <v>6.8000000000000005E-2</v>
      </c>
      <c r="AC26" s="8"/>
      <c r="AD26" s="448" t="s">
        <v>2143</v>
      </c>
      <c r="AE26" s="33">
        <v>0.113</v>
      </c>
      <c r="AF26" s="33">
        <v>0.115</v>
      </c>
      <c r="AG26" s="33">
        <v>0.122</v>
      </c>
      <c r="AH26" s="483">
        <v>0.155</v>
      </c>
      <c r="AI26" s="8"/>
      <c r="AJ26" s="8"/>
      <c r="AK26" s="8"/>
    </row>
    <row r="27" spans="1:40">
      <c r="A27" s="496" t="s">
        <v>2144</v>
      </c>
      <c r="B27" s="13">
        <v>8.4000000000000005E-2</v>
      </c>
      <c r="C27" s="14">
        <v>6.0999999999999999E-2</v>
      </c>
      <c r="D27" s="14">
        <v>3.4000000000000002E-2</v>
      </c>
      <c r="E27" s="12">
        <v>0</v>
      </c>
      <c r="F27" s="11">
        <v>1.2999999999999999E-2</v>
      </c>
      <c r="G27" s="14">
        <v>0.01</v>
      </c>
      <c r="H27" s="15">
        <v>0</v>
      </c>
      <c r="I27" s="13">
        <v>0.02</v>
      </c>
      <c r="J27" s="12">
        <v>0</v>
      </c>
      <c r="K27" s="449">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50">
        <v>5.1000000000000004E-2</v>
      </c>
      <c r="AC27" s="8"/>
      <c r="AD27" s="448" t="s">
        <v>2144</v>
      </c>
      <c r="AE27" s="33">
        <v>0.14899999999999999</v>
      </c>
      <c r="AF27" s="33">
        <v>0.152</v>
      </c>
      <c r="AG27" s="33">
        <v>0.16500000000000001</v>
      </c>
      <c r="AH27" s="483">
        <v>0.20399999999999999</v>
      </c>
      <c r="AI27" s="8"/>
      <c r="AJ27" s="8"/>
      <c r="AK27" s="8"/>
    </row>
    <row r="28" spans="1:40">
      <c r="A28" s="496" t="s">
        <v>2145</v>
      </c>
      <c r="B28" s="453">
        <v>8.1000000000000003E-2</v>
      </c>
      <c r="C28" s="454">
        <v>5.8999999999999997E-2</v>
      </c>
      <c r="D28" s="454">
        <v>3.3000000000000002E-2</v>
      </c>
      <c r="E28" s="12">
        <v>0</v>
      </c>
      <c r="F28" s="455">
        <v>1.0999999999999999E-2</v>
      </c>
      <c r="G28" s="451" t="s">
        <v>2126</v>
      </c>
      <c r="H28" s="15">
        <v>0</v>
      </c>
      <c r="I28" s="453">
        <v>0.02</v>
      </c>
      <c r="J28" s="12">
        <v>0</v>
      </c>
      <c r="K28" s="456">
        <v>0.129</v>
      </c>
      <c r="L28" s="451" t="s">
        <v>2126</v>
      </c>
      <c r="M28" s="457">
        <v>0.11800000000000001</v>
      </c>
      <c r="N28" s="457">
        <v>9.6000000000000002E-2</v>
      </c>
      <c r="O28" s="457">
        <v>0.109</v>
      </c>
      <c r="P28" s="457">
        <v>0.107</v>
      </c>
      <c r="Q28" s="451" t="s">
        <v>2126</v>
      </c>
      <c r="R28" s="451" t="s">
        <v>2126</v>
      </c>
      <c r="S28" s="457">
        <v>8.6999999999999994E-2</v>
      </c>
      <c r="T28" s="451" t="s">
        <v>2126</v>
      </c>
      <c r="U28" s="457">
        <v>8.1000000000000003E-2</v>
      </c>
      <c r="V28" s="457">
        <v>9.8000000000000004E-2</v>
      </c>
      <c r="W28" s="451" t="s">
        <v>2126</v>
      </c>
      <c r="X28" s="457">
        <v>6.0999999999999999E-2</v>
      </c>
      <c r="Y28" s="457">
        <v>7.5999999999999998E-2</v>
      </c>
      <c r="Z28" s="451" t="s">
        <v>2126</v>
      </c>
      <c r="AA28" s="457">
        <v>7.0000000000000007E-2</v>
      </c>
      <c r="AB28" s="458">
        <v>0.05</v>
      </c>
      <c r="AC28" s="8"/>
      <c r="AD28" s="448" t="s">
        <v>2145</v>
      </c>
      <c r="AE28" s="33">
        <v>0.155</v>
      </c>
      <c r="AF28" s="451" t="s">
        <v>2191</v>
      </c>
      <c r="AG28" s="33">
        <v>0.16900000000000001</v>
      </c>
      <c r="AH28" s="483">
        <v>0.20799999999999999</v>
      </c>
      <c r="AI28" s="8"/>
      <c r="AJ28" s="8"/>
      <c r="AK28" s="8"/>
    </row>
    <row r="29" spans="1:40">
      <c r="A29" s="496" t="s">
        <v>2146</v>
      </c>
      <c r="B29" s="453">
        <v>8.1000000000000003E-2</v>
      </c>
      <c r="C29" s="454">
        <v>5.8999999999999997E-2</v>
      </c>
      <c r="D29" s="454">
        <v>3.3000000000000002E-2</v>
      </c>
      <c r="E29" s="12">
        <v>0</v>
      </c>
      <c r="F29" s="455">
        <v>1.0999999999999999E-2</v>
      </c>
      <c r="G29" s="451" t="s">
        <v>2126</v>
      </c>
      <c r="H29" s="15">
        <v>0</v>
      </c>
      <c r="I29" s="453">
        <v>0.02</v>
      </c>
      <c r="J29" s="12">
        <v>0</v>
      </c>
      <c r="K29" s="456">
        <v>0.129</v>
      </c>
      <c r="L29" s="451" t="s">
        <v>2126</v>
      </c>
      <c r="M29" s="457">
        <v>0.11800000000000001</v>
      </c>
      <c r="N29" s="457">
        <v>9.6000000000000002E-2</v>
      </c>
      <c r="O29" s="457">
        <v>0.109</v>
      </c>
      <c r="P29" s="457">
        <v>0.107</v>
      </c>
      <c r="Q29" s="451" t="s">
        <v>2126</v>
      </c>
      <c r="R29" s="451" t="s">
        <v>2126</v>
      </c>
      <c r="S29" s="457">
        <v>8.6999999999999994E-2</v>
      </c>
      <c r="T29" s="451" t="s">
        <v>2126</v>
      </c>
      <c r="U29" s="457">
        <v>8.1000000000000003E-2</v>
      </c>
      <c r="V29" s="457">
        <v>9.8000000000000004E-2</v>
      </c>
      <c r="W29" s="451" t="s">
        <v>2126</v>
      </c>
      <c r="X29" s="457">
        <v>6.0999999999999999E-2</v>
      </c>
      <c r="Y29" s="457">
        <v>7.5999999999999998E-2</v>
      </c>
      <c r="Z29" s="451" t="s">
        <v>2126</v>
      </c>
      <c r="AA29" s="457">
        <v>7.0000000000000007E-2</v>
      </c>
      <c r="AB29" s="458">
        <v>0.05</v>
      </c>
      <c r="AC29" s="8"/>
      <c r="AD29" s="448" t="s">
        <v>2146</v>
      </c>
      <c r="AE29" s="33">
        <v>0.155</v>
      </c>
      <c r="AF29" s="451" t="s">
        <v>2191</v>
      </c>
      <c r="AG29" s="33">
        <v>0.16900000000000001</v>
      </c>
      <c r="AH29" s="483">
        <v>0.20799999999999999</v>
      </c>
      <c r="AI29" s="8"/>
      <c r="AJ29" s="8"/>
      <c r="AK29" s="8"/>
      <c r="AM29" s="8"/>
      <c r="AN29" s="8"/>
    </row>
    <row r="30" spans="1:40">
      <c r="A30" s="496" t="s">
        <v>2147</v>
      </c>
      <c r="B30" s="453">
        <v>9.9000000000000005E-2</v>
      </c>
      <c r="C30" s="454">
        <v>7.1999999999999995E-2</v>
      </c>
      <c r="D30" s="454">
        <v>0.04</v>
      </c>
      <c r="E30" s="12">
        <v>0</v>
      </c>
      <c r="F30" s="455">
        <v>4.2999999999999997E-2</v>
      </c>
      <c r="G30" s="454">
        <v>3.9E-2</v>
      </c>
      <c r="H30" s="15">
        <v>0</v>
      </c>
      <c r="I30" s="453">
        <v>3.7999999999999999E-2</v>
      </c>
      <c r="J30" s="12">
        <v>0</v>
      </c>
      <c r="K30" s="456">
        <v>0.21100000000000002</v>
      </c>
      <c r="L30" s="457">
        <v>0.20700000000000002</v>
      </c>
      <c r="M30" s="457">
        <v>0.16800000000000001</v>
      </c>
      <c r="N30" s="457">
        <v>0.14099999999999999</v>
      </c>
      <c r="O30" s="457">
        <v>0.17300000000000001</v>
      </c>
      <c r="P30" s="457">
        <v>0.184</v>
      </c>
      <c r="Q30" s="457">
        <v>0.16900000000000001</v>
      </c>
      <c r="R30" s="457">
        <v>0.18</v>
      </c>
      <c r="S30" s="457">
        <v>0.14599999999999999</v>
      </c>
      <c r="T30" s="457">
        <v>0.14199999999999999</v>
      </c>
      <c r="U30" s="457">
        <v>0.152</v>
      </c>
      <c r="V30" s="457">
        <v>0.13</v>
      </c>
      <c r="W30" s="457">
        <v>0.14799999999999999</v>
      </c>
      <c r="X30" s="457">
        <v>0.11399999999999999</v>
      </c>
      <c r="Y30" s="457">
        <v>0.10299999999999999</v>
      </c>
      <c r="Z30" s="457">
        <v>0.11</v>
      </c>
      <c r="AA30" s="457">
        <v>0.109</v>
      </c>
      <c r="AB30" s="458">
        <v>7.1000000000000008E-2</v>
      </c>
      <c r="AC30" s="8"/>
      <c r="AD30" s="448" t="s">
        <v>2147</v>
      </c>
      <c r="AE30" s="33">
        <v>0.18</v>
      </c>
      <c r="AF30" s="33">
        <v>0.183</v>
      </c>
      <c r="AG30" s="33">
        <v>0.22600000000000001</v>
      </c>
      <c r="AH30" s="483">
        <v>0.26900000000000002</v>
      </c>
      <c r="AI30" s="8"/>
      <c r="AJ30" s="8"/>
      <c r="AK30" s="8"/>
      <c r="AM30" s="8"/>
      <c r="AN30" s="8"/>
    </row>
    <row r="31" spans="1:40" ht="13.8" thickBot="1">
      <c r="A31" s="497" t="s">
        <v>2148</v>
      </c>
      <c r="B31" s="460">
        <v>7.9000000000000001E-2</v>
      </c>
      <c r="C31" s="461">
        <v>5.8000000000000003E-2</v>
      </c>
      <c r="D31" s="461">
        <v>3.2000000000000001E-2</v>
      </c>
      <c r="E31" s="462">
        <v>0</v>
      </c>
      <c r="F31" s="463">
        <v>4.2999999999999997E-2</v>
      </c>
      <c r="G31" s="461">
        <v>3.9E-2</v>
      </c>
      <c r="H31" s="464">
        <v>0</v>
      </c>
      <c r="I31" s="460">
        <v>3.7999999999999999E-2</v>
      </c>
      <c r="J31" s="462">
        <v>0</v>
      </c>
      <c r="K31" s="465">
        <v>0.191</v>
      </c>
      <c r="L31" s="466">
        <v>0.187</v>
      </c>
      <c r="M31" s="466">
        <v>0.14799999999999999</v>
      </c>
      <c r="N31" s="466">
        <v>0.127</v>
      </c>
      <c r="O31" s="466">
        <v>0.153</v>
      </c>
      <c r="P31" s="466">
        <v>0.17</v>
      </c>
      <c r="Q31" s="466">
        <v>0.14899999999999999</v>
      </c>
      <c r="R31" s="466">
        <v>0.16600000000000001</v>
      </c>
      <c r="S31" s="466">
        <v>0.13200000000000001</v>
      </c>
      <c r="T31" s="466">
        <v>0.128</v>
      </c>
      <c r="U31" s="466">
        <v>0.14399999999999999</v>
      </c>
      <c r="V31" s="466">
        <v>0.11</v>
      </c>
      <c r="W31" s="466">
        <v>0.14000000000000001</v>
      </c>
      <c r="X31" s="466">
        <v>0.106</v>
      </c>
      <c r="Y31" s="466">
        <v>8.8999999999999996E-2</v>
      </c>
      <c r="Z31" s="466">
        <v>0.10200000000000001</v>
      </c>
      <c r="AA31" s="466">
        <v>0.10100000000000001</v>
      </c>
      <c r="AB31" s="467">
        <v>6.3E-2</v>
      </c>
      <c r="AC31" s="8"/>
      <c r="AD31" s="459" t="s">
        <v>2148</v>
      </c>
      <c r="AE31" s="489">
        <v>0.19800000000000001</v>
      </c>
      <c r="AF31" s="489">
        <v>0.20300000000000001</v>
      </c>
      <c r="AG31" s="489">
        <v>0.25600000000000001</v>
      </c>
      <c r="AH31" s="490">
        <v>0.29899999999999999</v>
      </c>
      <c r="AI31" s="8"/>
      <c r="AJ31" s="8"/>
      <c r="AK31" s="8"/>
      <c r="AM31" s="8"/>
      <c r="AN31" s="8"/>
    </row>
    <row r="32" spans="1:40" ht="13.8" thickTop="1">
      <c r="A32" s="498" t="s">
        <v>2149</v>
      </c>
      <c r="B32" s="468">
        <v>6.1000000000000006E-2</v>
      </c>
      <c r="C32" s="469">
        <v>4.4000000000000004E-2</v>
      </c>
      <c r="D32" s="469">
        <v>2.5000000000000001E-2</v>
      </c>
      <c r="E32" s="10">
        <v>0</v>
      </c>
      <c r="F32" s="470">
        <v>1.7000000000000001E-2</v>
      </c>
      <c r="G32" s="471" t="s">
        <v>2126</v>
      </c>
      <c r="H32" s="9">
        <v>0</v>
      </c>
      <c r="I32" s="468">
        <v>1.0999999999999999E-2</v>
      </c>
      <c r="J32" s="10">
        <v>0</v>
      </c>
      <c r="K32" s="472">
        <v>0.10100000000000001</v>
      </c>
      <c r="L32" s="471" t="s">
        <v>2126</v>
      </c>
      <c r="M32" s="473">
        <v>8.4000000000000005E-2</v>
      </c>
      <c r="N32" s="473">
        <v>6.7000000000000004E-2</v>
      </c>
      <c r="O32" s="473">
        <v>9.0000000000000011E-2</v>
      </c>
      <c r="P32" s="473">
        <v>8.4000000000000005E-2</v>
      </c>
      <c r="Q32" s="471" t="s">
        <v>2126</v>
      </c>
      <c r="R32" s="471" t="s">
        <v>2126</v>
      </c>
      <c r="S32" s="473">
        <v>7.3000000000000009E-2</v>
      </c>
      <c r="T32" s="471" t="s">
        <v>2126</v>
      </c>
      <c r="U32" s="473">
        <v>6.5000000000000002E-2</v>
      </c>
      <c r="V32" s="473">
        <v>7.3000000000000009E-2</v>
      </c>
      <c r="W32" s="471" t="s">
        <v>2126</v>
      </c>
      <c r="X32" s="473">
        <v>5.4000000000000006E-2</v>
      </c>
      <c r="Y32" s="473">
        <v>5.6000000000000008E-2</v>
      </c>
      <c r="Z32" s="471" t="s">
        <v>2126</v>
      </c>
      <c r="AA32" s="473">
        <v>4.8000000000000001E-2</v>
      </c>
      <c r="AB32" s="474">
        <v>3.7000000000000005E-2</v>
      </c>
      <c r="AC32" s="8"/>
      <c r="AD32" s="484" t="s">
        <v>2149</v>
      </c>
      <c r="AE32" s="33">
        <v>0.108</v>
      </c>
      <c r="AF32" s="471" t="s">
        <v>2191</v>
      </c>
      <c r="AG32" s="33">
        <v>0.13</v>
      </c>
      <c r="AH32" s="483">
        <v>0.16400000000000001</v>
      </c>
      <c r="AI32" s="8"/>
      <c r="AJ32" s="8"/>
      <c r="AK32" s="8"/>
      <c r="AM32" s="8"/>
      <c r="AN32" s="8"/>
    </row>
    <row r="33" spans="1:40">
      <c r="A33" s="499" t="s">
        <v>2150</v>
      </c>
      <c r="B33" s="453">
        <v>6.8000000000000005E-2</v>
      </c>
      <c r="C33" s="454">
        <v>0.05</v>
      </c>
      <c r="D33" s="454">
        <v>2.8000000000000001E-2</v>
      </c>
      <c r="E33" s="12">
        <v>0</v>
      </c>
      <c r="F33" s="455">
        <v>2.5999999999999999E-2</v>
      </c>
      <c r="G33" s="451" t="s">
        <v>2126</v>
      </c>
      <c r="H33" s="15">
        <v>0</v>
      </c>
      <c r="I33" s="453">
        <v>1.7999999999999999E-2</v>
      </c>
      <c r="J33" s="12">
        <v>0</v>
      </c>
      <c r="K33" s="456">
        <v>0.125</v>
      </c>
      <c r="L33" s="451" t="s">
        <v>2126</v>
      </c>
      <c r="M33" s="457">
        <v>9.9000000000000005E-2</v>
      </c>
      <c r="N33" s="457">
        <v>8.1000000000000003E-2</v>
      </c>
      <c r="O33" s="457">
        <v>0.107</v>
      </c>
      <c r="P33" s="457">
        <v>0.107</v>
      </c>
      <c r="Q33" s="451" t="s">
        <v>2126</v>
      </c>
      <c r="R33" s="451" t="s">
        <v>2126</v>
      </c>
      <c r="S33" s="457">
        <v>8.8999999999999996E-2</v>
      </c>
      <c r="T33" s="451" t="s">
        <v>2126</v>
      </c>
      <c r="U33" s="457">
        <v>8.4999999999999992E-2</v>
      </c>
      <c r="V33" s="457">
        <v>8.1000000000000003E-2</v>
      </c>
      <c r="W33" s="451" t="s">
        <v>2126</v>
      </c>
      <c r="X33" s="457">
        <v>6.7000000000000004E-2</v>
      </c>
      <c r="Y33" s="457">
        <v>6.3E-2</v>
      </c>
      <c r="Z33" s="451" t="s">
        <v>2126</v>
      </c>
      <c r="AA33" s="457">
        <v>5.8999999999999997E-2</v>
      </c>
      <c r="AB33" s="458">
        <v>4.1000000000000002E-2</v>
      </c>
      <c r="AC33" s="8"/>
      <c r="AD33" s="485" t="s">
        <v>2150</v>
      </c>
      <c r="AE33" s="33">
        <v>0.14399999999999999</v>
      </c>
      <c r="AF33" s="451" t="s">
        <v>2191</v>
      </c>
      <c r="AG33" s="33">
        <v>0.18099999999999999</v>
      </c>
      <c r="AH33" s="483">
        <v>0.222</v>
      </c>
      <c r="AI33" s="8"/>
      <c r="AJ33" s="8"/>
      <c r="AK33" s="8"/>
      <c r="AM33" s="8"/>
      <c r="AN33" s="8"/>
    </row>
    <row r="34" spans="1:40">
      <c r="A34" s="499" t="s">
        <v>2151</v>
      </c>
      <c r="B34" s="453">
        <v>6.8000000000000005E-2</v>
      </c>
      <c r="C34" s="454">
        <v>0.05</v>
      </c>
      <c r="D34" s="454">
        <v>2.8000000000000001E-2</v>
      </c>
      <c r="E34" s="12">
        <v>0</v>
      </c>
      <c r="F34" s="455">
        <v>2.5999999999999999E-2</v>
      </c>
      <c r="G34" s="451" t="s">
        <v>2126</v>
      </c>
      <c r="H34" s="15">
        <v>0</v>
      </c>
      <c r="I34" s="453">
        <v>1.7999999999999999E-2</v>
      </c>
      <c r="J34" s="12">
        <v>0</v>
      </c>
      <c r="K34" s="456">
        <v>0.125</v>
      </c>
      <c r="L34" s="451" t="s">
        <v>2126</v>
      </c>
      <c r="M34" s="457">
        <v>9.9000000000000005E-2</v>
      </c>
      <c r="N34" s="457">
        <v>8.1000000000000003E-2</v>
      </c>
      <c r="O34" s="457">
        <v>0.107</v>
      </c>
      <c r="P34" s="457">
        <v>0.107</v>
      </c>
      <c r="Q34" s="451" t="s">
        <v>2126</v>
      </c>
      <c r="R34" s="451" t="s">
        <v>2126</v>
      </c>
      <c r="S34" s="457">
        <v>8.8999999999999996E-2</v>
      </c>
      <c r="T34" s="451" t="s">
        <v>2126</v>
      </c>
      <c r="U34" s="457">
        <v>8.4999999999999992E-2</v>
      </c>
      <c r="V34" s="457">
        <v>8.1000000000000003E-2</v>
      </c>
      <c r="W34" s="451" t="s">
        <v>2126</v>
      </c>
      <c r="X34" s="457">
        <v>6.7000000000000004E-2</v>
      </c>
      <c r="Y34" s="457">
        <v>6.3E-2</v>
      </c>
      <c r="Z34" s="451" t="s">
        <v>2126</v>
      </c>
      <c r="AA34" s="457">
        <v>5.8999999999999997E-2</v>
      </c>
      <c r="AB34" s="458">
        <v>4.1000000000000002E-2</v>
      </c>
      <c r="AC34" s="8"/>
      <c r="AD34" s="485" t="s">
        <v>2151</v>
      </c>
      <c r="AE34" s="33">
        <v>0.14399999999999999</v>
      </c>
      <c r="AF34" s="451" t="s">
        <v>2191</v>
      </c>
      <c r="AG34" s="33">
        <v>0.18099999999999999</v>
      </c>
      <c r="AH34" s="483">
        <v>0.222</v>
      </c>
      <c r="AI34" s="8"/>
      <c r="AJ34" s="8"/>
      <c r="AK34" s="8"/>
      <c r="AM34" s="8"/>
      <c r="AN34" s="8"/>
    </row>
    <row r="35" spans="1:40">
      <c r="A35" s="499" t="s">
        <v>2152</v>
      </c>
      <c r="B35" s="453">
        <v>6.7000000000000004E-2</v>
      </c>
      <c r="C35" s="454">
        <v>4.9000000000000002E-2</v>
      </c>
      <c r="D35" s="454">
        <v>2.7E-2</v>
      </c>
      <c r="E35" s="12">
        <v>0</v>
      </c>
      <c r="F35" s="455">
        <v>1.7999999999999999E-2</v>
      </c>
      <c r="G35" s="451" t="s">
        <v>2126</v>
      </c>
      <c r="H35" s="15">
        <v>0</v>
      </c>
      <c r="I35" s="453">
        <v>1.2999999999999999E-2</v>
      </c>
      <c r="J35" s="12">
        <v>0</v>
      </c>
      <c r="K35" s="456">
        <v>0.107</v>
      </c>
      <c r="L35" s="451" t="s">
        <v>2126</v>
      </c>
      <c r="M35" s="457">
        <v>8.8999999999999996E-2</v>
      </c>
      <c r="N35" s="457">
        <v>7.0999999999999994E-2</v>
      </c>
      <c r="O35" s="457">
        <v>9.4E-2</v>
      </c>
      <c r="P35" s="457">
        <v>8.8999999999999996E-2</v>
      </c>
      <c r="Q35" s="451" t="s">
        <v>2126</v>
      </c>
      <c r="R35" s="451" t="s">
        <v>2126</v>
      </c>
      <c r="S35" s="457">
        <v>7.5999999999999998E-2</v>
      </c>
      <c r="T35" s="451" t="s">
        <v>2126</v>
      </c>
      <c r="U35" s="457">
        <v>6.699999999999999E-2</v>
      </c>
      <c r="V35" s="457">
        <v>7.5999999999999998E-2</v>
      </c>
      <c r="W35" s="451" t="s">
        <v>2126</v>
      </c>
      <c r="X35" s="457">
        <v>5.3999999999999999E-2</v>
      </c>
      <c r="Y35" s="457">
        <v>5.8000000000000003E-2</v>
      </c>
      <c r="Z35" s="451" t="s">
        <v>2126</v>
      </c>
      <c r="AA35" s="457">
        <v>4.9000000000000002E-2</v>
      </c>
      <c r="AB35" s="458">
        <v>3.5999999999999997E-2</v>
      </c>
      <c r="AC35" s="8"/>
      <c r="AD35" s="485" t="s">
        <v>2152</v>
      </c>
      <c r="AE35" s="33">
        <v>0.121</v>
      </c>
      <c r="AF35" s="451" t="s">
        <v>2191</v>
      </c>
      <c r="AG35" s="33">
        <v>0.14599999999999999</v>
      </c>
      <c r="AH35" s="483">
        <v>0.183</v>
      </c>
      <c r="AI35" s="8"/>
      <c r="AJ35" s="8"/>
      <c r="AK35" s="8"/>
      <c r="AM35" s="8"/>
      <c r="AN35" s="8"/>
    </row>
    <row r="36" spans="1:40">
      <c r="A36" s="499" t="s">
        <v>2153</v>
      </c>
      <c r="B36" s="453">
        <v>6.5000000000000002E-2</v>
      </c>
      <c r="C36" s="454">
        <v>4.7E-2</v>
      </c>
      <c r="D36" s="454">
        <v>2.6000000000000002E-2</v>
      </c>
      <c r="E36" s="12">
        <v>0</v>
      </c>
      <c r="F36" s="455">
        <v>1.7999999999999999E-2</v>
      </c>
      <c r="G36" s="451" t="s">
        <v>2126</v>
      </c>
      <c r="H36" s="15">
        <v>0</v>
      </c>
      <c r="I36" s="453">
        <v>1.2999999999999999E-2</v>
      </c>
      <c r="J36" s="12">
        <v>0</v>
      </c>
      <c r="K36" s="456">
        <v>0.105</v>
      </c>
      <c r="L36" s="451" t="s">
        <v>2126</v>
      </c>
      <c r="M36" s="457">
        <v>8.6999999999999994E-2</v>
      </c>
      <c r="N36" s="457">
        <v>6.8999999999999992E-2</v>
      </c>
      <c r="O36" s="457">
        <v>9.1999999999999998E-2</v>
      </c>
      <c r="P36" s="457">
        <v>8.6999999999999994E-2</v>
      </c>
      <c r="Q36" s="451" t="s">
        <v>2126</v>
      </c>
      <c r="R36" s="451" t="s">
        <v>2126</v>
      </c>
      <c r="S36" s="457">
        <v>7.3999999999999996E-2</v>
      </c>
      <c r="T36" s="451" t="s">
        <v>2126</v>
      </c>
      <c r="U36" s="457">
        <v>6.5999999999999989E-2</v>
      </c>
      <c r="V36" s="457">
        <v>7.3999999999999996E-2</v>
      </c>
      <c r="W36" s="451" t="s">
        <v>2126</v>
      </c>
      <c r="X36" s="457">
        <v>5.2999999999999999E-2</v>
      </c>
      <c r="Y36" s="457">
        <v>5.6000000000000001E-2</v>
      </c>
      <c r="Z36" s="451" t="s">
        <v>2126</v>
      </c>
      <c r="AA36" s="457">
        <v>4.8000000000000001E-2</v>
      </c>
      <c r="AB36" s="458">
        <v>3.5000000000000003E-2</v>
      </c>
      <c r="AC36" s="8"/>
      <c r="AD36" s="485" t="s">
        <v>2153</v>
      </c>
      <c r="AE36" s="33">
        <v>0.123</v>
      </c>
      <c r="AF36" s="451" t="s">
        <v>2191</v>
      </c>
      <c r="AG36" s="33">
        <v>0.14899999999999999</v>
      </c>
      <c r="AH36" s="483">
        <v>0.188</v>
      </c>
      <c r="AI36" s="8"/>
      <c r="AJ36" s="8"/>
      <c r="AK36" s="8"/>
      <c r="AM36" s="8"/>
      <c r="AN36" s="8"/>
    </row>
    <row r="37" spans="1:40" ht="13.8" thickBot="1">
      <c r="A37" s="500" t="s">
        <v>2154</v>
      </c>
      <c r="B37" s="475">
        <v>6.4000000000000001E-2</v>
      </c>
      <c r="C37" s="476">
        <v>4.7E-2</v>
      </c>
      <c r="D37" s="476">
        <v>2.6000000000000002E-2</v>
      </c>
      <c r="E37" s="16">
        <v>0</v>
      </c>
      <c r="F37" s="477">
        <v>1.7999999999999999E-2</v>
      </c>
      <c r="G37" s="478" t="s">
        <v>2126</v>
      </c>
      <c r="H37" s="17">
        <v>0</v>
      </c>
      <c r="I37" s="475">
        <v>1.2999999999999999E-2</v>
      </c>
      <c r="J37" s="16">
        <v>0</v>
      </c>
      <c r="K37" s="479">
        <v>0.104</v>
      </c>
      <c r="L37" s="478" t="s">
        <v>2126</v>
      </c>
      <c r="M37" s="480">
        <v>8.5999999999999993E-2</v>
      </c>
      <c r="N37" s="480">
        <v>6.8999999999999992E-2</v>
      </c>
      <c r="O37" s="480">
        <v>9.0999999999999998E-2</v>
      </c>
      <c r="P37" s="480">
        <v>8.6999999999999994E-2</v>
      </c>
      <c r="Q37" s="478" t="s">
        <v>2126</v>
      </c>
      <c r="R37" s="478" t="s">
        <v>2126</v>
      </c>
      <c r="S37" s="480">
        <v>7.3999999999999996E-2</v>
      </c>
      <c r="T37" s="478" t="s">
        <v>2126</v>
      </c>
      <c r="U37" s="480">
        <v>6.5999999999999989E-2</v>
      </c>
      <c r="V37" s="480">
        <v>7.2999999999999995E-2</v>
      </c>
      <c r="W37" s="478" t="s">
        <v>2126</v>
      </c>
      <c r="X37" s="480">
        <v>5.2999999999999999E-2</v>
      </c>
      <c r="Y37" s="480">
        <v>5.6000000000000001E-2</v>
      </c>
      <c r="Z37" s="478" t="s">
        <v>2126</v>
      </c>
      <c r="AA37" s="480">
        <v>4.8000000000000001E-2</v>
      </c>
      <c r="AB37" s="481">
        <v>3.5000000000000003E-2</v>
      </c>
      <c r="AC37" s="8"/>
      <c r="AD37" s="486" t="s">
        <v>2154</v>
      </c>
      <c r="AE37" s="487">
        <v>0.125</v>
      </c>
      <c r="AF37" s="478" t="s">
        <v>2191</v>
      </c>
      <c r="AG37" s="487">
        <v>0.151</v>
      </c>
      <c r="AH37" s="488">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92" t="s">
        <v>2121</v>
      </c>
      <c r="E2" s="492" t="s">
        <v>2122</v>
      </c>
      <c r="F2" s="492" t="s">
        <v>2123</v>
      </c>
      <c r="G2" s="492" t="s">
        <v>2124</v>
      </c>
      <c r="H2" s="492" t="s">
        <v>2125</v>
      </c>
      <c r="I2" s="492" t="s">
        <v>2127</v>
      </c>
      <c r="J2" s="492" t="s">
        <v>2128</v>
      </c>
      <c r="K2" s="492" t="s">
        <v>2129</v>
      </c>
      <c r="L2" s="492" t="s">
        <v>2130</v>
      </c>
      <c r="M2" s="492" t="s">
        <v>2131</v>
      </c>
      <c r="N2" s="492" t="s">
        <v>2132</v>
      </c>
      <c r="O2" s="492" t="s">
        <v>2133</v>
      </c>
      <c r="P2" s="492" t="s">
        <v>2134</v>
      </c>
      <c r="Q2" s="492" t="s">
        <v>2135</v>
      </c>
      <c r="R2" s="492" t="s">
        <v>2136</v>
      </c>
      <c r="S2" s="492" t="s">
        <v>2137</v>
      </c>
      <c r="T2" s="492" t="s">
        <v>2138</v>
      </c>
      <c r="U2" s="492" t="s">
        <v>2139</v>
      </c>
      <c r="V2" s="492" t="s">
        <v>2140</v>
      </c>
      <c r="W2" s="492" t="s">
        <v>2141</v>
      </c>
      <c r="X2" s="492" t="s">
        <v>2142</v>
      </c>
      <c r="Y2" s="492" t="s">
        <v>2143</v>
      </c>
      <c r="Z2" s="492" t="s">
        <v>2144</v>
      </c>
      <c r="AA2" s="492" t="s">
        <v>2145</v>
      </c>
      <c r="AB2" s="492" t="s">
        <v>2146</v>
      </c>
      <c r="AC2" s="492" t="s">
        <v>2147</v>
      </c>
      <c r="AD2" s="492" t="s">
        <v>2148</v>
      </c>
      <c r="AE2" s="493" t="s">
        <v>2149</v>
      </c>
      <c r="AF2" s="493" t="s">
        <v>2150</v>
      </c>
      <c r="AG2" s="493" t="s">
        <v>2151</v>
      </c>
      <c r="AH2" s="493" t="s">
        <v>2152</v>
      </c>
      <c r="AI2" s="493" t="s">
        <v>2153</v>
      </c>
      <c r="AJ2" s="493" t="s">
        <v>2154</v>
      </c>
      <c r="AL2" s="47" t="s">
        <v>2042</v>
      </c>
      <c r="AM2" s="47" t="s">
        <v>2041</v>
      </c>
      <c r="AN2" s="47" t="s">
        <v>2044</v>
      </c>
      <c r="AO2" s="492" t="s">
        <v>2121</v>
      </c>
      <c r="AP2" s="492" t="s">
        <v>2122</v>
      </c>
      <c r="AQ2" s="492" t="s">
        <v>2123</v>
      </c>
      <c r="AR2" s="492" t="s">
        <v>2124</v>
      </c>
      <c r="AS2" s="492" t="s">
        <v>2125</v>
      </c>
      <c r="AT2" s="492" t="s">
        <v>2127</v>
      </c>
      <c r="AU2" s="492" t="s">
        <v>2128</v>
      </c>
      <c r="AV2" s="492" t="s">
        <v>2129</v>
      </c>
      <c r="AW2" s="492" t="s">
        <v>2130</v>
      </c>
      <c r="AX2" s="492" t="s">
        <v>2131</v>
      </c>
      <c r="AY2" s="492" t="s">
        <v>2132</v>
      </c>
      <c r="AZ2" s="492" t="s">
        <v>2133</v>
      </c>
      <c r="BA2" s="492" t="s">
        <v>2134</v>
      </c>
      <c r="BB2" s="492" t="s">
        <v>2135</v>
      </c>
      <c r="BC2" s="492" t="s">
        <v>2136</v>
      </c>
      <c r="BD2" s="492" t="s">
        <v>2137</v>
      </c>
      <c r="BE2" s="492" t="s">
        <v>2138</v>
      </c>
      <c r="BF2" s="492" t="s">
        <v>2139</v>
      </c>
      <c r="BG2" s="492" t="s">
        <v>2140</v>
      </c>
      <c r="BH2" s="492" t="s">
        <v>2141</v>
      </c>
      <c r="BI2" s="492" t="s">
        <v>2142</v>
      </c>
      <c r="BJ2" s="492" t="s">
        <v>2143</v>
      </c>
      <c r="BK2" s="492" t="s">
        <v>2144</v>
      </c>
      <c r="BL2" s="492" t="s">
        <v>2145</v>
      </c>
      <c r="BM2" s="492" t="s">
        <v>2146</v>
      </c>
      <c r="BN2" s="492" t="s">
        <v>2147</v>
      </c>
      <c r="BO2" s="492" t="s">
        <v>2148</v>
      </c>
      <c r="BP2" s="493" t="s">
        <v>2149</v>
      </c>
      <c r="BQ2" s="493" t="s">
        <v>2150</v>
      </c>
      <c r="BR2" s="493" t="s">
        <v>2151</v>
      </c>
      <c r="BS2" s="493" t="s">
        <v>2152</v>
      </c>
      <c r="BT2" s="493" t="s">
        <v>2153</v>
      </c>
      <c r="BU2" s="493" t="s">
        <v>2154</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4">
        <v>8.1000000000000003E-2</v>
      </c>
      <c r="AB3" s="454">
        <v>8.1000000000000003E-2</v>
      </c>
      <c r="AC3" s="454">
        <v>9.9000000000000005E-2</v>
      </c>
      <c r="AD3" s="454">
        <v>7.9000000000000001E-2</v>
      </c>
      <c r="AE3" s="454">
        <v>6.1000000000000006E-2</v>
      </c>
      <c r="AF3" s="454">
        <v>6.8000000000000005E-2</v>
      </c>
      <c r="AG3" s="454">
        <v>6.8000000000000005E-2</v>
      </c>
      <c r="AH3" s="454">
        <v>6.7000000000000004E-2</v>
      </c>
      <c r="AI3" s="454">
        <v>6.5000000000000002E-2</v>
      </c>
      <c r="AJ3" s="454">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4">
        <v>5.8999999999999997E-2</v>
      </c>
      <c r="AB4" s="454">
        <v>5.8999999999999997E-2</v>
      </c>
      <c r="AC4" s="454">
        <v>7.1999999999999995E-2</v>
      </c>
      <c r="AD4" s="454">
        <v>5.8000000000000003E-2</v>
      </c>
      <c r="AE4" s="454">
        <v>4.4000000000000004E-2</v>
      </c>
      <c r="AF4" s="454">
        <v>0.05</v>
      </c>
      <c r="AG4" s="454">
        <v>0.05</v>
      </c>
      <c r="AH4" s="454">
        <v>4.9000000000000002E-2</v>
      </c>
      <c r="AI4" s="454">
        <v>4.7E-2</v>
      </c>
      <c r="AJ4" s="454">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4">
        <v>3.3000000000000002E-2</v>
      </c>
      <c r="AB5" s="454">
        <v>3.3000000000000002E-2</v>
      </c>
      <c r="AC5" s="454">
        <v>0.04</v>
      </c>
      <c r="AD5" s="454">
        <v>3.2000000000000001E-2</v>
      </c>
      <c r="AE5" s="454">
        <v>2.5000000000000001E-2</v>
      </c>
      <c r="AF5" s="454">
        <v>2.8000000000000001E-2</v>
      </c>
      <c r="AG5" s="454">
        <v>2.8000000000000001E-2</v>
      </c>
      <c r="AH5" s="454">
        <v>2.7E-2</v>
      </c>
      <c r="AI5" s="454">
        <v>2.6000000000000002E-2</v>
      </c>
      <c r="AJ5" s="454">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4">
        <v>1.0999999999999999E-2</v>
      </c>
      <c r="AB7" s="454">
        <v>1.0999999999999999E-2</v>
      </c>
      <c r="AC7" s="454">
        <v>4.2999999999999997E-2</v>
      </c>
      <c r="AD7" s="454">
        <v>4.2999999999999997E-2</v>
      </c>
      <c r="AE7" s="454">
        <v>1.7000000000000001E-2</v>
      </c>
      <c r="AF7" s="454">
        <v>2.5999999999999999E-2</v>
      </c>
      <c r="AG7" s="454">
        <v>2.5999999999999999E-2</v>
      </c>
      <c r="AH7" s="454">
        <v>1.7999999999999999E-2</v>
      </c>
      <c r="AI7" s="454">
        <v>1.7999999999999999E-2</v>
      </c>
      <c r="AJ7" s="454">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51" t="s">
        <v>2126</v>
      </c>
      <c r="I8" s="14">
        <v>1.2999999999999999E-2</v>
      </c>
      <c r="J8" s="451" t="s">
        <v>2126</v>
      </c>
      <c r="K8" s="451" t="s">
        <v>2126</v>
      </c>
      <c r="L8" s="14">
        <v>1.9E-2</v>
      </c>
      <c r="M8" s="14">
        <v>3.5999999999999997E-2</v>
      </c>
      <c r="N8" s="14">
        <v>3.5999999999999997E-2</v>
      </c>
      <c r="O8" s="14">
        <v>1.4999999999999999E-2</v>
      </c>
      <c r="P8" s="14">
        <v>1.4999999999999999E-2</v>
      </c>
      <c r="Q8" s="14">
        <v>1.4999999999999999E-2</v>
      </c>
      <c r="R8" s="14">
        <v>1.4999999999999999E-2</v>
      </c>
      <c r="S8" s="451" t="s">
        <v>2126</v>
      </c>
      <c r="T8" s="14">
        <v>1.4999999999999999E-2</v>
      </c>
      <c r="U8" s="14">
        <v>1.6E-2</v>
      </c>
      <c r="V8" s="14">
        <v>1.6E-2</v>
      </c>
      <c r="W8" s="14">
        <v>1.6E-2</v>
      </c>
      <c r="X8" s="14">
        <v>0.01</v>
      </c>
      <c r="Y8" s="14">
        <v>0.01</v>
      </c>
      <c r="Z8" s="14">
        <v>0.01</v>
      </c>
      <c r="AA8" s="451" t="s">
        <v>2126</v>
      </c>
      <c r="AB8" s="451" t="s">
        <v>2126</v>
      </c>
      <c r="AC8" s="454">
        <v>3.9E-2</v>
      </c>
      <c r="AD8" s="454">
        <v>3.9E-2</v>
      </c>
      <c r="AE8" s="451" t="s">
        <v>2126</v>
      </c>
      <c r="AF8" s="451" t="s">
        <v>2126</v>
      </c>
      <c r="AG8" s="451" t="s">
        <v>2126</v>
      </c>
      <c r="AH8" s="451" t="s">
        <v>2126</v>
      </c>
      <c r="AI8" s="451" t="s">
        <v>2126</v>
      </c>
      <c r="AJ8" s="451" t="s">
        <v>2126</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4">
        <v>0.02</v>
      </c>
      <c r="AB10" s="454">
        <v>0.02</v>
      </c>
      <c r="AC10" s="454">
        <v>3.7999999999999999E-2</v>
      </c>
      <c r="AD10" s="454">
        <v>3.7999999999999999E-2</v>
      </c>
      <c r="AE10" s="454">
        <v>1.0999999999999999E-2</v>
      </c>
      <c r="AF10" s="454">
        <v>1.7999999999999999E-2</v>
      </c>
      <c r="AG10" s="454">
        <v>1.7999999999999999E-2</v>
      </c>
      <c r="AH10" s="454">
        <v>1.2999999999999999E-2</v>
      </c>
      <c r="AI10" s="454">
        <v>1.2999999999999999E-2</v>
      </c>
      <c r="AJ10" s="454">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customWidth="1"/>
    <col min="156" max="166" width="6.6640625" customWidth="1"/>
  </cols>
  <sheetData>
    <row r="2" spans="2:188" ht="81.75" customHeight="1">
      <c r="B2" s="44"/>
      <c r="C2" s="38"/>
      <c r="D2" s="492" t="s">
        <v>2121</v>
      </c>
      <c r="E2" s="492" t="s">
        <v>2122</v>
      </c>
      <c r="F2" s="492" t="s">
        <v>2123</v>
      </c>
      <c r="G2" s="492" t="s">
        <v>2124</v>
      </c>
      <c r="H2" s="492" t="s">
        <v>2125</v>
      </c>
      <c r="I2" s="492" t="s">
        <v>2127</v>
      </c>
      <c r="J2" s="492" t="s">
        <v>2128</v>
      </c>
      <c r="K2" s="492" t="s">
        <v>2129</v>
      </c>
      <c r="L2" s="492" t="s">
        <v>2130</v>
      </c>
      <c r="M2" s="492" t="s">
        <v>2131</v>
      </c>
      <c r="N2" s="492" t="s">
        <v>2132</v>
      </c>
      <c r="O2" s="492" t="s">
        <v>2133</v>
      </c>
      <c r="P2" s="492" t="s">
        <v>2134</v>
      </c>
      <c r="Q2" s="492" t="s">
        <v>2135</v>
      </c>
      <c r="R2" s="492" t="s">
        <v>2136</v>
      </c>
      <c r="S2" s="492" t="s">
        <v>2137</v>
      </c>
      <c r="T2" s="492" t="s">
        <v>2138</v>
      </c>
      <c r="U2" s="492" t="s">
        <v>2139</v>
      </c>
      <c r="V2" s="492" t="s">
        <v>2140</v>
      </c>
      <c r="W2" s="492" t="s">
        <v>2141</v>
      </c>
      <c r="X2" s="492" t="s">
        <v>2142</v>
      </c>
      <c r="Y2" s="492" t="s">
        <v>2143</v>
      </c>
      <c r="Z2" s="492" t="s">
        <v>2144</v>
      </c>
      <c r="AA2" s="492" t="s">
        <v>2145</v>
      </c>
      <c r="AB2" s="492" t="s">
        <v>2146</v>
      </c>
      <c r="AC2" s="492" t="s">
        <v>2147</v>
      </c>
      <c r="AD2" s="492" t="s">
        <v>2148</v>
      </c>
      <c r="AE2" s="493" t="s">
        <v>2149</v>
      </c>
      <c r="AF2" s="493" t="s">
        <v>2150</v>
      </c>
      <c r="AG2" s="493" t="s">
        <v>2151</v>
      </c>
      <c r="AH2" s="493" t="s">
        <v>2152</v>
      </c>
      <c r="AI2" s="493" t="s">
        <v>2153</v>
      </c>
      <c r="AJ2" s="493" t="s">
        <v>2154</v>
      </c>
      <c r="AL2" s="1168" t="s">
        <v>2040</v>
      </c>
      <c r="AM2" s="1168"/>
      <c r="AN2" s="492" t="s">
        <v>2121</v>
      </c>
      <c r="AO2" s="492" t="s">
        <v>2122</v>
      </c>
      <c r="AP2" s="492" t="s">
        <v>2123</v>
      </c>
      <c r="AQ2" s="492" t="s">
        <v>2124</v>
      </c>
      <c r="AR2" s="492" t="s">
        <v>2125</v>
      </c>
      <c r="AS2" s="492" t="s">
        <v>2127</v>
      </c>
      <c r="AT2" s="492" t="s">
        <v>2128</v>
      </c>
      <c r="AU2" s="492" t="s">
        <v>2129</v>
      </c>
      <c r="AV2" s="492" t="s">
        <v>2130</v>
      </c>
      <c r="AW2" s="492" t="s">
        <v>2131</v>
      </c>
      <c r="AX2" s="492" t="s">
        <v>2132</v>
      </c>
      <c r="AY2" s="492" t="s">
        <v>2133</v>
      </c>
      <c r="AZ2" s="492" t="s">
        <v>2134</v>
      </c>
      <c r="BA2" s="492" t="s">
        <v>2135</v>
      </c>
      <c r="BB2" s="492" t="s">
        <v>2136</v>
      </c>
      <c r="BC2" s="492" t="s">
        <v>2137</v>
      </c>
      <c r="BD2" s="492" t="s">
        <v>2138</v>
      </c>
      <c r="BE2" s="492" t="s">
        <v>2139</v>
      </c>
      <c r="BF2" s="492" t="s">
        <v>2140</v>
      </c>
      <c r="BG2" s="492" t="s">
        <v>2141</v>
      </c>
      <c r="BH2" s="492" t="s">
        <v>2142</v>
      </c>
      <c r="BI2" s="492" t="s">
        <v>2143</v>
      </c>
      <c r="BJ2" s="492" t="s">
        <v>2144</v>
      </c>
      <c r="BK2" s="492" t="s">
        <v>2145</v>
      </c>
      <c r="BL2" s="492" t="s">
        <v>2146</v>
      </c>
      <c r="BM2" s="492" t="s">
        <v>2147</v>
      </c>
      <c r="BN2" s="492" t="s">
        <v>2148</v>
      </c>
      <c r="BO2" s="493" t="s">
        <v>2149</v>
      </c>
      <c r="BP2" s="493" t="s">
        <v>2150</v>
      </c>
      <c r="BQ2" s="493" t="s">
        <v>2151</v>
      </c>
      <c r="BR2" s="493" t="s">
        <v>2152</v>
      </c>
      <c r="BS2" s="493" t="s">
        <v>2153</v>
      </c>
      <c r="BT2" s="493" t="s">
        <v>2154</v>
      </c>
      <c r="BU2" s="491"/>
      <c r="BW2" s="522" t="s">
        <v>2047</v>
      </c>
      <c r="BX2" s="522"/>
      <c r="BY2" s="492" t="s">
        <v>2121</v>
      </c>
      <c r="BZ2" s="492" t="s">
        <v>2122</v>
      </c>
      <c r="CA2" s="492" t="s">
        <v>2123</v>
      </c>
      <c r="CB2" s="492" t="s">
        <v>2124</v>
      </c>
      <c r="CC2" s="492" t="s">
        <v>2125</v>
      </c>
      <c r="CD2" s="492" t="s">
        <v>2127</v>
      </c>
      <c r="CE2" s="492" t="s">
        <v>2128</v>
      </c>
      <c r="CF2" s="492" t="s">
        <v>2129</v>
      </c>
      <c r="CG2" s="492" t="s">
        <v>2130</v>
      </c>
      <c r="CH2" s="492" t="s">
        <v>2131</v>
      </c>
      <c r="CI2" s="492" t="s">
        <v>2132</v>
      </c>
      <c r="CJ2" s="492" t="s">
        <v>2133</v>
      </c>
      <c r="CK2" s="492" t="s">
        <v>2134</v>
      </c>
      <c r="CL2" s="492" t="s">
        <v>2135</v>
      </c>
      <c r="CM2" s="492" t="s">
        <v>2136</v>
      </c>
      <c r="CN2" s="492" t="s">
        <v>2137</v>
      </c>
      <c r="CO2" s="492" t="s">
        <v>2138</v>
      </c>
      <c r="CP2" s="492" t="s">
        <v>2139</v>
      </c>
      <c r="CQ2" s="492" t="s">
        <v>2140</v>
      </c>
      <c r="CR2" s="492" t="s">
        <v>2141</v>
      </c>
      <c r="CS2" s="492" t="s">
        <v>2142</v>
      </c>
      <c r="CT2" s="492" t="s">
        <v>2143</v>
      </c>
      <c r="CU2" s="492" t="s">
        <v>2144</v>
      </c>
      <c r="CV2" s="492" t="s">
        <v>2145</v>
      </c>
      <c r="CW2" s="492" t="s">
        <v>2146</v>
      </c>
      <c r="CX2" s="492" t="s">
        <v>2147</v>
      </c>
      <c r="CY2" s="492" t="s">
        <v>2148</v>
      </c>
      <c r="CZ2" s="493" t="s">
        <v>2149</v>
      </c>
      <c r="DA2" s="493" t="s">
        <v>2150</v>
      </c>
      <c r="DB2" s="493" t="s">
        <v>2151</v>
      </c>
      <c r="DC2" s="493" t="s">
        <v>2152</v>
      </c>
      <c r="DD2" s="493" t="s">
        <v>2153</v>
      </c>
      <c r="DE2" s="493" t="s">
        <v>2154</v>
      </c>
      <c r="DF2" s="491"/>
      <c r="DG2" s="491"/>
      <c r="DH2" s="491"/>
      <c r="DI2" s="491"/>
      <c r="DJ2" s="491"/>
      <c r="DK2" s="491"/>
      <c r="DM2" s="43" t="s">
        <v>2042</v>
      </c>
      <c r="DN2" s="43" t="s">
        <v>2048</v>
      </c>
      <c r="DO2" s="43" t="s">
        <v>2049</v>
      </c>
      <c r="DP2" s="492" t="s">
        <v>2121</v>
      </c>
      <c r="DQ2" s="492" t="s">
        <v>2122</v>
      </c>
      <c r="DR2" s="492" t="s">
        <v>2123</v>
      </c>
      <c r="DS2" s="492" t="s">
        <v>2124</v>
      </c>
      <c r="DT2" s="492" t="s">
        <v>2125</v>
      </c>
      <c r="DU2" s="492" t="s">
        <v>2127</v>
      </c>
      <c r="DV2" s="492" t="s">
        <v>2128</v>
      </c>
      <c r="DW2" s="492" t="s">
        <v>2129</v>
      </c>
      <c r="DX2" s="492" t="s">
        <v>2130</v>
      </c>
      <c r="DY2" s="492" t="s">
        <v>2131</v>
      </c>
      <c r="DZ2" s="492" t="s">
        <v>2132</v>
      </c>
      <c r="EA2" s="492" t="s">
        <v>2133</v>
      </c>
      <c r="EB2" s="492" t="s">
        <v>2134</v>
      </c>
      <c r="EC2" s="492" t="s">
        <v>2135</v>
      </c>
      <c r="ED2" s="492" t="s">
        <v>2136</v>
      </c>
      <c r="EE2" s="492" t="s">
        <v>2137</v>
      </c>
      <c r="EF2" s="492" t="s">
        <v>2138</v>
      </c>
      <c r="EG2" s="492" t="s">
        <v>2139</v>
      </c>
      <c r="EH2" s="492" t="s">
        <v>2140</v>
      </c>
      <c r="EI2" s="492" t="s">
        <v>2141</v>
      </c>
      <c r="EJ2" s="492" t="s">
        <v>2142</v>
      </c>
      <c r="EK2" s="492" t="s">
        <v>2143</v>
      </c>
      <c r="EL2" s="492" t="s">
        <v>2144</v>
      </c>
      <c r="EM2" s="492" t="s">
        <v>2145</v>
      </c>
      <c r="EN2" s="492" t="s">
        <v>2146</v>
      </c>
      <c r="EO2" s="492" t="s">
        <v>2147</v>
      </c>
      <c r="EP2" s="492" t="s">
        <v>2148</v>
      </c>
      <c r="EQ2" s="493" t="s">
        <v>2149</v>
      </c>
      <c r="ER2" s="493" t="s">
        <v>2150</v>
      </c>
      <c r="ES2" s="493" t="s">
        <v>2151</v>
      </c>
      <c r="ET2" s="493" t="s">
        <v>2152</v>
      </c>
      <c r="EU2" s="493" t="s">
        <v>2153</v>
      </c>
      <c r="EV2" s="493" t="s">
        <v>2154</v>
      </c>
      <c r="EY2" s="38" t="s">
        <v>2049</v>
      </c>
      <c r="EZ2" s="492" t="s">
        <v>2121</v>
      </c>
      <c r="FA2" s="492" t="s">
        <v>2122</v>
      </c>
      <c r="FB2" s="492" t="s">
        <v>2123</v>
      </c>
      <c r="FC2" s="492" t="s">
        <v>2124</v>
      </c>
      <c r="FD2" s="492" t="s">
        <v>2125</v>
      </c>
      <c r="FE2" s="492" t="s">
        <v>2127</v>
      </c>
      <c r="FF2" s="492" t="s">
        <v>2128</v>
      </c>
      <c r="FG2" s="492" t="s">
        <v>2129</v>
      </c>
      <c r="FH2" s="492" t="s">
        <v>2130</v>
      </c>
      <c r="FI2" s="492" t="s">
        <v>2131</v>
      </c>
      <c r="FJ2" s="492" t="s">
        <v>2132</v>
      </c>
      <c r="FK2" s="492" t="s">
        <v>2133</v>
      </c>
      <c r="FL2" s="492" t="s">
        <v>2134</v>
      </c>
      <c r="FM2" s="492" t="s">
        <v>2135</v>
      </c>
      <c r="FN2" s="492" t="s">
        <v>2136</v>
      </c>
      <c r="FO2" s="492" t="s">
        <v>2137</v>
      </c>
      <c r="FP2" s="492" t="s">
        <v>2138</v>
      </c>
      <c r="FQ2" s="492" t="s">
        <v>2139</v>
      </c>
      <c r="FR2" s="492" t="s">
        <v>2140</v>
      </c>
      <c r="FS2" s="492" t="s">
        <v>2141</v>
      </c>
      <c r="FT2" s="492" t="s">
        <v>2142</v>
      </c>
      <c r="FU2" s="492" t="s">
        <v>2143</v>
      </c>
      <c r="FV2" s="492" t="s">
        <v>2144</v>
      </c>
      <c r="FW2" s="492" t="s">
        <v>2145</v>
      </c>
      <c r="FX2" s="492" t="s">
        <v>2146</v>
      </c>
      <c r="FY2" s="492" t="s">
        <v>2147</v>
      </c>
      <c r="FZ2" s="492" t="s">
        <v>2148</v>
      </c>
      <c r="GA2" s="493" t="s">
        <v>2194</v>
      </c>
      <c r="GB2" s="493" t="s">
        <v>2150</v>
      </c>
      <c r="GC2" s="493" t="s">
        <v>2151</v>
      </c>
      <c r="GD2" s="493" t="s">
        <v>2152</v>
      </c>
      <c r="GE2" s="493" t="s">
        <v>2153</v>
      </c>
      <c r="GF2" s="493" t="s">
        <v>2154</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4">
        <v>8.1000000000000003E-2</v>
      </c>
      <c r="AB3" s="494">
        <v>8.1000000000000003E-2</v>
      </c>
      <c r="AC3" s="494">
        <v>9.9000000000000005E-2</v>
      </c>
      <c r="AD3" s="494">
        <v>7.9000000000000001E-2</v>
      </c>
      <c r="AE3" s="494">
        <v>6.1000000000000006E-2</v>
      </c>
      <c r="AF3" s="494">
        <v>6.8000000000000005E-2</v>
      </c>
      <c r="AG3" s="494">
        <v>6.8000000000000005E-2</v>
      </c>
      <c r="AH3" s="494">
        <v>6.7000000000000004E-2</v>
      </c>
      <c r="AI3" s="494">
        <v>6.5000000000000002E-2</v>
      </c>
      <c r="AJ3" s="494">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82"/>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7">
        <v>0.129</v>
      </c>
      <c r="CW3" s="457">
        <v>0.129</v>
      </c>
      <c r="CX3" s="457">
        <v>0.21100000000000002</v>
      </c>
      <c r="CY3" s="457">
        <v>0.191</v>
      </c>
      <c r="CZ3" s="457">
        <v>0.10100000000000001</v>
      </c>
      <c r="DA3" s="457">
        <v>0.125</v>
      </c>
      <c r="DB3" s="457">
        <v>0.125</v>
      </c>
      <c r="DC3" s="457">
        <v>0.107</v>
      </c>
      <c r="DD3" s="457">
        <v>0.105</v>
      </c>
      <c r="DE3" s="457">
        <v>0.104</v>
      </c>
      <c r="DF3" s="482"/>
      <c r="DG3" s="482"/>
      <c r="DH3" s="482"/>
      <c r="DI3" s="482"/>
      <c r="DJ3" s="482"/>
      <c r="DK3" s="482"/>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2195</v>
      </c>
      <c r="EZ3" s="45">
        <f t="shared" ref="EZ3:GF6"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si="5"/>
        <v>0.17518248175182485</v>
      </c>
      <c r="FI3" s="45">
        <f t="shared" si="5"/>
        <v>9.4202898550724709E-2</v>
      </c>
      <c r="FJ3" s="45">
        <f t="shared" si="5"/>
        <v>9.4202898550724709E-2</v>
      </c>
      <c r="FK3" s="45">
        <f t="shared" si="5"/>
        <v>8.7378640776698976E-2</v>
      </c>
      <c r="FL3" s="45">
        <f t="shared" si="5"/>
        <v>8.7378640776698976E-2</v>
      </c>
      <c r="FM3" s="45">
        <f t="shared" si="5"/>
        <v>9.3749999999999931E-2</v>
      </c>
      <c r="FN3" s="45">
        <f t="shared" si="5"/>
        <v>9.6774193548387039E-2</v>
      </c>
      <c r="FO3" s="45">
        <f t="shared" si="5"/>
        <v>8.7378640776698976E-2</v>
      </c>
      <c r="FP3" s="45">
        <f t="shared" si="5"/>
        <v>8.7378640776698976E-2</v>
      </c>
      <c r="FQ3" s="45">
        <f t="shared" si="5"/>
        <v>0.10884353741496607</v>
      </c>
      <c r="FR3" s="45">
        <f t="shared" si="5"/>
        <v>0.10884353741496607</v>
      </c>
      <c r="FS3" s="45">
        <f t="shared" si="5"/>
        <v>7.5829383886255874E-2</v>
      </c>
      <c r="FT3" s="45">
        <f t="shared" si="5"/>
        <v>0.12977099236641221</v>
      </c>
      <c r="FU3" s="45">
        <f t="shared" si="5"/>
        <v>9.6590909090909019E-2</v>
      </c>
      <c r="FV3" s="45">
        <f t="shared" si="5"/>
        <v>0.12686567164179105</v>
      </c>
      <c r="FW3" s="45">
        <f t="shared" si="5"/>
        <v>0.13178294573643412</v>
      </c>
      <c r="FX3" s="45">
        <f t="shared" si="5"/>
        <v>0.13178294573643412</v>
      </c>
      <c r="FY3" s="45">
        <f t="shared" si="5"/>
        <v>0.14691943127962084</v>
      </c>
      <c r="FZ3" s="45">
        <f t="shared" si="5"/>
        <v>0.16230366492146597</v>
      </c>
      <c r="GA3" s="45">
        <f t="shared" si="5"/>
        <v>0.11881188118811878</v>
      </c>
      <c r="GB3" s="45">
        <f t="shared" si="5"/>
        <v>0.10399999999999998</v>
      </c>
      <c r="GC3" s="45">
        <f t="shared" si="5"/>
        <v>0.10399999999999998</v>
      </c>
      <c r="GD3" s="45">
        <f t="shared" si="5"/>
        <v>8.411214953271022E-2</v>
      </c>
      <c r="GE3" s="45">
        <f t="shared" si="5"/>
        <v>8.571428571428566E-2</v>
      </c>
      <c r="GF3" s="45">
        <f t="shared" si="5"/>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4">
        <v>5.8999999999999997E-2</v>
      </c>
      <c r="AB4" s="494">
        <v>5.8999999999999997E-2</v>
      </c>
      <c r="AC4" s="494">
        <v>7.1999999999999995E-2</v>
      </c>
      <c r="AD4" s="494">
        <v>5.8000000000000003E-2</v>
      </c>
      <c r="AE4" s="494">
        <v>4.4000000000000004E-2</v>
      </c>
      <c r="AF4" s="494">
        <v>0.05</v>
      </c>
      <c r="AG4" s="494">
        <v>0.05</v>
      </c>
      <c r="AH4" s="494">
        <v>4.9000000000000002E-2</v>
      </c>
      <c r="AI4" s="494">
        <v>4.7E-2</v>
      </c>
      <c r="AJ4" s="494">
        <v>4.7E-2</v>
      </c>
      <c r="AL4" s="41">
        <v>2</v>
      </c>
      <c r="AM4" s="39" t="s">
        <v>2025</v>
      </c>
      <c r="AN4" s="14">
        <f t="shared" ref="AN4:BJ4" si="6">D3+D7+D11</f>
        <v>0.34400000000000003</v>
      </c>
      <c r="AO4" s="14">
        <f t="shared" si="6"/>
        <v>0.27</v>
      </c>
      <c r="AP4" s="14">
        <f t="shared" si="6"/>
        <v>0.34400000000000003</v>
      </c>
      <c r="AQ4" s="14">
        <f t="shared" si="6"/>
        <v>0.309</v>
      </c>
      <c r="AR4" s="14">
        <f t="shared" si="6"/>
        <v>0.15</v>
      </c>
      <c r="AS4" s="14">
        <f t="shared" si="6"/>
        <v>5.7999999999999996E-2</v>
      </c>
      <c r="AT4" s="14">
        <f t="shared" si="6"/>
        <v>0.107</v>
      </c>
      <c r="AU4" s="14">
        <f t="shared" si="6"/>
        <v>0.107</v>
      </c>
      <c r="AV4" s="14">
        <f t="shared" si="6"/>
        <v>8.5000000000000006E-2</v>
      </c>
      <c r="AW4" s="14">
        <f t="shared" si="6"/>
        <v>0.10700000000000001</v>
      </c>
      <c r="AX4" s="14">
        <f t="shared" si="6"/>
        <v>0.10700000000000001</v>
      </c>
      <c r="AY4" s="14">
        <f t="shared" si="6"/>
        <v>8.1000000000000003E-2</v>
      </c>
      <c r="AZ4" s="14">
        <f t="shared" si="6"/>
        <v>8.1000000000000003E-2</v>
      </c>
      <c r="BA4" s="14">
        <f t="shared" si="6"/>
        <v>7.400000000000001E-2</v>
      </c>
      <c r="BB4" s="14">
        <f t="shared" si="6"/>
        <v>7.1000000000000008E-2</v>
      </c>
      <c r="BC4" s="14">
        <f t="shared" si="6"/>
        <v>8.1000000000000003E-2</v>
      </c>
      <c r="BD4" s="14">
        <f t="shared" si="6"/>
        <v>8.1000000000000003E-2</v>
      </c>
      <c r="BE4" s="14">
        <f t="shared" si="6"/>
        <v>0.105</v>
      </c>
      <c r="BF4" s="14">
        <f t="shared" si="6"/>
        <v>0.105</v>
      </c>
      <c r="BG4" s="14">
        <f t="shared" si="6"/>
        <v>0.16899999999999998</v>
      </c>
      <c r="BH4" s="14">
        <f t="shared" si="6"/>
        <v>9.4E-2</v>
      </c>
      <c r="BI4" s="14">
        <f t="shared" si="6"/>
        <v>0.13900000000000001</v>
      </c>
      <c r="BJ4" s="14">
        <f t="shared" si="6"/>
        <v>9.7000000000000003E-2</v>
      </c>
      <c r="BK4" s="14">
        <f t="shared" ref="BK4:BT4" si="7">AA3+AA7+AA11</f>
        <v>9.1999999999999998E-2</v>
      </c>
      <c r="BL4" s="14">
        <f t="shared" si="7"/>
        <v>9.1999999999999998E-2</v>
      </c>
      <c r="BM4" s="14">
        <f t="shared" si="7"/>
        <v>0.14200000000000002</v>
      </c>
      <c r="BN4" s="14">
        <f t="shared" si="7"/>
        <v>0.122</v>
      </c>
      <c r="BO4" s="14">
        <f t="shared" si="7"/>
        <v>7.8000000000000014E-2</v>
      </c>
      <c r="BP4" s="14">
        <f t="shared" si="7"/>
        <v>9.4E-2</v>
      </c>
      <c r="BQ4" s="14">
        <f t="shared" si="7"/>
        <v>9.4E-2</v>
      </c>
      <c r="BR4" s="14">
        <f t="shared" si="7"/>
        <v>8.5000000000000006E-2</v>
      </c>
      <c r="BS4" s="14">
        <f t="shared" si="7"/>
        <v>8.3000000000000004E-2</v>
      </c>
      <c r="BT4" s="14">
        <f t="shared" si="7"/>
        <v>8.2000000000000003E-2</v>
      </c>
      <c r="BU4" s="482"/>
      <c r="BW4" s="41">
        <v>2</v>
      </c>
      <c r="BX4" s="39" t="s">
        <v>102</v>
      </c>
      <c r="BY4" s="42">
        <v>0.40200000000000002</v>
      </c>
      <c r="BZ4" s="42">
        <v>0.32800000000000001</v>
      </c>
      <c r="CA4" s="42">
        <v>0.40200000000000002</v>
      </c>
      <c r="CB4" s="42">
        <v>0.36699999999999999</v>
      </c>
      <c r="CC4" s="451" t="s">
        <v>2126</v>
      </c>
      <c r="CD4" s="42">
        <v>7.9999999999999988E-2</v>
      </c>
      <c r="CE4" s="451" t="s">
        <v>2126</v>
      </c>
      <c r="CF4" s="451" t="s">
        <v>2126</v>
      </c>
      <c r="CG4" s="42">
        <v>0.13500000000000001</v>
      </c>
      <c r="CH4" s="42">
        <v>0.13400000000000001</v>
      </c>
      <c r="CI4" s="42">
        <v>0.13400000000000001</v>
      </c>
      <c r="CJ4" s="42">
        <v>0.10099999999999999</v>
      </c>
      <c r="CK4" s="42">
        <v>0.10099999999999999</v>
      </c>
      <c r="CL4" s="42">
        <v>9.4E-2</v>
      </c>
      <c r="CM4" s="42">
        <v>9.0999999999999998E-2</v>
      </c>
      <c r="CN4" s="451" t="s">
        <v>2126</v>
      </c>
      <c r="CO4" s="42">
        <v>0.10099999999999999</v>
      </c>
      <c r="CP4" s="42">
        <v>0.14400000000000002</v>
      </c>
      <c r="CQ4" s="42">
        <v>0.14400000000000002</v>
      </c>
      <c r="CR4" s="42">
        <v>0.20799999999999996</v>
      </c>
      <c r="CS4" s="42">
        <v>0.128</v>
      </c>
      <c r="CT4" s="42">
        <v>0.17299999999999999</v>
      </c>
      <c r="CU4" s="42">
        <v>0.13100000000000001</v>
      </c>
      <c r="CV4" s="451" t="s">
        <v>2126</v>
      </c>
      <c r="CW4" s="451" t="s">
        <v>2126</v>
      </c>
      <c r="CX4" s="457">
        <v>0.20700000000000002</v>
      </c>
      <c r="CY4" s="457">
        <v>0.187</v>
      </c>
      <c r="CZ4" s="451" t="s">
        <v>2126</v>
      </c>
      <c r="DA4" s="451" t="s">
        <v>2126</v>
      </c>
      <c r="DB4" s="451" t="s">
        <v>2126</v>
      </c>
      <c r="DC4" s="451" t="s">
        <v>2126</v>
      </c>
      <c r="DD4" s="451" t="s">
        <v>2126</v>
      </c>
      <c r="DE4" s="451" t="s">
        <v>2126</v>
      </c>
      <c r="DF4" s="482"/>
      <c r="DG4" s="482"/>
      <c r="DH4" s="482"/>
      <c r="DI4" s="482"/>
      <c r="DJ4" s="482"/>
      <c r="DK4" s="482"/>
      <c r="DM4" s="41">
        <v>1</v>
      </c>
      <c r="DN4" s="41">
        <v>2</v>
      </c>
      <c r="DO4" s="41" t="str">
        <f t="shared" si="2"/>
        <v>処遇加算Ⅰ特定加算Ⅰベア加算から新加算Ⅱ</v>
      </c>
      <c r="DP4" s="45">
        <f t="shared" ref="DP4:ED6" si="8">BY4-AN$3</f>
        <v>1.3000000000000012E-2</v>
      </c>
      <c r="DQ4" s="45">
        <f t="shared" si="8"/>
        <v>1.3000000000000012E-2</v>
      </c>
      <c r="DR4" s="45">
        <f t="shared" si="8"/>
        <v>1.3000000000000012E-2</v>
      </c>
      <c r="DS4" s="45">
        <f t="shared" si="8"/>
        <v>1.3000000000000012E-2</v>
      </c>
      <c r="DT4" s="45" t="e">
        <f t="shared" si="8"/>
        <v>#VALUE!</v>
      </c>
      <c r="DU4" s="45">
        <f t="shared" si="8"/>
        <v>1.0999999999999996E-2</v>
      </c>
      <c r="DV4" s="45" t="e">
        <f t="shared" si="8"/>
        <v>#VALUE!</v>
      </c>
      <c r="DW4" s="45" t="e">
        <f t="shared" si="8"/>
        <v>#VALUE!</v>
      </c>
      <c r="DX4" s="45">
        <f t="shared" si="8"/>
        <v>2.2000000000000006E-2</v>
      </c>
      <c r="DY4" s="45">
        <f t="shared" si="8"/>
        <v>9.000000000000008E-3</v>
      </c>
      <c r="DZ4" s="45">
        <f t="shared" si="8"/>
        <v>9.000000000000008E-3</v>
      </c>
      <c r="EA4" s="45">
        <f t="shared" si="8"/>
        <v>6.9999999999999923E-3</v>
      </c>
      <c r="EB4" s="45">
        <f t="shared" si="8"/>
        <v>6.9999999999999923E-3</v>
      </c>
      <c r="EC4" s="45">
        <f t="shared" si="8"/>
        <v>6.9999999999999923E-3</v>
      </c>
      <c r="ED4" s="45">
        <f t="shared" si="8"/>
        <v>6.9999999999999923E-3</v>
      </c>
      <c r="EE4" s="45" t="e">
        <f t="shared" ref="EE4:EE6" si="9">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2196</v>
      </c>
      <c r="EZ4" s="45">
        <f>DP4/BY4</f>
        <v>3.2338308457711469E-2</v>
      </c>
      <c r="FA4" s="45">
        <f t="shared" si="5"/>
        <v>3.963414634146345E-2</v>
      </c>
      <c r="FB4" s="45">
        <f t="shared" si="5"/>
        <v>3.2338308457711469E-2</v>
      </c>
      <c r="FC4" s="45">
        <f t="shared" si="5"/>
        <v>3.5422343324250712E-2</v>
      </c>
      <c r="FD4" s="451" t="s">
        <v>2126</v>
      </c>
      <c r="FE4" s="45">
        <f t="shared" si="5"/>
        <v>0.13749999999999998</v>
      </c>
      <c r="FF4" s="451" t="s">
        <v>2126</v>
      </c>
      <c r="FG4" s="451" t="s">
        <v>2126</v>
      </c>
      <c r="FH4" s="45">
        <f t="shared" si="5"/>
        <v>0.162962962962963</v>
      </c>
      <c r="FI4" s="45">
        <f t="shared" si="5"/>
        <v>6.7164179104477667E-2</v>
      </c>
      <c r="FJ4" s="45">
        <f t="shared" si="5"/>
        <v>6.7164179104477667E-2</v>
      </c>
      <c r="FK4" s="45">
        <f t="shared" si="5"/>
        <v>6.930693069306923E-2</v>
      </c>
      <c r="FL4" s="45">
        <f t="shared" si="5"/>
        <v>6.930693069306923E-2</v>
      </c>
      <c r="FM4" s="45">
        <f t="shared" si="5"/>
        <v>7.4468085106382892E-2</v>
      </c>
      <c r="FN4" s="45">
        <f t="shared" si="5"/>
        <v>7.6923076923076844E-2</v>
      </c>
      <c r="FO4" s="451" t="s">
        <v>2126</v>
      </c>
      <c r="FP4" s="45">
        <f t="shared" si="5"/>
        <v>6.930693069306923E-2</v>
      </c>
      <c r="FQ4" s="45">
        <f t="shared" si="5"/>
        <v>9.0277777777777846E-2</v>
      </c>
      <c r="FR4" s="45">
        <f t="shared" si="5"/>
        <v>9.0277777777777846E-2</v>
      </c>
      <c r="FS4" s="45">
        <f t="shared" si="5"/>
        <v>6.2499999999999931E-2</v>
      </c>
      <c r="FT4" s="45">
        <f t="shared" si="5"/>
        <v>0.10937499999999999</v>
      </c>
      <c r="FU4" s="45">
        <f t="shared" si="5"/>
        <v>8.0924855491329398E-2</v>
      </c>
      <c r="FV4" s="45">
        <f t="shared" si="5"/>
        <v>0.10687022900763357</v>
      </c>
      <c r="FW4" s="451" t="s">
        <v>2126</v>
      </c>
      <c r="FX4" s="451" t="s">
        <v>2126</v>
      </c>
      <c r="FY4" s="45">
        <f t="shared" si="5"/>
        <v>0.13043478260869562</v>
      </c>
      <c r="FZ4" s="45">
        <f t="shared" si="5"/>
        <v>0.14438502673796788</v>
      </c>
      <c r="GA4" s="451" t="s">
        <v>2126</v>
      </c>
      <c r="GB4" s="451" t="s">
        <v>2126</v>
      </c>
      <c r="GC4" s="451" t="s">
        <v>2126</v>
      </c>
      <c r="GD4" s="451" t="s">
        <v>2126</v>
      </c>
      <c r="GE4" s="451" t="s">
        <v>2126</v>
      </c>
      <c r="GF4" s="451" t="s">
        <v>2126</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4">
        <v>3.3000000000000002E-2</v>
      </c>
      <c r="AB5" s="494">
        <v>3.3000000000000002E-2</v>
      </c>
      <c r="AC5" s="494">
        <v>0.04</v>
      </c>
      <c r="AD5" s="494">
        <v>3.2000000000000001E-2</v>
      </c>
      <c r="AE5" s="494">
        <v>2.5000000000000001E-2</v>
      </c>
      <c r="AF5" s="494">
        <v>2.8000000000000001E-2</v>
      </c>
      <c r="AG5" s="494">
        <v>2.8000000000000001E-2</v>
      </c>
      <c r="AH5" s="494">
        <v>2.7E-2</v>
      </c>
      <c r="AI5" s="494">
        <v>2.6000000000000002E-2</v>
      </c>
      <c r="AJ5" s="494">
        <v>2.6000000000000002E-2</v>
      </c>
      <c r="AL5" s="41">
        <v>3</v>
      </c>
      <c r="AM5" s="39" t="s">
        <v>2022</v>
      </c>
      <c r="AN5" s="14">
        <f t="shared" ref="AN5:BJ5" si="10">D3+D8+D10</f>
        <v>0.374</v>
      </c>
      <c r="AO5" s="14">
        <f t="shared" si="10"/>
        <v>0.3</v>
      </c>
      <c r="AP5" s="14">
        <f t="shared" si="10"/>
        <v>0.374</v>
      </c>
      <c r="AQ5" s="14">
        <f t="shared" si="10"/>
        <v>0.33899999999999997</v>
      </c>
      <c r="AR5" s="14" t="e">
        <f t="shared" si="10"/>
        <v>#VALUE!</v>
      </c>
      <c r="AS5" s="14">
        <f t="shared" si="10"/>
        <v>6.7999999999999991E-2</v>
      </c>
      <c r="AT5" s="14" t="e">
        <f t="shared" si="10"/>
        <v>#VALUE!</v>
      </c>
      <c r="AU5" s="14" t="e">
        <f t="shared" si="10"/>
        <v>#VALUE!</v>
      </c>
      <c r="AV5" s="14">
        <f t="shared" si="10"/>
        <v>0.111</v>
      </c>
      <c r="AW5" s="14">
        <f t="shared" si="10"/>
        <v>0.12100000000000001</v>
      </c>
      <c r="AX5" s="14">
        <f t="shared" si="10"/>
        <v>0.12100000000000001</v>
      </c>
      <c r="AY5" s="14">
        <f t="shared" si="10"/>
        <v>9.1999999999999998E-2</v>
      </c>
      <c r="AZ5" s="14">
        <f t="shared" si="10"/>
        <v>9.1999999999999998E-2</v>
      </c>
      <c r="BA5" s="14">
        <f t="shared" si="10"/>
        <v>8.5000000000000006E-2</v>
      </c>
      <c r="BB5" s="14">
        <f t="shared" si="10"/>
        <v>8.2000000000000003E-2</v>
      </c>
      <c r="BC5" s="14" t="e">
        <f t="shared" si="10"/>
        <v>#VALUE!</v>
      </c>
      <c r="BD5" s="14">
        <f t="shared" si="10"/>
        <v>9.1999999999999998E-2</v>
      </c>
      <c r="BE5" s="14">
        <f t="shared" si="10"/>
        <v>0.128</v>
      </c>
      <c r="BF5" s="14">
        <f t="shared" si="10"/>
        <v>0.128</v>
      </c>
      <c r="BG5" s="14">
        <f t="shared" si="10"/>
        <v>0.19199999999999998</v>
      </c>
      <c r="BH5" s="14">
        <f t="shared" si="10"/>
        <v>0.111</v>
      </c>
      <c r="BI5" s="14">
        <f t="shared" si="10"/>
        <v>0.156</v>
      </c>
      <c r="BJ5" s="14">
        <f t="shared" si="10"/>
        <v>0.114</v>
      </c>
      <c r="BK5" s="14" t="e">
        <f t="shared" ref="BK5:BT5" si="11">AA3+AA8+AA10</f>
        <v>#VALUE!</v>
      </c>
      <c r="BL5" s="14" t="e">
        <f t="shared" si="11"/>
        <v>#VALUE!</v>
      </c>
      <c r="BM5" s="14">
        <f t="shared" si="11"/>
        <v>0.17600000000000002</v>
      </c>
      <c r="BN5" s="14">
        <f t="shared" si="11"/>
        <v>0.156</v>
      </c>
      <c r="BO5" s="14" t="e">
        <f t="shared" si="11"/>
        <v>#VALUE!</v>
      </c>
      <c r="BP5" s="14" t="e">
        <f t="shared" si="11"/>
        <v>#VALUE!</v>
      </c>
      <c r="BQ5" s="14" t="e">
        <f t="shared" si="11"/>
        <v>#VALUE!</v>
      </c>
      <c r="BR5" s="14" t="e">
        <f t="shared" si="11"/>
        <v>#VALUE!</v>
      </c>
      <c r="BS5" s="14" t="e">
        <f t="shared" si="11"/>
        <v>#VALUE!</v>
      </c>
      <c r="BT5" s="14" t="e">
        <f t="shared" si="11"/>
        <v>#VALUE!</v>
      </c>
      <c r="BU5" s="482"/>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7">
        <v>0.11800000000000001</v>
      </c>
      <c r="CW5" s="457">
        <v>0.11800000000000001</v>
      </c>
      <c r="CX5" s="457">
        <v>0.16800000000000001</v>
      </c>
      <c r="CY5" s="457">
        <v>0.14799999999999999</v>
      </c>
      <c r="CZ5" s="457">
        <v>8.4000000000000005E-2</v>
      </c>
      <c r="DA5" s="457">
        <v>9.9000000000000005E-2</v>
      </c>
      <c r="DB5" s="457">
        <v>9.9000000000000005E-2</v>
      </c>
      <c r="DC5" s="457">
        <v>8.8999999999999996E-2</v>
      </c>
      <c r="DD5" s="457">
        <v>8.6999999999999994E-2</v>
      </c>
      <c r="DE5" s="457">
        <v>8.5999999999999993E-2</v>
      </c>
      <c r="DF5" s="482"/>
      <c r="DG5" s="482"/>
      <c r="DH5" s="482"/>
      <c r="DI5" s="482"/>
      <c r="DJ5" s="482"/>
      <c r="DK5" s="482"/>
      <c r="DM5" s="41">
        <v>1</v>
      </c>
      <c r="DN5" s="41">
        <v>3</v>
      </c>
      <c r="DO5" s="41" t="str">
        <f t="shared" si="2"/>
        <v>処遇加算Ⅰ特定加算Ⅰベア加算から新加算Ⅲ</v>
      </c>
      <c r="DP5" s="45">
        <f t="shared" si="8"/>
        <v>-4.1999999999999982E-2</v>
      </c>
      <c r="DQ5" s="45">
        <f t="shared" si="8"/>
        <v>-4.1999999999999982E-2</v>
      </c>
      <c r="DR5" s="45">
        <f t="shared" si="8"/>
        <v>-4.1999999999999982E-2</v>
      </c>
      <c r="DS5" s="45">
        <f t="shared" si="8"/>
        <v>-4.1999999999999982E-2</v>
      </c>
      <c r="DT5" s="45">
        <f t="shared" si="8"/>
        <v>-3.3000000000000002E-2</v>
      </c>
      <c r="DU5" s="45">
        <f t="shared" si="8"/>
        <v>-2.0000000000000018E-3</v>
      </c>
      <c r="DV5" s="45">
        <f t="shared" si="8"/>
        <v>2.9999999999999749E-3</v>
      </c>
      <c r="DW5" s="45">
        <f t="shared" si="8"/>
        <v>2.9999999999999749E-3</v>
      </c>
      <c r="DX5" s="45">
        <f t="shared" si="8"/>
        <v>2.9999999999999888E-3</v>
      </c>
      <c r="DY5" s="45">
        <f t="shared" si="8"/>
        <v>-2.6999999999999996E-2</v>
      </c>
      <c r="DZ5" s="45">
        <f t="shared" si="8"/>
        <v>-2.6999999999999996E-2</v>
      </c>
      <c r="EA5" s="45">
        <f t="shared" si="8"/>
        <v>-8.0000000000000071E-3</v>
      </c>
      <c r="EB5" s="45">
        <f t="shared" si="8"/>
        <v>-8.0000000000000071E-3</v>
      </c>
      <c r="EC5" s="45">
        <f t="shared" si="8"/>
        <v>-8.0000000000000071E-3</v>
      </c>
      <c r="ED5" s="45">
        <f t="shared" si="8"/>
        <v>-8.0000000000000071E-3</v>
      </c>
      <c r="EE5" s="45">
        <f t="shared" si="9"/>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2197</v>
      </c>
      <c r="EZ5" s="45">
        <f>DP5/BY5</f>
        <v>-0.12103746397694518</v>
      </c>
      <c r="FA5" s="45">
        <f>DQ5/BZ5</f>
        <v>-0.15384615384615377</v>
      </c>
      <c r="FB5" s="45">
        <f t="shared" si="5"/>
        <v>-0.12103746397694518</v>
      </c>
      <c r="FC5" s="45">
        <f t="shared" si="5"/>
        <v>-0.13461538461538455</v>
      </c>
      <c r="FD5" s="45">
        <f t="shared" si="5"/>
        <v>-0.20370370370370372</v>
      </c>
      <c r="FE5" s="45">
        <f t="shared" si="5"/>
        <v>-2.9850746268656747E-2</v>
      </c>
      <c r="FF5" s="45">
        <f t="shared" si="5"/>
        <v>2.1739130434782431E-2</v>
      </c>
      <c r="FG5" s="45">
        <f t="shared" si="5"/>
        <v>2.1739130434782431E-2</v>
      </c>
      <c r="FH5" s="45">
        <f t="shared" si="5"/>
        <v>2.5862068965517147E-2</v>
      </c>
      <c r="FI5" s="45">
        <f t="shared" si="5"/>
        <v>-0.27551020408163263</v>
      </c>
      <c r="FJ5" s="45">
        <f t="shared" si="5"/>
        <v>-0.27551020408163263</v>
      </c>
      <c r="FK5" s="45">
        <f t="shared" si="5"/>
        <v>-9.3023255813953584E-2</v>
      </c>
      <c r="FL5" s="45">
        <f t="shared" si="5"/>
        <v>-9.3023255813953584E-2</v>
      </c>
      <c r="FM5" s="45">
        <f t="shared" si="5"/>
        <v>-0.10126582278481022</v>
      </c>
      <c r="FN5" s="45">
        <f t="shared" si="5"/>
        <v>-0.10526315789473693</v>
      </c>
      <c r="FO5" s="45">
        <f t="shared" si="5"/>
        <v>-9.3023255813953584E-2</v>
      </c>
      <c r="FP5" s="45">
        <f t="shared" si="5"/>
        <v>-9.3023255813953584E-2</v>
      </c>
      <c r="FQ5" s="45">
        <f t="shared" si="5"/>
        <v>-2.3437500000000021E-2</v>
      </c>
      <c r="FR5" s="45">
        <f t="shared" si="5"/>
        <v>-2.3437500000000021E-2</v>
      </c>
      <c r="FS5" s="45">
        <f t="shared" si="5"/>
        <v>-1.5624999999999868E-2</v>
      </c>
      <c r="FT5" s="45">
        <f t="shared" si="5"/>
        <v>3.389830508474579E-2</v>
      </c>
      <c r="FU5" s="45">
        <f t="shared" si="5"/>
        <v>2.4539877300613352E-2</v>
      </c>
      <c r="FV5" s="45">
        <f t="shared" si="5"/>
        <v>3.305785123966945E-2</v>
      </c>
      <c r="FW5" s="45">
        <f t="shared" si="5"/>
        <v>5.0847457627118689E-2</v>
      </c>
      <c r="FX5" s="45">
        <f t="shared" si="5"/>
        <v>5.0847457627118689E-2</v>
      </c>
      <c r="FY5" s="45">
        <f t="shared" si="5"/>
        <v>-7.1428571428571494E-2</v>
      </c>
      <c r="FZ5" s="45">
        <f t="shared" si="5"/>
        <v>-8.1081081081081155E-2</v>
      </c>
      <c r="GA5" s="45">
        <f t="shared" si="5"/>
        <v>-5.9523809523809576E-2</v>
      </c>
      <c r="GB5" s="45">
        <f t="shared" si="5"/>
        <v>-0.13131313131313127</v>
      </c>
      <c r="GC5" s="45">
        <f t="shared" si="5"/>
        <v>-0.13131313131313127</v>
      </c>
      <c r="GD5" s="45">
        <f t="shared" si="5"/>
        <v>-0.10112359550561807</v>
      </c>
      <c r="GE5" s="45">
        <f t="shared" si="5"/>
        <v>-0.10344827586206906</v>
      </c>
      <c r="GF5" s="45">
        <f t="shared" si="5"/>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2">D3+D8+D11</f>
        <v>0.32900000000000001</v>
      </c>
      <c r="AO6" s="14">
        <f t="shared" si="12"/>
        <v>0.255</v>
      </c>
      <c r="AP6" s="14">
        <f t="shared" si="12"/>
        <v>0.32900000000000001</v>
      </c>
      <c r="AQ6" s="14">
        <f t="shared" si="12"/>
        <v>0.29399999999999998</v>
      </c>
      <c r="AR6" s="14" t="e">
        <f t="shared" si="12"/>
        <v>#VALUE!</v>
      </c>
      <c r="AS6" s="14">
        <f t="shared" si="12"/>
        <v>5.6999999999999995E-2</v>
      </c>
      <c r="AT6" s="14" t="e">
        <f t="shared" si="12"/>
        <v>#VALUE!</v>
      </c>
      <c r="AU6" s="14" t="e">
        <f t="shared" si="12"/>
        <v>#VALUE!</v>
      </c>
      <c r="AV6" s="14">
        <f t="shared" si="12"/>
        <v>8.3000000000000004E-2</v>
      </c>
      <c r="AW6" s="14">
        <f t="shared" si="12"/>
        <v>0.10300000000000001</v>
      </c>
      <c r="AX6" s="14">
        <f t="shared" si="12"/>
        <v>0.10300000000000001</v>
      </c>
      <c r="AY6" s="14">
        <f t="shared" si="12"/>
        <v>7.9000000000000001E-2</v>
      </c>
      <c r="AZ6" s="14">
        <f t="shared" si="12"/>
        <v>7.9000000000000001E-2</v>
      </c>
      <c r="BA6" s="14">
        <f t="shared" si="12"/>
        <v>7.2000000000000008E-2</v>
      </c>
      <c r="BB6" s="14">
        <f t="shared" si="12"/>
        <v>6.9000000000000006E-2</v>
      </c>
      <c r="BC6" s="14" t="e">
        <f t="shared" si="12"/>
        <v>#VALUE!</v>
      </c>
      <c r="BD6" s="14">
        <f t="shared" si="12"/>
        <v>7.9000000000000001E-2</v>
      </c>
      <c r="BE6" s="14">
        <f t="shared" si="12"/>
        <v>0.10199999999999999</v>
      </c>
      <c r="BF6" s="14">
        <f t="shared" si="12"/>
        <v>0.10199999999999999</v>
      </c>
      <c r="BG6" s="14">
        <f t="shared" si="12"/>
        <v>0.16599999999999998</v>
      </c>
      <c r="BH6" s="14">
        <f t="shared" si="12"/>
        <v>9.0999999999999998E-2</v>
      </c>
      <c r="BI6" s="14">
        <f t="shared" si="12"/>
        <v>0.13600000000000001</v>
      </c>
      <c r="BJ6" s="14">
        <f t="shared" si="12"/>
        <v>9.4E-2</v>
      </c>
      <c r="BK6" s="14" t="e">
        <f t="shared" ref="BK6:BT6" si="13">AA3+AA8+AA11</f>
        <v>#VALUE!</v>
      </c>
      <c r="BL6" s="14" t="e">
        <f t="shared" si="13"/>
        <v>#VALUE!</v>
      </c>
      <c r="BM6" s="14">
        <f t="shared" si="13"/>
        <v>0.13800000000000001</v>
      </c>
      <c r="BN6" s="14">
        <f t="shared" si="13"/>
        <v>0.11799999999999999</v>
      </c>
      <c r="BO6" s="14" t="e">
        <f t="shared" si="13"/>
        <v>#VALUE!</v>
      </c>
      <c r="BP6" s="14" t="e">
        <f t="shared" si="13"/>
        <v>#VALUE!</v>
      </c>
      <c r="BQ6" s="14" t="e">
        <f t="shared" si="13"/>
        <v>#VALUE!</v>
      </c>
      <c r="BR6" s="14" t="e">
        <f t="shared" si="13"/>
        <v>#VALUE!</v>
      </c>
      <c r="BS6" s="14" t="e">
        <f t="shared" si="13"/>
        <v>#VALUE!</v>
      </c>
      <c r="BT6" s="14" t="e">
        <f t="shared" si="13"/>
        <v>#VALUE!</v>
      </c>
      <c r="BU6" s="482"/>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7">
        <v>9.6000000000000002E-2</v>
      </c>
      <c r="CW6" s="457">
        <v>9.6000000000000002E-2</v>
      </c>
      <c r="CX6" s="457">
        <v>0.14099999999999999</v>
      </c>
      <c r="CY6" s="457">
        <v>0.127</v>
      </c>
      <c r="CZ6" s="457">
        <v>6.7000000000000004E-2</v>
      </c>
      <c r="DA6" s="457">
        <v>8.1000000000000003E-2</v>
      </c>
      <c r="DB6" s="457">
        <v>8.1000000000000003E-2</v>
      </c>
      <c r="DC6" s="457">
        <v>7.0999999999999994E-2</v>
      </c>
      <c r="DD6" s="457">
        <v>6.8999999999999992E-2</v>
      </c>
      <c r="DE6" s="457">
        <v>6.8999999999999992E-2</v>
      </c>
      <c r="DF6" s="482"/>
      <c r="DG6" s="482"/>
      <c r="DH6" s="482"/>
      <c r="DI6" s="482"/>
      <c r="DJ6" s="482"/>
      <c r="DK6" s="482"/>
      <c r="DM6" s="41">
        <v>1</v>
      </c>
      <c r="DN6" s="41">
        <v>4</v>
      </c>
      <c r="DO6" s="41" t="str">
        <f t="shared" si="2"/>
        <v>処遇加算Ⅰ特定加算Ⅰベア加算から新加算Ⅳ</v>
      </c>
      <c r="DP6" s="45">
        <f t="shared" si="8"/>
        <v>-0.11599999999999999</v>
      </c>
      <c r="DQ6" s="45">
        <f t="shared" si="8"/>
        <v>-9.6000000000000002E-2</v>
      </c>
      <c r="DR6" s="45">
        <f t="shared" si="8"/>
        <v>-0.11599999999999999</v>
      </c>
      <c r="DS6" s="45">
        <f t="shared" si="8"/>
        <v>-0.10600000000000001</v>
      </c>
      <c r="DT6" s="45">
        <f t="shared" si="8"/>
        <v>-5.6999999999999995E-2</v>
      </c>
      <c r="DU6" s="45">
        <f t="shared" si="8"/>
        <v>-1.3999999999999999E-2</v>
      </c>
      <c r="DV6" s="45">
        <f t="shared" si="8"/>
        <v>-2.0000000000000018E-2</v>
      </c>
      <c r="DW6" s="45">
        <f t="shared" si="8"/>
        <v>-2.0000000000000018E-2</v>
      </c>
      <c r="DX6" s="45">
        <f t="shared" si="8"/>
        <v>-1.3999999999999999E-2</v>
      </c>
      <c r="DY6" s="45">
        <f t="shared" si="8"/>
        <v>-4.4999999999999998E-2</v>
      </c>
      <c r="DZ6" s="45">
        <f t="shared" si="8"/>
        <v>-4.4999999999999998E-2</v>
      </c>
      <c r="EA6" s="45">
        <f t="shared" si="8"/>
        <v>-2.5000000000000008E-2</v>
      </c>
      <c r="EB6" s="45">
        <f t="shared" si="8"/>
        <v>-2.5000000000000008E-2</v>
      </c>
      <c r="EC6" s="45">
        <f t="shared" si="8"/>
        <v>-2.4000000000000007E-2</v>
      </c>
      <c r="ED6" s="45">
        <f t="shared" si="8"/>
        <v>-2.2000000000000006E-2</v>
      </c>
      <c r="EE6" s="45">
        <f t="shared" si="9"/>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2198</v>
      </c>
      <c r="EZ6" s="45">
        <f>DP6/BY6</f>
        <v>-0.42490842490842484</v>
      </c>
      <c r="FA6" s="45">
        <f t="shared" ref="FA6" si="14">DQ6/BZ6</f>
        <v>-0.43835616438356168</v>
      </c>
      <c r="FB6" s="45">
        <f t="shared" si="5"/>
        <v>-0.42490842490842484</v>
      </c>
      <c r="FC6" s="45">
        <f t="shared" si="5"/>
        <v>-0.4274193548387098</v>
      </c>
      <c r="FD6" s="45">
        <f t="shared" si="5"/>
        <v>-0.41304347826086951</v>
      </c>
      <c r="FE6" s="45">
        <f t="shared" si="5"/>
        <v>-0.25454545454545457</v>
      </c>
      <c r="FF6" s="45">
        <f t="shared" si="5"/>
        <v>-0.17391304347826103</v>
      </c>
      <c r="FG6" s="45">
        <f t="shared" si="5"/>
        <v>-0.17391304347826103</v>
      </c>
      <c r="FH6" s="45">
        <f t="shared" si="5"/>
        <v>-0.14141414141414138</v>
      </c>
      <c r="FI6" s="45">
        <f t="shared" si="5"/>
        <v>-0.5625</v>
      </c>
      <c r="FJ6" s="45">
        <f t="shared" si="5"/>
        <v>-0.5625</v>
      </c>
      <c r="FK6" s="45">
        <f t="shared" si="5"/>
        <v>-0.36231884057971031</v>
      </c>
      <c r="FL6" s="45">
        <f t="shared" si="5"/>
        <v>-0.36231884057971031</v>
      </c>
      <c r="FM6" s="45">
        <f t="shared" si="5"/>
        <v>-0.38095238095238104</v>
      </c>
      <c r="FN6" s="45">
        <f t="shared" si="5"/>
        <v>-0.35483870967741943</v>
      </c>
      <c r="FO6" s="45">
        <f t="shared" si="5"/>
        <v>-0.36231884057971031</v>
      </c>
      <c r="FP6" s="45">
        <f t="shared" si="5"/>
        <v>-0.36231884057971031</v>
      </c>
      <c r="FQ6" s="45">
        <f t="shared" si="5"/>
        <v>-0.24761904761904771</v>
      </c>
      <c r="FR6" s="45">
        <f t="shared" si="5"/>
        <v>-0.24761904761904771</v>
      </c>
      <c r="FS6" s="45">
        <f t="shared" si="5"/>
        <v>-0.28289473684210492</v>
      </c>
      <c r="FT6" s="45">
        <f t="shared" si="5"/>
        <v>-0.18750000000000003</v>
      </c>
      <c r="FU6" s="45">
        <f t="shared" si="5"/>
        <v>-0.23255813953488372</v>
      </c>
      <c r="FV6" s="45">
        <f t="shared" si="5"/>
        <v>-0.19387755102040818</v>
      </c>
      <c r="FW6" s="45">
        <f t="shared" si="5"/>
        <v>-0.16666666666666666</v>
      </c>
      <c r="FX6" s="45">
        <f t="shared" si="5"/>
        <v>-0.16666666666666666</v>
      </c>
      <c r="FY6" s="45">
        <f t="shared" si="5"/>
        <v>-0.27659574468085135</v>
      </c>
      <c r="FZ6" s="45">
        <f t="shared" si="5"/>
        <v>-0.25984251968503935</v>
      </c>
      <c r="GA6" s="45">
        <f t="shared" si="5"/>
        <v>-0.32835820895522394</v>
      </c>
      <c r="GB6" s="45">
        <f t="shared" si="5"/>
        <v>-0.38271604938271603</v>
      </c>
      <c r="GC6" s="45">
        <f t="shared" si="5"/>
        <v>-0.38271604938271603</v>
      </c>
      <c r="GD6" s="45">
        <f t="shared" si="5"/>
        <v>-0.38028169014084523</v>
      </c>
      <c r="GE6" s="45">
        <f t="shared" si="5"/>
        <v>-0.39130434782608714</v>
      </c>
      <c r="GF6" s="45">
        <f t="shared" si="5"/>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4">
        <v>1.0999999999999999E-2</v>
      </c>
      <c r="AB7" s="494">
        <v>1.0999999999999999E-2</v>
      </c>
      <c r="AC7" s="494">
        <v>4.2999999999999997E-2</v>
      </c>
      <c r="AD7" s="494">
        <v>4.2999999999999997E-2</v>
      </c>
      <c r="AE7" s="494">
        <v>1.7000000000000001E-2</v>
      </c>
      <c r="AF7" s="494">
        <v>2.5999999999999999E-2</v>
      </c>
      <c r="AG7" s="494">
        <v>2.5999999999999999E-2</v>
      </c>
      <c r="AH7" s="494">
        <v>1.7999999999999999E-2</v>
      </c>
      <c r="AI7" s="494">
        <v>1.7999999999999999E-2</v>
      </c>
      <c r="AJ7" s="494">
        <v>1.7999999999999999E-2</v>
      </c>
      <c r="AL7" s="41">
        <v>5</v>
      </c>
      <c r="AM7" s="39" t="s">
        <v>2023</v>
      </c>
      <c r="AN7" s="14">
        <f t="shared" ref="AN7:BJ7" si="15">D3+D9+D10</f>
        <v>0.31900000000000001</v>
      </c>
      <c r="AO7" s="14">
        <f t="shared" si="15"/>
        <v>0.245</v>
      </c>
      <c r="AP7" s="14">
        <f t="shared" si="15"/>
        <v>0.31900000000000001</v>
      </c>
      <c r="AQ7" s="14">
        <f t="shared" si="15"/>
        <v>0.28399999999999997</v>
      </c>
      <c r="AR7" s="14">
        <f t="shared" si="15"/>
        <v>0.13400000000000001</v>
      </c>
      <c r="AS7" s="14">
        <f t="shared" si="15"/>
        <v>5.4999999999999993E-2</v>
      </c>
      <c r="AT7" s="14">
        <f t="shared" si="15"/>
        <v>0.11399999999999999</v>
      </c>
      <c r="AU7" s="14">
        <f t="shared" si="15"/>
        <v>0.11399999999999999</v>
      </c>
      <c r="AV7" s="14">
        <f t="shared" si="15"/>
        <v>9.1999999999999998E-2</v>
      </c>
      <c r="AW7" s="14">
        <f t="shared" si="15"/>
        <v>8.5000000000000006E-2</v>
      </c>
      <c r="AX7" s="14">
        <f t="shared" si="15"/>
        <v>8.5000000000000006E-2</v>
      </c>
      <c r="AY7" s="14">
        <f t="shared" si="15"/>
        <v>7.6999999999999999E-2</v>
      </c>
      <c r="AZ7" s="14">
        <f t="shared" si="15"/>
        <v>7.6999999999999999E-2</v>
      </c>
      <c r="BA7" s="14">
        <f t="shared" si="15"/>
        <v>7.0000000000000007E-2</v>
      </c>
      <c r="BB7" s="14">
        <f t="shared" si="15"/>
        <v>6.7000000000000004E-2</v>
      </c>
      <c r="BC7" s="14">
        <f t="shared" si="15"/>
        <v>7.6999999999999999E-2</v>
      </c>
      <c r="BD7" s="14">
        <f t="shared" si="15"/>
        <v>7.6999999999999999E-2</v>
      </c>
      <c r="BE7" s="14">
        <f t="shared" si="15"/>
        <v>0.11199999999999999</v>
      </c>
      <c r="BF7" s="14">
        <f t="shared" si="15"/>
        <v>0.11199999999999999</v>
      </c>
      <c r="BG7" s="14">
        <f t="shared" si="15"/>
        <v>0.17599999999999999</v>
      </c>
      <c r="BH7" s="14">
        <f t="shared" si="15"/>
        <v>0.10100000000000001</v>
      </c>
      <c r="BI7" s="14">
        <f t="shared" si="15"/>
        <v>0.14599999999999999</v>
      </c>
      <c r="BJ7" s="14">
        <f t="shared" si="15"/>
        <v>0.10400000000000001</v>
      </c>
      <c r="BK7" s="14">
        <f t="shared" ref="BK7:BT7" si="16">AA3+AA9+AA10</f>
        <v>0.10100000000000001</v>
      </c>
      <c r="BL7" s="14">
        <f t="shared" si="16"/>
        <v>0.10100000000000001</v>
      </c>
      <c r="BM7" s="14">
        <f t="shared" si="16"/>
        <v>0.13700000000000001</v>
      </c>
      <c r="BN7" s="14">
        <f t="shared" si="16"/>
        <v>0.11699999999999999</v>
      </c>
      <c r="BO7" s="14">
        <f t="shared" si="16"/>
        <v>7.2000000000000008E-2</v>
      </c>
      <c r="BP7" s="14">
        <f t="shared" si="16"/>
        <v>8.6000000000000007E-2</v>
      </c>
      <c r="BQ7" s="14">
        <f t="shared" si="16"/>
        <v>8.6000000000000007E-2</v>
      </c>
      <c r="BR7" s="14">
        <f t="shared" si="16"/>
        <v>0.08</v>
      </c>
      <c r="BS7" s="14">
        <f t="shared" si="16"/>
        <v>7.8E-2</v>
      </c>
      <c r="BT7" s="14">
        <f t="shared" si="16"/>
        <v>7.6999999999999999E-2</v>
      </c>
      <c r="BU7" s="482"/>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51" t="s">
        <v>2126</v>
      </c>
      <c r="CK7" s="42">
        <v>0.09</v>
      </c>
      <c r="CL7" s="42">
        <v>8.3000000000000004E-2</v>
      </c>
      <c r="CM7" s="42">
        <v>0.08</v>
      </c>
      <c r="CN7" s="42">
        <v>0.09</v>
      </c>
      <c r="CO7" s="42">
        <v>0.09</v>
      </c>
      <c r="CP7" s="42">
        <v>0.121</v>
      </c>
      <c r="CQ7" s="42">
        <v>0.121</v>
      </c>
      <c r="CR7" s="42">
        <v>0.185</v>
      </c>
      <c r="CS7" s="42">
        <v>0.111</v>
      </c>
      <c r="CT7" s="42">
        <v>0.15600000000000003</v>
      </c>
      <c r="CU7" s="42">
        <v>0.114</v>
      </c>
      <c r="CV7" s="457">
        <v>0.109</v>
      </c>
      <c r="CW7" s="457">
        <v>0.109</v>
      </c>
      <c r="CX7" s="457">
        <v>0.17300000000000001</v>
      </c>
      <c r="CY7" s="457">
        <v>0.153</v>
      </c>
      <c r="CZ7" s="457">
        <v>9.0000000000000011E-2</v>
      </c>
      <c r="DA7" s="457">
        <v>0.107</v>
      </c>
      <c r="DB7" s="457">
        <v>0.107</v>
      </c>
      <c r="DC7" s="457">
        <v>9.4E-2</v>
      </c>
      <c r="DD7" s="457">
        <v>9.1999999999999998E-2</v>
      </c>
      <c r="DE7" s="457">
        <v>9.0999999999999998E-2</v>
      </c>
      <c r="DF7" s="482"/>
      <c r="DG7" s="482"/>
      <c r="DH7" s="482"/>
      <c r="DI7" s="482"/>
      <c r="DJ7" s="482"/>
      <c r="DK7" s="482"/>
      <c r="DM7" s="41">
        <v>2</v>
      </c>
      <c r="DN7" s="41">
        <v>1</v>
      </c>
      <c r="DO7" s="41" t="str">
        <f t="shared" si="2"/>
        <v>処遇加算Ⅰ特定加算Ⅰベア加算なしから新加算Ⅰ</v>
      </c>
      <c r="DP7" s="45">
        <f t="shared" ref="DP7:ED11" si="17">BY3-AN$4</f>
        <v>7.3000000000000009E-2</v>
      </c>
      <c r="DQ7" s="45">
        <f t="shared" si="17"/>
        <v>7.3000000000000009E-2</v>
      </c>
      <c r="DR7" s="45">
        <f t="shared" si="17"/>
        <v>7.3000000000000009E-2</v>
      </c>
      <c r="DS7" s="45">
        <f t="shared" si="17"/>
        <v>7.3000000000000009E-2</v>
      </c>
      <c r="DT7" s="45">
        <f t="shared" si="17"/>
        <v>7.3000000000000009E-2</v>
      </c>
      <c r="DU7" s="45">
        <f t="shared" si="17"/>
        <v>2.2999999999999993E-2</v>
      </c>
      <c r="DV7" s="45">
        <f t="shared" si="17"/>
        <v>5.2000000000000005E-2</v>
      </c>
      <c r="DW7" s="45">
        <f t="shared" si="17"/>
        <v>5.2000000000000005E-2</v>
      </c>
      <c r="DX7" s="45">
        <f t="shared" si="17"/>
        <v>5.2000000000000005E-2</v>
      </c>
      <c r="DY7" s="45">
        <f t="shared" si="17"/>
        <v>3.1E-2</v>
      </c>
      <c r="DZ7" s="45">
        <f t="shared" si="17"/>
        <v>3.1E-2</v>
      </c>
      <c r="EA7" s="45">
        <f t="shared" si="17"/>
        <v>2.1999999999999992E-2</v>
      </c>
      <c r="EB7" s="45">
        <f t="shared" si="17"/>
        <v>2.1999999999999992E-2</v>
      </c>
      <c r="EC7" s="45">
        <f t="shared" si="17"/>
        <v>2.1999999999999992E-2</v>
      </c>
      <c r="ED7" s="45">
        <f t="shared" si="17"/>
        <v>2.1999999999999992E-2</v>
      </c>
      <c r="EE7" s="45">
        <f t="shared" ref="EE7:EU7" si="18">CN3-BC$4</f>
        <v>2.1999999999999992E-2</v>
      </c>
      <c r="EF7" s="45">
        <f t="shared" si="18"/>
        <v>2.1999999999999992E-2</v>
      </c>
      <c r="EG7" s="45">
        <f t="shared" si="18"/>
        <v>4.2000000000000023E-2</v>
      </c>
      <c r="EH7" s="45">
        <f t="shared" si="18"/>
        <v>4.2000000000000023E-2</v>
      </c>
      <c r="EI7" s="45">
        <f t="shared" si="18"/>
        <v>4.1999999999999982E-2</v>
      </c>
      <c r="EJ7" s="45">
        <f t="shared" si="18"/>
        <v>3.7000000000000005E-2</v>
      </c>
      <c r="EK7" s="45">
        <f t="shared" si="18"/>
        <v>3.6999999999999977E-2</v>
      </c>
      <c r="EL7" s="45">
        <f t="shared" si="18"/>
        <v>3.7000000000000005E-2</v>
      </c>
      <c r="EM7" s="45">
        <f t="shared" si="18"/>
        <v>3.7000000000000005E-2</v>
      </c>
      <c r="EN7" s="45">
        <f t="shared" si="18"/>
        <v>3.7000000000000005E-2</v>
      </c>
      <c r="EO7" s="45">
        <f t="shared" si="18"/>
        <v>6.9000000000000006E-2</v>
      </c>
      <c r="EP7" s="45">
        <f t="shared" si="18"/>
        <v>6.9000000000000006E-2</v>
      </c>
      <c r="EQ7" s="45">
        <f t="shared" si="18"/>
        <v>2.2999999999999993E-2</v>
      </c>
      <c r="ER7" s="45">
        <f t="shared" si="18"/>
        <v>3.1E-2</v>
      </c>
      <c r="ES7" s="45">
        <f t="shared" si="18"/>
        <v>3.1E-2</v>
      </c>
      <c r="ET7" s="45">
        <f t="shared" si="18"/>
        <v>2.1999999999999992E-2</v>
      </c>
      <c r="EU7" s="45">
        <f t="shared" si="18"/>
        <v>2.1999999999999992E-2</v>
      </c>
      <c r="EV7" s="45">
        <f>DE3-BT$4</f>
        <v>2.1999999999999992E-2</v>
      </c>
      <c r="EY7" s="41" t="s">
        <v>2199</v>
      </c>
      <c r="EZ7" s="45">
        <f>DP7/BY3</f>
        <v>0.1750599520383693</v>
      </c>
      <c r="FA7" s="45">
        <f t="shared" ref="FA7:FP11" si="19">DQ7/BZ3</f>
        <v>0.21282798833819244</v>
      </c>
      <c r="FB7" s="45">
        <f t="shared" si="19"/>
        <v>0.1750599520383693</v>
      </c>
      <c r="FC7" s="45">
        <f t="shared" si="19"/>
        <v>0.19109947643979061</v>
      </c>
      <c r="FD7" s="45">
        <f t="shared" si="19"/>
        <v>0.32735426008968616</v>
      </c>
      <c r="FE7" s="45">
        <f t="shared" si="19"/>
        <v>0.28395061728395055</v>
      </c>
      <c r="FF7" s="45">
        <f t="shared" si="19"/>
        <v>0.32704402515723274</v>
      </c>
      <c r="FG7" s="45">
        <f t="shared" si="19"/>
        <v>0.32704402515723274</v>
      </c>
      <c r="FH7" s="45">
        <f t="shared" si="19"/>
        <v>0.37956204379562042</v>
      </c>
      <c r="FI7" s="45">
        <f t="shared" si="19"/>
        <v>0.22463768115942026</v>
      </c>
      <c r="FJ7" s="45">
        <f t="shared" si="19"/>
        <v>0.22463768115942026</v>
      </c>
      <c r="FK7" s="45">
        <f t="shared" si="19"/>
        <v>0.21359223300970867</v>
      </c>
      <c r="FL7" s="45">
        <f t="shared" si="19"/>
        <v>0.21359223300970867</v>
      </c>
      <c r="FM7" s="45">
        <f t="shared" si="19"/>
        <v>0.22916666666666657</v>
      </c>
      <c r="FN7" s="45">
        <f t="shared" si="19"/>
        <v>0.23655913978494614</v>
      </c>
      <c r="FO7" s="45">
        <f t="shared" si="19"/>
        <v>0.21359223300970867</v>
      </c>
      <c r="FP7" s="45">
        <f t="shared" si="19"/>
        <v>0.21359223300970867</v>
      </c>
      <c r="FQ7" s="45">
        <f t="shared" ref="FQ7:GF11" si="20">EG7/CP3</f>
        <v>0.28571428571428581</v>
      </c>
      <c r="FR7" s="45">
        <f t="shared" si="20"/>
        <v>0.28571428571428581</v>
      </c>
      <c r="FS7" s="45">
        <f t="shared" si="20"/>
        <v>0.19905213270142175</v>
      </c>
      <c r="FT7" s="45">
        <f t="shared" si="20"/>
        <v>0.28244274809160308</v>
      </c>
      <c r="FU7" s="45">
        <f t="shared" si="20"/>
        <v>0.21022727272727262</v>
      </c>
      <c r="FV7" s="45">
        <f t="shared" si="20"/>
        <v>0.27611940298507465</v>
      </c>
      <c r="FW7" s="45">
        <f t="shared" si="20"/>
        <v>0.2868217054263566</v>
      </c>
      <c r="FX7" s="45">
        <f t="shared" si="20"/>
        <v>0.2868217054263566</v>
      </c>
      <c r="FY7" s="45">
        <f t="shared" si="20"/>
        <v>0.32701421800947866</v>
      </c>
      <c r="FZ7" s="45">
        <f t="shared" si="20"/>
        <v>0.36125654450261785</v>
      </c>
      <c r="GA7" s="45">
        <f t="shared" si="20"/>
        <v>0.22772277227722765</v>
      </c>
      <c r="GB7" s="45">
        <f t="shared" si="20"/>
        <v>0.248</v>
      </c>
      <c r="GC7" s="45">
        <f t="shared" si="20"/>
        <v>0.248</v>
      </c>
      <c r="GD7" s="45">
        <f t="shared" si="20"/>
        <v>0.20560747663551396</v>
      </c>
      <c r="GE7" s="45">
        <f t="shared" si="20"/>
        <v>0.20952380952380945</v>
      </c>
      <c r="GF7" s="45">
        <f t="shared" si="20"/>
        <v>0.21153846153846148</v>
      </c>
    </row>
    <row r="8" spans="2:188">
      <c r="B8" s="44">
        <v>6</v>
      </c>
      <c r="C8" s="38" t="s">
        <v>97</v>
      </c>
      <c r="D8" s="14">
        <v>5.5E-2</v>
      </c>
      <c r="E8" s="14">
        <v>5.5E-2</v>
      </c>
      <c r="F8" s="14">
        <v>5.5E-2</v>
      </c>
      <c r="G8" s="14">
        <v>5.5E-2</v>
      </c>
      <c r="H8" s="451" t="s">
        <v>2126</v>
      </c>
      <c r="I8" s="14">
        <v>1.2999999999999999E-2</v>
      </c>
      <c r="J8" s="451" t="s">
        <v>2126</v>
      </c>
      <c r="K8" s="451" t="s">
        <v>2126</v>
      </c>
      <c r="L8" s="14">
        <v>1.9E-2</v>
      </c>
      <c r="M8" s="14">
        <v>3.5999999999999997E-2</v>
      </c>
      <c r="N8" s="14">
        <v>3.5999999999999997E-2</v>
      </c>
      <c r="O8" s="14">
        <v>1.4999999999999999E-2</v>
      </c>
      <c r="P8" s="14">
        <v>1.4999999999999999E-2</v>
      </c>
      <c r="Q8" s="14">
        <v>1.4999999999999999E-2</v>
      </c>
      <c r="R8" s="14">
        <v>1.4999999999999999E-2</v>
      </c>
      <c r="S8" s="451" t="s">
        <v>2126</v>
      </c>
      <c r="T8" s="14">
        <v>1.4999999999999999E-2</v>
      </c>
      <c r="U8" s="14">
        <v>1.6E-2</v>
      </c>
      <c r="V8" s="14">
        <v>1.6E-2</v>
      </c>
      <c r="W8" s="14">
        <v>1.6E-2</v>
      </c>
      <c r="X8" s="14">
        <v>0.01</v>
      </c>
      <c r="Y8" s="14">
        <v>0.01</v>
      </c>
      <c r="Z8" s="14">
        <v>0.01</v>
      </c>
      <c r="AA8" s="451" t="s">
        <v>2126</v>
      </c>
      <c r="AB8" s="451" t="s">
        <v>2126</v>
      </c>
      <c r="AC8" s="494">
        <v>3.9E-2</v>
      </c>
      <c r="AD8" s="494">
        <v>3.9E-2</v>
      </c>
      <c r="AE8" s="451" t="s">
        <v>2126</v>
      </c>
      <c r="AF8" s="451" t="s">
        <v>2126</v>
      </c>
      <c r="AG8" s="451" t="s">
        <v>2126</v>
      </c>
      <c r="AH8" s="451" t="s">
        <v>2126</v>
      </c>
      <c r="AI8" s="451" t="s">
        <v>2126</v>
      </c>
      <c r="AJ8" s="451" t="s">
        <v>2126</v>
      </c>
      <c r="AL8" s="41">
        <v>6</v>
      </c>
      <c r="AM8" s="39" t="s">
        <v>2032</v>
      </c>
      <c r="AN8" s="42">
        <f t="shared" ref="AN8:BJ8" si="21">D3+D9+D11</f>
        <v>0.27400000000000002</v>
      </c>
      <c r="AO8" s="42">
        <f t="shared" si="21"/>
        <v>0.2</v>
      </c>
      <c r="AP8" s="42">
        <f t="shared" si="21"/>
        <v>0.27400000000000002</v>
      </c>
      <c r="AQ8" s="42">
        <f t="shared" si="21"/>
        <v>0.23899999999999999</v>
      </c>
      <c r="AR8" s="42">
        <f t="shared" si="21"/>
        <v>8.8999999999999996E-2</v>
      </c>
      <c r="AS8" s="42">
        <f t="shared" si="21"/>
        <v>4.3999999999999997E-2</v>
      </c>
      <c r="AT8" s="42">
        <f t="shared" si="21"/>
        <v>8.5999999999999993E-2</v>
      </c>
      <c r="AU8" s="42">
        <f t="shared" si="21"/>
        <v>8.5999999999999993E-2</v>
      </c>
      <c r="AV8" s="42">
        <f t="shared" si="21"/>
        <v>6.4000000000000001E-2</v>
      </c>
      <c r="AW8" s="42">
        <f t="shared" si="21"/>
        <v>6.7000000000000004E-2</v>
      </c>
      <c r="AX8" s="42">
        <f t="shared" si="21"/>
        <v>6.7000000000000004E-2</v>
      </c>
      <c r="AY8" s="42">
        <f t="shared" si="21"/>
        <v>6.4000000000000001E-2</v>
      </c>
      <c r="AZ8" s="42">
        <f t="shared" si="21"/>
        <v>6.4000000000000001E-2</v>
      </c>
      <c r="BA8" s="42">
        <f t="shared" si="21"/>
        <v>5.7000000000000002E-2</v>
      </c>
      <c r="BB8" s="42">
        <f t="shared" si="21"/>
        <v>5.3999999999999999E-2</v>
      </c>
      <c r="BC8" s="42">
        <f t="shared" si="21"/>
        <v>6.4000000000000001E-2</v>
      </c>
      <c r="BD8" s="42">
        <f t="shared" si="21"/>
        <v>6.4000000000000001E-2</v>
      </c>
      <c r="BE8" s="42">
        <f t="shared" si="21"/>
        <v>8.5999999999999993E-2</v>
      </c>
      <c r="BF8" s="42">
        <f t="shared" si="21"/>
        <v>8.5999999999999993E-2</v>
      </c>
      <c r="BG8" s="42">
        <f t="shared" si="21"/>
        <v>0.15</v>
      </c>
      <c r="BH8" s="42">
        <f t="shared" si="21"/>
        <v>8.1000000000000003E-2</v>
      </c>
      <c r="BI8" s="42">
        <f t="shared" si="21"/>
        <v>0.126</v>
      </c>
      <c r="BJ8" s="42">
        <f t="shared" si="21"/>
        <v>8.4000000000000005E-2</v>
      </c>
      <c r="BK8" s="42">
        <f t="shared" ref="BK8:BT8" si="22">AA3+AA9+AA11</f>
        <v>8.1000000000000003E-2</v>
      </c>
      <c r="BL8" s="42">
        <f t="shared" si="22"/>
        <v>8.1000000000000003E-2</v>
      </c>
      <c r="BM8" s="42">
        <f t="shared" si="22"/>
        <v>9.9000000000000005E-2</v>
      </c>
      <c r="BN8" s="42">
        <f t="shared" si="22"/>
        <v>7.9000000000000001E-2</v>
      </c>
      <c r="BO8" s="42">
        <f t="shared" si="22"/>
        <v>6.1000000000000006E-2</v>
      </c>
      <c r="BP8" s="42">
        <f t="shared" si="22"/>
        <v>6.8000000000000005E-2</v>
      </c>
      <c r="BQ8" s="42">
        <f t="shared" si="22"/>
        <v>6.8000000000000005E-2</v>
      </c>
      <c r="BR8" s="42">
        <f t="shared" si="22"/>
        <v>6.7000000000000004E-2</v>
      </c>
      <c r="BS8" s="42">
        <f t="shared" si="22"/>
        <v>6.5000000000000002E-2</v>
      </c>
      <c r="BT8" s="42">
        <f t="shared" si="22"/>
        <v>6.4000000000000001E-2</v>
      </c>
      <c r="BU8" s="495"/>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51" t="s">
        <v>2126</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7">
        <v>0.107</v>
      </c>
      <c r="CW8" s="457">
        <v>0.107</v>
      </c>
      <c r="CX8" s="457">
        <v>0.184</v>
      </c>
      <c r="CY8" s="457">
        <v>0.17</v>
      </c>
      <c r="CZ8" s="457">
        <v>8.4000000000000005E-2</v>
      </c>
      <c r="DA8" s="457">
        <v>0.107</v>
      </c>
      <c r="DB8" s="457">
        <v>0.107</v>
      </c>
      <c r="DC8" s="457">
        <v>8.8999999999999996E-2</v>
      </c>
      <c r="DD8" s="457">
        <v>8.6999999999999994E-2</v>
      </c>
      <c r="DE8" s="457">
        <v>8.6999999999999994E-2</v>
      </c>
      <c r="DF8" s="482"/>
      <c r="DG8" s="482"/>
      <c r="DH8" s="482"/>
      <c r="DI8" s="482"/>
      <c r="DJ8" s="482"/>
      <c r="DK8" s="482"/>
      <c r="DM8" s="41">
        <v>2</v>
      </c>
      <c r="DN8" s="41">
        <v>2</v>
      </c>
      <c r="DO8" s="41" t="str">
        <f t="shared" si="2"/>
        <v>処遇加算Ⅰ特定加算Ⅰベア加算なしから新加算Ⅱ</v>
      </c>
      <c r="DP8" s="45">
        <f t="shared" si="17"/>
        <v>5.7999999999999996E-2</v>
      </c>
      <c r="DQ8" s="45">
        <f t="shared" si="17"/>
        <v>5.7999999999999996E-2</v>
      </c>
      <c r="DR8" s="45">
        <f t="shared" si="17"/>
        <v>5.7999999999999996E-2</v>
      </c>
      <c r="DS8" s="45">
        <f t="shared" si="17"/>
        <v>5.7999999999999996E-2</v>
      </c>
      <c r="DT8" s="45" t="e">
        <f t="shared" si="17"/>
        <v>#VALUE!</v>
      </c>
      <c r="DU8" s="45">
        <f t="shared" si="17"/>
        <v>2.1999999999999992E-2</v>
      </c>
      <c r="DV8" s="45" t="e">
        <f t="shared" si="17"/>
        <v>#VALUE!</v>
      </c>
      <c r="DW8" s="45" t="e">
        <f t="shared" si="17"/>
        <v>#VALUE!</v>
      </c>
      <c r="DX8" s="45">
        <f t="shared" si="17"/>
        <v>0.05</v>
      </c>
      <c r="DY8" s="45">
        <f t="shared" si="17"/>
        <v>2.6999999999999996E-2</v>
      </c>
      <c r="DZ8" s="45">
        <f t="shared" si="17"/>
        <v>2.6999999999999996E-2</v>
      </c>
      <c r="EA8" s="45">
        <f t="shared" si="17"/>
        <v>1.999999999999999E-2</v>
      </c>
      <c r="EB8" s="45">
        <f t="shared" si="17"/>
        <v>1.999999999999999E-2</v>
      </c>
      <c r="EC8" s="45">
        <f t="shared" si="17"/>
        <v>1.999999999999999E-2</v>
      </c>
      <c r="ED8" s="45">
        <f t="shared" si="17"/>
        <v>1.999999999999999E-2</v>
      </c>
      <c r="EE8" s="45" t="e">
        <f t="shared" ref="EE8:EU8" si="23">CN4-BC$4</f>
        <v>#VALUE!</v>
      </c>
      <c r="EF8" s="45">
        <f t="shared" si="23"/>
        <v>1.999999999999999E-2</v>
      </c>
      <c r="EG8" s="45">
        <f t="shared" si="23"/>
        <v>3.9000000000000021E-2</v>
      </c>
      <c r="EH8" s="45">
        <f t="shared" si="23"/>
        <v>3.9000000000000021E-2</v>
      </c>
      <c r="EI8" s="45">
        <f t="shared" si="23"/>
        <v>3.8999999999999979E-2</v>
      </c>
      <c r="EJ8" s="45">
        <f t="shared" si="23"/>
        <v>3.4000000000000002E-2</v>
      </c>
      <c r="EK8" s="45">
        <f t="shared" si="23"/>
        <v>3.3999999999999975E-2</v>
      </c>
      <c r="EL8" s="45">
        <f t="shared" si="23"/>
        <v>3.4000000000000002E-2</v>
      </c>
      <c r="EM8" s="45" t="e">
        <f t="shared" si="23"/>
        <v>#VALUE!</v>
      </c>
      <c r="EN8" s="45" t="e">
        <f t="shared" si="23"/>
        <v>#VALUE!</v>
      </c>
      <c r="EO8" s="45">
        <f t="shared" si="23"/>
        <v>6.5000000000000002E-2</v>
      </c>
      <c r="EP8" s="45">
        <f t="shared" si="23"/>
        <v>6.5000000000000002E-2</v>
      </c>
      <c r="EQ8" s="45" t="e">
        <f t="shared" si="23"/>
        <v>#VALUE!</v>
      </c>
      <c r="ER8" s="45" t="e">
        <f t="shared" si="23"/>
        <v>#VALUE!</v>
      </c>
      <c r="ES8" s="45" t="e">
        <f t="shared" si="23"/>
        <v>#VALUE!</v>
      </c>
      <c r="ET8" s="45" t="e">
        <f t="shared" si="23"/>
        <v>#VALUE!</v>
      </c>
      <c r="EU8" s="45" t="e">
        <f t="shared" si="23"/>
        <v>#VALUE!</v>
      </c>
      <c r="EV8" s="45" t="e">
        <f>DE4-BT$4</f>
        <v>#VALUE!</v>
      </c>
      <c r="EY8" s="41" t="s">
        <v>2200</v>
      </c>
      <c r="EZ8" s="45">
        <f>DP8/BY4</f>
        <v>0.14427860696517411</v>
      </c>
      <c r="FA8" s="45">
        <f t="shared" si="19"/>
        <v>0.17682926829268292</v>
      </c>
      <c r="FB8" s="45">
        <f t="shared" si="19"/>
        <v>0.14427860696517411</v>
      </c>
      <c r="FC8" s="45">
        <f t="shared" si="19"/>
        <v>0.15803814713896458</v>
      </c>
      <c r="FD8" s="451" t="s">
        <v>2126</v>
      </c>
      <c r="FE8" s="45">
        <f t="shared" si="19"/>
        <v>0.27499999999999997</v>
      </c>
      <c r="FF8" s="451" t="s">
        <v>2126</v>
      </c>
      <c r="FG8" s="451" t="s">
        <v>2126</v>
      </c>
      <c r="FH8" s="45">
        <f t="shared" si="19"/>
        <v>0.37037037037037035</v>
      </c>
      <c r="FI8" s="45">
        <f t="shared" si="19"/>
        <v>0.20149253731343281</v>
      </c>
      <c r="FJ8" s="45">
        <f t="shared" si="19"/>
        <v>0.20149253731343281</v>
      </c>
      <c r="FK8" s="45">
        <f t="shared" si="19"/>
        <v>0.19801980198019795</v>
      </c>
      <c r="FL8" s="45">
        <f t="shared" si="19"/>
        <v>0.19801980198019795</v>
      </c>
      <c r="FM8" s="45">
        <f t="shared" si="19"/>
        <v>0.2127659574468084</v>
      </c>
      <c r="FN8" s="45">
        <f t="shared" si="19"/>
        <v>0.21978021978021967</v>
      </c>
      <c r="FO8" s="451" t="s">
        <v>2126</v>
      </c>
      <c r="FP8" s="45">
        <f t="shared" si="19"/>
        <v>0.19801980198019795</v>
      </c>
      <c r="FQ8" s="45">
        <f t="shared" si="20"/>
        <v>0.27083333333333343</v>
      </c>
      <c r="FR8" s="45">
        <f t="shared" si="20"/>
        <v>0.27083333333333343</v>
      </c>
      <c r="FS8" s="45">
        <f t="shared" si="20"/>
        <v>0.18749999999999994</v>
      </c>
      <c r="FT8" s="45">
        <f t="shared" si="20"/>
        <v>0.265625</v>
      </c>
      <c r="FU8" s="45">
        <f t="shared" si="20"/>
        <v>0.19653179190751432</v>
      </c>
      <c r="FV8" s="45">
        <f t="shared" si="20"/>
        <v>0.25954198473282442</v>
      </c>
      <c r="FW8" s="451" t="s">
        <v>2126</v>
      </c>
      <c r="FX8" s="451" t="s">
        <v>2126</v>
      </c>
      <c r="FY8" s="45">
        <f t="shared" si="20"/>
        <v>0.3140096618357488</v>
      </c>
      <c r="FZ8" s="45">
        <f t="shared" si="20"/>
        <v>0.34759358288770054</v>
      </c>
      <c r="GA8" s="451" t="s">
        <v>2126</v>
      </c>
      <c r="GB8" s="451" t="s">
        <v>2126</v>
      </c>
      <c r="GC8" s="451" t="s">
        <v>2126</v>
      </c>
      <c r="GD8" s="451" t="s">
        <v>2126</v>
      </c>
      <c r="GE8" s="451" t="s">
        <v>2126</v>
      </c>
      <c r="GF8" s="451" t="s">
        <v>2126</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4">D4+D7+D10</f>
        <v>0.315</v>
      </c>
      <c r="AO9" s="14">
        <f t="shared" si="24"/>
        <v>0.26100000000000001</v>
      </c>
      <c r="AP9" s="14">
        <f t="shared" si="24"/>
        <v>0.315</v>
      </c>
      <c r="AQ9" s="14">
        <f t="shared" si="24"/>
        <v>0.28999999999999998</v>
      </c>
      <c r="AR9" s="14">
        <f t="shared" si="24"/>
        <v>0.17099999999999999</v>
      </c>
      <c r="AS9" s="14">
        <f t="shared" si="24"/>
        <v>5.6999999999999995E-2</v>
      </c>
      <c r="AT9" s="14">
        <f t="shared" si="24"/>
        <v>0.112</v>
      </c>
      <c r="AU9" s="14">
        <f t="shared" si="24"/>
        <v>0.112</v>
      </c>
      <c r="AV9" s="14">
        <f t="shared" si="24"/>
        <v>9.6000000000000002E-2</v>
      </c>
      <c r="AW9" s="14">
        <f t="shared" si="24"/>
        <v>0.107</v>
      </c>
      <c r="AX9" s="14">
        <f t="shared" si="24"/>
        <v>0.107</v>
      </c>
      <c r="AY9" s="14">
        <f t="shared" si="24"/>
        <v>7.6999999999999999E-2</v>
      </c>
      <c r="AZ9" s="14">
        <f t="shared" si="24"/>
        <v>7.6999999999999999E-2</v>
      </c>
      <c r="BA9" s="14">
        <f t="shared" si="24"/>
        <v>7.1000000000000008E-2</v>
      </c>
      <c r="BB9" s="14">
        <f t="shared" si="24"/>
        <v>7.0000000000000007E-2</v>
      </c>
      <c r="BC9" s="14">
        <f t="shared" si="24"/>
        <v>7.6999999999999999E-2</v>
      </c>
      <c r="BD9" s="14">
        <f t="shared" si="24"/>
        <v>7.6999999999999999E-2</v>
      </c>
      <c r="BE9" s="14">
        <f t="shared" si="24"/>
        <v>0.108</v>
      </c>
      <c r="BF9" s="14">
        <f t="shared" si="24"/>
        <v>0.108</v>
      </c>
      <c r="BG9" s="14">
        <f t="shared" si="24"/>
        <v>0.155</v>
      </c>
      <c r="BH9" s="14">
        <f t="shared" si="24"/>
        <v>9.1999999999999998E-2</v>
      </c>
      <c r="BI9" s="14">
        <f t="shared" si="24"/>
        <v>0.125</v>
      </c>
      <c r="BJ9" s="14">
        <f t="shared" si="24"/>
        <v>9.4E-2</v>
      </c>
      <c r="BK9" s="14">
        <f t="shared" ref="BK9:BT9" si="25">AA4+AA7+AA10</f>
        <v>0.09</v>
      </c>
      <c r="BL9" s="14">
        <f t="shared" si="25"/>
        <v>0.09</v>
      </c>
      <c r="BM9" s="14">
        <f t="shared" si="25"/>
        <v>0.153</v>
      </c>
      <c r="BN9" s="14">
        <f t="shared" si="25"/>
        <v>0.13900000000000001</v>
      </c>
      <c r="BO9" s="14">
        <f t="shared" si="25"/>
        <v>7.2000000000000008E-2</v>
      </c>
      <c r="BP9" s="14">
        <f t="shared" si="25"/>
        <v>9.4E-2</v>
      </c>
      <c r="BQ9" s="14">
        <f t="shared" si="25"/>
        <v>9.4E-2</v>
      </c>
      <c r="BR9" s="14">
        <f t="shared" si="25"/>
        <v>0.08</v>
      </c>
      <c r="BS9" s="14">
        <f t="shared" si="25"/>
        <v>7.8E-2</v>
      </c>
      <c r="BT9" s="14">
        <f t="shared" si="25"/>
        <v>7.8E-2</v>
      </c>
      <c r="BU9" s="482"/>
      <c r="BW9" s="41">
        <v>7</v>
      </c>
      <c r="BX9" s="39" t="s">
        <v>107</v>
      </c>
      <c r="BY9" s="42">
        <v>0.35700000000000004</v>
      </c>
      <c r="BZ9" s="42">
        <v>0.28300000000000003</v>
      </c>
      <c r="CA9" s="42">
        <v>0.35700000000000004</v>
      </c>
      <c r="CB9" s="42">
        <v>0.32200000000000001</v>
      </c>
      <c r="CC9" s="451" t="s">
        <v>2126</v>
      </c>
      <c r="CD9" s="42">
        <v>6.8999999999999992E-2</v>
      </c>
      <c r="CE9" s="451" t="s">
        <v>2126</v>
      </c>
      <c r="CF9" s="451" t="s">
        <v>2126</v>
      </c>
      <c r="CG9" s="42">
        <v>0.10700000000000001</v>
      </c>
      <c r="CH9" s="42">
        <v>0.11600000000000001</v>
      </c>
      <c r="CI9" s="42">
        <v>0.11600000000000001</v>
      </c>
      <c r="CJ9" s="451" t="s">
        <v>2126</v>
      </c>
      <c r="CK9" s="42">
        <v>8.7999999999999995E-2</v>
      </c>
      <c r="CL9" s="42">
        <v>8.1000000000000003E-2</v>
      </c>
      <c r="CM9" s="42">
        <v>7.8E-2</v>
      </c>
      <c r="CN9" s="451" t="s">
        <v>2126</v>
      </c>
      <c r="CO9" s="42">
        <v>8.7999999999999995E-2</v>
      </c>
      <c r="CP9" s="42">
        <v>0.11799999999999999</v>
      </c>
      <c r="CQ9" s="42">
        <v>0.11799999999999999</v>
      </c>
      <c r="CR9" s="42">
        <v>0.182</v>
      </c>
      <c r="CS9" s="42">
        <v>0.108</v>
      </c>
      <c r="CT9" s="42">
        <v>0.15300000000000002</v>
      </c>
      <c r="CU9" s="42">
        <v>0.111</v>
      </c>
      <c r="CV9" s="451" t="s">
        <v>2126</v>
      </c>
      <c r="CW9" s="451" t="s">
        <v>2126</v>
      </c>
      <c r="CX9" s="457">
        <v>0.16900000000000001</v>
      </c>
      <c r="CY9" s="457">
        <v>0.14899999999999999</v>
      </c>
      <c r="CZ9" s="451" t="s">
        <v>2126</v>
      </c>
      <c r="DA9" s="451" t="s">
        <v>2126</v>
      </c>
      <c r="DB9" s="451" t="s">
        <v>2126</v>
      </c>
      <c r="DC9" s="451" t="s">
        <v>2126</v>
      </c>
      <c r="DD9" s="451" t="s">
        <v>2126</v>
      </c>
      <c r="DE9" s="451" t="s">
        <v>2126</v>
      </c>
      <c r="DF9" s="482"/>
      <c r="DG9" s="482"/>
      <c r="DH9" s="482"/>
      <c r="DI9" s="482"/>
      <c r="DJ9" s="482"/>
      <c r="DK9" s="482"/>
      <c r="DM9" s="41">
        <v>2</v>
      </c>
      <c r="DN9" s="41">
        <v>3</v>
      </c>
      <c r="DO9" s="41" t="str">
        <f t="shared" si="2"/>
        <v>処遇加算Ⅰ特定加算Ⅰベア加算なしから新加算Ⅲ</v>
      </c>
      <c r="DP9" s="45">
        <f t="shared" si="17"/>
        <v>3.0000000000000027E-3</v>
      </c>
      <c r="DQ9" s="45">
        <f t="shared" si="17"/>
        <v>3.0000000000000027E-3</v>
      </c>
      <c r="DR9" s="45">
        <f t="shared" si="17"/>
        <v>3.0000000000000027E-3</v>
      </c>
      <c r="DS9" s="45">
        <f t="shared" si="17"/>
        <v>3.0000000000000027E-3</v>
      </c>
      <c r="DT9" s="45">
        <f t="shared" si="17"/>
        <v>1.2000000000000011E-2</v>
      </c>
      <c r="DU9" s="45">
        <f t="shared" si="17"/>
        <v>8.9999999999999941E-3</v>
      </c>
      <c r="DV9" s="45">
        <f t="shared" si="17"/>
        <v>3.0999999999999986E-2</v>
      </c>
      <c r="DW9" s="45">
        <f t="shared" si="17"/>
        <v>3.0999999999999986E-2</v>
      </c>
      <c r="DX9" s="45">
        <f t="shared" si="17"/>
        <v>3.0999999999999986E-2</v>
      </c>
      <c r="DY9" s="45">
        <f t="shared" si="17"/>
        <v>-9.000000000000008E-3</v>
      </c>
      <c r="DZ9" s="45">
        <f t="shared" si="17"/>
        <v>-9.000000000000008E-3</v>
      </c>
      <c r="EA9" s="45">
        <f t="shared" si="17"/>
        <v>4.9999999999999906E-3</v>
      </c>
      <c r="EB9" s="45">
        <f t="shared" si="17"/>
        <v>4.9999999999999906E-3</v>
      </c>
      <c r="EC9" s="45">
        <f t="shared" si="17"/>
        <v>4.9999999999999906E-3</v>
      </c>
      <c r="ED9" s="45">
        <f t="shared" si="17"/>
        <v>4.9999999999999906E-3</v>
      </c>
      <c r="EE9" s="45">
        <f t="shared" ref="EE9:EU9" si="26">CN5-BC$4</f>
        <v>4.9999999999999906E-3</v>
      </c>
      <c r="EF9" s="45">
        <f t="shared" si="26"/>
        <v>4.9999999999999906E-3</v>
      </c>
      <c r="EG9" s="45">
        <f t="shared" si="26"/>
        <v>2.3000000000000007E-2</v>
      </c>
      <c r="EH9" s="45">
        <f t="shared" si="26"/>
        <v>2.3000000000000007E-2</v>
      </c>
      <c r="EI9" s="45">
        <f t="shared" si="26"/>
        <v>2.300000000000002E-2</v>
      </c>
      <c r="EJ9" s="45">
        <f t="shared" si="26"/>
        <v>2.4000000000000007E-2</v>
      </c>
      <c r="EK9" s="45">
        <f t="shared" si="26"/>
        <v>2.3999999999999966E-2</v>
      </c>
      <c r="EL9" s="45">
        <f t="shared" si="26"/>
        <v>2.4000000000000007E-2</v>
      </c>
      <c r="EM9" s="45">
        <f t="shared" si="26"/>
        <v>2.6000000000000009E-2</v>
      </c>
      <c r="EN9" s="45">
        <f t="shared" si="26"/>
        <v>2.6000000000000009E-2</v>
      </c>
      <c r="EO9" s="45">
        <f t="shared" si="26"/>
        <v>2.5999999999999995E-2</v>
      </c>
      <c r="EP9" s="45">
        <f t="shared" si="26"/>
        <v>2.5999999999999995E-2</v>
      </c>
      <c r="EQ9" s="45">
        <f t="shared" si="26"/>
        <v>5.9999999999999915E-3</v>
      </c>
      <c r="ER9" s="45">
        <f t="shared" si="26"/>
        <v>5.0000000000000044E-3</v>
      </c>
      <c r="ES9" s="45">
        <f t="shared" si="26"/>
        <v>5.0000000000000044E-3</v>
      </c>
      <c r="ET9" s="45">
        <f t="shared" si="26"/>
        <v>3.9999999999999897E-3</v>
      </c>
      <c r="EU9" s="45">
        <f t="shared" si="26"/>
        <v>3.9999999999999897E-3</v>
      </c>
      <c r="EV9" s="45">
        <f>DE5-BT$4</f>
        <v>3.9999999999999897E-3</v>
      </c>
      <c r="EY9" s="41" t="s">
        <v>2201</v>
      </c>
      <c r="EZ9" s="45">
        <f>DP9/BY5</f>
        <v>8.6455331412103823E-3</v>
      </c>
      <c r="FA9" s="45">
        <f t="shared" si="19"/>
        <v>1.0989010989010999E-2</v>
      </c>
      <c r="FB9" s="45">
        <f t="shared" si="19"/>
        <v>8.6455331412103823E-3</v>
      </c>
      <c r="FC9" s="45">
        <f t="shared" si="19"/>
        <v>9.6153846153846246E-3</v>
      </c>
      <c r="FD9" s="45">
        <f t="shared" si="19"/>
        <v>7.4074074074074139E-2</v>
      </c>
      <c r="FE9" s="45">
        <f t="shared" si="19"/>
        <v>0.13432835820895517</v>
      </c>
      <c r="FF9" s="45">
        <f t="shared" si="19"/>
        <v>0.2246376811594202</v>
      </c>
      <c r="FG9" s="45">
        <f t="shared" si="19"/>
        <v>0.2246376811594202</v>
      </c>
      <c r="FH9" s="45">
        <f t="shared" si="19"/>
        <v>0.26724137931034475</v>
      </c>
      <c r="FI9" s="45">
        <f t="shared" si="19"/>
        <v>-9.1836734693877625E-2</v>
      </c>
      <c r="FJ9" s="45">
        <f t="shared" si="19"/>
        <v>-9.1836734693877625E-2</v>
      </c>
      <c r="FK9" s="45">
        <f t="shared" si="19"/>
        <v>5.8139534883720825E-2</v>
      </c>
      <c r="FL9" s="45">
        <f t="shared" si="19"/>
        <v>5.8139534883720825E-2</v>
      </c>
      <c r="FM9" s="45">
        <f t="shared" si="19"/>
        <v>6.3291139240506208E-2</v>
      </c>
      <c r="FN9" s="45">
        <f t="shared" si="19"/>
        <v>6.5789473684210398E-2</v>
      </c>
      <c r="FO9" s="45">
        <f t="shared" si="19"/>
        <v>5.8139534883720825E-2</v>
      </c>
      <c r="FP9" s="45">
        <f t="shared" si="19"/>
        <v>5.8139534883720825E-2</v>
      </c>
      <c r="FQ9" s="45">
        <f t="shared" si="20"/>
        <v>0.17968750000000006</v>
      </c>
      <c r="FR9" s="45">
        <f t="shared" si="20"/>
        <v>0.17968750000000006</v>
      </c>
      <c r="FS9" s="45">
        <f t="shared" si="20"/>
        <v>0.11979166666666677</v>
      </c>
      <c r="FT9" s="45">
        <f t="shared" si="20"/>
        <v>0.20338983050847462</v>
      </c>
      <c r="FU9" s="45">
        <f t="shared" si="20"/>
        <v>0.1472392638036808</v>
      </c>
      <c r="FV9" s="45">
        <f t="shared" si="20"/>
        <v>0.19834710743801656</v>
      </c>
      <c r="FW9" s="45">
        <f t="shared" si="20"/>
        <v>0.22033898305084751</v>
      </c>
      <c r="FX9" s="45">
        <f t="shared" si="20"/>
        <v>0.22033898305084751</v>
      </c>
      <c r="FY9" s="45">
        <f t="shared" si="20"/>
        <v>0.15476190476190471</v>
      </c>
      <c r="FZ9" s="45">
        <f t="shared" si="20"/>
        <v>0.17567567567567566</v>
      </c>
      <c r="GA9" s="45">
        <f t="shared" si="20"/>
        <v>7.1428571428571327E-2</v>
      </c>
      <c r="GB9" s="45">
        <f t="shared" si="20"/>
        <v>5.0505050505050546E-2</v>
      </c>
      <c r="GC9" s="45">
        <f t="shared" si="20"/>
        <v>5.0505050505050546E-2</v>
      </c>
      <c r="GD9" s="45">
        <f t="shared" si="20"/>
        <v>4.4943820224718989E-2</v>
      </c>
      <c r="GE9" s="45">
        <f t="shared" si="20"/>
        <v>4.5977011494252755E-2</v>
      </c>
      <c r="GF9" s="45">
        <f t="shared" si="20"/>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4">
        <v>0.02</v>
      </c>
      <c r="AB10" s="494">
        <v>0.02</v>
      </c>
      <c r="AC10" s="494">
        <v>3.7999999999999999E-2</v>
      </c>
      <c r="AD10" s="494">
        <v>3.7999999999999999E-2</v>
      </c>
      <c r="AE10" s="494">
        <v>1.0999999999999999E-2</v>
      </c>
      <c r="AF10" s="494">
        <v>1.7999999999999999E-2</v>
      </c>
      <c r="AG10" s="494">
        <v>1.7999999999999999E-2</v>
      </c>
      <c r="AH10" s="494">
        <v>1.2999999999999999E-2</v>
      </c>
      <c r="AI10" s="494">
        <v>1.2999999999999999E-2</v>
      </c>
      <c r="AJ10" s="494">
        <v>1.2999999999999999E-2</v>
      </c>
      <c r="AL10" s="41">
        <v>8</v>
      </c>
      <c r="AM10" s="39" t="s">
        <v>2029</v>
      </c>
      <c r="AN10" s="14">
        <f t="shared" ref="AN10:BJ10" si="27">D4+D7+D11</f>
        <v>0.27</v>
      </c>
      <c r="AO10" s="14">
        <f t="shared" si="27"/>
        <v>0.216</v>
      </c>
      <c r="AP10" s="14">
        <f t="shared" si="27"/>
        <v>0.27</v>
      </c>
      <c r="AQ10" s="14">
        <f t="shared" si="27"/>
        <v>0.245</v>
      </c>
      <c r="AR10" s="14">
        <f t="shared" si="27"/>
        <v>0.126</v>
      </c>
      <c r="AS10" s="14">
        <f t="shared" si="27"/>
        <v>4.5999999999999999E-2</v>
      </c>
      <c r="AT10" s="14">
        <f t="shared" si="27"/>
        <v>8.4000000000000005E-2</v>
      </c>
      <c r="AU10" s="14">
        <f t="shared" si="27"/>
        <v>8.4000000000000005E-2</v>
      </c>
      <c r="AV10" s="14">
        <f t="shared" si="27"/>
        <v>6.8000000000000005E-2</v>
      </c>
      <c r="AW10" s="14">
        <f t="shared" si="27"/>
        <v>8.8999999999999996E-2</v>
      </c>
      <c r="AX10" s="14">
        <f t="shared" si="27"/>
        <v>8.8999999999999996E-2</v>
      </c>
      <c r="AY10" s="14">
        <f t="shared" si="27"/>
        <v>6.4000000000000001E-2</v>
      </c>
      <c r="AZ10" s="14">
        <f t="shared" si="27"/>
        <v>6.4000000000000001E-2</v>
      </c>
      <c r="BA10" s="14">
        <f t="shared" si="27"/>
        <v>5.8000000000000003E-2</v>
      </c>
      <c r="BB10" s="14">
        <f t="shared" si="27"/>
        <v>5.7000000000000002E-2</v>
      </c>
      <c r="BC10" s="14">
        <f t="shared" si="27"/>
        <v>6.4000000000000001E-2</v>
      </c>
      <c r="BD10" s="14">
        <f t="shared" si="27"/>
        <v>6.4000000000000001E-2</v>
      </c>
      <c r="BE10" s="14">
        <f t="shared" si="27"/>
        <v>8.2000000000000003E-2</v>
      </c>
      <c r="BF10" s="14">
        <f t="shared" si="27"/>
        <v>8.2000000000000003E-2</v>
      </c>
      <c r="BG10" s="14">
        <f t="shared" si="27"/>
        <v>0.129</v>
      </c>
      <c r="BH10" s="14">
        <f t="shared" si="27"/>
        <v>7.1999999999999995E-2</v>
      </c>
      <c r="BI10" s="14">
        <f t="shared" si="27"/>
        <v>0.105</v>
      </c>
      <c r="BJ10" s="14">
        <f t="shared" si="27"/>
        <v>7.3999999999999996E-2</v>
      </c>
      <c r="BK10" s="14">
        <f t="shared" ref="BK10:BT10" si="28">AA4+AA7+AA11</f>
        <v>6.9999999999999993E-2</v>
      </c>
      <c r="BL10" s="14">
        <f t="shared" si="28"/>
        <v>6.9999999999999993E-2</v>
      </c>
      <c r="BM10" s="14">
        <f t="shared" si="28"/>
        <v>0.11499999999999999</v>
      </c>
      <c r="BN10" s="14">
        <f t="shared" si="28"/>
        <v>0.10100000000000001</v>
      </c>
      <c r="BO10" s="14">
        <f t="shared" si="28"/>
        <v>6.1000000000000006E-2</v>
      </c>
      <c r="BP10" s="14">
        <f t="shared" si="28"/>
        <v>7.5999999999999998E-2</v>
      </c>
      <c r="BQ10" s="14">
        <f t="shared" si="28"/>
        <v>7.5999999999999998E-2</v>
      </c>
      <c r="BR10" s="14">
        <f t="shared" si="28"/>
        <v>6.7000000000000004E-2</v>
      </c>
      <c r="BS10" s="14">
        <f t="shared" si="28"/>
        <v>6.5000000000000002E-2</v>
      </c>
      <c r="BT10" s="14">
        <f t="shared" si="28"/>
        <v>6.5000000000000002E-2</v>
      </c>
      <c r="BU10" s="482"/>
      <c r="BW10" s="41">
        <v>8</v>
      </c>
      <c r="BX10" s="39" t="s">
        <v>108</v>
      </c>
      <c r="BY10" s="42">
        <v>0.32800000000000001</v>
      </c>
      <c r="BZ10" s="42">
        <v>0.27400000000000002</v>
      </c>
      <c r="CA10" s="42">
        <v>0.32800000000000001</v>
      </c>
      <c r="CB10" s="42">
        <v>0.30299999999999999</v>
      </c>
      <c r="CC10" s="451" t="s">
        <v>2126</v>
      </c>
      <c r="CD10" s="42">
        <v>6.7999999999999991E-2</v>
      </c>
      <c r="CE10" s="451" t="s">
        <v>2126</v>
      </c>
      <c r="CF10" s="451" t="s">
        <v>2126</v>
      </c>
      <c r="CG10" s="42">
        <v>0.11799999999999999</v>
      </c>
      <c r="CH10" s="42">
        <v>0.11599999999999999</v>
      </c>
      <c r="CI10" s="42">
        <v>0.11599999999999999</v>
      </c>
      <c r="CJ10" s="451" t="s">
        <v>2126</v>
      </c>
      <c r="CK10" s="42">
        <v>8.3999999999999991E-2</v>
      </c>
      <c r="CL10" s="42">
        <v>7.8E-2</v>
      </c>
      <c r="CM10" s="42">
        <v>7.6999999999999999E-2</v>
      </c>
      <c r="CN10" s="451" t="s">
        <v>2126</v>
      </c>
      <c r="CO10" s="42">
        <v>8.3999999999999991E-2</v>
      </c>
      <c r="CP10" s="42">
        <v>0.121</v>
      </c>
      <c r="CQ10" s="42">
        <v>0.121</v>
      </c>
      <c r="CR10" s="42">
        <v>0.16799999999999998</v>
      </c>
      <c r="CS10" s="42">
        <v>0.106</v>
      </c>
      <c r="CT10" s="42">
        <v>0.13900000000000001</v>
      </c>
      <c r="CU10" s="42">
        <v>0.108</v>
      </c>
      <c r="CV10" s="451" t="s">
        <v>2126</v>
      </c>
      <c r="CW10" s="451" t="s">
        <v>2126</v>
      </c>
      <c r="CX10" s="457">
        <v>0.18</v>
      </c>
      <c r="CY10" s="457">
        <v>0.16600000000000001</v>
      </c>
      <c r="CZ10" s="451" t="s">
        <v>2126</v>
      </c>
      <c r="DA10" s="451" t="s">
        <v>2126</v>
      </c>
      <c r="DB10" s="451" t="s">
        <v>2126</v>
      </c>
      <c r="DC10" s="451" t="s">
        <v>2126</v>
      </c>
      <c r="DD10" s="451" t="s">
        <v>2126</v>
      </c>
      <c r="DE10" s="451" t="s">
        <v>2126</v>
      </c>
      <c r="DF10" s="482"/>
      <c r="DG10" s="482"/>
      <c r="DH10" s="482"/>
      <c r="DI10" s="482"/>
      <c r="DJ10" s="482"/>
      <c r="DK10" s="482"/>
      <c r="DM10" s="41">
        <v>2</v>
      </c>
      <c r="DN10" s="41">
        <v>4</v>
      </c>
      <c r="DO10" s="41" t="str">
        <f t="shared" si="2"/>
        <v>処遇加算Ⅰ特定加算Ⅰベア加算なしから新加算Ⅳ</v>
      </c>
      <c r="DP10" s="45">
        <f t="shared" si="17"/>
        <v>-7.1000000000000008E-2</v>
      </c>
      <c r="DQ10" s="45">
        <f t="shared" si="17"/>
        <v>-5.1000000000000018E-2</v>
      </c>
      <c r="DR10" s="45">
        <f t="shared" si="17"/>
        <v>-7.1000000000000008E-2</v>
      </c>
      <c r="DS10" s="45">
        <f t="shared" si="17"/>
        <v>-6.1000000000000026E-2</v>
      </c>
      <c r="DT10" s="45">
        <f t="shared" si="17"/>
        <v>-1.1999999999999983E-2</v>
      </c>
      <c r="DU10" s="45">
        <f t="shared" si="17"/>
        <v>-3.0000000000000027E-3</v>
      </c>
      <c r="DV10" s="45">
        <f t="shared" si="17"/>
        <v>7.9999999999999932E-3</v>
      </c>
      <c r="DW10" s="45">
        <f t="shared" si="17"/>
        <v>7.9999999999999932E-3</v>
      </c>
      <c r="DX10" s="45">
        <f t="shared" si="17"/>
        <v>1.3999999999999999E-2</v>
      </c>
      <c r="DY10" s="45">
        <f t="shared" si="17"/>
        <v>-2.700000000000001E-2</v>
      </c>
      <c r="DZ10" s="45">
        <f t="shared" si="17"/>
        <v>-2.700000000000001E-2</v>
      </c>
      <c r="EA10" s="45">
        <f t="shared" si="17"/>
        <v>-1.2000000000000011E-2</v>
      </c>
      <c r="EB10" s="45">
        <f t="shared" si="17"/>
        <v>-1.2000000000000011E-2</v>
      </c>
      <c r="EC10" s="45">
        <f t="shared" si="17"/>
        <v>-1.100000000000001E-2</v>
      </c>
      <c r="ED10" s="45">
        <f t="shared" si="17"/>
        <v>-9.000000000000008E-3</v>
      </c>
      <c r="EE10" s="45">
        <f t="shared" ref="EE10:EU10" si="29">CN6-BC$4</f>
        <v>-1.2000000000000011E-2</v>
      </c>
      <c r="EF10" s="45">
        <f t="shared" si="29"/>
        <v>-1.2000000000000011E-2</v>
      </c>
      <c r="EG10" s="45">
        <f t="shared" si="29"/>
        <v>0</v>
      </c>
      <c r="EH10" s="45">
        <f t="shared" si="29"/>
        <v>0</v>
      </c>
      <c r="EI10" s="45">
        <f t="shared" si="29"/>
        <v>-1.699999999999996E-2</v>
      </c>
      <c r="EJ10" s="45">
        <f t="shared" si="29"/>
        <v>2.0000000000000018E-3</v>
      </c>
      <c r="EK10" s="45">
        <f t="shared" si="29"/>
        <v>-1.0000000000000009E-2</v>
      </c>
      <c r="EL10" s="45">
        <f t="shared" si="29"/>
        <v>1.0000000000000009E-3</v>
      </c>
      <c r="EM10" s="45">
        <f t="shared" si="29"/>
        <v>4.0000000000000036E-3</v>
      </c>
      <c r="EN10" s="45">
        <f t="shared" si="29"/>
        <v>4.0000000000000036E-3</v>
      </c>
      <c r="EO10" s="45">
        <f t="shared" si="29"/>
        <v>-1.0000000000000286E-3</v>
      </c>
      <c r="EP10" s="45">
        <f t="shared" si="29"/>
        <v>5.0000000000000044E-3</v>
      </c>
      <c r="EQ10" s="45">
        <f t="shared" si="29"/>
        <v>-1.100000000000001E-2</v>
      </c>
      <c r="ER10" s="45">
        <f t="shared" si="29"/>
        <v>-1.2999999999999998E-2</v>
      </c>
      <c r="ES10" s="45">
        <f t="shared" si="29"/>
        <v>-1.2999999999999998E-2</v>
      </c>
      <c r="ET10" s="45">
        <f t="shared" si="29"/>
        <v>-1.4000000000000012E-2</v>
      </c>
      <c r="EU10" s="45">
        <f t="shared" si="29"/>
        <v>-1.4000000000000012E-2</v>
      </c>
      <c r="EV10" s="45">
        <f>DE6-BT$4</f>
        <v>-1.3000000000000012E-2</v>
      </c>
      <c r="EY10" s="41" t="s">
        <v>2202</v>
      </c>
      <c r="EZ10" s="45">
        <f>DP10/BY6</f>
        <v>-0.26007326007326009</v>
      </c>
      <c r="FA10" s="45">
        <f t="shared" si="19"/>
        <v>-0.23287671232876719</v>
      </c>
      <c r="FB10" s="45">
        <f t="shared" si="19"/>
        <v>-0.26007326007326009</v>
      </c>
      <c r="FC10" s="45">
        <f t="shared" si="19"/>
        <v>-0.24596774193548401</v>
      </c>
      <c r="FD10" s="45">
        <f t="shared" si="19"/>
        <v>-8.6956521739130307E-2</v>
      </c>
      <c r="FE10" s="45">
        <f t="shared" si="19"/>
        <v>-5.4545454545454598E-2</v>
      </c>
      <c r="FF10" s="45">
        <f t="shared" si="19"/>
        <v>6.9565217391304293E-2</v>
      </c>
      <c r="FG10" s="45">
        <f t="shared" si="19"/>
        <v>6.9565217391304293E-2</v>
      </c>
      <c r="FH10" s="45">
        <f t="shared" si="19"/>
        <v>0.14141414141414138</v>
      </c>
      <c r="FI10" s="45">
        <f t="shared" si="19"/>
        <v>-0.33750000000000013</v>
      </c>
      <c r="FJ10" s="45">
        <f t="shared" si="19"/>
        <v>-0.33750000000000013</v>
      </c>
      <c r="FK10" s="45">
        <f t="shared" si="19"/>
        <v>-0.17391304347826103</v>
      </c>
      <c r="FL10" s="45">
        <f t="shared" si="19"/>
        <v>-0.17391304347826103</v>
      </c>
      <c r="FM10" s="45">
        <f t="shared" si="19"/>
        <v>-0.17460317460317476</v>
      </c>
      <c r="FN10" s="45">
        <f t="shared" si="19"/>
        <v>-0.14516129032258077</v>
      </c>
      <c r="FO10" s="45">
        <f t="shared" si="19"/>
        <v>-0.17391304347826103</v>
      </c>
      <c r="FP10" s="45">
        <f t="shared" si="19"/>
        <v>-0.17391304347826103</v>
      </c>
      <c r="FQ10" s="45">
        <f t="shared" si="20"/>
        <v>0</v>
      </c>
      <c r="FR10" s="45">
        <f t="shared" si="20"/>
        <v>0</v>
      </c>
      <c r="FS10" s="45">
        <f t="shared" si="20"/>
        <v>-0.11184210526315762</v>
      </c>
      <c r="FT10" s="45">
        <f t="shared" si="20"/>
        <v>2.0833333333333353E-2</v>
      </c>
      <c r="FU10" s="45">
        <f t="shared" si="20"/>
        <v>-7.7519379844961309E-2</v>
      </c>
      <c r="FV10" s="45">
        <f t="shared" si="20"/>
        <v>1.0204081632653069E-2</v>
      </c>
      <c r="FW10" s="45">
        <f t="shared" si="20"/>
        <v>4.1666666666666706E-2</v>
      </c>
      <c r="FX10" s="45">
        <f t="shared" si="20"/>
        <v>4.1666666666666706E-2</v>
      </c>
      <c r="FY10" s="45">
        <f t="shared" si="20"/>
        <v>-7.0921985815604873E-3</v>
      </c>
      <c r="FZ10" s="45">
        <f t="shared" si="20"/>
        <v>3.9370078740157514E-2</v>
      </c>
      <c r="GA10" s="45">
        <f t="shared" si="20"/>
        <v>-0.16417910447761208</v>
      </c>
      <c r="GB10" s="45">
        <f t="shared" si="20"/>
        <v>-0.16049382716049379</v>
      </c>
      <c r="GC10" s="45">
        <f t="shared" si="20"/>
        <v>-0.16049382716049379</v>
      </c>
      <c r="GD10" s="45">
        <f t="shared" si="20"/>
        <v>-0.19718309859154948</v>
      </c>
      <c r="GE10" s="45">
        <f t="shared" si="20"/>
        <v>-0.20289855072463789</v>
      </c>
      <c r="GF10" s="45">
        <f t="shared" si="20"/>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0">D4+D8+D10</f>
        <v>0.3</v>
      </c>
      <c r="AO11" s="14">
        <f t="shared" si="30"/>
        <v>0.246</v>
      </c>
      <c r="AP11" s="14">
        <f t="shared" si="30"/>
        <v>0.3</v>
      </c>
      <c r="AQ11" s="14">
        <f t="shared" si="30"/>
        <v>0.27499999999999997</v>
      </c>
      <c r="AR11" s="14" t="e">
        <f t="shared" si="30"/>
        <v>#VALUE!</v>
      </c>
      <c r="AS11" s="14">
        <f t="shared" si="30"/>
        <v>5.5999999999999994E-2</v>
      </c>
      <c r="AT11" s="14" t="e">
        <f t="shared" si="30"/>
        <v>#VALUE!</v>
      </c>
      <c r="AU11" s="14" t="e">
        <f t="shared" si="30"/>
        <v>#VALUE!</v>
      </c>
      <c r="AV11" s="14">
        <f t="shared" si="30"/>
        <v>9.4E-2</v>
      </c>
      <c r="AW11" s="14">
        <f t="shared" si="30"/>
        <v>0.10299999999999999</v>
      </c>
      <c r="AX11" s="14">
        <f t="shared" si="30"/>
        <v>0.10299999999999999</v>
      </c>
      <c r="AY11" s="14">
        <f t="shared" si="30"/>
        <v>7.4999999999999997E-2</v>
      </c>
      <c r="AZ11" s="14">
        <f t="shared" si="30"/>
        <v>7.4999999999999997E-2</v>
      </c>
      <c r="BA11" s="14">
        <f t="shared" si="30"/>
        <v>6.9000000000000006E-2</v>
      </c>
      <c r="BB11" s="14">
        <f t="shared" si="30"/>
        <v>6.8000000000000005E-2</v>
      </c>
      <c r="BC11" s="14" t="e">
        <f t="shared" si="30"/>
        <v>#VALUE!</v>
      </c>
      <c r="BD11" s="14">
        <f t="shared" si="30"/>
        <v>7.4999999999999997E-2</v>
      </c>
      <c r="BE11" s="14">
        <f t="shared" si="30"/>
        <v>0.105</v>
      </c>
      <c r="BF11" s="14">
        <f t="shared" si="30"/>
        <v>0.105</v>
      </c>
      <c r="BG11" s="14">
        <f t="shared" si="30"/>
        <v>0.152</v>
      </c>
      <c r="BH11" s="14">
        <f t="shared" si="30"/>
        <v>8.8999999999999996E-2</v>
      </c>
      <c r="BI11" s="14">
        <f t="shared" si="30"/>
        <v>0.122</v>
      </c>
      <c r="BJ11" s="14">
        <f t="shared" si="30"/>
        <v>9.0999999999999998E-2</v>
      </c>
      <c r="BK11" s="14" t="e">
        <f t="shared" ref="BK11:BT11" si="31">AA4+AA8+AA10</f>
        <v>#VALUE!</v>
      </c>
      <c r="BL11" s="14" t="e">
        <f t="shared" si="31"/>
        <v>#VALUE!</v>
      </c>
      <c r="BM11" s="14">
        <f t="shared" si="31"/>
        <v>0.14899999999999999</v>
      </c>
      <c r="BN11" s="14">
        <f t="shared" si="31"/>
        <v>0.13500000000000001</v>
      </c>
      <c r="BO11" s="14" t="e">
        <f t="shared" si="31"/>
        <v>#VALUE!</v>
      </c>
      <c r="BP11" s="14" t="e">
        <f t="shared" si="31"/>
        <v>#VALUE!</v>
      </c>
      <c r="BQ11" s="14" t="e">
        <f t="shared" si="31"/>
        <v>#VALUE!</v>
      </c>
      <c r="BR11" s="14" t="e">
        <f t="shared" si="31"/>
        <v>#VALUE!</v>
      </c>
      <c r="BS11" s="14" t="e">
        <f t="shared" si="31"/>
        <v>#VALUE!</v>
      </c>
      <c r="BT11" s="14" t="e">
        <f t="shared" si="31"/>
        <v>#VALUE!</v>
      </c>
      <c r="BU11" s="482"/>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51" t="s">
        <v>2126</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7">
        <v>8.6999999999999994E-2</v>
      </c>
      <c r="CW11" s="457">
        <v>8.6999999999999994E-2</v>
      </c>
      <c r="CX11" s="457">
        <v>0.14599999999999999</v>
      </c>
      <c r="CY11" s="457">
        <v>0.13200000000000001</v>
      </c>
      <c r="CZ11" s="457">
        <v>7.3000000000000009E-2</v>
      </c>
      <c r="DA11" s="457">
        <v>8.8999999999999996E-2</v>
      </c>
      <c r="DB11" s="457">
        <v>8.8999999999999996E-2</v>
      </c>
      <c r="DC11" s="457">
        <v>7.5999999999999998E-2</v>
      </c>
      <c r="DD11" s="457">
        <v>7.3999999999999996E-2</v>
      </c>
      <c r="DE11" s="457">
        <v>7.3999999999999996E-2</v>
      </c>
      <c r="DF11" s="482"/>
      <c r="DG11" s="482"/>
      <c r="DH11" s="482"/>
      <c r="DI11" s="482"/>
      <c r="DJ11" s="482"/>
      <c r="DK11" s="482"/>
      <c r="DM11" s="41">
        <v>2</v>
      </c>
      <c r="DN11" s="41">
        <v>5</v>
      </c>
      <c r="DO11" s="41" t="str">
        <f t="shared" si="2"/>
        <v>処遇加算Ⅰ特定加算Ⅰベア加算なしから新加算Ⅴ（１）</v>
      </c>
      <c r="DP11" s="45">
        <f t="shared" si="17"/>
        <v>2.8000000000000025E-2</v>
      </c>
      <c r="DQ11" s="45">
        <f t="shared" si="17"/>
        <v>2.8000000000000025E-2</v>
      </c>
      <c r="DR11" s="45">
        <f t="shared" si="17"/>
        <v>2.8000000000000025E-2</v>
      </c>
      <c r="DS11" s="45">
        <f t="shared" si="17"/>
        <v>2.8000000000000025E-2</v>
      </c>
      <c r="DT11" s="45">
        <f t="shared" si="17"/>
        <v>2.7999999999999997E-2</v>
      </c>
      <c r="DU11" s="45">
        <f t="shared" si="17"/>
        <v>1.1999999999999997E-2</v>
      </c>
      <c r="DV11" s="45">
        <f t="shared" si="17"/>
        <v>2.4000000000000007E-2</v>
      </c>
      <c r="DW11" s="45">
        <f t="shared" si="17"/>
        <v>2.4000000000000007E-2</v>
      </c>
      <c r="DX11" s="45">
        <f t="shared" si="17"/>
        <v>2.4000000000000007E-2</v>
      </c>
      <c r="DY11" s="45">
        <f t="shared" si="17"/>
        <v>1.2999999999999998E-2</v>
      </c>
      <c r="DZ11" s="45">
        <f t="shared" si="17"/>
        <v>1.2999999999999998E-2</v>
      </c>
      <c r="EA11" s="45" t="e">
        <f t="shared" si="17"/>
        <v>#VALUE!</v>
      </c>
      <c r="EB11" s="45">
        <f t="shared" si="17"/>
        <v>8.9999999999999941E-3</v>
      </c>
      <c r="EC11" s="45">
        <f t="shared" si="17"/>
        <v>8.9999999999999941E-3</v>
      </c>
      <c r="ED11" s="45">
        <f t="shared" si="17"/>
        <v>8.9999999999999941E-3</v>
      </c>
      <c r="EE11" s="45">
        <f t="shared" ref="EE11:EU11" si="32">CN7-BC$4</f>
        <v>8.9999999999999941E-3</v>
      </c>
      <c r="EF11" s="45">
        <f t="shared" si="32"/>
        <v>8.9999999999999941E-3</v>
      </c>
      <c r="EG11" s="45">
        <f t="shared" si="32"/>
        <v>1.6E-2</v>
      </c>
      <c r="EH11" s="45">
        <f t="shared" si="32"/>
        <v>1.6E-2</v>
      </c>
      <c r="EI11" s="45">
        <f t="shared" si="32"/>
        <v>1.6000000000000014E-2</v>
      </c>
      <c r="EJ11" s="45">
        <f t="shared" si="32"/>
        <v>1.7000000000000001E-2</v>
      </c>
      <c r="EK11" s="45">
        <f t="shared" si="32"/>
        <v>1.7000000000000015E-2</v>
      </c>
      <c r="EL11" s="45">
        <f t="shared" si="32"/>
        <v>1.7000000000000001E-2</v>
      </c>
      <c r="EM11" s="45">
        <f t="shared" si="32"/>
        <v>1.7000000000000001E-2</v>
      </c>
      <c r="EN11" s="45">
        <f t="shared" si="32"/>
        <v>1.7000000000000001E-2</v>
      </c>
      <c r="EO11" s="45">
        <f t="shared" si="32"/>
        <v>3.1E-2</v>
      </c>
      <c r="EP11" s="45">
        <f t="shared" si="32"/>
        <v>3.1E-2</v>
      </c>
      <c r="EQ11" s="45">
        <f t="shared" si="32"/>
        <v>1.1999999999999997E-2</v>
      </c>
      <c r="ER11" s="45">
        <f t="shared" si="32"/>
        <v>1.2999999999999998E-2</v>
      </c>
      <c r="ES11" s="45">
        <f t="shared" si="32"/>
        <v>1.2999999999999998E-2</v>
      </c>
      <c r="ET11" s="45">
        <f t="shared" si="32"/>
        <v>8.9999999999999941E-3</v>
      </c>
      <c r="EU11" s="45">
        <f t="shared" si="32"/>
        <v>8.9999999999999941E-3</v>
      </c>
      <c r="EV11" s="45">
        <f>DE7-BT$4</f>
        <v>8.9999999999999941E-3</v>
      </c>
      <c r="EY11" s="41" t="s">
        <v>2203</v>
      </c>
      <c r="EZ11" s="45">
        <f>DP11/BY7</f>
        <v>7.5268817204301133E-2</v>
      </c>
      <c r="FA11" s="45">
        <f t="shared" si="19"/>
        <v>9.3959731543624234E-2</v>
      </c>
      <c r="FB11" s="45">
        <f t="shared" si="19"/>
        <v>7.5268817204301133E-2</v>
      </c>
      <c r="FC11" s="45">
        <f t="shared" si="19"/>
        <v>8.3086053412462973E-2</v>
      </c>
      <c r="FD11" s="45">
        <f t="shared" si="19"/>
        <v>0.15730337078651685</v>
      </c>
      <c r="FE11" s="45">
        <f t="shared" si="19"/>
        <v>0.1714285714285714</v>
      </c>
      <c r="FF11" s="45">
        <f t="shared" si="19"/>
        <v>0.18320610687022906</v>
      </c>
      <c r="FG11" s="45">
        <f t="shared" si="19"/>
        <v>0.18320610687022906</v>
      </c>
      <c r="FH11" s="45">
        <f t="shared" si="19"/>
        <v>0.22018348623853215</v>
      </c>
      <c r="FI11" s="45">
        <f t="shared" si="19"/>
        <v>0.10833333333333331</v>
      </c>
      <c r="FJ11" s="45">
        <f t="shared" si="19"/>
        <v>0.10833333333333331</v>
      </c>
      <c r="FK11" s="451" t="s">
        <v>2126</v>
      </c>
      <c r="FL11" s="45">
        <f t="shared" si="19"/>
        <v>9.9999999999999936E-2</v>
      </c>
      <c r="FM11" s="45">
        <f t="shared" si="19"/>
        <v>0.10843373493975896</v>
      </c>
      <c r="FN11" s="45">
        <f t="shared" si="19"/>
        <v>0.11249999999999992</v>
      </c>
      <c r="FO11" s="45">
        <f t="shared" si="19"/>
        <v>9.9999999999999936E-2</v>
      </c>
      <c r="FP11" s="45">
        <f t="shared" si="19"/>
        <v>9.9999999999999936E-2</v>
      </c>
      <c r="FQ11" s="45">
        <f t="shared" si="20"/>
        <v>0.13223140495867769</v>
      </c>
      <c r="FR11" s="45">
        <f t="shared" si="20"/>
        <v>0.13223140495867769</v>
      </c>
      <c r="FS11" s="45">
        <f t="shared" si="20"/>
        <v>8.6486486486486561E-2</v>
      </c>
      <c r="FT11" s="45">
        <f t="shared" si="20"/>
        <v>0.15315315315315317</v>
      </c>
      <c r="FU11" s="45">
        <f t="shared" si="20"/>
        <v>0.10897435897435905</v>
      </c>
      <c r="FV11" s="45">
        <f t="shared" si="20"/>
        <v>0.14912280701754385</v>
      </c>
      <c r="FW11" s="45">
        <f t="shared" si="20"/>
        <v>0.15596330275229359</v>
      </c>
      <c r="FX11" s="45">
        <f t="shared" si="20"/>
        <v>0.15596330275229359</v>
      </c>
      <c r="FY11" s="45">
        <f t="shared" si="20"/>
        <v>0.1791907514450867</v>
      </c>
      <c r="FZ11" s="45">
        <f t="shared" si="20"/>
        <v>0.20261437908496732</v>
      </c>
      <c r="GA11" s="45">
        <f t="shared" si="20"/>
        <v>0.13333333333333328</v>
      </c>
      <c r="GB11" s="45">
        <f t="shared" si="20"/>
        <v>0.12149532710280372</v>
      </c>
      <c r="GC11" s="45">
        <f t="shared" si="20"/>
        <v>0.12149532710280372</v>
      </c>
      <c r="GD11" s="45">
        <f t="shared" si="20"/>
        <v>9.5744680851063774E-2</v>
      </c>
      <c r="GE11" s="45">
        <f t="shared" si="20"/>
        <v>9.7826086956521674E-2</v>
      </c>
      <c r="GF11" s="45">
        <f t="shared" si="20"/>
        <v>9.8901098901098841E-2</v>
      </c>
    </row>
    <row r="12" spans="2:188">
      <c r="AL12" s="41">
        <v>10</v>
      </c>
      <c r="AM12" s="39" t="s">
        <v>2030</v>
      </c>
      <c r="AN12" s="42">
        <f t="shared" ref="AN12:BJ12" si="33">D4+D8+D11</f>
        <v>0.255</v>
      </c>
      <c r="AO12" s="42">
        <f t="shared" si="33"/>
        <v>0.20099999999999998</v>
      </c>
      <c r="AP12" s="42">
        <f t="shared" si="33"/>
        <v>0.255</v>
      </c>
      <c r="AQ12" s="42">
        <f t="shared" si="33"/>
        <v>0.22999999999999998</v>
      </c>
      <c r="AR12" s="42" t="e">
        <f t="shared" si="33"/>
        <v>#VALUE!</v>
      </c>
      <c r="AS12" s="42">
        <f t="shared" si="33"/>
        <v>4.4999999999999998E-2</v>
      </c>
      <c r="AT12" s="42" t="e">
        <f t="shared" si="33"/>
        <v>#VALUE!</v>
      </c>
      <c r="AU12" s="42" t="e">
        <f t="shared" si="33"/>
        <v>#VALUE!</v>
      </c>
      <c r="AV12" s="42">
        <f t="shared" si="33"/>
        <v>6.6000000000000003E-2</v>
      </c>
      <c r="AW12" s="42">
        <f t="shared" si="33"/>
        <v>8.4999999999999992E-2</v>
      </c>
      <c r="AX12" s="42">
        <f t="shared" si="33"/>
        <v>8.4999999999999992E-2</v>
      </c>
      <c r="AY12" s="42">
        <f t="shared" si="33"/>
        <v>6.2E-2</v>
      </c>
      <c r="AZ12" s="42">
        <f t="shared" si="33"/>
        <v>6.2E-2</v>
      </c>
      <c r="BA12" s="42">
        <f t="shared" si="33"/>
        <v>5.6000000000000001E-2</v>
      </c>
      <c r="BB12" s="42">
        <f t="shared" si="33"/>
        <v>5.5E-2</v>
      </c>
      <c r="BC12" s="42" t="e">
        <f t="shared" si="33"/>
        <v>#VALUE!</v>
      </c>
      <c r="BD12" s="42">
        <f t="shared" si="33"/>
        <v>6.2E-2</v>
      </c>
      <c r="BE12" s="42">
        <f t="shared" si="33"/>
        <v>7.9000000000000001E-2</v>
      </c>
      <c r="BF12" s="42">
        <f t="shared" si="33"/>
        <v>7.9000000000000001E-2</v>
      </c>
      <c r="BG12" s="42">
        <f t="shared" si="33"/>
        <v>0.126</v>
      </c>
      <c r="BH12" s="42">
        <f t="shared" si="33"/>
        <v>6.8999999999999992E-2</v>
      </c>
      <c r="BI12" s="42">
        <f t="shared" si="33"/>
        <v>0.10199999999999999</v>
      </c>
      <c r="BJ12" s="42">
        <f t="shared" si="33"/>
        <v>7.0999999999999994E-2</v>
      </c>
      <c r="BK12" s="42" t="e">
        <f t="shared" ref="BK12:BT12" si="34">AA4+AA8+AA11</f>
        <v>#VALUE!</v>
      </c>
      <c r="BL12" s="42" t="e">
        <f t="shared" si="34"/>
        <v>#VALUE!</v>
      </c>
      <c r="BM12" s="42">
        <f t="shared" si="34"/>
        <v>0.11099999999999999</v>
      </c>
      <c r="BN12" s="42">
        <f t="shared" si="34"/>
        <v>9.7000000000000003E-2</v>
      </c>
      <c r="BO12" s="42" t="e">
        <f t="shared" si="34"/>
        <v>#VALUE!</v>
      </c>
      <c r="BP12" s="42" t="e">
        <f t="shared" si="34"/>
        <v>#VALUE!</v>
      </c>
      <c r="BQ12" s="42" t="e">
        <f t="shared" si="34"/>
        <v>#VALUE!</v>
      </c>
      <c r="BR12" s="42" t="e">
        <f t="shared" si="34"/>
        <v>#VALUE!</v>
      </c>
      <c r="BS12" s="42" t="e">
        <f t="shared" si="34"/>
        <v>#VALUE!</v>
      </c>
      <c r="BT12" s="42" t="e">
        <f t="shared" si="34"/>
        <v>#VALUE!</v>
      </c>
      <c r="BU12" s="495"/>
      <c r="BW12" s="41">
        <v>10</v>
      </c>
      <c r="BX12" s="39" t="s">
        <v>110</v>
      </c>
      <c r="BY12" s="42">
        <v>0.28300000000000003</v>
      </c>
      <c r="BZ12" s="42">
        <v>0.22899999999999998</v>
      </c>
      <c r="CA12" s="42">
        <v>0.28300000000000003</v>
      </c>
      <c r="CB12" s="42">
        <v>0.25800000000000001</v>
      </c>
      <c r="CC12" s="451" t="s">
        <v>2126</v>
      </c>
      <c r="CD12" s="42">
        <v>5.6999999999999995E-2</v>
      </c>
      <c r="CE12" s="451" t="s">
        <v>2126</v>
      </c>
      <c r="CF12" s="451" t="s">
        <v>2126</v>
      </c>
      <c r="CG12" s="42">
        <v>0.09</v>
      </c>
      <c r="CH12" s="42">
        <v>9.799999999999999E-2</v>
      </c>
      <c r="CI12" s="42">
        <v>9.799999999999999E-2</v>
      </c>
      <c r="CJ12" s="451" t="s">
        <v>2126</v>
      </c>
      <c r="CK12" s="42">
        <v>7.0999999999999994E-2</v>
      </c>
      <c r="CL12" s="42">
        <v>6.5000000000000002E-2</v>
      </c>
      <c r="CM12" s="42">
        <v>6.4000000000000001E-2</v>
      </c>
      <c r="CN12" s="451" t="s">
        <v>2126</v>
      </c>
      <c r="CO12" s="42">
        <v>7.0999999999999994E-2</v>
      </c>
      <c r="CP12" s="42">
        <v>9.5000000000000001E-2</v>
      </c>
      <c r="CQ12" s="42">
        <v>9.5000000000000001E-2</v>
      </c>
      <c r="CR12" s="42">
        <v>0.14200000000000002</v>
      </c>
      <c r="CS12" s="42">
        <v>8.5999999999999993E-2</v>
      </c>
      <c r="CT12" s="42">
        <v>0.11899999999999999</v>
      </c>
      <c r="CU12" s="42">
        <v>8.7999999999999995E-2</v>
      </c>
      <c r="CV12" s="451" t="s">
        <v>2126</v>
      </c>
      <c r="CW12" s="451" t="s">
        <v>2126</v>
      </c>
      <c r="CX12" s="457">
        <v>0.14199999999999999</v>
      </c>
      <c r="CY12" s="457">
        <v>0.128</v>
      </c>
      <c r="CZ12" s="451" t="s">
        <v>2126</v>
      </c>
      <c r="DA12" s="451" t="s">
        <v>2126</v>
      </c>
      <c r="DB12" s="451" t="s">
        <v>2126</v>
      </c>
      <c r="DC12" s="451" t="s">
        <v>2126</v>
      </c>
      <c r="DD12" s="451" t="s">
        <v>2126</v>
      </c>
      <c r="DE12" s="451" t="s">
        <v>2126</v>
      </c>
      <c r="DF12" s="495"/>
      <c r="DG12" s="495"/>
      <c r="DH12" s="495"/>
      <c r="DI12" s="495"/>
      <c r="DJ12" s="495"/>
      <c r="DK12" s="495"/>
      <c r="DM12" s="41">
        <v>3</v>
      </c>
      <c r="DN12" s="41">
        <v>1</v>
      </c>
      <c r="DO12" s="41" t="str">
        <f t="shared" si="2"/>
        <v>処遇加算Ⅰ特定加算Ⅱベア加算から新加算Ⅰ</v>
      </c>
      <c r="DP12" s="45">
        <f t="shared" ref="DP12:ED15" si="35">BY3-AN$5</f>
        <v>4.3000000000000038E-2</v>
      </c>
      <c r="DQ12" s="45">
        <f t="shared" si="35"/>
        <v>4.3000000000000038E-2</v>
      </c>
      <c r="DR12" s="45">
        <f t="shared" si="35"/>
        <v>4.3000000000000038E-2</v>
      </c>
      <c r="DS12" s="45">
        <f t="shared" si="35"/>
        <v>4.3000000000000038E-2</v>
      </c>
      <c r="DT12" s="45" t="e">
        <f t="shared" si="35"/>
        <v>#VALUE!</v>
      </c>
      <c r="DU12" s="45">
        <f t="shared" si="35"/>
        <v>1.2999999999999998E-2</v>
      </c>
      <c r="DV12" s="45" t="e">
        <f t="shared" si="35"/>
        <v>#VALUE!</v>
      </c>
      <c r="DW12" s="45" t="e">
        <f t="shared" si="35"/>
        <v>#VALUE!</v>
      </c>
      <c r="DX12" s="45">
        <f t="shared" si="35"/>
        <v>2.6000000000000009E-2</v>
      </c>
      <c r="DY12" s="45">
        <f t="shared" si="35"/>
        <v>1.7000000000000001E-2</v>
      </c>
      <c r="DZ12" s="45">
        <f t="shared" si="35"/>
        <v>1.7000000000000001E-2</v>
      </c>
      <c r="EA12" s="45">
        <f t="shared" si="35"/>
        <v>1.0999999999999996E-2</v>
      </c>
      <c r="EB12" s="45">
        <f t="shared" si="35"/>
        <v>1.0999999999999996E-2</v>
      </c>
      <c r="EC12" s="45">
        <f t="shared" si="35"/>
        <v>1.0999999999999996E-2</v>
      </c>
      <c r="ED12" s="45">
        <f t="shared" si="35"/>
        <v>1.0999999999999996E-2</v>
      </c>
      <c r="EE12" s="45" t="e">
        <f t="shared" ref="EE12:EU12" si="36">CN3-BC$5</f>
        <v>#VALUE!</v>
      </c>
      <c r="EF12" s="45">
        <f t="shared" si="36"/>
        <v>1.0999999999999996E-2</v>
      </c>
      <c r="EG12" s="45">
        <f t="shared" si="36"/>
        <v>1.9000000000000017E-2</v>
      </c>
      <c r="EH12" s="45">
        <f t="shared" si="36"/>
        <v>1.9000000000000017E-2</v>
      </c>
      <c r="EI12" s="45">
        <f t="shared" si="36"/>
        <v>1.8999999999999989E-2</v>
      </c>
      <c r="EJ12" s="45">
        <f t="shared" si="36"/>
        <v>2.0000000000000004E-2</v>
      </c>
      <c r="EK12" s="45">
        <f t="shared" si="36"/>
        <v>1.999999999999999E-2</v>
      </c>
      <c r="EL12" s="45">
        <f t="shared" si="36"/>
        <v>2.0000000000000004E-2</v>
      </c>
      <c r="EM12" s="45" t="e">
        <f t="shared" si="36"/>
        <v>#VALUE!</v>
      </c>
      <c r="EN12" s="45" t="e">
        <f t="shared" si="36"/>
        <v>#VALUE!</v>
      </c>
      <c r="EO12" s="45">
        <f t="shared" si="36"/>
        <v>3.5000000000000003E-2</v>
      </c>
      <c r="EP12" s="45">
        <f t="shared" si="36"/>
        <v>3.5000000000000003E-2</v>
      </c>
      <c r="EQ12" s="45" t="e">
        <f t="shared" si="36"/>
        <v>#VALUE!</v>
      </c>
      <c r="ER12" s="45" t="e">
        <f t="shared" si="36"/>
        <v>#VALUE!</v>
      </c>
      <c r="ES12" s="45" t="e">
        <f t="shared" si="36"/>
        <v>#VALUE!</v>
      </c>
      <c r="ET12" s="45" t="e">
        <f t="shared" si="36"/>
        <v>#VALUE!</v>
      </c>
      <c r="EU12" s="45" t="e">
        <f t="shared" si="36"/>
        <v>#VALUE!</v>
      </c>
      <c r="EV12" s="45" t="e">
        <f>DE3-BT$5</f>
        <v>#VALUE!</v>
      </c>
      <c r="EY12" s="41" t="s">
        <v>2204</v>
      </c>
      <c r="EZ12" s="45">
        <f>DP12/BY3</f>
        <v>0.10311750599520392</v>
      </c>
      <c r="FA12" s="45">
        <f t="shared" ref="FA12:FP15" si="37">DQ12/BZ3</f>
        <v>0.12536443148688056</v>
      </c>
      <c r="FB12" s="45">
        <f t="shared" si="37"/>
        <v>0.10311750599520392</v>
      </c>
      <c r="FC12" s="45">
        <f t="shared" si="37"/>
        <v>0.11256544502617812</v>
      </c>
      <c r="FD12" s="451" t="s">
        <v>2126</v>
      </c>
      <c r="FE12" s="45">
        <f t="shared" si="37"/>
        <v>0.16049382716049382</v>
      </c>
      <c r="FF12" s="451" t="s">
        <v>2126</v>
      </c>
      <c r="FG12" s="451" t="s">
        <v>2126</v>
      </c>
      <c r="FH12" s="45">
        <f t="shared" si="37"/>
        <v>0.18978102189781026</v>
      </c>
      <c r="FI12" s="45">
        <f t="shared" si="37"/>
        <v>0.12318840579710144</v>
      </c>
      <c r="FJ12" s="45">
        <f t="shared" si="37"/>
        <v>0.12318840579710144</v>
      </c>
      <c r="FK12" s="45">
        <f t="shared" si="37"/>
        <v>0.10679611650485434</v>
      </c>
      <c r="FL12" s="45">
        <f t="shared" si="37"/>
        <v>0.10679611650485434</v>
      </c>
      <c r="FM12" s="45">
        <f t="shared" si="37"/>
        <v>0.11458333333333329</v>
      </c>
      <c r="FN12" s="45">
        <f t="shared" si="37"/>
        <v>0.11827956989247307</v>
      </c>
      <c r="FO12" s="451" t="s">
        <v>2126</v>
      </c>
      <c r="FP12" s="45">
        <f t="shared" si="37"/>
        <v>0.10679611650485434</v>
      </c>
      <c r="FQ12" s="45">
        <f t="shared" ref="FQ12:FZ15" si="38">EG12/CP3</f>
        <v>0.1292517006802722</v>
      </c>
      <c r="FR12" s="45">
        <f t="shared" si="38"/>
        <v>0.1292517006802722</v>
      </c>
      <c r="FS12" s="45">
        <f t="shared" si="38"/>
        <v>9.0047393364928868E-2</v>
      </c>
      <c r="FT12" s="45">
        <f t="shared" si="38"/>
        <v>0.15267175572519087</v>
      </c>
      <c r="FU12" s="45">
        <f t="shared" si="38"/>
        <v>0.11363636363636359</v>
      </c>
      <c r="FV12" s="45">
        <f t="shared" si="38"/>
        <v>0.1492537313432836</v>
      </c>
      <c r="FW12" s="451" t="s">
        <v>2126</v>
      </c>
      <c r="FX12" s="451" t="s">
        <v>2126</v>
      </c>
      <c r="FY12" s="45">
        <f t="shared" si="38"/>
        <v>0.16587677725118483</v>
      </c>
      <c r="FZ12" s="45">
        <f t="shared" si="38"/>
        <v>0.18324607329842935</v>
      </c>
      <c r="GA12" s="451" t="s">
        <v>2126</v>
      </c>
      <c r="GB12" s="451" t="s">
        <v>2126</v>
      </c>
      <c r="GC12" s="451" t="s">
        <v>2126</v>
      </c>
      <c r="GD12" s="451" t="s">
        <v>2126</v>
      </c>
      <c r="GE12" s="451" t="s">
        <v>2126</v>
      </c>
      <c r="GF12" s="451" t="s">
        <v>2126</v>
      </c>
    </row>
    <row r="13" spans="2:188">
      <c r="AL13" s="41">
        <v>11</v>
      </c>
      <c r="AM13" s="39" t="s">
        <v>2024</v>
      </c>
      <c r="AN13" s="14">
        <f t="shared" ref="AN13:BJ13" si="39">D4+D9+D10</f>
        <v>0.245</v>
      </c>
      <c r="AO13" s="14">
        <f t="shared" si="39"/>
        <v>0.191</v>
      </c>
      <c r="AP13" s="14">
        <f t="shared" si="39"/>
        <v>0.245</v>
      </c>
      <c r="AQ13" s="14">
        <f t="shared" si="39"/>
        <v>0.21999999999999997</v>
      </c>
      <c r="AR13" s="14">
        <f t="shared" si="39"/>
        <v>0.11</v>
      </c>
      <c r="AS13" s="14">
        <f t="shared" si="39"/>
        <v>4.2999999999999997E-2</v>
      </c>
      <c r="AT13" s="14">
        <f t="shared" si="39"/>
        <v>9.0999999999999998E-2</v>
      </c>
      <c r="AU13" s="14">
        <f t="shared" si="39"/>
        <v>9.0999999999999998E-2</v>
      </c>
      <c r="AV13" s="14">
        <f t="shared" si="39"/>
        <v>7.4999999999999997E-2</v>
      </c>
      <c r="AW13" s="14">
        <f t="shared" si="39"/>
        <v>6.7000000000000004E-2</v>
      </c>
      <c r="AX13" s="14">
        <f t="shared" si="39"/>
        <v>6.7000000000000004E-2</v>
      </c>
      <c r="AY13" s="14">
        <f t="shared" si="39"/>
        <v>0.06</v>
      </c>
      <c r="AZ13" s="14">
        <f t="shared" si="39"/>
        <v>0.06</v>
      </c>
      <c r="BA13" s="14">
        <f t="shared" si="39"/>
        <v>5.3999999999999999E-2</v>
      </c>
      <c r="BB13" s="14">
        <f t="shared" si="39"/>
        <v>5.2999999999999999E-2</v>
      </c>
      <c r="BC13" s="14">
        <f t="shared" si="39"/>
        <v>0.06</v>
      </c>
      <c r="BD13" s="14">
        <f t="shared" si="39"/>
        <v>0.06</v>
      </c>
      <c r="BE13" s="14">
        <f t="shared" si="39"/>
        <v>8.8999999999999996E-2</v>
      </c>
      <c r="BF13" s="14">
        <f t="shared" si="39"/>
        <v>8.8999999999999996E-2</v>
      </c>
      <c r="BG13" s="14">
        <f t="shared" si="39"/>
        <v>0.13600000000000001</v>
      </c>
      <c r="BH13" s="14">
        <f t="shared" si="39"/>
        <v>7.9000000000000001E-2</v>
      </c>
      <c r="BI13" s="14">
        <f t="shared" si="39"/>
        <v>0.112</v>
      </c>
      <c r="BJ13" s="14">
        <f t="shared" si="39"/>
        <v>8.1000000000000003E-2</v>
      </c>
      <c r="BK13" s="14">
        <f t="shared" ref="BK13:BT13" si="40">AA4+AA9+AA10</f>
        <v>7.9000000000000001E-2</v>
      </c>
      <c r="BL13" s="14">
        <f t="shared" si="40"/>
        <v>7.9000000000000001E-2</v>
      </c>
      <c r="BM13" s="14">
        <f t="shared" si="40"/>
        <v>0.10999999999999999</v>
      </c>
      <c r="BN13" s="14">
        <f t="shared" si="40"/>
        <v>9.6000000000000002E-2</v>
      </c>
      <c r="BO13" s="14">
        <f t="shared" si="40"/>
        <v>5.5000000000000007E-2</v>
      </c>
      <c r="BP13" s="14">
        <f t="shared" si="40"/>
        <v>6.8000000000000005E-2</v>
      </c>
      <c r="BQ13" s="14">
        <f t="shared" si="40"/>
        <v>6.8000000000000005E-2</v>
      </c>
      <c r="BR13" s="14">
        <f t="shared" si="40"/>
        <v>6.2E-2</v>
      </c>
      <c r="BS13" s="14">
        <f t="shared" si="40"/>
        <v>0.06</v>
      </c>
      <c r="BT13" s="14">
        <f t="shared" si="40"/>
        <v>0.06</v>
      </c>
      <c r="BU13" s="482"/>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51" t="s">
        <v>2126</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7">
        <v>8.1000000000000003E-2</v>
      </c>
      <c r="CW13" s="457">
        <v>8.1000000000000003E-2</v>
      </c>
      <c r="CX13" s="457">
        <v>0.152</v>
      </c>
      <c r="CY13" s="457">
        <v>0.14399999999999999</v>
      </c>
      <c r="CZ13" s="457">
        <v>6.5000000000000002E-2</v>
      </c>
      <c r="DA13" s="457">
        <v>8.4999999999999992E-2</v>
      </c>
      <c r="DB13" s="457">
        <v>8.4999999999999992E-2</v>
      </c>
      <c r="DC13" s="457">
        <v>6.699999999999999E-2</v>
      </c>
      <c r="DD13" s="457">
        <v>6.5999999999999989E-2</v>
      </c>
      <c r="DE13" s="457">
        <v>6.5999999999999989E-2</v>
      </c>
      <c r="DF13" s="495"/>
      <c r="DG13" s="495"/>
      <c r="DH13" s="495"/>
      <c r="DI13" s="495"/>
      <c r="DJ13" s="495"/>
      <c r="DK13" s="495"/>
      <c r="DM13" s="41">
        <v>3</v>
      </c>
      <c r="DN13" s="41">
        <v>2</v>
      </c>
      <c r="DO13" s="41" t="str">
        <f t="shared" si="2"/>
        <v>処遇加算Ⅰ特定加算Ⅱベア加算から新加算Ⅱ</v>
      </c>
      <c r="DP13" s="45">
        <f t="shared" si="35"/>
        <v>2.8000000000000025E-2</v>
      </c>
      <c r="DQ13" s="45">
        <f t="shared" si="35"/>
        <v>2.8000000000000025E-2</v>
      </c>
      <c r="DR13" s="45">
        <f t="shared" si="35"/>
        <v>2.8000000000000025E-2</v>
      </c>
      <c r="DS13" s="45">
        <f t="shared" si="35"/>
        <v>2.8000000000000025E-2</v>
      </c>
      <c r="DT13" s="45" t="e">
        <f t="shared" si="35"/>
        <v>#VALUE!</v>
      </c>
      <c r="DU13" s="45">
        <f t="shared" si="35"/>
        <v>1.1999999999999997E-2</v>
      </c>
      <c r="DV13" s="45" t="e">
        <f t="shared" si="35"/>
        <v>#VALUE!</v>
      </c>
      <c r="DW13" s="45" t="e">
        <f t="shared" si="35"/>
        <v>#VALUE!</v>
      </c>
      <c r="DX13" s="45">
        <f t="shared" si="35"/>
        <v>2.4000000000000007E-2</v>
      </c>
      <c r="DY13" s="45">
        <f t="shared" si="35"/>
        <v>1.2999999999999998E-2</v>
      </c>
      <c r="DZ13" s="45">
        <f t="shared" si="35"/>
        <v>1.2999999999999998E-2</v>
      </c>
      <c r="EA13" s="45">
        <f t="shared" si="35"/>
        <v>8.9999999999999941E-3</v>
      </c>
      <c r="EB13" s="45">
        <f t="shared" si="35"/>
        <v>8.9999999999999941E-3</v>
      </c>
      <c r="EC13" s="45">
        <f t="shared" si="35"/>
        <v>8.9999999999999941E-3</v>
      </c>
      <c r="ED13" s="45">
        <f t="shared" si="35"/>
        <v>8.9999999999999941E-3</v>
      </c>
      <c r="EE13" s="45" t="e">
        <f t="shared" ref="EE13:EU13" si="41">CN4-BC$5</f>
        <v>#VALUE!</v>
      </c>
      <c r="EF13" s="45">
        <f t="shared" si="41"/>
        <v>8.9999999999999941E-3</v>
      </c>
      <c r="EG13" s="45">
        <f t="shared" si="41"/>
        <v>1.6000000000000014E-2</v>
      </c>
      <c r="EH13" s="45">
        <f t="shared" si="41"/>
        <v>1.6000000000000014E-2</v>
      </c>
      <c r="EI13" s="45">
        <f t="shared" si="41"/>
        <v>1.5999999999999986E-2</v>
      </c>
      <c r="EJ13" s="45">
        <f t="shared" si="41"/>
        <v>1.7000000000000001E-2</v>
      </c>
      <c r="EK13" s="45">
        <f t="shared" si="41"/>
        <v>1.6999999999999987E-2</v>
      </c>
      <c r="EL13" s="45">
        <f t="shared" si="41"/>
        <v>1.7000000000000001E-2</v>
      </c>
      <c r="EM13" s="45" t="e">
        <f t="shared" si="41"/>
        <v>#VALUE!</v>
      </c>
      <c r="EN13" s="45" t="e">
        <f t="shared" si="41"/>
        <v>#VALUE!</v>
      </c>
      <c r="EO13" s="45">
        <f t="shared" si="41"/>
        <v>3.1E-2</v>
      </c>
      <c r="EP13" s="45">
        <f t="shared" si="41"/>
        <v>3.1E-2</v>
      </c>
      <c r="EQ13" s="45" t="e">
        <f t="shared" si="41"/>
        <v>#VALUE!</v>
      </c>
      <c r="ER13" s="45" t="e">
        <f t="shared" si="41"/>
        <v>#VALUE!</v>
      </c>
      <c r="ES13" s="45" t="e">
        <f t="shared" si="41"/>
        <v>#VALUE!</v>
      </c>
      <c r="ET13" s="45" t="e">
        <f t="shared" si="41"/>
        <v>#VALUE!</v>
      </c>
      <c r="EU13" s="45" t="e">
        <f t="shared" si="41"/>
        <v>#VALUE!</v>
      </c>
      <c r="EV13" s="45" t="e">
        <f>DE4-BT$5</f>
        <v>#VALUE!</v>
      </c>
      <c r="EY13" s="41" t="s">
        <v>2205</v>
      </c>
      <c r="EZ13" s="45">
        <f>DP13/BY4</f>
        <v>6.9651741293532396E-2</v>
      </c>
      <c r="FA13" s="45">
        <f t="shared" si="37"/>
        <v>8.5365853658536661E-2</v>
      </c>
      <c r="FB13" s="45">
        <f t="shared" si="37"/>
        <v>6.9651741293532396E-2</v>
      </c>
      <c r="FC13" s="45">
        <f t="shared" si="37"/>
        <v>7.6294277929155385E-2</v>
      </c>
      <c r="FD13" s="451" t="s">
        <v>2126</v>
      </c>
      <c r="FE13" s="45">
        <f t="shared" si="37"/>
        <v>0.15</v>
      </c>
      <c r="FF13" s="451" t="s">
        <v>2126</v>
      </c>
      <c r="FG13" s="451" t="s">
        <v>2126</v>
      </c>
      <c r="FH13" s="45">
        <f t="shared" si="37"/>
        <v>0.17777777777777781</v>
      </c>
      <c r="FI13" s="45">
        <f t="shared" si="37"/>
        <v>9.7014925373134303E-2</v>
      </c>
      <c r="FJ13" s="45">
        <f t="shared" si="37"/>
        <v>9.7014925373134303E-2</v>
      </c>
      <c r="FK13" s="45">
        <f t="shared" si="37"/>
        <v>8.9108910891089063E-2</v>
      </c>
      <c r="FL13" s="45">
        <f t="shared" si="37"/>
        <v>8.9108910891089063E-2</v>
      </c>
      <c r="FM13" s="45">
        <f t="shared" si="37"/>
        <v>9.5744680851063774E-2</v>
      </c>
      <c r="FN13" s="45">
        <f t="shared" si="37"/>
        <v>9.8901098901098841E-2</v>
      </c>
      <c r="FO13" s="451" t="s">
        <v>2126</v>
      </c>
      <c r="FP13" s="45">
        <f t="shared" si="37"/>
        <v>8.9108910891089063E-2</v>
      </c>
      <c r="FQ13" s="45">
        <f t="shared" si="38"/>
        <v>0.1111111111111112</v>
      </c>
      <c r="FR13" s="45">
        <f t="shared" si="38"/>
        <v>0.1111111111111112</v>
      </c>
      <c r="FS13" s="45">
        <f t="shared" si="38"/>
        <v>7.6923076923076872E-2</v>
      </c>
      <c r="FT13" s="45">
        <f t="shared" si="38"/>
        <v>0.1328125</v>
      </c>
      <c r="FU13" s="45">
        <f t="shared" si="38"/>
        <v>9.8265895953757162E-2</v>
      </c>
      <c r="FV13" s="45">
        <f t="shared" si="38"/>
        <v>0.12977099236641221</v>
      </c>
      <c r="FW13" s="451" t="s">
        <v>2126</v>
      </c>
      <c r="FX13" s="451" t="s">
        <v>2126</v>
      </c>
      <c r="FY13" s="45">
        <f t="shared" si="38"/>
        <v>0.14975845410628019</v>
      </c>
      <c r="FZ13" s="45">
        <f t="shared" si="38"/>
        <v>0.16577540106951871</v>
      </c>
      <c r="GA13" s="451" t="s">
        <v>2126</v>
      </c>
      <c r="GB13" s="451" t="s">
        <v>2126</v>
      </c>
      <c r="GC13" s="451" t="s">
        <v>2126</v>
      </c>
      <c r="GD13" s="451" t="s">
        <v>2126</v>
      </c>
      <c r="GE13" s="451" t="s">
        <v>2126</v>
      </c>
      <c r="GF13" s="451" t="s">
        <v>2126</v>
      </c>
    </row>
    <row r="14" spans="2:188">
      <c r="AL14" s="41">
        <v>12</v>
      </c>
      <c r="AM14" s="39" t="s">
        <v>2035</v>
      </c>
      <c r="AN14" s="42">
        <f t="shared" ref="AN14:BJ14" si="42">D4+D9+D11</f>
        <v>0.2</v>
      </c>
      <c r="AO14" s="42">
        <f t="shared" si="42"/>
        <v>0.14599999999999999</v>
      </c>
      <c r="AP14" s="42">
        <f t="shared" si="42"/>
        <v>0.2</v>
      </c>
      <c r="AQ14" s="42">
        <f t="shared" si="42"/>
        <v>0.17499999999999999</v>
      </c>
      <c r="AR14" s="42">
        <f t="shared" si="42"/>
        <v>6.5000000000000002E-2</v>
      </c>
      <c r="AS14" s="42">
        <f t="shared" si="42"/>
        <v>3.2000000000000001E-2</v>
      </c>
      <c r="AT14" s="42">
        <f t="shared" si="42"/>
        <v>6.3E-2</v>
      </c>
      <c r="AU14" s="42">
        <f t="shared" si="42"/>
        <v>6.3E-2</v>
      </c>
      <c r="AV14" s="42">
        <f t="shared" si="42"/>
        <v>4.7E-2</v>
      </c>
      <c r="AW14" s="42">
        <f t="shared" si="42"/>
        <v>4.9000000000000002E-2</v>
      </c>
      <c r="AX14" s="42">
        <f t="shared" si="42"/>
        <v>4.9000000000000002E-2</v>
      </c>
      <c r="AY14" s="42">
        <f t="shared" si="42"/>
        <v>4.7E-2</v>
      </c>
      <c r="AZ14" s="42">
        <f t="shared" si="42"/>
        <v>4.7E-2</v>
      </c>
      <c r="BA14" s="42">
        <f t="shared" si="42"/>
        <v>4.1000000000000002E-2</v>
      </c>
      <c r="BB14" s="42">
        <f t="shared" si="42"/>
        <v>0.04</v>
      </c>
      <c r="BC14" s="42">
        <f t="shared" si="42"/>
        <v>4.7E-2</v>
      </c>
      <c r="BD14" s="42">
        <f t="shared" si="42"/>
        <v>4.7E-2</v>
      </c>
      <c r="BE14" s="42">
        <f t="shared" si="42"/>
        <v>6.3E-2</v>
      </c>
      <c r="BF14" s="42">
        <f t="shared" si="42"/>
        <v>6.3E-2</v>
      </c>
      <c r="BG14" s="42">
        <f t="shared" si="42"/>
        <v>0.11</v>
      </c>
      <c r="BH14" s="42">
        <f t="shared" si="42"/>
        <v>5.8999999999999997E-2</v>
      </c>
      <c r="BI14" s="42">
        <f t="shared" si="42"/>
        <v>9.1999999999999998E-2</v>
      </c>
      <c r="BJ14" s="42">
        <f t="shared" si="42"/>
        <v>6.0999999999999999E-2</v>
      </c>
      <c r="BK14" s="42">
        <f t="shared" ref="BK14:BT14" si="43">AA4+AA9+AA11</f>
        <v>5.8999999999999997E-2</v>
      </c>
      <c r="BL14" s="42">
        <f t="shared" si="43"/>
        <v>5.8999999999999997E-2</v>
      </c>
      <c r="BM14" s="42">
        <f t="shared" si="43"/>
        <v>7.1999999999999995E-2</v>
      </c>
      <c r="BN14" s="42">
        <f t="shared" si="43"/>
        <v>5.8000000000000003E-2</v>
      </c>
      <c r="BO14" s="42">
        <f t="shared" si="43"/>
        <v>4.4000000000000004E-2</v>
      </c>
      <c r="BP14" s="42">
        <f t="shared" si="43"/>
        <v>0.05</v>
      </c>
      <c r="BQ14" s="42">
        <f t="shared" si="43"/>
        <v>0.05</v>
      </c>
      <c r="BR14" s="42">
        <f t="shared" si="43"/>
        <v>4.9000000000000002E-2</v>
      </c>
      <c r="BS14" s="42">
        <f t="shared" si="43"/>
        <v>4.7E-2</v>
      </c>
      <c r="BT14" s="42">
        <f t="shared" si="43"/>
        <v>4.7E-2</v>
      </c>
      <c r="BU14" s="495"/>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51" t="s">
        <v>2126</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7">
        <v>9.8000000000000004E-2</v>
      </c>
      <c r="CW14" s="457">
        <v>9.8000000000000004E-2</v>
      </c>
      <c r="CX14" s="457">
        <v>0.13</v>
      </c>
      <c r="CY14" s="457">
        <v>0.11</v>
      </c>
      <c r="CZ14" s="457">
        <v>7.3000000000000009E-2</v>
      </c>
      <c r="DA14" s="457">
        <v>8.1000000000000003E-2</v>
      </c>
      <c r="DB14" s="457">
        <v>8.1000000000000003E-2</v>
      </c>
      <c r="DC14" s="457">
        <v>7.5999999999999998E-2</v>
      </c>
      <c r="DD14" s="457">
        <v>7.3999999999999996E-2</v>
      </c>
      <c r="DE14" s="457">
        <v>7.2999999999999995E-2</v>
      </c>
      <c r="DF14" s="495"/>
      <c r="DG14" s="495"/>
      <c r="DH14" s="495"/>
      <c r="DI14" s="495"/>
      <c r="DJ14" s="495"/>
      <c r="DK14" s="495"/>
      <c r="DM14" s="41">
        <v>3</v>
      </c>
      <c r="DN14" s="41">
        <v>3</v>
      </c>
      <c r="DO14" s="41" t="str">
        <f t="shared" si="2"/>
        <v>処遇加算Ⅰ特定加算Ⅱベア加算から新加算Ⅲ</v>
      </c>
      <c r="DP14" s="45">
        <f t="shared" si="35"/>
        <v>-2.6999999999999968E-2</v>
      </c>
      <c r="DQ14" s="45">
        <f t="shared" si="35"/>
        <v>-2.6999999999999968E-2</v>
      </c>
      <c r="DR14" s="45">
        <f t="shared" si="35"/>
        <v>-2.6999999999999968E-2</v>
      </c>
      <c r="DS14" s="45">
        <f t="shared" si="35"/>
        <v>-2.6999999999999968E-2</v>
      </c>
      <c r="DT14" s="45" t="e">
        <f t="shared" si="35"/>
        <v>#VALUE!</v>
      </c>
      <c r="DU14" s="45">
        <f t="shared" si="35"/>
        <v>-1.0000000000000009E-3</v>
      </c>
      <c r="DV14" s="45" t="e">
        <f t="shared" si="35"/>
        <v>#VALUE!</v>
      </c>
      <c r="DW14" s="45" t="e">
        <f t="shared" si="35"/>
        <v>#VALUE!</v>
      </c>
      <c r="DX14" s="45">
        <f t="shared" si="35"/>
        <v>4.9999999999999906E-3</v>
      </c>
      <c r="DY14" s="45">
        <f t="shared" si="35"/>
        <v>-2.3000000000000007E-2</v>
      </c>
      <c r="DZ14" s="45">
        <f t="shared" si="35"/>
        <v>-2.3000000000000007E-2</v>
      </c>
      <c r="EA14" s="45">
        <f t="shared" si="35"/>
        <v>-6.0000000000000053E-3</v>
      </c>
      <c r="EB14" s="45">
        <f t="shared" si="35"/>
        <v>-6.0000000000000053E-3</v>
      </c>
      <c r="EC14" s="45">
        <f t="shared" si="35"/>
        <v>-6.0000000000000053E-3</v>
      </c>
      <c r="ED14" s="45">
        <f t="shared" si="35"/>
        <v>-6.0000000000000053E-3</v>
      </c>
      <c r="EE14" s="45" t="e">
        <f t="shared" ref="EE14:EU14" si="44">CN5-BC$5</f>
        <v>#VALUE!</v>
      </c>
      <c r="EF14" s="45">
        <f t="shared" si="44"/>
        <v>-6.0000000000000053E-3</v>
      </c>
      <c r="EG14" s="45">
        <f t="shared" si="44"/>
        <v>0</v>
      </c>
      <c r="EH14" s="45">
        <f t="shared" si="44"/>
        <v>0</v>
      </c>
      <c r="EI14" s="45">
        <f t="shared" si="44"/>
        <v>0</v>
      </c>
      <c r="EJ14" s="45">
        <f t="shared" si="44"/>
        <v>7.0000000000000062E-3</v>
      </c>
      <c r="EK14" s="45">
        <f t="shared" si="44"/>
        <v>6.9999999999999785E-3</v>
      </c>
      <c r="EL14" s="45">
        <f t="shared" si="44"/>
        <v>7.0000000000000062E-3</v>
      </c>
      <c r="EM14" s="45" t="e">
        <f t="shared" si="44"/>
        <v>#VALUE!</v>
      </c>
      <c r="EN14" s="45" t="e">
        <f t="shared" si="44"/>
        <v>#VALUE!</v>
      </c>
      <c r="EO14" s="45">
        <f t="shared" si="44"/>
        <v>-8.0000000000000071E-3</v>
      </c>
      <c r="EP14" s="45">
        <f t="shared" si="44"/>
        <v>-8.0000000000000071E-3</v>
      </c>
      <c r="EQ14" s="45" t="e">
        <f t="shared" si="44"/>
        <v>#VALUE!</v>
      </c>
      <c r="ER14" s="45" t="e">
        <f t="shared" si="44"/>
        <v>#VALUE!</v>
      </c>
      <c r="ES14" s="45" t="e">
        <f t="shared" si="44"/>
        <v>#VALUE!</v>
      </c>
      <c r="ET14" s="45" t="e">
        <f t="shared" si="44"/>
        <v>#VALUE!</v>
      </c>
      <c r="EU14" s="45" t="e">
        <f t="shared" si="44"/>
        <v>#VALUE!</v>
      </c>
      <c r="EV14" s="45" t="e">
        <f>DE5-BT$5</f>
        <v>#VALUE!</v>
      </c>
      <c r="EY14" s="41" t="s">
        <v>2206</v>
      </c>
      <c r="EZ14" s="45">
        <f>DP14/BY5</f>
        <v>-7.7809798270893279E-2</v>
      </c>
      <c r="FA14" s="45">
        <f t="shared" si="37"/>
        <v>-9.8901098901098772E-2</v>
      </c>
      <c r="FB14" s="45">
        <f t="shared" si="37"/>
        <v>-7.7809798270893279E-2</v>
      </c>
      <c r="FC14" s="45">
        <f t="shared" si="37"/>
        <v>-8.6538461538461439E-2</v>
      </c>
      <c r="FD14" s="451" t="s">
        <v>2126</v>
      </c>
      <c r="FE14" s="45">
        <f t="shared" si="37"/>
        <v>-1.4925373134328374E-2</v>
      </c>
      <c r="FF14" s="451" t="s">
        <v>2126</v>
      </c>
      <c r="FG14" s="451" t="s">
        <v>2126</v>
      </c>
      <c r="FH14" s="45">
        <f t="shared" si="37"/>
        <v>4.3103448275861989E-2</v>
      </c>
      <c r="FI14" s="45">
        <f t="shared" si="37"/>
        <v>-0.23469387755102047</v>
      </c>
      <c r="FJ14" s="45">
        <f t="shared" si="37"/>
        <v>-0.23469387755102047</v>
      </c>
      <c r="FK14" s="45">
        <f t="shared" si="37"/>
        <v>-6.9767441860465185E-2</v>
      </c>
      <c r="FL14" s="45">
        <f t="shared" si="37"/>
        <v>-6.9767441860465185E-2</v>
      </c>
      <c r="FM14" s="45">
        <f t="shared" si="37"/>
        <v>-7.5949367088607667E-2</v>
      </c>
      <c r="FN14" s="45">
        <f t="shared" si="37"/>
        <v>-7.894736842105271E-2</v>
      </c>
      <c r="FO14" s="451" t="s">
        <v>2126</v>
      </c>
      <c r="FP14" s="45">
        <f t="shared" si="37"/>
        <v>-6.9767441860465185E-2</v>
      </c>
      <c r="FQ14" s="45">
        <f t="shared" si="38"/>
        <v>0</v>
      </c>
      <c r="FR14" s="45">
        <f t="shared" si="38"/>
        <v>0</v>
      </c>
      <c r="FS14" s="45">
        <f t="shared" si="38"/>
        <v>0</v>
      </c>
      <c r="FT14" s="45">
        <f t="shared" si="38"/>
        <v>5.9322033898305135E-2</v>
      </c>
      <c r="FU14" s="45">
        <f t="shared" si="38"/>
        <v>4.2944785276073497E-2</v>
      </c>
      <c r="FV14" s="45">
        <f t="shared" si="38"/>
        <v>5.7851239669421531E-2</v>
      </c>
      <c r="FW14" s="451" t="s">
        <v>2126</v>
      </c>
      <c r="FX14" s="451" t="s">
        <v>2126</v>
      </c>
      <c r="FY14" s="45">
        <f t="shared" si="38"/>
        <v>-4.7619047619047658E-2</v>
      </c>
      <c r="FZ14" s="45">
        <f t="shared" si="38"/>
        <v>-5.4054054054054106E-2</v>
      </c>
      <c r="GA14" s="451" t="s">
        <v>2126</v>
      </c>
      <c r="GB14" s="451" t="s">
        <v>2126</v>
      </c>
      <c r="GC14" s="451" t="s">
        <v>2126</v>
      </c>
      <c r="GD14" s="451" t="s">
        <v>2126</v>
      </c>
      <c r="GE14" s="451" t="s">
        <v>2126</v>
      </c>
      <c r="GF14" s="451" t="s">
        <v>2126</v>
      </c>
    </row>
    <row r="15" spans="2:188">
      <c r="AL15" s="41">
        <v>13</v>
      </c>
      <c r="AM15" s="39" t="s">
        <v>2031</v>
      </c>
      <c r="AN15" s="42">
        <f t="shared" ref="AN15:BJ15" si="45">D5+D7+D10</f>
        <v>0.22599999999999998</v>
      </c>
      <c r="AO15" s="42">
        <f t="shared" si="45"/>
        <v>0.19600000000000001</v>
      </c>
      <c r="AP15" s="42">
        <f t="shared" si="45"/>
        <v>0.22599999999999998</v>
      </c>
      <c r="AQ15" s="42">
        <f t="shared" si="45"/>
        <v>0.21200000000000002</v>
      </c>
      <c r="AR15" s="42">
        <f t="shared" si="45"/>
        <v>0.14200000000000002</v>
      </c>
      <c r="AS15" s="42">
        <f t="shared" si="45"/>
        <v>4.2999999999999997E-2</v>
      </c>
      <c r="AT15" s="42">
        <f t="shared" si="45"/>
        <v>8.4000000000000005E-2</v>
      </c>
      <c r="AU15" s="42">
        <f t="shared" si="45"/>
        <v>8.4000000000000005E-2</v>
      </c>
      <c r="AV15" s="42">
        <f t="shared" si="45"/>
        <v>7.4999999999999997E-2</v>
      </c>
      <c r="AW15" s="42">
        <f t="shared" si="45"/>
        <v>8.5000000000000006E-2</v>
      </c>
      <c r="AX15" s="42">
        <f t="shared" si="45"/>
        <v>8.5000000000000006E-2</v>
      </c>
      <c r="AY15" s="42">
        <f t="shared" si="45"/>
        <v>5.5999999999999994E-2</v>
      </c>
      <c r="AZ15" s="42">
        <f t="shared" si="45"/>
        <v>5.5999999999999994E-2</v>
      </c>
      <c r="BA15" s="42">
        <f t="shared" si="45"/>
        <v>5.2999999999999999E-2</v>
      </c>
      <c r="BB15" s="42">
        <f t="shared" si="45"/>
        <v>5.1999999999999998E-2</v>
      </c>
      <c r="BC15" s="42">
        <f t="shared" si="45"/>
        <v>5.5999999999999994E-2</v>
      </c>
      <c r="BD15" s="42">
        <f t="shared" si="45"/>
        <v>5.5999999999999994E-2</v>
      </c>
      <c r="BE15" s="42">
        <f t="shared" si="45"/>
        <v>0.08</v>
      </c>
      <c r="BF15" s="42">
        <f t="shared" si="45"/>
        <v>0.08</v>
      </c>
      <c r="BG15" s="42">
        <f t="shared" si="45"/>
        <v>0.106</v>
      </c>
      <c r="BH15" s="42">
        <f t="shared" si="45"/>
        <v>6.6000000000000003E-2</v>
      </c>
      <c r="BI15" s="42">
        <f t="shared" si="45"/>
        <v>8.4000000000000005E-2</v>
      </c>
      <c r="BJ15" s="42">
        <f t="shared" si="45"/>
        <v>6.7000000000000004E-2</v>
      </c>
      <c r="BK15" s="42">
        <f t="shared" ref="BK15:BT15" si="46">AA5+AA7+AA10</f>
        <v>6.4000000000000001E-2</v>
      </c>
      <c r="BL15" s="42">
        <f t="shared" si="46"/>
        <v>6.4000000000000001E-2</v>
      </c>
      <c r="BM15" s="42">
        <f t="shared" si="46"/>
        <v>0.121</v>
      </c>
      <c r="BN15" s="42">
        <f t="shared" si="46"/>
        <v>0.11299999999999999</v>
      </c>
      <c r="BO15" s="42">
        <f t="shared" si="46"/>
        <v>5.3000000000000005E-2</v>
      </c>
      <c r="BP15" s="42">
        <f t="shared" si="46"/>
        <v>7.1999999999999995E-2</v>
      </c>
      <c r="BQ15" s="42">
        <f t="shared" si="46"/>
        <v>7.1999999999999995E-2</v>
      </c>
      <c r="BR15" s="42">
        <f t="shared" si="46"/>
        <v>5.7999999999999996E-2</v>
      </c>
      <c r="BS15" s="42">
        <f t="shared" si="46"/>
        <v>5.6999999999999995E-2</v>
      </c>
      <c r="BT15" s="42">
        <f t="shared" si="46"/>
        <v>5.6999999999999995E-2</v>
      </c>
      <c r="BU15" s="495"/>
      <c r="BW15" s="41">
        <v>13</v>
      </c>
      <c r="BX15" s="39" t="s">
        <v>113</v>
      </c>
      <c r="BY15" s="42">
        <v>0.23900000000000002</v>
      </c>
      <c r="BZ15" s="42">
        <v>0.20899999999999999</v>
      </c>
      <c r="CA15" s="42">
        <v>0.23900000000000002</v>
      </c>
      <c r="CB15" s="42">
        <v>0.22500000000000001</v>
      </c>
      <c r="CC15" s="451" t="s">
        <v>2126</v>
      </c>
      <c r="CD15" s="42">
        <v>5.3999999999999992E-2</v>
      </c>
      <c r="CE15" s="451" t="s">
        <v>2126</v>
      </c>
      <c r="CF15" s="451" t="s">
        <v>2126</v>
      </c>
      <c r="CG15" s="42">
        <v>9.7000000000000003E-2</v>
      </c>
      <c r="CH15" s="42">
        <v>9.4E-2</v>
      </c>
      <c r="CI15" s="42">
        <v>9.4E-2</v>
      </c>
      <c r="CJ15" s="451" t="s">
        <v>2126</v>
      </c>
      <c r="CK15" s="42">
        <v>6.2999999999999987E-2</v>
      </c>
      <c r="CL15" s="42">
        <v>0.06</v>
      </c>
      <c r="CM15" s="42">
        <v>5.8999999999999997E-2</v>
      </c>
      <c r="CN15" s="451" t="s">
        <v>2126</v>
      </c>
      <c r="CO15" s="42">
        <v>6.2999999999999987E-2</v>
      </c>
      <c r="CP15" s="42">
        <v>9.2999999999999999E-2</v>
      </c>
      <c r="CQ15" s="42">
        <v>9.2999999999999999E-2</v>
      </c>
      <c r="CR15" s="42">
        <v>0.11899999999999999</v>
      </c>
      <c r="CS15" s="42">
        <v>0.08</v>
      </c>
      <c r="CT15" s="42">
        <v>9.8000000000000004E-2</v>
      </c>
      <c r="CU15" s="42">
        <v>8.1000000000000003E-2</v>
      </c>
      <c r="CV15" s="451" t="s">
        <v>2126</v>
      </c>
      <c r="CW15" s="451" t="s">
        <v>2126</v>
      </c>
      <c r="CX15" s="457">
        <v>0.14799999999999999</v>
      </c>
      <c r="CY15" s="457">
        <v>0.14000000000000001</v>
      </c>
      <c r="CZ15" s="451" t="s">
        <v>2126</v>
      </c>
      <c r="DA15" s="451" t="s">
        <v>2126</v>
      </c>
      <c r="DB15" s="451" t="s">
        <v>2126</v>
      </c>
      <c r="DC15" s="451" t="s">
        <v>2126</v>
      </c>
      <c r="DD15" s="451" t="s">
        <v>2126</v>
      </c>
      <c r="DE15" s="451" t="s">
        <v>2126</v>
      </c>
      <c r="DF15" s="495"/>
      <c r="DG15" s="495"/>
      <c r="DH15" s="495"/>
      <c r="DI15" s="495"/>
      <c r="DJ15" s="495"/>
      <c r="DK15" s="495"/>
      <c r="DM15" s="41">
        <v>3</v>
      </c>
      <c r="DN15" s="41">
        <v>4</v>
      </c>
      <c r="DO15" s="41" t="str">
        <f t="shared" si="2"/>
        <v>処遇加算Ⅰ特定加算Ⅱベア加算から新加算Ⅳ</v>
      </c>
      <c r="DP15" s="45">
        <f t="shared" si="35"/>
        <v>-0.10099999999999998</v>
      </c>
      <c r="DQ15" s="45">
        <f t="shared" si="35"/>
        <v>-8.0999999999999989E-2</v>
      </c>
      <c r="DR15" s="45">
        <f t="shared" si="35"/>
        <v>-0.10099999999999998</v>
      </c>
      <c r="DS15" s="45">
        <f t="shared" si="35"/>
        <v>-9.0999999999999998E-2</v>
      </c>
      <c r="DT15" s="45" t="e">
        <f t="shared" si="35"/>
        <v>#VALUE!</v>
      </c>
      <c r="DU15" s="45">
        <f t="shared" si="35"/>
        <v>-1.2999999999999998E-2</v>
      </c>
      <c r="DV15" s="45" t="e">
        <f t="shared" si="35"/>
        <v>#VALUE!</v>
      </c>
      <c r="DW15" s="45" t="e">
        <f t="shared" si="35"/>
        <v>#VALUE!</v>
      </c>
      <c r="DX15" s="45">
        <f t="shared" si="35"/>
        <v>-1.1999999999999997E-2</v>
      </c>
      <c r="DY15" s="45">
        <f t="shared" si="35"/>
        <v>-4.1000000000000009E-2</v>
      </c>
      <c r="DZ15" s="45">
        <f t="shared" si="35"/>
        <v>-4.1000000000000009E-2</v>
      </c>
      <c r="EA15" s="45">
        <f t="shared" si="35"/>
        <v>-2.3000000000000007E-2</v>
      </c>
      <c r="EB15" s="45">
        <f t="shared" si="35"/>
        <v>-2.3000000000000007E-2</v>
      </c>
      <c r="EC15" s="45">
        <f t="shared" si="35"/>
        <v>-2.2000000000000006E-2</v>
      </c>
      <c r="ED15" s="45">
        <f t="shared" si="35"/>
        <v>-2.0000000000000004E-2</v>
      </c>
      <c r="EE15" s="45" t="e">
        <f t="shared" ref="EE15:EU15" si="47">CN6-BC$5</f>
        <v>#VALUE!</v>
      </c>
      <c r="EF15" s="45">
        <f t="shared" si="47"/>
        <v>-2.3000000000000007E-2</v>
      </c>
      <c r="EG15" s="45">
        <f t="shared" si="47"/>
        <v>-2.3000000000000007E-2</v>
      </c>
      <c r="EH15" s="45">
        <f t="shared" si="47"/>
        <v>-2.3000000000000007E-2</v>
      </c>
      <c r="EI15" s="45">
        <f t="shared" si="47"/>
        <v>-3.9999999999999952E-2</v>
      </c>
      <c r="EJ15" s="45">
        <f t="shared" si="47"/>
        <v>-1.4999999999999999E-2</v>
      </c>
      <c r="EK15" s="45">
        <f t="shared" si="47"/>
        <v>-2.6999999999999996E-2</v>
      </c>
      <c r="EL15" s="45">
        <f t="shared" si="47"/>
        <v>-1.6E-2</v>
      </c>
      <c r="EM15" s="45" t="e">
        <f t="shared" si="47"/>
        <v>#VALUE!</v>
      </c>
      <c r="EN15" s="45" t="e">
        <f t="shared" si="47"/>
        <v>#VALUE!</v>
      </c>
      <c r="EO15" s="45">
        <f t="shared" si="47"/>
        <v>-3.5000000000000031E-2</v>
      </c>
      <c r="EP15" s="45">
        <f t="shared" si="47"/>
        <v>-2.8999999999999998E-2</v>
      </c>
      <c r="EQ15" s="45" t="e">
        <f t="shared" si="47"/>
        <v>#VALUE!</v>
      </c>
      <c r="ER15" s="45" t="e">
        <f t="shared" si="47"/>
        <v>#VALUE!</v>
      </c>
      <c r="ES15" s="45" t="e">
        <f t="shared" si="47"/>
        <v>#VALUE!</v>
      </c>
      <c r="ET15" s="45" t="e">
        <f t="shared" si="47"/>
        <v>#VALUE!</v>
      </c>
      <c r="EU15" s="45" t="e">
        <f t="shared" si="47"/>
        <v>#VALUE!</v>
      </c>
      <c r="EV15" s="45" t="e">
        <f>DE6-BT$5</f>
        <v>#VALUE!</v>
      </c>
      <c r="EY15" s="41" t="s">
        <v>2207</v>
      </c>
      <c r="EZ15" s="45">
        <f>DP15/BY6</f>
        <v>-0.36996336996336987</v>
      </c>
      <c r="FA15" s="45">
        <f t="shared" si="37"/>
        <v>-0.36986301369863006</v>
      </c>
      <c r="FB15" s="45">
        <f t="shared" si="37"/>
        <v>-0.36996336996336987</v>
      </c>
      <c r="FC15" s="45">
        <f t="shared" si="37"/>
        <v>-0.36693548387096775</v>
      </c>
      <c r="FD15" s="451" t="s">
        <v>2126</v>
      </c>
      <c r="FE15" s="45">
        <f t="shared" si="37"/>
        <v>-0.23636363636363636</v>
      </c>
      <c r="FF15" s="451" t="s">
        <v>2126</v>
      </c>
      <c r="FG15" s="451" t="s">
        <v>2126</v>
      </c>
      <c r="FH15" s="45">
        <f t="shared" si="37"/>
        <v>-0.12121212121212117</v>
      </c>
      <c r="FI15" s="45">
        <f t="shared" si="37"/>
        <v>-0.51250000000000007</v>
      </c>
      <c r="FJ15" s="45">
        <f t="shared" si="37"/>
        <v>-0.51250000000000007</v>
      </c>
      <c r="FK15" s="45">
        <f t="shared" si="37"/>
        <v>-0.33333333333333348</v>
      </c>
      <c r="FL15" s="45">
        <f t="shared" si="37"/>
        <v>-0.33333333333333348</v>
      </c>
      <c r="FM15" s="45">
        <f t="shared" si="37"/>
        <v>-0.3492063492063493</v>
      </c>
      <c r="FN15" s="45">
        <f t="shared" si="37"/>
        <v>-0.32258064516129037</v>
      </c>
      <c r="FO15" s="451" t="s">
        <v>2126</v>
      </c>
      <c r="FP15" s="45">
        <f t="shared" si="37"/>
        <v>-0.33333333333333348</v>
      </c>
      <c r="FQ15" s="45">
        <f t="shared" si="38"/>
        <v>-0.21904761904761913</v>
      </c>
      <c r="FR15" s="45">
        <f t="shared" si="38"/>
        <v>-0.21904761904761913</v>
      </c>
      <c r="FS15" s="45">
        <f t="shared" si="38"/>
        <v>-0.26315789473684176</v>
      </c>
      <c r="FT15" s="45">
        <f t="shared" si="38"/>
        <v>-0.15625</v>
      </c>
      <c r="FU15" s="45">
        <f t="shared" si="38"/>
        <v>-0.2093023255813953</v>
      </c>
      <c r="FV15" s="45">
        <f t="shared" si="38"/>
        <v>-0.16326530612244897</v>
      </c>
      <c r="FW15" s="451" t="s">
        <v>2126</v>
      </c>
      <c r="FX15" s="451" t="s">
        <v>2126</v>
      </c>
      <c r="FY15" s="45">
        <f t="shared" si="38"/>
        <v>-0.24822695035461018</v>
      </c>
      <c r="FZ15" s="45">
        <f t="shared" si="38"/>
        <v>-0.22834645669291337</v>
      </c>
      <c r="GA15" s="451" t="s">
        <v>2126</v>
      </c>
      <c r="GB15" s="451" t="s">
        <v>2126</v>
      </c>
      <c r="GC15" s="451" t="s">
        <v>2126</v>
      </c>
      <c r="GD15" s="451" t="s">
        <v>2126</v>
      </c>
      <c r="GE15" s="451" t="s">
        <v>2126</v>
      </c>
      <c r="GF15" s="451" t="s">
        <v>2126</v>
      </c>
    </row>
    <row r="16" spans="2:188">
      <c r="AL16" s="41">
        <v>14</v>
      </c>
      <c r="AM16" s="39" t="s">
        <v>2034</v>
      </c>
      <c r="AN16" s="42">
        <f t="shared" ref="AN16:BJ16" si="48">D5+D7+D11</f>
        <v>0.18099999999999999</v>
      </c>
      <c r="AO16" s="42">
        <f t="shared" si="48"/>
        <v>0.15100000000000002</v>
      </c>
      <c r="AP16" s="42">
        <f t="shared" si="48"/>
        <v>0.18099999999999999</v>
      </c>
      <c r="AQ16" s="42">
        <f t="shared" si="48"/>
        <v>0.16700000000000001</v>
      </c>
      <c r="AR16" s="42">
        <f t="shared" si="48"/>
        <v>9.7000000000000003E-2</v>
      </c>
      <c r="AS16" s="42">
        <f t="shared" si="48"/>
        <v>3.2000000000000001E-2</v>
      </c>
      <c r="AT16" s="42">
        <f t="shared" si="48"/>
        <v>5.6000000000000008E-2</v>
      </c>
      <c r="AU16" s="42">
        <f t="shared" si="48"/>
        <v>5.6000000000000008E-2</v>
      </c>
      <c r="AV16" s="42">
        <f t="shared" si="48"/>
        <v>4.7E-2</v>
      </c>
      <c r="AW16" s="42">
        <f t="shared" si="48"/>
        <v>6.7000000000000004E-2</v>
      </c>
      <c r="AX16" s="42">
        <f t="shared" si="48"/>
        <v>6.7000000000000004E-2</v>
      </c>
      <c r="AY16" s="42">
        <f t="shared" si="48"/>
        <v>4.2999999999999997E-2</v>
      </c>
      <c r="AZ16" s="42">
        <f t="shared" si="48"/>
        <v>4.2999999999999997E-2</v>
      </c>
      <c r="BA16" s="42">
        <f t="shared" si="48"/>
        <v>0.04</v>
      </c>
      <c r="BB16" s="42">
        <f t="shared" si="48"/>
        <v>3.9E-2</v>
      </c>
      <c r="BC16" s="42">
        <f t="shared" si="48"/>
        <v>4.2999999999999997E-2</v>
      </c>
      <c r="BD16" s="42">
        <f t="shared" si="48"/>
        <v>4.2999999999999997E-2</v>
      </c>
      <c r="BE16" s="42">
        <f t="shared" si="48"/>
        <v>5.4000000000000006E-2</v>
      </c>
      <c r="BF16" s="42">
        <f t="shared" si="48"/>
        <v>5.4000000000000006E-2</v>
      </c>
      <c r="BG16" s="42">
        <f t="shared" si="48"/>
        <v>0.08</v>
      </c>
      <c r="BH16" s="42">
        <f t="shared" si="48"/>
        <v>4.5999999999999999E-2</v>
      </c>
      <c r="BI16" s="42">
        <f t="shared" si="48"/>
        <v>6.4000000000000001E-2</v>
      </c>
      <c r="BJ16" s="42">
        <f t="shared" si="48"/>
        <v>4.7E-2</v>
      </c>
      <c r="BK16" s="42">
        <f t="shared" ref="BK16:BT16" si="49">AA5+AA7+AA11</f>
        <v>4.3999999999999997E-2</v>
      </c>
      <c r="BL16" s="42">
        <f t="shared" si="49"/>
        <v>4.3999999999999997E-2</v>
      </c>
      <c r="BM16" s="42">
        <f t="shared" si="49"/>
        <v>8.299999999999999E-2</v>
      </c>
      <c r="BN16" s="42">
        <f t="shared" si="49"/>
        <v>7.4999999999999997E-2</v>
      </c>
      <c r="BO16" s="42">
        <f t="shared" si="49"/>
        <v>4.2000000000000003E-2</v>
      </c>
      <c r="BP16" s="42">
        <f t="shared" si="49"/>
        <v>5.3999999999999999E-2</v>
      </c>
      <c r="BQ16" s="42">
        <f t="shared" si="49"/>
        <v>5.3999999999999999E-2</v>
      </c>
      <c r="BR16" s="42">
        <f t="shared" si="49"/>
        <v>4.4999999999999998E-2</v>
      </c>
      <c r="BS16" s="42">
        <f t="shared" si="49"/>
        <v>4.3999999999999997E-2</v>
      </c>
      <c r="BT16" s="42">
        <f t="shared" si="49"/>
        <v>4.3999999999999997E-2</v>
      </c>
      <c r="BU16" s="495"/>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51" t="s">
        <v>2126</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7">
        <v>6.0999999999999999E-2</v>
      </c>
      <c r="CW16" s="457">
        <v>6.0999999999999999E-2</v>
      </c>
      <c r="CX16" s="457">
        <v>0.11399999999999999</v>
      </c>
      <c r="CY16" s="457">
        <v>0.106</v>
      </c>
      <c r="CZ16" s="457">
        <v>5.4000000000000006E-2</v>
      </c>
      <c r="DA16" s="457">
        <v>6.7000000000000004E-2</v>
      </c>
      <c r="DB16" s="457">
        <v>6.7000000000000004E-2</v>
      </c>
      <c r="DC16" s="457">
        <v>5.3999999999999999E-2</v>
      </c>
      <c r="DD16" s="457">
        <v>5.2999999999999999E-2</v>
      </c>
      <c r="DE16" s="457">
        <v>5.2999999999999999E-2</v>
      </c>
      <c r="DF16" s="495"/>
      <c r="DG16" s="495"/>
      <c r="DH16" s="495"/>
      <c r="DI16" s="495"/>
      <c r="DJ16" s="495"/>
      <c r="DK16" s="495"/>
      <c r="DM16" s="41">
        <v>4</v>
      </c>
      <c r="DN16" s="41">
        <v>1</v>
      </c>
      <c r="DO16" s="41" t="str">
        <f t="shared" si="2"/>
        <v>処遇加算Ⅰ特定加算Ⅱベア加算なしから新加算Ⅰ</v>
      </c>
      <c r="DP16" s="45">
        <f t="shared" ref="DP16:ED19" si="50">BY3-AN$6</f>
        <v>8.8000000000000023E-2</v>
      </c>
      <c r="DQ16" s="45">
        <f t="shared" si="50"/>
        <v>8.8000000000000023E-2</v>
      </c>
      <c r="DR16" s="45">
        <f t="shared" si="50"/>
        <v>8.8000000000000023E-2</v>
      </c>
      <c r="DS16" s="45">
        <f t="shared" si="50"/>
        <v>8.8000000000000023E-2</v>
      </c>
      <c r="DT16" s="45" t="e">
        <f t="shared" si="50"/>
        <v>#VALUE!</v>
      </c>
      <c r="DU16" s="45">
        <f t="shared" si="50"/>
        <v>2.3999999999999994E-2</v>
      </c>
      <c r="DV16" s="45" t="e">
        <f t="shared" si="50"/>
        <v>#VALUE!</v>
      </c>
      <c r="DW16" s="45" t="e">
        <f t="shared" si="50"/>
        <v>#VALUE!</v>
      </c>
      <c r="DX16" s="45">
        <f t="shared" si="50"/>
        <v>5.4000000000000006E-2</v>
      </c>
      <c r="DY16" s="45">
        <f t="shared" si="50"/>
        <v>3.5000000000000003E-2</v>
      </c>
      <c r="DZ16" s="45">
        <f t="shared" si="50"/>
        <v>3.5000000000000003E-2</v>
      </c>
      <c r="EA16" s="45">
        <f t="shared" si="50"/>
        <v>2.3999999999999994E-2</v>
      </c>
      <c r="EB16" s="45">
        <f t="shared" si="50"/>
        <v>2.3999999999999994E-2</v>
      </c>
      <c r="EC16" s="45">
        <f t="shared" si="50"/>
        <v>2.3999999999999994E-2</v>
      </c>
      <c r="ED16" s="45">
        <f t="shared" si="50"/>
        <v>2.3999999999999994E-2</v>
      </c>
      <c r="EE16" s="45" t="e">
        <f t="shared" ref="EE16:EU16" si="51">CN3-BC$6</f>
        <v>#VALUE!</v>
      </c>
      <c r="EF16" s="45">
        <f t="shared" si="51"/>
        <v>2.3999999999999994E-2</v>
      </c>
      <c r="EG16" s="45">
        <f t="shared" si="51"/>
        <v>4.5000000000000026E-2</v>
      </c>
      <c r="EH16" s="45">
        <f t="shared" si="51"/>
        <v>4.5000000000000026E-2</v>
      </c>
      <c r="EI16" s="45">
        <f t="shared" si="51"/>
        <v>4.4999999999999984E-2</v>
      </c>
      <c r="EJ16" s="45">
        <f t="shared" si="51"/>
        <v>4.0000000000000008E-2</v>
      </c>
      <c r="EK16" s="45">
        <f t="shared" si="51"/>
        <v>3.999999999999998E-2</v>
      </c>
      <c r="EL16" s="45">
        <f t="shared" si="51"/>
        <v>4.0000000000000008E-2</v>
      </c>
      <c r="EM16" s="45" t="e">
        <f t="shared" si="51"/>
        <v>#VALUE!</v>
      </c>
      <c r="EN16" s="45" t="e">
        <f t="shared" si="51"/>
        <v>#VALUE!</v>
      </c>
      <c r="EO16" s="45">
        <f t="shared" si="51"/>
        <v>7.3000000000000009E-2</v>
      </c>
      <c r="EP16" s="45">
        <f t="shared" si="51"/>
        <v>7.3000000000000009E-2</v>
      </c>
      <c r="EQ16" s="45" t="e">
        <f t="shared" si="51"/>
        <v>#VALUE!</v>
      </c>
      <c r="ER16" s="45" t="e">
        <f t="shared" si="51"/>
        <v>#VALUE!</v>
      </c>
      <c r="ES16" s="45" t="e">
        <f t="shared" si="51"/>
        <v>#VALUE!</v>
      </c>
      <c r="ET16" s="45" t="e">
        <f t="shared" si="51"/>
        <v>#VALUE!</v>
      </c>
      <c r="EU16" s="45" t="e">
        <f t="shared" si="51"/>
        <v>#VALUE!</v>
      </c>
      <c r="EV16" s="45" t="e">
        <f>DE3-BT$6</f>
        <v>#VALUE!</v>
      </c>
      <c r="EY16" s="41" t="s">
        <v>2208</v>
      </c>
      <c r="EZ16" s="45">
        <f>DP16/BY3</f>
        <v>0.21103117505995209</v>
      </c>
      <c r="FA16" s="45">
        <f t="shared" ref="FA16:FP19" si="52">DQ16/BZ3</f>
        <v>0.25655976676384845</v>
      </c>
      <c r="FB16" s="45">
        <f t="shared" si="52"/>
        <v>0.21103117505995209</v>
      </c>
      <c r="FC16" s="45">
        <f t="shared" si="52"/>
        <v>0.23036649214659691</v>
      </c>
      <c r="FD16" s="451" t="s">
        <v>2126</v>
      </c>
      <c r="FE16" s="45">
        <f t="shared" si="52"/>
        <v>0.29629629629629628</v>
      </c>
      <c r="FF16" s="451" t="s">
        <v>2126</v>
      </c>
      <c r="FG16" s="451" t="s">
        <v>2126</v>
      </c>
      <c r="FH16" s="45">
        <f t="shared" si="52"/>
        <v>0.39416058394160586</v>
      </c>
      <c r="FI16" s="45">
        <f t="shared" si="52"/>
        <v>0.25362318840579712</v>
      </c>
      <c r="FJ16" s="45">
        <f t="shared" si="52"/>
        <v>0.25362318840579712</v>
      </c>
      <c r="FK16" s="45">
        <f t="shared" si="52"/>
        <v>0.23300970873786403</v>
      </c>
      <c r="FL16" s="45">
        <f t="shared" si="52"/>
        <v>0.23300970873786403</v>
      </c>
      <c r="FM16" s="45">
        <f t="shared" si="52"/>
        <v>0.24999999999999992</v>
      </c>
      <c r="FN16" s="45">
        <f t="shared" si="52"/>
        <v>0.2580645161290322</v>
      </c>
      <c r="FO16" s="451" t="s">
        <v>2126</v>
      </c>
      <c r="FP16" s="45">
        <f t="shared" si="52"/>
        <v>0.23300970873786403</v>
      </c>
      <c r="FQ16" s="45">
        <f t="shared" ref="FQ16:FZ19" si="53">EG16/CP3</f>
        <v>0.30612244897959195</v>
      </c>
      <c r="FR16" s="45">
        <f t="shared" si="53"/>
        <v>0.30612244897959195</v>
      </c>
      <c r="FS16" s="45">
        <f t="shared" si="53"/>
        <v>0.21327014218009474</v>
      </c>
      <c r="FT16" s="45">
        <f t="shared" si="53"/>
        <v>0.30534351145038174</v>
      </c>
      <c r="FU16" s="45">
        <f t="shared" si="53"/>
        <v>0.22727272727272718</v>
      </c>
      <c r="FV16" s="45">
        <f t="shared" si="53"/>
        <v>0.29850746268656719</v>
      </c>
      <c r="FW16" s="451" t="s">
        <v>2126</v>
      </c>
      <c r="FX16" s="451" t="s">
        <v>2126</v>
      </c>
      <c r="FY16" s="45">
        <f t="shared" si="53"/>
        <v>0.34597156398104267</v>
      </c>
      <c r="FZ16" s="45">
        <f t="shared" si="53"/>
        <v>0.38219895287958122</v>
      </c>
      <c r="GA16" s="451" t="s">
        <v>2126</v>
      </c>
      <c r="GB16" s="451" t="s">
        <v>2126</v>
      </c>
      <c r="GC16" s="451" t="s">
        <v>2126</v>
      </c>
      <c r="GD16" s="451" t="s">
        <v>2126</v>
      </c>
      <c r="GE16" s="451" t="s">
        <v>2126</v>
      </c>
      <c r="GF16" s="451" t="s">
        <v>2126</v>
      </c>
    </row>
    <row r="17" spans="38:188">
      <c r="AL17" s="41">
        <v>15</v>
      </c>
      <c r="AM17" s="39" t="s">
        <v>2033</v>
      </c>
      <c r="AN17" s="42">
        <f t="shared" ref="AN17:BJ17" si="54">D5+D8+D10</f>
        <v>0.21100000000000002</v>
      </c>
      <c r="AO17" s="42">
        <f t="shared" si="54"/>
        <v>0.18099999999999999</v>
      </c>
      <c r="AP17" s="42">
        <f t="shared" si="54"/>
        <v>0.21100000000000002</v>
      </c>
      <c r="AQ17" s="42">
        <f t="shared" si="54"/>
        <v>0.19700000000000001</v>
      </c>
      <c r="AR17" s="42" t="e">
        <f t="shared" si="54"/>
        <v>#VALUE!</v>
      </c>
      <c r="AS17" s="42">
        <f t="shared" si="54"/>
        <v>4.1999999999999996E-2</v>
      </c>
      <c r="AT17" s="42" t="e">
        <f t="shared" si="54"/>
        <v>#VALUE!</v>
      </c>
      <c r="AU17" s="42" t="e">
        <f t="shared" si="54"/>
        <v>#VALUE!</v>
      </c>
      <c r="AV17" s="42">
        <f t="shared" si="54"/>
        <v>7.2999999999999995E-2</v>
      </c>
      <c r="AW17" s="42">
        <f t="shared" si="54"/>
        <v>8.1000000000000003E-2</v>
      </c>
      <c r="AX17" s="42">
        <f t="shared" si="54"/>
        <v>8.1000000000000003E-2</v>
      </c>
      <c r="AY17" s="42">
        <f t="shared" si="54"/>
        <v>5.3999999999999992E-2</v>
      </c>
      <c r="AZ17" s="42">
        <f t="shared" si="54"/>
        <v>5.3999999999999992E-2</v>
      </c>
      <c r="BA17" s="42">
        <f t="shared" si="54"/>
        <v>5.0999999999999997E-2</v>
      </c>
      <c r="BB17" s="42">
        <f t="shared" si="54"/>
        <v>4.9999999999999996E-2</v>
      </c>
      <c r="BC17" s="42" t="e">
        <f t="shared" si="54"/>
        <v>#VALUE!</v>
      </c>
      <c r="BD17" s="42">
        <f t="shared" si="54"/>
        <v>5.3999999999999992E-2</v>
      </c>
      <c r="BE17" s="42">
        <f t="shared" si="54"/>
        <v>7.6999999999999999E-2</v>
      </c>
      <c r="BF17" s="42">
        <f t="shared" si="54"/>
        <v>7.6999999999999999E-2</v>
      </c>
      <c r="BG17" s="42">
        <f t="shared" si="54"/>
        <v>0.10299999999999999</v>
      </c>
      <c r="BH17" s="42">
        <f t="shared" si="54"/>
        <v>6.3E-2</v>
      </c>
      <c r="BI17" s="42">
        <f t="shared" si="54"/>
        <v>8.1000000000000003E-2</v>
      </c>
      <c r="BJ17" s="42">
        <f t="shared" si="54"/>
        <v>6.4000000000000001E-2</v>
      </c>
      <c r="BK17" s="42" t="e">
        <f t="shared" ref="BK17:BT17" si="55">AA5+AA8+AA10</f>
        <v>#VALUE!</v>
      </c>
      <c r="BL17" s="42" t="e">
        <f t="shared" si="55"/>
        <v>#VALUE!</v>
      </c>
      <c r="BM17" s="42">
        <f t="shared" si="55"/>
        <v>0.11699999999999999</v>
      </c>
      <c r="BN17" s="42">
        <f t="shared" si="55"/>
        <v>0.10900000000000001</v>
      </c>
      <c r="BO17" s="42" t="e">
        <f t="shared" si="55"/>
        <v>#VALUE!</v>
      </c>
      <c r="BP17" s="42" t="e">
        <f t="shared" si="55"/>
        <v>#VALUE!</v>
      </c>
      <c r="BQ17" s="42" t="e">
        <f t="shared" si="55"/>
        <v>#VALUE!</v>
      </c>
      <c r="BR17" s="42" t="e">
        <f t="shared" si="55"/>
        <v>#VALUE!</v>
      </c>
      <c r="BS17" s="42" t="e">
        <f t="shared" si="55"/>
        <v>#VALUE!</v>
      </c>
      <c r="BT17" s="42" t="e">
        <f t="shared" si="55"/>
        <v>#VALUE!</v>
      </c>
      <c r="BU17" s="495"/>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51" t="s">
        <v>2126</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7">
        <v>7.5999999999999998E-2</v>
      </c>
      <c r="CW17" s="457">
        <v>7.5999999999999998E-2</v>
      </c>
      <c r="CX17" s="457">
        <v>0.10299999999999999</v>
      </c>
      <c r="CY17" s="457">
        <v>8.8999999999999996E-2</v>
      </c>
      <c r="CZ17" s="457">
        <v>5.6000000000000008E-2</v>
      </c>
      <c r="DA17" s="457">
        <v>6.3E-2</v>
      </c>
      <c r="DB17" s="457">
        <v>6.3E-2</v>
      </c>
      <c r="DC17" s="457">
        <v>5.8000000000000003E-2</v>
      </c>
      <c r="DD17" s="457">
        <v>5.6000000000000001E-2</v>
      </c>
      <c r="DE17" s="457">
        <v>5.6000000000000001E-2</v>
      </c>
      <c r="DF17" s="495"/>
      <c r="DG17" s="495"/>
      <c r="DH17" s="495"/>
      <c r="DI17" s="495"/>
      <c r="DJ17" s="495"/>
      <c r="DK17" s="495"/>
      <c r="DM17" s="41">
        <v>4</v>
      </c>
      <c r="DN17" s="41">
        <v>2</v>
      </c>
      <c r="DO17" s="41" t="str">
        <f t="shared" si="2"/>
        <v>処遇加算Ⅰ特定加算Ⅱベア加算なしから新加算Ⅱ</v>
      </c>
      <c r="DP17" s="45">
        <f t="shared" si="50"/>
        <v>7.3000000000000009E-2</v>
      </c>
      <c r="DQ17" s="45">
        <f t="shared" si="50"/>
        <v>7.3000000000000009E-2</v>
      </c>
      <c r="DR17" s="45">
        <f t="shared" si="50"/>
        <v>7.3000000000000009E-2</v>
      </c>
      <c r="DS17" s="45">
        <f t="shared" si="50"/>
        <v>7.3000000000000009E-2</v>
      </c>
      <c r="DT17" s="45" t="e">
        <f t="shared" si="50"/>
        <v>#VALUE!</v>
      </c>
      <c r="DU17" s="45">
        <f t="shared" si="50"/>
        <v>2.2999999999999993E-2</v>
      </c>
      <c r="DV17" s="45" t="e">
        <f t="shared" si="50"/>
        <v>#VALUE!</v>
      </c>
      <c r="DW17" s="45" t="e">
        <f t="shared" si="50"/>
        <v>#VALUE!</v>
      </c>
      <c r="DX17" s="45">
        <f t="shared" si="50"/>
        <v>5.2000000000000005E-2</v>
      </c>
      <c r="DY17" s="45">
        <f t="shared" si="50"/>
        <v>3.1E-2</v>
      </c>
      <c r="DZ17" s="45">
        <f t="shared" si="50"/>
        <v>3.1E-2</v>
      </c>
      <c r="EA17" s="45">
        <f t="shared" si="50"/>
        <v>2.1999999999999992E-2</v>
      </c>
      <c r="EB17" s="45">
        <f t="shared" si="50"/>
        <v>2.1999999999999992E-2</v>
      </c>
      <c r="EC17" s="45">
        <f t="shared" si="50"/>
        <v>2.1999999999999992E-2</v>
      </c>
      <c r="ED17" s="45">
        <f t="shared" si="50"/>
        <v>2.1999999999999992E-2</v>
      </c>
      <c r="EE17" s="45" t="e">
        <f t="shared" ref="EE17:EU17" si="56">CN4-BC$6</f>
        <v>#VALUE!</v>
      </c>
      <c r="EF17" s="45">
        <f t="shared" si="56"/>
        <v>2.1999999999999992E-2</v>
      </c>
      <c r="EG17" s="45">
        <f t="shared" si="56"/>
        <v>4.2000000000000023E-2</v>
      </c>
      <c r="EH17" s="45">
        <f t="shared" si="56"/>
        <v>4.2000000000000023E-2</v>
      </c>
      <c r="EI17" s="45">
        <f t="shared" si="56"/>
        <v>4.1999999999999982E-2</v>
      </c>
      <c r="EJ17" s="45">
        <f t="shared" si="56"/>
        <v>3.7000000000000005E-2</v>
      </c>
      <c r="EK17" s="45">
        <f t="shared" si="56"/>
        <v>3.6999999999999977E-2</v>
      </c>
      <c r="EL17" s="45">
        <f t="shared" si="56"/>
        <v>3.7000000000000005E-2</v>
      </c>
      <c r="EM17" s="45" t="e">
        <f t="shared" si="56"/>
        <v>#VALUE!</v>
      </c>
      <c r="EN17" s="45" t="e">
        <f t="shared" si="56"/>
        <v>#VALUE!</v>
      </c>
      <c r="EO17" s="45">
        <f t="shared" si="56"/>
        <v>6.9000000000000006E-2</v>
      </c>
      <c r="EP17" s="45">
        <f t="shared" si="56"/>
        <v>6.9000000000000006E-2</v>
      </c>
      <c r="EQ17" s="45" t="e">
        <f t="shared" si="56"/>
        <v>#VALUE!</v>
      </c>
      <c r="ER17" s="45" t="e">
        <f t="shared" si="56"/>
        <v>#VALUE!</v>
      </c>
      <c r="ES17" s="45" t="e">
        <f t="shared" si="56"/>
        <v>#VALUE!</v>
      </c>
      <c r="ET17" s="45" t="e">
        <f t="shared" si="56"/>
        <v>#VALUE!</v>
      </c>
      <c r="EU17" s="45" t="e">
        <f t="shared" si="56"/>
        <v>#VALUE!</v>
      </c>
      <c r="EV17" s="45" t="e">
        <f>DE4-BT$6</f>
        <v>#VALUE!</v>
      </c>
      <c r="EY17" s="41" t="s">
        <v>2209</v>
      </c>
      <c r="EZ17" s="45">
        <f>DP17/BY4</f>
        <v>0.18159203980099503</v>
      </c>
      <c r="FA17" s="45">
        <f t="shared" si="52"/>
        <v>0.22256097560975613</v>
      </c>
      <c r="FB17" s="45">
        <f t="shared" si="52"/>
        <v>0.18159203980099503</v>
      </c>
      <c r="FC17" s="45">
        <f t="shared" si="52"/>
        <v>0.19891008174386923</v>
      </c>
      <c r="FD17" s="451" t="s">
        <v>2126</v>
      </c>
      <c r="FE17" s="45">
        <f t="shared" si="52"/>
        <v>0.28749999999999998</v>
      </c>
      <c r="FF17" s="451" t="s">
        <v>2126</v>
      </c>
      <c r="FG17" s="451" t="s">
        <v>2126</v>
      </c>
      <c r="FH17" s="45">
        <f t="shared" si="52"/>
        <v>0.38518518518518519</v>
      </c>
      <c r="FI17" s="45">
        <f t="shared" si="52"/>
        <v>0.23134328358208953</v>
      </c>
      <c r="FJ17" s="45">
        <f t="shared" si="52"/>
        <v>0.23134328358208953</v>
      </c>
      <c r="FK17" s="45">
        <f t="shared" si="52"/>
        <v>0.21782178217821777</v>
      </c>
      <c r="FL17" s="45">
        <f t="shared" si="52"/>
        <v>0.21782178217821777</v>
      </c>
      <c r="FM17" s="45">
        <f t="shared" si="52"/>
        <v>0.23404255319148928</v>
      </c>
      <c r="FN17" s="45">
        <f t="shared" si="52"/>
        <v>0.24175824175824168</v>
      </c>
      <c r="FO17" s="451" t="s">
        <v>2126</v>
      </c>
      <c r="FP17" s="45">
        <f t="shared" si="52"/>
        <v>0.21782178217821777</v>
      </c>
      <c r="FQ17" s="45">
        <f t="shared" si="53"/>
        <v>0.2916666666666668</v>
      </c>
      <c r="FR17" s="45">
        <f t="shared" si="53"/>
        <v>0.2916666666666668</v>
      </c>
      <c r="FS17" s="45">
        <f t="shared" si="53"/>
        <v>0.20192307692307687</v>
      </c>
      <c r="FT17" s="45">
        <f t="shared" si="53"/>
        <v>0.28906250000000006</v>
      </c>
      <c r="FU17" s="45">
        <f t="shared" si="53"/>
        <v>0.21387283236994209</v>
      </c>
      <c r="FV17" s="45">
        <f t="shared" si="53"/>
        <v>0.28244274809160308</v>
      </c>
      <c r="FW17" s="451" t="s">
        <v>2126</v>
      </c>
      <c r="FX17" s="451" t="s">
        <v>2126</v>
      </c>
      <c r="FY17" s="45">
        <f t="shared" si="53"/>
        <v>0.33333333333333331</v>
      </c>
      <c r="FZ17" s="45">
        <f t="shared" si="53"/>
        <v>0.36898395721925137</v>
      </c>
      <c r="GA17" s="451" t="s">
        <v>2126</v>
      </c>
      <c r="GB17" s="451" t="s">
        <v>2126</v>
      </c>
      <c r="GC17" s="451" t="s">
        <v>2126</v>
      </c>
      <c r="GD17" s="451" t="s">
        <v>2126</v>
      </c>
      <c r="GE17" s="451" t="s">
        <v>2126</v>
      </c>
      <c r="GF17" s="451" t="s">
        <v>2126</v>
      </c>
    </row>
    <row r="18" spans="38:188">
      <c r="AL18" s="41">
        <v>16</v>
      </c>
      <c r="AM18" s="39" t="s">
        <v>2036</v>
      </c>
      <c r="AN18" s="42">
        <f t="shared" ref="AN18:BJ18" si="57">D5+D8+D11</f>
        <v>0.16600000000000001</v>
      </c>
      <c r="AO18" s="42">
        <f t="shared" si="57"/>
        <v>0.13600000000000001</v>
      </c>
      <c r="AP18" s="42">
        <f t="shared" si="57"/>
        <v>0.16600000000000001</v>
      </c>
      <c r="AQ18" s="42">
        <f t="shared" si="57"/>
        <v>0.152</v>
      </c>
      <c r="AR18" s="42" t="e">
        <f t="shared" si="57"/>
        <v>#VALUE!</v>
      </c>
      <c r="AS18" s="42">
        <f t="shared" si="57"/>
        <v>3.1E-2</v>
      </c>
      <c r="AT18" s="42" t="e">
        <f t="shared" si="57"/>
        <v>#VALUE!</v>
      </c>
      <c r="AU18" s="42" t="e">
        <f t="shared" si="57"/>
        <v>#VALUE!</v>
      </c>
      <c r="AV18" s="42">
        <f t="shared" si="57"/>
        <v>4.4999999999999998E-2</v>
      </c>
      <c r="AW18" s="42">
        <f t="shared" si="57"/>
        <v>6.3E-2</v>
      </c>
      <c r="AX18" s="42">
        <f t="shared" si="57"/>
        <v>6.3E-2</v>
      </c>
      <c r="AY18" s="42">
        <f t="shared" si="57"/>
        <v>4.0999999999999995E-2</v>
      </c>
      <c r="AZ18" s="42">
        <f t="shared" si="57"/>
        <v>4.0999999999999995E-2</v>
      </c>
      <c r="BA18" s="42">
        <f t="shared" si="57"/>
        <v>3.7999999999999999E-2</v>
      </c>
      <c r="BB18" s="42">
        <f t="shared" si="57"/>
        <v>3.6999999999999998E-2</v>
      </c>
      <c r="BC18" s="42" t="e">
        <f t="shared" si="57"/>
        <v>#VALUE!</v>
      </c>
      <c r="BD18" s="42">
        <f t="shared" si="57"/>
        <v>4.0999999999999995E-2</v>
      </c>
      <c r="BE18" s="42">
        <f t="shared" si="57"/>
        <v>5.1000000000000004E-2</v>
      </c>
      <c r="BF18" s="42">
        <f t="shared" si="57"/>
        <v>5.1000000000000004E-2</v>
      </c>
      <c r="BG18" s="42">
        <f t="shared" si="57"/>
        <v>7.6999999999999999E-2</v>
      </c>
      <c r="BH18" s="42">
        <f t="shared" si="57"/>
        <v>4.3000000000000003E-2</v>
      </c>
      <c r="BI18" s="42">
        <f t="shared" si="57"/>
        <v>6.0999999999999999E-2</v>
      </c>
      <c r="BJ18" s="42">
        <f t="shared" si="57"/>
        <v>4.4000000000000004E-2</v>
      </c>
      <c r="BK18" s="42" t="e">
        <f t="shared" ref="BK18:BT18" si="58">AA5+AA8+AA11</f>
        <v>#VALUE!</v>
      </c>
      <c r="BL18" s="42" t="e">
        <f t="shared" si="58"/>
        <v>#VALUE!</v>
      </c>
      <c r="BM18" s="42">
        <f t="shared" si="58"/>
        <v>7.9000000000000001E-2</v>
      </c>
      <c r="BN18" s="42">
        <f t="shared" si="58"/>
        <v>7.1000000000000008E-2</v>
      </c>
      <c r="BO18" s="42" t="e">
        <f t="shared" si="58"/>
        <v>#VALUE!</v>
      </c>
      <c r="BP18" s="42" t="e">
        <f t="shared" si="58"/>
        <v>#VALUE!</v>
      </c>
      <c r="BQ18" s="42" t="e">
        <f t="shared" si="58"/>
        <v>#VALUE!</v>
      </c>
      <c r="BR18" s="42" t="e">
        <f t="shared" si="58"/>
        <v>#VALUE!</v>
      </c>
      <c r="BS18" s="42" t="e">
        <f t="shared" si="58"/>
        <v>#VALUE!</v>
      </c>
      <c r="BT18" s="42" t="e">
        <f t="shared" si="58"/>
        <v>#VALUE!</v>
      </c>
      <c r="BU18" s="495"/>
      <c r="BW18" s="41">
        <v>16</v>
      </c>
      <c r="BX18" s="39" t="s">
        <v>116</v>
      </c>
      <c r="BY18" s="42">
        <v>0.19400000000000001</v>
      </c>
      <c r="BZ18" s="42">
        <v>0.16400000000000001</v>
      </c>
      <c r="CA18" s="42">
        <v>0.19400000000000001</v>
      </c>
      <c r="CB18" s="42">
        <v>0.18</v>
      </c>
      <c r="CC18" s="451" t="s">
        <v>2126</v>
      </c>
      <c r="CD18" s="42">
        <v>4.2999999999999997E-2</v>
      </c>
      <c r="CE18" s="451" t="s">
        <v>2126</v>
      </c>
      <c r="CF18" s="451" t="s">
        <v>2126</v>
      </c>
      <c r="CG18" s="42">
        <v>6.9000000000000006E-2</v>
      </c>
      <c r="CH18" s="42">
        <v>7.5999999999999998E-2</v>
      </c>
      <c r="CI18" s="42">
        <v>7.5999999999999998E-2</v>
      </c>
      <c r="CJ18" s="451" t="s">
        <v>2126</v>
      </c>
      <c r="CK18" s="42">
        <v>4.9999999999999996E-2</v>
      </c>
      <c r="CL18" s="42">
        <v>4.7E-2</v>
      </c>
      <c r="CM18" s="42">
        <v>4.5999999999999999E-2</v>
      </c>
      <c r="CN18" s="451" t="s">
        <v>2126</v>
      </c>
      <c r="CO18" s="42">
        <v>4.9999999999999996E-2</v>
      </c>
      <c r="CP18" s="42">
        <v>6.7000000000000004E-2</v>
      </c>
      <c r="CQ18" s="42">
        <v>6.7000000000000004E-2</v>
      </c>
      <c r="CR18" s="42">
        <v>9.2999999999999999E-2</v>
      </c>
      <c r="CS18" s="42">
        <v>6.0000000000000005E-2</v>
      </c>
      <c r="CT18" s="42">
        <v>7.8E-2</v>
      </c>
      <c r="CU18" s="42">
        <v>6.1000000000000006E-2</v>
      </c>
      <c r="CV18" s="451" t="s">
        <v>2126</v>
      </c>
      <c r="CW18" s="451" t="s">
        <v>2126</v>
      </c>
      <c r="CX18" s="457">
        <v>0.11</v>
      </c>
      <c r="CY18" s="457">
        <v>0.10200000000000001</v>
      </c>
      <c r="CZ18" s="451" t="s">
        <v>2126</v>
      </c>
      <c r="DA18" s="451" t="s">
        <v>2126</v>
      </c>
      <c r="DB18" s="451" t="s">
        <v>2126</v>
      </c>
      <c r="DC18" s="451" t="s">
        <v>2126</v>
      </c>
      <c r="DD18" s="451" t="s">
        <v>2126</v>
      </c>
      <c r="DE18" s="451" t="s">
        <v>2126</v>
      </c>
      <c r="DF18" s="495"/>
      <c r="DG18" s="495"/>
      <c r="DH18" s="495"/>
      <c r="DI18" s="495"/>
      <c r="DJ18" s="495"/>
      <c r="DK18" s="495"/>
      <c r="DM18" s="41">
        <v>4</v>
      </c>
      <c r="DN18" s="41">
        <v>3</v>
      </c>
      <c r="DO18" s="41" t="str">
        <f t="shared" si="2"/>
        <v>処遇加算Ⅰ特定加算Ⅱベア加算なしから新加算Ⅲ</v>
      </c>
      <c r="DP18" s="45">
        <f t="shared" si="50"/>
        <v>1.8000000000000016E-2</v>
      </c>
      <c r="DQ18" s="45">
        <f t="shared" si="50"/>
        <v>1.8000000000000016E-2</v>
      </c>
      <c r="DR18" s="45">
        <f t="shared" si="50"/>
        <v>1.8000000000000016E-2</v>
      </c>
      <c r="DS18" s="45">
        <f t="shared" si="50"/>
        <v>1.8000000000000016E-2</v>
      </c>
      <c r="DT18" s="45" t="e">
        <f t="shared" si="50"/>
        <v>#VALUE!</v>
      </c>
      <c r="DU18" s="45">
        <f t="shared" si="50"/>
        <v>9.999999999999995E-3</v>
      </c>
      <c r="DV18" s="45" t="e">
        <f t="shared" si="50"/>
        <v>#VALUE!</v>
      </c>
      <c r="DW18" s="45" t="e">
        <f t="shared" si="50"/>
        <v>#VALUE!</v>
      </c>
      <c r="DX18" s="45">
        <f t="shared" si="50"/>
        <v>3.2999999999999988E-2</v>
      </c>
      <c r="DY18" s="45">
        <f t="shared" si="50"/>
        <v>-5.0000000000000044E-3</v>
      </c>
      <c r="DZ18" s="45">
        <f t="shared" si="50"/>
        <v>-5.0000000000000044E-3</v>
      </c>
      <c r="EA18" s="45">
        <f t="shared" si="50"/>
        <v>6.9999999999999923E-3</v>
      </c>
      <c r="EB18" s="45">
        <f t="shared" si="50"/>
        <v>6.9999999999999923E-3</v>
      </c>
      <c r="EC18" s="45">
        <f t="shared" si="50"/>
        <v>6.9999999999999923E-3</v>
      </c>
      <c r="ED18" s="45">
        <f t="shared" si="50"/>
        <v>6.9999999999999923E-3</v>
      </c>
      <c r="EE18" s="45" t="e">
        <f t="shared" ref="EE18:EU18" si="59">CN5-BC$6</f>
        <v>#VALUE!</v>
      </c>
      <c r="EF18" s="45">
        <f t="shared" si="59"/>
        <v>6.9999999999999923E-3</v>
      </c>
      <c r="EG18" s="45">
        <f t="shared" si="59"/>
        <v>2.6000000000000009E-2</v>
      </c>
      <c r="EH18" s="45">
        <f t="shared" si="59"/>
        <v>2.6000000000000009E-2</v>
      </c>
      <c r="EI18" s="45">
        <f t="shared" si="59"/>
        <v>2.6000000000000023E-2</v>
      </c>
      <c r="EJ18" s="45">
        <f t="shared" si="59"/>
        <v>2.700000000000001E-2</v>
      </c>
      <c r="EK18" s="45">
        <f t="shared" si="59"/>
        <v>2.6999999999999968E-2</v>
      </c>
      <c r="EL18" s="45">
        <f t="shared" si="59"/>
        <v>2.700000000000001E-2</v>
      </c>
      <c r="EM18" s="45" t="e">
        <f t="shared" si="59"/>
        <v>#VALUE!</v>
      </c>
      <c r="EN18" s="45" t="e">
        <f t="shared" si="59"/>
        <v>#VALUE!</v>
      </c>
      <c r="EO18" s="45">
        <f t="shared" si="59"/>
        <v>0.03</v>
      </c>
      <c r="EP18" s="45">
        <f t="shared" si="59"/>
        <v>0.03</v>
      </c>
      <c r="EQ18" s="45" t="e">
        <f t="shared" si="59"/>
        <v>#VALUE!</v>
      </c>
      <c r="ER18" s="45" t="e">
        <f t="shared" si="59"/>
        <v>#VALUE!</v>
      </c>
      <c r="ES18" s="45" t="e">
        <f t="shared" si="59"/>
        <v>#VALUE!</v>
      </c>
      <c r="ET18" s="45" t="e">
        <f t="shared" si="59"/>
        <v>#VALUE!</v>
      </c>
      <c r="EU18" s="45" t="e">
        <f t="shared" si="59"/>
        <v>#VALUE!</v>
      </c>
      <c r="EV18" s="45" t="e">
        <f>DE5-BT$6</f>
        <v>#VALUE!</v>
      </c>
      <c r="EY18" s="41" t="s">
        <v>2210</v>
      </c>
      <c r="EZ18" s="45">
        <f>DP18/BY5</f>
        <v>5.187319884726229E-2</v>
      </c>
      <c r="FA18" s="45">
        <f t="shared" si="52"/>
        <v>6.5934065934065991E-2</v>
      </c>
      <c r="FB18" s="45">
        <f t="shared" si="52"/>
        <v>5.187319884726229E-2</v>
      </c>
      <c r="FC18" s="45">
        <f t="shared" si="52"/>
        <v>5.7692307692307744E-2</v>
      </c>
      <c r="FD18" s="451" t="s">
        <v>2126</v>
      </c>
      <c r="FE18" s="45">
        <f t="shared" si="52"/>
        <v>0.14925373134328354</v>
      </c>
      <c r="FF18" s="451" t="s">
        <v>2126</v>
      </c>
      <c r="FG18" s="451" t="s">
        <v>2126</v>
      </c>
      <c r="FH18" s="45">
        <f t="shared" si="52"/>
        <v>0.28448275862068956</v>
      </c>
      <c r="FI18" s="45">
        <f t="shared" si="52"/>
        <v>-5.1020408163265349E-2</v>
      </c>
      <c r="FJ18" s="45">
        <f t="shared" si="52"/>
        <v>-5.1020408163265349E-2</v>
      </c>
      <c r="FK18" s="45">
        <f t="shared" si="52"/>
        <v>8.1395348837209225E-2</v>
      </c>
      <c r="FL18" s="45">
        <f t="shared" si="52"/>
        <v>8.1395348837209225E-2</v>
      </c>
      <c r="FM18" s="45">
        <f t="shared" si="52"/>
        <v>8.8607594936708764E-2</v>
      </c>
      <c r="FN18" s="45">
        <f t="shared" si="52"/>
        <v>9.2105263157894635E-2</v>
      </c>
      <c r="FO18" s="451" t="s">
        <v>2126</v>
      </c>
      <c r="FP18" s="45">
        <f t="shared" si="52"/>
        <v>8.1395348837209225E-2</v>
      </c>
      <c r="FQ18" s="45">
        <f t="shared" si="53"/>
        <v>0.20312500000000006</v>
      </c>
      <c r="FR18" s="45">
        <f t="shared" si="53"/>
        <v>0.20312500000000006</v>
      </c>
      <c r="FS18" s="45">
        <f t="shared" si="53"/>
        <v>0.1354166666666668</v>
      </c>
      <c r="FT18" s="45">
        <f t="shared" si="53"/>
        <v>0.22881355932203398</v>
      </c>
      <c r="FU18" s="45">
        <f t="shared" si="53"/>
        <v>0.16564417177914093</v>
      </c>
      <c r="FV18" s="45">
        <f t="shared" si="53"/>
        <v>0.22314049586776866</v>
      </c>
      <c r="FW18" s="451" t="s">
        <v>2126</v>
      </c>
      <c r="FX18" s="451" t="s">
        <v>2126</v>
      </c>
      <c r="FY18" s="45">
        <f t="shared" si="53"/>
        <v>0.17857142857142855</v>
      </c>
      <c r="FZ18" s="45">
        <f t="shared" si="53"/>
        <v>0.20270270270270271</v>
      </c>
      <c r="GA18" s="451" t="s">
        <v>2126</v>
      </c>
      <c r="GB18" s="451" t="s">
        <v>2126</v>
      </c>
      <c r="GC18" s="451" t="s">
        <v>2126</v>
      </c>
      <c r="GD18" s="451" t="s">
        <v>2126</v>
      </c>
      <c r="GE18" s="451" t="s">
        <v>2126</v>
      </c>
      <c r="GF18" s="451" t="s">
        <v>2126</v>
      </c>
    </row>
    <row r="19" spans="38:188">
      <c r="AL19" s="41">
        <v>17</v>
      </c>
      <c r="AM19" s="39" t="s">
        <v>2037</v>
      </c>
      <c r="AN19" s="42">
        <f t="shared" ref="AN19:BJ19" si="60">D5+D9+D10</f>
        <v>0.156</v>
      </c>
      <c r="AO19" s="42">
        <f t="shared" si="60"/>
        <v>0.126</v>
      </c>
      <c r="AP19" s="42">
        <f t="shared" si="60"/>
        <v>0.156</v>
      </c>
      <c r="AQ19" s="42">
        <f t="shared" si="60"/>
        <v>0.14200000000000002</v>
      </c>
      <c r="AR19" s="42">
        <f t="shared" si="60"/>
        <v>8.0999999999999989E-2</v>
      </c>
      <c r="AS19" s="42">
        <f t="shared" si="60"/>
        <v>2.8999999999999998E-2</v>
      </c>
      <c r="AT19" s="42">
        <f t="shared" si="60"/>
        <v>6.3E-2</v>
      </c>
      <c r="AU19" s="42">
        <f t="shared" si="60"/>
        <v>6.3E-2</v>
      </c>
      <c r="AV19" s="42">
        <f t="shared" si="60"/>
        <v>5.3999999999999999E-2</v>
      </c>
      <c r="AW19" s="42">
        <f t="shared" si="60"/>
        <v>4.4999999999999998E-2</v>
      </c>
      <c r="AX19" s="42">
        <f t="shared" si="60"/>
        <v>4.4999999999999998E-2</v>
      </c>
      <c r="AY19" s="42">
        <f t="shared" si="60"/>
        <v>3.9E-2</v>
      </c>
      <c r="AZ19" s="42">
        <f t="shared" si="60"/>
        <v>3.9E-2</v>
      </c>
      <c r="BA19" s="42">
        <f t="shared" si="60"/>
        <v>3.5999999999999997E-2</v>
      </c>
      <c r="BB19" s="42">
        <f t="shared" si="60"/>
        <v>3.4999999999999996E-2</v>
      </c>
      <c r="BC19" s="42">
        <f t="shared" si="60"/>
        <v>3.9E-2</v>
      </c>
      <c r="BD19" s="42">
        <f t="shared" si="60"/>
        <v>3.9E-2</v>
      </c>
      <c r="BE19" s="42">
        <f t="shared" si="60"/>
        <v>6.0999999999999999E-2</v>
      </c>
      <c r="BF19" s="42">
        <f t="shared" si="60"/>
        <v>6.0999999999999999E-2</v>
      </c>
      <c r="BG19" s="42">
        <f t="shared" si="60"/>
        <v>8.6999999999999994E-2</v>
      </c>
      <c r="BH19" s="42">
        <f t="shared" si="60"/>
        <v>5.3000000000000005E-2</v>
      </c>
      <c r="BI19" s="42">
        <f t="shared" si="60"/>
        <v>7.0999999999999994E-2</v>
      </c>
      <c r="BJ19" s="42">
        <f t="shared" si="60"/>
        <v>5.4000000000000006E-2</v>
      </c>
      <c r="BK19" s="42">
        <f t="shared" ref="BK19:BT19" si="61">AA5+AA9+AA10</f>
        <v>5.3000000000000005E-2</v>
      </c>
      <c r="BL19" s="42">
        <f t="shared" si="61"/>
        <v>5.3000000000000005E-2</v>
      </c>
      <c r="BM19" s="42">
        <f t="shared" si="61"/>
        <v>7.8E-2</v>
      </c>
      <c r="BN19" s="42">
        <f t="shared" si="61"/>
        <v>7.0000000000000007E-2</v>
      </c>
      <c r="BO19" s="42">
        <f t="shared" si="61"/>
        <v>3.6000000000000004E-2</v>
      </c>
      <c r="BP19" s="42">
        <f t="shared" si="61"/>
        <v>4.5999999999999999E-2</v>
      </c>
      <c r="BQ19" s="42">
        <f t="shared" si="61"/>
        <v>4.5999999999999999E-2</v>
      </c>
      <c r="BR19" s="42">
        <f t="shared" si="61"/>
        <v>0.04</v>
      </c>
      <c r="BS19" s="42">
        <f t="shared" si="61"/>
        <v>3.9E-2</v>
      </c>
      <c r="BT19" s="42">
        <f t="shared" si="61"/>
        <v>3.9E-2</v>
      </c>
      <c r="BU19" s="495"/>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51" t="s">
        <v>2126</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7">
        <v>7.0000000000000007E-2</v>
      </c>
      <c r="CW19" s="457">
        <v>7.0000000000000007E-2</v>
      </c>
      <c r="CX19" s="457">
        <v>0.109</v>
      </c>
      <c r="CY19" s="457">
        <v>0.10100000000000001</v>
      </c>
      <c r="CZ19" s="457">
        <v>4.8000000000000001E-2</v>
      </c>
      <c r="DA19" s="457">
        <v>5.8999999999999997E-2</v>
      </c>
      <c r="DB19" s="457">
        <v>5.8999999999999997E-2</v>
      </c>
      <c r="DC19" s="457">
        <v>4.9000000000000002E-2</v>
      </c>
      <c r="DD19" s="457">
        <v>4.8000000000000001E-2</v>
      </c>
      <c r="DE19" s="457">
        <v>4.8000000000000001E-2</v>
      </c>
      <c r="DF19" s="495"/>
      <c r="DG19" s="495"/>
      <c r="DH19" s="495"/>
      <c r="DI19" s="495"/>
      <c r="DJ19" s="495"/>
      <c r="DK19" s="495"/>
      <c r="DM19" s="41">
        <v>4</v>
      </c>
      <c r="DN19" s="41">
        <v>4</v>
      </c>
      <c r="DO19" s="41" t="str">
        <f t="shared" si="2"/>
        <v>処遇加算Ⅰ特定加算Ⅱベア加算なしから新加算Ⅳ</v>
      </c>
      <c r="DP19" s="45">
        <f t="shared" si="50"/>
        <v>-5.5999999999999994E-2</v>
      </c>
      <c r="DQ19" s="45">
        <f t="shared" si="50"/>
        <v>-3.6000000000000004E-2</v>
      </c>
      <c r="DR19" s="45">
        <f t="shared" si="50"/>
        <v>-5.5999999999999994E-2</v>
      </c>
      <c r="DS19" s="45">
        <f t="shared" si="50"/>
        <v>-4.6000000000000013E-2</v>
      </c>
      <c r="DT19" s="45" t="e">
        <f t="shared" si="50"/>
        <v>#VALUE!</v>
      </c>
      <c r="DU19" s="45">
        <f t="shared" si="50"/>
        <v>-2.0000000000000018E-3</v>
      </c>
      <c r="DV19" s="45" t="e">
        <f t="shared" si="50"/>
        <v>#VALUE!</v>
      </c>
      <c r="DW19" s="45" t="e">
        <f t="shared" si="50"/>
        <v>#VALUE!</v>
      </c>
      <c r="DX19" s="45">
        <f t="shared" si="50"/>
        <v>1.6E-2</v>
      </c>
      <c r="DY19" s="45">
        <f t="shared" si="50"/>
        <v>-2.3000000000000007E-2</v>
      </c>
      <c r="DZ19" s="45">
        <f t="shared" si="50"/>
        <v>-2.3000000000000007E-2</v>
      </c>
      <c r="EA19" s="45">
        <f t="shared" si="50"/>
        <v>-1.0000000000000009E-2</v>
      </c>
      <c r="EB19" s="45">
        <f t="shared" si="50"/>
        <v>-1.0000000000000009E-2</v>
      </c>
      <c r="EC19" s="45">
        <f t="shared" si="50"/>
        <v>-9.000000000000008E-3</v>
      </c>
      <c r="ED19" s="45">
        <f t="shared" si="50"/>
        <v>-7.0000000000000062E-3</v>
      </c>
      <c r="EE19" s="45" t="e">
        <f t="shared" ref="EE19:EU19" si="62">CN6-BC$6</f>
        <v>#VALUE!</v>
      </c>
      <c r="EF19" s="45">
        <f t="shared" si="62"/>
        <v>-1.0000000000000009E-2</v>
      </c>
      <c r="EG19" s="45">
        <f t="shared" si="62"/>
        <v>3.0000000000000027E-3</v>
      </c>
      <c r="EH19" s="45">
        <f t="shared" si="62"/>
        <v>3.0000000000000027E-3</v>
      </c>
      <c r="EI19" s="45">
        <f t="shared" si="62"/>
        <v>-1.3999999999999957E-2</v>
      </c>
      <c r="EJ19" s="45">
        <f t="shared" si="62"/>
        <v>5.0000000000000044E-3</v>
      </c>
      <c r="EK19" s="45">
        <f t="shared" si="62"/>
        <v>-7.0000000000000062E-3</v>
      </c>
      <c r="EL19" s="45">
        <f t="shared" si="62"/>
        <v>4.0000000000000036E-3</v>
      </c>
      <c r="EM19" s="45" t="e">
        <f t="shared" si="62"/>
        <v>#VALUE!</v>
      </c>
      <c r="EN19" s="45" t="e">
        <f t="shared" si="62"/>
        <v>#VALUE!</v>
      </c>
      <c r="EO19" s="45">
        <f t="shared" si="62"/>
        <v>2.9999999999999749E-3</v>
      </c>
      <c r="EP19" s="45">
        <f t="shared" si="62"/>
        <v>9.000000000000008E-3</v>
      </c>
      <c r="EQ19" s="45" t="e">
        <f t="shared" si="62"/>
        <v>#VALUE!</v>
      </c>
      <c r="ER19" s="45" t="e">
        <f t="shared" si="62"/>
        <v>#VALUE!</v>
      </c>
      <c r="ES19" s="45" t="e">
        <f t="shared" si="62"/>
        <v>#VALUE!</v>
      </c>
      <c r="ET19" s="45" t="e">
        <f t="shared" si="62"/>
        <v>#VALUE!</v>
      </c>
      <c r="EU19" s="45" t="e">
        <f t="shared" si="62"/>
        <v>#VALUE!</v>
      </c>
      <c r="EV19" s="45" t="e">
        <f>DE6-BT$6</f>
        <v>#VALUE!</v>
      </c>
      <c r="EY19" s="41" t="s">
        <v>2211</v>
      </c>
      <c r="EZ19" s="45">
        <f>DP19/BY6</f>
        <v>-0.20512820512820509</v>
      </c>
      <c r="FA19" s="45">
        <f t="shared" si="52"/>
        <v>-0.16438356164383564</v>
      </c>
      <c r="FB19" s="45">
        <f t="shared" si="52"/>
        <v>-0.20512820512820509</v>
      </c>
      <c r="FC19" s="45">
        <f t="shared" si="52"/>
        <v>-0.18548387096774202</v>
      </c>
      <c r="FD19" s="451" t="s">
        <v>2126</v>
      </c>
      <c r="FE19" s="45">
        <f t="shared" si="52"/>
        <v>-3.6363636363636404E-2</v>
      </c>
      <c r="FF19" s="451" t="s">
        <v>2126</v>
      </c>
      <c r="FG19" s="451" t="s">
        <v>2126</v>
      </c>
      <c r="FH19" s="45">
        <f t="shared" si="52"/>
        <v>0.1616161616161616</v>
      </c>
      <c r="FI19" s="45">
        <f t="shared" si="52"/>
        <v>-0.28750000000000009</v>
      </c>
      <c r="FJ19" s="45">
        <f t="shared" si="52"/>
        <v>-0.28750000000000009</v>
      </c>
      <c r="FK19" s="45">
        <f t="shared" si="52"/>
        <v>-0.1449275362318842</v>
      </c>
      <c r="FL19" s="45">
        <f t="shared" si="52"/>
        <v>-0.1449275362318842</v>
      </c>
      <c r="FM19" s="45">
        <f t="shared" si="52"/>
        <v>-0.14285714285714299</v>
      </c>
      <c r="FN19" s="45">
        <f t="shared" si="52"/>
        <v>-0.11290322580645172</v>
      </c>
      <c r="FO19" s="451" t="s">
        <v>2126</v>
      </c>
      <c r="FP19" s="45">
        <f t="shared" si="52"/>
        <v>-0.1449275362318842</v>
      </c>
      <c r="FQ19" s="45">
        <f t="shared" si="53"/>
        <v>2.8571428571428598E-2</v>
      </c>
      <c r="FR19" s="45">
        <f t="shared" si="53"/>
        <v>2.8571428571428598E-2</v>
      </c>
      <c r="FS19" s="45">
        <f t="shared" si="53"/>
        <v>-9.210526315789444E-2</v>
      </c>
      <c r="FT19" s="45">
        <f t="shared" si="53"/>
        <v>5.2083333333333377E-2</v>
      </c>
      <c r="FU19" s="45">
        <f t="shared" si="53"/>
        <v>-5.4263565891472916E-2</v>
      </c>
      <c r="FV19" s="45">
        <f t="shared" si="53"/>
        <v>4.0816326530612276E-2</v>
      </c>
      <c r="FW19" s="451" t="s">
        <v>2126</v>
      </c>
      <c r="FX19" s="451" t="s">
        <v>2126</v>
      </c>
      <c r="FY19" s="45">
        <f t="shared" si="53"/>
        <v>2.1276595744680674E-2</v>
      </c>
      <c r="FZ19" s="45">
        <f t="shared" si="53"/>
        <v>7.0866141732283533E-2</v>
      </c>
      <c r="GA19" s="451" t="s">
        <v>2126</v>
      </c>
      <c r="GB19" s="451" t="s">
        <v>2126</v>
      </c>
      <c r="GC19" s="451" t="s">
        <v>2126</v>
      </c>
      <c r="GD19" s="451" t="s">
        <v>2126</v>
      </c>
      <c r="GE19" s="451" t="s">
        <v>2126</v>
      </c>
      <c r="GF19" s="451" t="s">
        <v>2126</v>
      </c>
    </row>
    <row r="20" spans="38:188" ht="24">
      <c r="AL20" s="41">
        <v>18</v>
      </c>
      <c r="AM20" s="39" t="s">
        <v>2038</v>
      </c>
      <c r="AN20" s="42">
        <f t="shared" ref="AN20:BJ20" si="63">D5+D9+D11</f>
        <v>0.111</v>
      </c>
      <c r="AO20" s="42">
        <f t="shared" si="63"/>
        <v>8.1000000000000003E-2</v>
      </c>
      <c r="AP20" s="42">
        <f t="shared" si="63"/>
        <v>0.111</v>
      </c>
      <c r="AQ20" s="42">
        <f t="shared" si="63"/>
        <v>9.7000000000000003E-2</v>
      </c>
      <c r="AR20" s="42">
        <f t="shared" si="63"/>
        <v>3.5999999999999997E-2</v>
      </c>
      <c r="AS20" s="42">
        <f t="shared" si="63"/>
        <v>1.7999999999999999E-2</v>
      </c>
      <c r="AT20" s="42">
        <f t="shared" si="63"/>
        <v>3.5000000000000003E-2</v>
      </c>
      <c r="AU20" s="42">
        <f t="shared" si="63"/>
        <v>3.5000000000000003E-2</v>
      </c>
      <c r="AV20" s="42">
        <f t="shared" si="63"/>
        <v>2.5999999999999999E-2</v>
      </c>
      <c r="AW20" s="42">
        <f t="shared" si="63"/>
        <v>2.7E-2</v>
      </c>
      <c r="AX20" s="42">
        <f t="shared" si="63"/>
        <v>2.7E-2</v>
      </c>
      <c r="AY20" s="42">
        <f t="shared" si="63"/>
        <v>2.5999999999999999E-2</v>
      </c>
      <c r="AZ20" s="42">
        <f t="shared" si="63"/>
        <v>2.5999999999999999E-2</v>
      </c>
      <c r="BA20" s="42">
        <f t="shared" si="63"/>
        <v>2.3E-2</v>
      </c>
      <c r="BB20" s="42">
        <f t="shared" si="63"/>
        <v>2.1999999999999999E-2</v>
      </c>
      <c r="BC20" s="42">
        <f t="shared" si="63"/>
        <v>2.5999999999999999E-2</v>
      </c>
      <c r="BD20" s="42">
        <f t="shared" si="63"/>
        <v>2.5999999999999999E-2</v>
      </c>
      <c r="BE20" s="42">
        <f t="shared" si="63"/>
        <v>3.5000000000000003E-2</v>
      </c>
      <c r="BF20" s="42">
        <f t="shared" si="63"/>
        <v>3.5000000000000003E-2</v>
      </c>
      <c r="BG20" s="42">
        <f t="shared" si="63"/>
        <v>6.0999999999999999E-2</v>
      </c>
      <c r="BH20" s="42">
        <f t="shared" si="63"/>
        <v>3.3000000000000002E-2</v>
      </c>
      <c r="BI20" s="42">
        <f t="shared" si="63"/>
        <v>5.0999999999999997E-2</v>
      </c>
      <c r="BJ20" s="42">
        <f t="shared" si="63"/>
        <v>3.4000000000000002E-2</v>
      </c>
      <c r="BK20" s="42">
        <f t="shared" ref="BK20:BT20" si="64">AA5+AA9+AA11</f>
        <v>3.3000000000000002E-2</v>
      </c>
      <c r="BL20" s="42">
        <f t="shared" si="64"/>
        <v>3.3000000000000002E-2</v>
      </c>
      <c r="BM20" s="42">
        <f t="shared" si="64"/>
        <v>0.04</v>
      </c>
      <c r="BN20" s="42">
        <f t="shared" si="64"/>
        <v>3.2000000000000001E-2</v>
      </c>
      <c r="BO20" s="42">
        <f t="shared" si="64"/>
        <v>2.5000000000000001E-2</v>
      </c>
      <c r="BP20" s="42">
        <f t="shared" si="64"/>
        <v>2.8000000000000001E-2</v>
      </c>
      <c r="BQ20" s="42">
        <f t="shared" si="64"/>
        <v>2.8000000000000001E-2</v>
      </c>
      <c r="BR20" s="42">
        <f t="shared" si="64"/>
        <v>2.7E-2</v>
      </c>
      <c r="BS20" s="42">
        <f t="shared" si="64"/>
        <v>2.6000000000000002E-2</v>
      </c>
      <c r="BT20" s="42">
        <f t="shared" si="64"/>
        <v>2.6000000000000002E-2</v>
      </c>
      <c r="BU20" s="495"/>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51" t="s">
        <v>2126</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7">
        <v>0.05</v>
      </c>
      <c r="CW20" s="457">
        <v>0.05</v>
      </c>
      <c r="CX20" s="457">
        <v>7.1000000000000008E-2</v>
      </c>
      <c r="CY20" s="457">
        <v>6.3E-2</v>
      </c>
      <c r="CZ20" s="457">
        <v>3.7000000000000005E-2</v>
      </c>
      <c r="DA20" s="457">
        <v>4.1000000000000002E-2</v>
      </c>
      <c r="DB20" s="457">
        <v>4.1000000000000002E-2</v>
      </c>
      <c r="DC20" s="457">
        <v>3.5999999999999997E-2</v>
      </c>
      <c r="DD20" s="457">
        <v>3.5000000000000003E-2</v>
      </c>
      <c r="DE20" s="457">
        <v>3.5000000000000003E-2</v>
      </c>
      <c r="DF20" s="495"/>
      <c r="DG20" s="495"/>
      <c r="DH20" s="495"/>
      <c r="DI20" s="495"/>
      <c r="DJ20" s="495"/>
      <c r="DK20" s="495"/>
      <c r="DM20" s="41">
        <v>4</v>
      </c>
      <c r="DN20" s="41">
        <v>7</v>
      </c>
      <c r="DO20" s="41" t="str">
        <f t="shared" si="2"/>
        <v>処遇加算Ⅰ特定加算Ⅱベア加算なしから新加算Ⅴ（３）</v>
      </c>
      <c r="DP20" s="45">
        <f t="shared" ref="DP20:ED20" si="65">BY9-AN$6</f>
        <v>2.8000000000000025E-2</v>
      </c>
      <c r="DQ20" s="45">
        <f t="shared" si="65"/>
        <v>2.8000000000000025E-2</v>
      </c>
      <c r="DR20" s="45">
        <f t="shared" si="65"/>
        <v>2.8000000000000025E-2</v>
      </c>
      <c r="DS20" s="45">
        <f t="shared" si="65"/>
        <v>2.8000000000000025E-2</v>
      </c>
      <c r="DT20" s="45" t="e">
        <f t="shared" si="65"/>
        <v>#VALUE!</v>
      </c>
      <c r="DU20" s="45">
        <f t="shared" si="65"/>
        <v>1.1999999999999997E-2</v>
      </c>
      <c r="DV20" s="45" t="e">
        <f t="shared" si="65"/>
        <v>#VALUE!</v>
      </c>
      <c r="DW20" s="45" t="e">
        <f t="shared" si="65"/>
        <v>#VALUE!</v>
      </c>
      <c r="DX20" s="45">
        <f t="shared" si="65"/>
        <v>2.4000000000000007E-2</v>
      </c>
      <c r="DY20" s="45">
        <f t="shared" si="65"/>
        <v>1.2999999999999998E-2</v>
      </c>
      <c r="DZ20" s="45">
        <f t="shared" si="65"/>
        <v>1.2999999999999998E-2</v>
      </c>
      <c r="EA20" s="45" t="e">
        <f t="shared" si="65"/>
        <v>#VALUE!</v>
      </c>
      <c r="EB20" s="45">
        <f t="shared" si="65"/>
        <v>8.9999999999999941E-3</v>
      </c>
      <c r="EC20" s="45">
        <f t="shared" si="65"/>
        <v>8.9999999999999941E-3</v>
      </c>
      <c r="ED20" s="45">
        <f t="shared" si="65"/>
        <v>8.9999999999999941E-3</v>
      </c>
      <c r="EE20" s="45" t="e">
        <f t="shared" ref="EE20:EU20" si="66">CN9-BC$6</f>
        <v>#VALUE!</v>
      </c>
      <c r="EF20" s="45">
        <f t="shared" si="66"/>
        <v>8.9999999999999941E-3</v>
      </c>
      <c r="EG20" s="45">
        <f t="shared" si="66"/>
        <v>1.6E-2</v>
      </c>
      <c r="EH20" s="45">
        <f t="shared" si="66"/>
        <v>1.6E-2</v>
      </c>
      <c r="EI20" s="45">
        <f t="shared" si="66"/>
        <v>1.6000000000000014E-2</v>
      </c>
      <c r="EJ20" s="45">
        <f t="shared" si="66"/>
        <v>1.7000000000000001E-2</v>
      </c>
      <c r="EK20" s="45">
        <f t="shared" si="66"/>
        <v>1.7000000000000015E-2</v>
      </c>
      <c r="EL20" s="45">
        <f t="shared" si="66"/>
        <v>1.7000000000000001E-2</v>
      </c>
      <c r="EM20" s="45" t="e">
        <f t="shared" si="66"/>
        <v>#VALUE!</v>
      </c>
      <c r="EN20" s="45" t="e">
        <f t="shared" si="66"/>
        <v>#VALUE!</v>
      </c>
      <c r="EO20" s="45">
        <f t="shared" si="66"/>
        <v>3.1E-2</v>
      </c>
      <c r="EP20" s="45">
        <f t="shared" si="66"/>
        <v>3.1E-2</v>
      </c>
      <c r="EQ20" s="45" t="e">
        <f t="shared" si="66"/>
        <v>#VALUE!</v>
      </c>
      <c r="ER20" s="45" t="e">
        <f t="shared" si="66"/>
        <v>#VALUE!</v>
      </c>
      <c r="ES20" s="45" t="e">
        <f t="shared" si="66"/>
        <v>#VALUE!</v>
      </c>
      <c r="ET20" s="45" t="e">
        <f t="shared" si="66"/>
        <v>#VALUE!</v>
      </c>
      <c r="EU20" s="45" t="e">
        <f t="shared" si="66"/>
        <v>#VALUE!</v>
      </c>
      <c r="EV20" s="45" t="e">
        <f>DE9-BT$6</f>
        <v>#VALUE!</v>
      </c>
      <c r="EY20" s="41" t="s">
        <v>2212</v>
      </c>
      <c r="EZ20" s="45">
        <f>DP20/BY9</f>
        <v>7.8431372549019662E-2</v>
      </c>
      <c r="FA20" s="45">
        <f t="shared" ref="FA20:FZ20" si="67">DQ20/BZ9</f>
        <v>9.8939929328621987E-2</v>
      </c>
      <c r="FB20" s="45">
        <f t="shared" si="67"/>
        <v>7.8431372549019662E-2</v>
      </c>
      <c r="FC20" s="45">
        <f t="shared" si="67"/>
        <v>8.6956521739130516E-2</v>
      </c>
      <c r="FD20" s="451" t="s">
        <v>2126</v>
      </c>
      <c r="FE20" s="45">
        <f t="shared" si="67"/>
        <v>0.17391304347826084</v>
      </c>
      <c r="FF20" s="451" t="s">
        <v>2126</v>
      </c>
      <c r="FG20" s="451" t="s">
        <v>2126</v>
      </c>
      <c r="FH20" s="45">
        <f t="shared" si="67"/>
        <v>0.2242990654205608</v>
      </c>
      <c r="FI20" s="45">
        <f t="shared" si="67"/>
        <v>0.11206896551724135</v>
      </c>
      <c r="FJ20" s="45">
        <f t="shared" si="67"/>
        <v>0.11206896551724135</v>
      </c>
      <c r="FK20" s="451" t="s">
        <v>2126</v>
      </c>
      <c r="FL20" s="45">
        <f t="shared" si="67"/>
        <v>0.10227272727272721</v>
      </c>
      <c r="FM20" s="45">
        <f t="shared" si="67"/>
        <v>0.11111111111111104</v>
      </c>
      <c r="FN20" s="45">
        <f t="shared" si="67"/>
        <v>0.11538461538461531</v>
      </c>
      <c r="FO20" s="451" t="s">
        <v>2126</v>
      </c>
      <c r="FP20" s="45">
        <f t="shared" si="67"/>
        <v>0.10227272727272721</v>
      </c>
      <c r="FQ20" s="45">
        <f t="shared" si="67"/>
        <v>0.13559322033898305</v>
      </c>
      <c r="FR20" s="45">
        <f t="shared" si="67"/>
        <v>0.13559322033898305</v>
      </c>
      <c r="FS20" s="45">
        <f t="shared" si="67"/>
        <v>8.7912087912087988E-2</v>
      </c>
      <c r="FT20" s="45">
        <f t="shared" si="67"/>
        <v>0.15740740740740741</v>
      </c>
      <c r="FU20" s="45">
        <f t="shared" si="67"/>
        <v>0.11111111111111119</v>
      </c>
      <c r="FV20" s="45">
        <f t="shared" si="67"/>
        <v>0.15315315315315317</v>
      </c>
      <c r="FW20" s="451" t="s">
        <v>2126</v>
      </c>
      <c r="FX20" s="451" t="s">
        <v>2126</v>
      </c>
      <c r="FY20" s="45">
        <f t="shared" si="67"/>
        <v>0.18343195266272189</v>
      </c>
      <c r="FZ20" s="45">
        <f t="shared" si="67"/>
        <v>0.20805369127516779</v>
      </c>
      <c r="GA20" s="451" t="s">
        <v>2126</v>
      </c>
      <c r="GB20" s="451" t="s">
        <v>2126</v>
      </c>
      <c r="GC20" s="451" t="s">
        <v>2126</v>
      </c>
      <c r="GD20" s="451" t="s">
        <v>2126</v>
      </c>
      <c r="GE20" s="451" t="s">
        <v>2126</v>
      </c>
      <c r="GF20" s="451" t="s">
        <v>2126</v>
      </c>
    </row>
    <row r="21" spans="38:188">
      <c r="AL21" s="41">
        <v>19</v>
      </c>
      <c r="AM21" s="39" t="s">
        <v>2039</v>
      </c>
      <c r="AN21" s="42">
        <f t="shared" ref="AN21:BJ21" si="68">D6+D9+D11</f>
        <v>0</v>
      </c>
      <c r="AO21" s="42">
        <f t="shared" si="68"/>
        <v>0</v>
      </c>
      <c r="AP21" s="42">
        <f t="shared" si="68"/>
        <v>0</v>
      </c>
      <c r="AQ21" s="42">
        <f t="shared" si="68"/>
        <v>0</v>
      </c>
      <c r="AR21" s="42">
        <f t="shared" si="68"/>
        <v>0</v>
      </c>
      <c r="AS21" s="42">
        <f t="shared" si="68"/>
        <v>0</v>
      </c>
      <c r="AT21" s="42">
        <f t="shared" si="68"/>
        <v>0</v>
      </c>
      <c r="AU21" s="42">
        <f t="shared" si="68"/>
        <v>0</v>
      </c>
      <c r="AV21" s="42">
        <f t="shared" si="68"/>
        <v>0</v>
      </c>
      <c r="AW21" s="42">
        <f t="shared" si="68"/>
        <v>0</v>
      </c>
      <c r="AX21" s="42">
        <f t="shared" si="68"/>
        <v>0</v>
      </c>
      <c r="AY21" s="42">
        <f t="shared" si="68"/>
        <v>0</v>
      </c>
      <c r="AZ21" s="42">
        <f t="shared" si="68"/>
        <v>0</v>
      </c>
      <c r="BA21" s="42">
        <f t="shared" si="68"/>
        <v>0</v>
      </c>
      <c r="BB21" s="42">
        <f t="shared" si="68"/>
        <v>0</v>
      </c>
      <c r="BC21" s="42">
        <f t="shared" si="68"/>
        <v>0</v>
      </c>
      <c r="BD21" s="42">
        <f t="shared" si="68"/>
        <v>0</v>
      </c>
      <c r="BE21" s="42">
        <f t="shared" si="68"/>
        <v>0</v>
      </c>
      <c r="BF21" s="42">
        <f t="shared" si="68"/>
        <v>0</v>
      </c>
      <c r="BG21" s="42">
        <f t="shared" si="68"/>
        <v>0</v>
      </c>
      <c r="BH21" s="42">
        <f t="shared" si="68"/>
        <v>0</v>
      </c>
      <c r="BI21" s="42">
        <f t="shared" si="68"/>
        <v>0</v>
      </c>
      <c r="BJ21" s="42">
        <f t="shared" si="68"/>
        <v>0</v>
      </c>
      <c r="BK21" s="42">
        <f t="shared" ref="BK21:BT21" si="69">AA6+AA9+AA11</f>
        <v>0</v>
      </c>
      <c r="BL21" s="42">
        <f t="shared" si="69"/>
        <v>0</v>
      </c>
      <c r="BM21" s="42">
        <f t="shared" si="69"/>
        <v>0</v>
      </c>
      <c r="BN21" s="42">
        <f t="shared" si="69"/>
        <v>0</v>
      </c>
      <c r="BO21" s="42">
        <f t="shared" si="69"/>
        <v>0</v>
      </c>
      <c r="BP21" s="42">
        <f t="shared" si="69"/>
        <v>0</v>
      </c>
      <c r="BQ21" s="42">
        <f t="shared" si="69"/>
        <v>0</v>
      </c>
      <c r="BR21" s="42">
        <f t="shared" si="69"/>
        <v>0</v>
      </c>
      <c r="BS21" s="42">
        <f t="shared" si="69"/>
        <v>0</v>
      </c>
      <c r="BT21" s="42">
        <f t="shared" si="69"/>
        <v>0</v>
      </c>
      <c r="BU21" s="495"/>
      <c r="DM21" s="41">
        <v>5</v>
      </c>
      <c r="DN21" s="41">
        <v>1</v>
      </c>
      <c r="DO21" s="41" t="str">
        <f t="shared" si="2"/>
        <v>処遇加算Ⅰ特定加算なしベア加算から新加算Ⅰ</v>
      </c>
      <c r="DP21" s="45">
        <f t="shared" ref="DP21:ED24" si="70">BY3-AN$7</f>
        <v>9.8000000000000032E-2</v>
      </c>
      <c r="DQ21" s="45">
        <f t="shared" si="70"/>
        <v>9.8000000000000032E-2</v>
      </c>
      <c r="DR21" s="45">
        <f t="shared" si="70"/>
        <v>9.8000000000000032E-2</v>
      </c>
      <c r="DS21" s="45">
        <f t="shared" si="70"/>
        <v>9.8000000000000032E-2</v>
      </c>
      <c r="DT21" s="45">
        <f t="shared" si="70"/>
        <v>8.8999999999999996E-2</v>
      </c>
      <c r="DU21" s="45">
        <f t="shared" si="70"/>
        <v>2.5999999999999995E-2</v>
      </c>
      <c r="DV21" s="45">
        <f t="shared" si="70"/>
        <v>4.5000000000000012E-2</v>
      </c>
      <c r="DW21" s="45">
        <f t="shared" si="70"/>
        <v>4.5000000000000012E-2</v>
      </c>
      <c r="DX21" s="45">
        <f t="shared" si="70"/>
        <v>4.5000000000000012E-2</v>
      </c>
      <c r="DY21" s="45">
        <f t="shared" si="70"/>
        <v>5.3000000000000005E-2</v>
      </c>
      <c r="DZ21" s="45">
        <f t="shared" si="70"/>
        <v>5.3000000000000005E-2</v>
      </c>
      <c r="EA21" s="45">
        <f t="shared" si="70"/>
        <v>2.5999999999999995E-2</v>
      </c>
      <c r="EB21" s="45">
        <f t="shared" si="70"/>
        <v>2.5999999999999995E-2</v>
      </c>
      <c r="EC21" s="45">
        <f t="shared" si="70"/>
        <v>2.5999999999999995E-2</v>
      </c>
      <c r="ED21" s="45">
        <f t="shared" si="70"/>
        <v>2.5999999999999995E-2</v>
      </c>
      <c r="EE21" s="45">
        <f t="shared" ref="EE21:EU21" si="71">CN3-BC$7</f>
        <v>2.5999999999999995E-2</v>
      </c>
      <c r="EF21" s="45">
        <f t="shared" si="71"/>
        <v>2.5999999999999995E-2</v>
      </c>
      <c r="EG21" s="45">
        <f t="shared" si="71"/>
        <v>3.5000000000000031E-2</v>
      </c>
      <c r="EH21" s="45">
        <f t="shared" si="71"/>
        <v>3.5000000000000031E-2</v>
      </c>
      <c r="EI21" s="45">
        <f t="shared" si="71"/>
        <v>3.4999999999999976E-2</v>
      </c>
      <c r="EJ21" s="45">
        <f t="shared" si="71"/>
        <v>0.03</v>
      </c>
      <c r="EK21" s="45">
        <f t="shared" si="71"/>
        <v>0.03</v>
      </c>
      <c r="EL21" s="45">
        <f t="shared" si="71"/>
        <v>0.03</v>
      </c>
      <c r="EM21" s="45">
        <f t="shared" si="71"/>
        <v>2.7999999999999997E-2</v>
      </c>
      <c r="EN21" s="45">
        <f t="shared" si="71"/>
        <v>2.7999999999999997E-2</v>
      </c>
      <c r="EO21" s="45">
        <f t="shared" si="71"/>
        <v>7.400000000000001E-2</v>
      </c>
      <c r="EP21" s="45">
        <f t="shared" si="71"/>
        <v>7.400000000000001E-2</v>
      </c>
      <c r="EQ21" s="45">
        <f t="shared" si="71"/>
        <v>2.8999999999999998E-2</v>
      </c>
      <c r="ER21" s="45">
        <f t="shared" si="71"/>
        <v>3.8999999999999993E-2</v>
      </c>
      <c r="ES21" s="45">
        <f t="shared" si="71"/>
        <v>3.8999999999999993E-2</v>
      </c>
      <c r="ET21" s="45">
        <f t="shared" si="71"/>
        <v>2.6999999999999996E-2</v>
      </c>
      <c r="EU21" s="45">
        <f t="shared" si="71"/>
        <v>2.6999999999999996E-2</v>
      </c>
      <c r="EV21" s="45">
        <f>DE3-BT$7</f>
        <v>2.6999999999999996E-2</v>
      </c>
      <c r="EY21" s="41" t="s">
        <v>2213</v>
      </c>
      <c r="EZ21" s="45">
        <f>DP21/BY3</f>
        <v>0.23501199040767393</v>
      </c>
      <c r="FA21" s="45">
        <f t="shared" ref="FA21:FP24" si="72">DQ21/BZ3</f>
        <v>0.28571428571428581</v>
      </c>
      <c r="FB21" s="45">
        <f t="shared" si="72"/>
        <v>0.23501199040767393</v>
      </c>
      <c r="FC21" s="45">
        <f t="shared" si="72"/>
        <v>0.25654450261780115</v>
      </c>
      <c r="FD21" s="45">
        <f t="shared" si="72"/>
        <v>0.3991031390134529</v>
      </c>
      <c r="FE21" s="45">
        <f t="shared" si="72"/>
        <v>0.32098765432098764</v>
      </c>
      <c r="FF21" s="45">
        <f t="shared" si="72"/>
        <v>0.28301886792452835</v>
      </c>
      <c r="FG21" s="45">
        <f t="shared" si="72"/>
        <v>0.28301886792452835</v>
      </c>
      <c r="FH21" s="45">
        <f t="shared" si="72"/>
        <v>0.32846715328467158</v>
      </c>
      <c r="FI21" s="45">
        <f t="shared" si="72"/>
        <v>0.38405797101449274</v>
      </c>
      <c r="FJ21" s="45">
        <f t="shared" si="72"/>
        <v>0.38405797101449274</v>
      </c>
      <c r="FK21" s="45">
        <f t="shared" si="72"/>
        <v>0.25242718446601936</v>
      </c>
      <c r="FL21" s="45">
        <f t="shared" si="72"/>
        <v>0.25242718446601936</v>
      </c>
      <c r="FM21" s="45">
        <f t="shared" si="72"/>
        <v>0.27083333333333326</v>
      </c>
      <c r="FN21" s="45">
        <f t="shared" si="72"/>
        <v>0.27956989247311825</v>
      </c>
      <c r="FO21" s="45">
        <f t="shared" si="72"/>
        <v>0.25242718446601936</v>
      </c>
      <c r="FP21" s="45">
        <f t="shared" si="72"/>
        <v>0.25242718446601936</v>
      </c>
      <c r="FQ21" s="45">
        <f t="shared" ref="FQ21:GF24" si="73">EG21/CP3</f>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0"/>
        <v>8.3000000000000018E-2</v>
      </c>
      <c r="DQ22" s="45">
        <f t="shared" si="70"/>
        <v>8.3000000000000018E-2</v>
      </c>
      <c r="DR22" s="45">
        <f t="shared" si="70"/>
        <v>8.3000000000000018E-2</v>
      </c>
      <c r="DS22" s="45">
        <f t="shared" si="70"/>
        <v>8.3000000000000018E-2</v>
      </c>
      <c r="DT22" s="45" t="e">
        <f t="shared" si="70"/>
        <v>#VALUE!</v>
      </c>
      <c r="DU22" s="45">
        <f t="shared" si="70"/>
        <v>2.4999999999999994E-2</v>
      </c>
      <c r="DV22" s="45" t="e">
        <f t="shared" si="70"/>
        <v>#VALUE!</v>
      </c>
      <c r="DW22" s="45" t="e">
        <f t="shared" si="70"/>
        <v>#VALUE!</v>
      </c>
      <c r="DX22" s="45">
        <f t="shared" si="70"/>
        <v>4.300000000000001E-2</v>
      </c>
      <c r="DY22" s="45">
        <f t="shared" si="70"/>
        <v>4.9000000000000002E-2</v>
      </c>
      <c r="DZ22" s="45">
        <f t="shared" si="70"/>
        <v>4.9000000000000002E-2</v>
      </c>
      <c r="EA22" s="45">
        <f t="shared" si="70"/>
        <v>2.3999999999999994E-2</v>
      </c>
      <c r="EB22" s="45">
        <f t="shared" si="70"/>
        <v>2.3999999999999994E-2</v>
      </c>
      <c r="EC22" s="45">
        <f t="shared" si="70"/>
        <v>2.3999999999999994E-2</v>
      </c>
      <c r="ED22" s="45">
        <f t="shared" si="70"/>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2214</v>
      </c>
      <c r="EZ22" s="45">
        <f>DP22/BY4</f>
        <v>0.20646766169154232</v>
      </c>
      <c r="FA22" s="45">
        <f t="shared" si="72"/>
        <v>0.25304878048780494</v>
      </c>
      <c r="FB22" s="45">
        <f t="shared" si="72"/>
        <v>0.20646766169154232</v>
      </c>
      <c r="FC22" s="45">
        <f t="shared" si="72"/>
        <v>0.22615803814713903</v>
      </c>
      <c r="FD22" s="451" t="s">
        <v>2126</v>
      </c>
      <c r="FE22" s="45">
        <f t="shared" si="72"/>
        <v>0.3125</v>
      </c>
      <c r="FF22" s="451" t="s">
        <v>2126</v>
      </c>
      <c r="FG22" s="451" t="s">
        <v>2126</v>
      </c>
      <c r="FH22" s="45">
        <f t="shared" si="72"/>
        <v>0.31851851851851859</v>
      </c>
      <c r="FI22" s="45">
        <f t="shared" si="72"/>
        <v>0.36567164179104478</v>
      </c>
      <c r="FJ22" s="45">
        <f t="shared" si="72"/>
        <v>0.36567164179104478</v>
      </c>
      <c r="FK22" s="45">
        <f t="shared" si="72"/>
        <v>0.23762376237623759</v>
      </c>
      <c r="FL22" s="45">
        <f t="shared" si="72"/>
        <v>0.23762376237623759</v>
      </c>
      <c r="FM22" s="45">
        <f t="shared" si="72"/>
        <v>0.25531914893617014</v>
      </c>
      <c r="FN22" s="45">
        <f t="shared" si="72"/>
        <v>0.26373626373626369</v>
      </c>
      <c r="FO22" s="451" t="s">
        <v>2126</v>
      </c>
      <c r="FP22" s="45">
        <f t="shared" si="72"/>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51" t="s">
        <v>2126</v>
      </c>
      <c r="FX22" s="451" t="s">
        <v>2126</v>
      </c>
      <c r="FY22" s="45">
        <f t="shared" si="73"/>
        <v>0.33816425120772947</v>
      </c>
      <c r="FZ22" s="45">
        <f t="shared" si="73"/>
        <v>0.37433155080213909</v>
      </c>
      <c r="GA22" s="451" t="s">
        <v>2126</v>
      </c>
      <c r="GB22" s="451" t="s">
        <v>2126</v>
      </c>
      <c r="GC22" s="451" t="s">
        <v>2126</v>
      </c>
      <c r="GD22" s="451" t="s">
        <v>2126</v>
      </c>
      <c r="GE22" s="451" t="s">
        <v>2126</v>
      </c>
      <c r="GF22" s="451" t="s">
        <v>2126</v>
      </c>
    </row>
    <row r="23" spans="38:188">
      <c r="DM23" s="41">
        <v>5</v>
      </c>
      <c r="DN23" s="41">
        <v>3</v>
      </c>
      <c r="DO23" s="41" t="str">
        <f t="shared" si="2"/>
        <v>処遇加算Ⅰ特定加算なしベア加算から新加算Ⅲ</v>
      </c>
      <c r="DP23" s="45">
        <f t="shared" si="70"/>
        <v>2.8000000000000025E-2</v>
      </c>
      <c r="DQ23" s="45">
        <f t="shared" si="70"/>
        <v>2.8000000000000025E-2</v>
      </c>
      <c r="DR23" s="45">
        <f t="shared" si="70"/>
        <v>2.8000000000000025E-2</v>
      </c>
      <c r="DS23" s="45">
        <f t="shared" si="70"/>
        <v>2.8000000000000025E-2</v>
      </c>
      <c r="DT23" s="45">
        <f t="shared" si="70"/>
        <v>2.7999999999999997E-2</v>
      </c>
      <c r="DU23" s="45">
        <f t="shared" si="70"/>
        <v>1.1999999999999997E-2</v>
      </c>
      <c r="DV23" s="45">
        <f t="shared" si="70"/>
        <v>2.3999999999999994E-2</v>
      </c>
      <c r="DW23" s="45">
        <f t="shared" si="70"/>
        <v>2.3999999999999994E-2</v>
      </c>
      <c r="DX23" s="45">
        <f t="shared" si="70"/>
        <v>2.3999999999999994E-2</v>
      </c>
      <c r="DY23" s="45">
        <f t="shared" si="70"/>
        <v>1.2999999999999998E-2</v>
      </c>
      <c r="DZ23" s="45">
        <f t="shared" si="70"/>
        <v>1.2999999999999998E-2</v>
      </c>
      <c r="EA23" s="45">
        <f t="shared" si="70"/>
        <v>8.9999999999999941E-3</v>
      </c>
      <c r="EB23" s="45">
        <f t="shared" si="70"/>
        <v>8.9999999999999941E-3</v>
      </c>
      <c r="EC23" s="45">
        <f t="shared" si="70"/>
        <v>8.9999999999999941E-3</v>
      </c>
      <c r="ED23" s="45">
        <f t="shared" si="70"/>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2215</v>
      </c>
      <c r="EZ23" s="45">
        <f>DP23/BY5</f>
        <v>8.0691642651296899E-2</v>
      </c>
      <c r="FA23" s="45">
        <f t="shared" si="72"/>
        <v>0.10256410256410264</v>
      </c>
      <c r="FB23" s="45">
        <f t="shared" si="72"/>
        <v>8.0691642651296899E-2</v>
      </c>
      <c r="FC23" s="45">
        <f t="shared" si="72"/>
        <v>8.9743589743589827E-2</v>
      </c>
      <c r="FD23" s="45">
        <f t="shared" si="72"/>
        <v>0.1728395061728395</v>
      </c>
      <c r="FE23" s="45">
        <f t="shared" si="72"/>
        <v>0.17910447761194029</v>
      </c>
      <c r="FF23" s="45">
        <f t="shared" si="72"/>
        <v>0.17391304347826084</v>
      </c>
      <c r="FG23" s="45">
        <f t="shared" si="72"/>
        <v>0.17391304347826084</v>
      </c>
      <c r="FH23" s="45">
        <f t="shared" si="72"/>
        <v>0.2068965517241379</v>
      </c>
      <c r="FI23" s="45">
        <f t="shared" si="72"/>
        <v>0.13265306122448978</v>
      </c>
      <c r="FJ23" s="45">
        <f t="shared" si="72"/>
        <v>0.13265306122448978</v>
      </c>
      <c r="FK23" s="45">
        <f t="shared" si="72"/>
        <v>0.10465116279069761</v>
      </c>
      <c r="FL23" s="45">
        <f t="shared" si="72"/>
        <v>0.10465116279069761</v>
      </c>
      <c r="FM23" s="45">
        <f t="shared" si="72"/>
        <v>0.11392405063291132</v>
      </c>
      <c r="FN23" s="45">
        <f t="shared" si="72"/>
        <v>0.11842105263157887</v>
      </c>
      <c r="FO23" s="45">
        <f t="shared" si="72"/>
        <v>0.10465116279069761</v>
      </c>
      <c r="FP23" s="45">
        <f t="shared" si="72"/>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0"/>
        <v>-4.5999999999999985E-2</v>
      </c>
      <c r="DQ24" s="45">
        <f t="shared" si="70"/>
        <v>-2.5999999999999995E-2</v>
      </c>
      <c r="DR24" s="45">
        <f t="shared" si="70"/>
        <v>-4.5999999999999985E-2</v>
      </c>
      <c r="DS24" s="45">
        <f t="shared" si="70"/>
        <v>-3.6000000000000004E-2</v>
      </c>
      <c r="DT24" s="45">
        <f t="shared" si="70"/>
        <v>4.0000000000000036E-3</v>
      </c>
      <c r="DU24" s="45">
        <f t="shared" si="70"/>
        <v>0</v>
      </c>
      <c r="DV24" s="45">
        <f t="shared" si="70"/>
        <v>1.0000000000000009E-3</v>
      </c>
      <c r="DW24" s="45">
        <f t="shared" si="70"/>
        <v>1.0000000000000009E-3</v>
      </c>
      <c r="DX24" s="45">
        <f t="shared" si="70"/>
        <v>7.0000000000000062E-3</v>
      </c>
      <c r="DY24" s="45">
        <f t="shared" si="70"/>
        <v>-5.0000000000000044E-3</v>
      </c>
      <c r="DZ24" s="45">
        <f t="shared" si="70"/>
        <v>-5.0000000000000044E-3</v>
      </c>
      <c r="EA24" s="45">
        <f t="shared" si="70"/>
        <v>-8.0000000000000071E-3</v>
      </c>
      <c r="EB24" s="45">
        <f t="shared" si="70"/>
        <v>-8.0000000000000071E-3</v>
      </c>
      <c r="EC24" s="45">
        <f t="shared" si="70"/>
        <v>-7.0000000000000062E-3</v>
      </c>
      <c r="ED24" s="45">
        <f t="shared" si="70"/>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2216</v>
      </c>
      <c r="EZ24" s="45">
        <f>DP24/BY6</f>
        <v>-0.16849816849816843</v>
      </c>
      <c r="FA24" s="45">
        <f t="shared" si="72"/>
        <v>-0.11872146118721459</v>
      </c>
      <c r="FB24" s="45">
        <f t="shared" si="72"/>
        <v>-0.16849816849816843</v>
      </c>
      <c r="FC24" s="45">
        <f t="shared" si="72"/>
        <v>-0.14516129032258068</v>
      </c>
      <c r="FD24" s="45">
        <f t="shared" si="72"/>
        <v>2.8985507246376836E-2</v>
      </c>
      <c r="FE24" s="45">
        <f t="shared" si="72"/>
        <v>0</v>
      </c>
      <c r="FF24" s="45">
        <f t="shared" si="72"/>
        <v>8.6956521739130523E-3</v>
      </c>
      <c r="FG24" s="45">
        <f t="shared" si="72"/>
        <v>8.6956521739130523E-3</v>
      </c>
      <c r="FH24" s="45">
        <f t="shared" si="72"/>
        <v>7.070707070707076E-2</v>
      </c>
      <c r="FI24" s="45">
        <f t="shared" si="72"/>
        <v>-6.2500000000000056E-2</v>
      </c>
      <c r="FJ24" s="45">
        <f t="shared" si="72"/>
        <v>-6.2500000000000056E-2</v>
      </c>
      <c r="FK24" s="45">
        <f t="shared" si="72"/>
        <v>-0.11594202898550736</v>
      </c>
      <c r="FL24" s="45">
        <f t="shared" si="72"/>
        <v>-0.11594202898550736</v>
      </c>
      <c r="FM24" s="45">
        <f t="shared" si="72"/>
        <v>-0.1111111111111112</v>
      </c>
      <c r="FN24" s="45">
        <f t="shared" si="72"/>
        <v>-8.0645161290322648E-2</v>
      </c>
      <c r="FO24" s="45">
        <f t="shared" si="72"/>
        <v>-0.11594202898550736</v>
      </c>
      <c r="FP24" s="45">
        <f t="shared" si="72"/>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2217</v>
      </c>
      <c r="EZ25" s="45">
        <f>DP25/BY3</f>
        <v>0.3429256594724221</v>
      </c>
      <c r="FA25" s="45">
        <f t="shared" ref="FA25:FP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ref="FQ25:GF28" si="80">EG25/CP3</f>
        <v>0.41496598639455795</v>
      </c>
      <c r="FR25" s="45">
        <f t="shared" si="80"/>
        <v>0.41496598639455795</v>
      </c>
      <c r="FS25" s="45">
        <f t="shared" si="80"/>
        <v>0.28909952606635064</v>
      </c>
      <c r="FT25" s="45">
        <f t="shared" si="80"/>
        <v>0.38167938931297712</v>
      </c>
      <c r="FU25" s="45">
        <f t="shared" si="80"/>
        <v>0.28409090909090906</v>
      </c>
      <c r="FV25" s="45">
        <f t="shared" si="80"/>
        <v>0.37313432835820898</v>
      </c>
      <c r="FW25" s="45">
        <f t="shared" si="80"/>
        <v>0.37209302325581395</v>
      </c>
      <c r="FX25" s="45">
        <f t="shared" si="80"/>
        <v>0.37209302325581395</v>
      </c>
      <c r="FY25" s="45">
        <f t="shared" si="80"/>
        <v>0.53080568720379151</v>
      </c>
      <c r="FZ25" s="45">
        <f t="shared" si="80"/>
        <v>0.58638743455497377</v>
      </c>
      <c r="GA25" s="45">
        <f t="shared" si="80"/>
        <v>0.396039603960396</v>
      </c>
      <c r="GB25" s="45">
        <f t="shared" si="80"/>
        <v>0.45599999999999996</v>
      </c>
      <c r="GC25" s="45">
        <f t="shared" si="80"/>
        <v>0.45599999999999996</v>
      </c>
      <c r="GD25" s="45">
        <f t="shared" si="80"/>
        <v>0.37383177570093451</v>
      </c>
      <c r="GE25" s="45">
        <f t="shared" si="80"/>
        <v>0.38095238095238093</v>
      </c>
      <c r="GF25" s="45">
        <f t="shared" si="80"/>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1">CN4-BC$8</f>
        <v>#VALUE!</v>
      </c>
      <c r="EF26" s="45">
        <f t="shared" si="81"/>
        <v>3.6999999999999991E-2</v>
      </c>
      <c r="EG26" s="45">
        <f t="shared" si="81"/>
        <v>5.8000000000000024E-2</v>
      </c>
      <c r="EH26" s="45">
        <f t="shared" si="81"/>
        <v>5.8000000000000024E-2</v>
      </c>
      <c r="EI26" s="45">
        <f t="shared" si="81"/>
        <v>5.7999999999999968E-2</v>
      </c>
      <c r="EJ26" s="45">
        <f t="shared" si="81"/>
        <v>4.7E-2</v>
      </c>
      <c r="EK26" s="45">
        <f t="shared" si="81"/>
        <v>4.6999999999999986E-2</v>
      </c>
      <c r="EL26" s="45">
        <f t="shared" si="81"/>
        <v>4.7E-2</v>
      </c>
      <c r="EM26" s="45" t="e">
        <f t="shared" si="81"/>
        <v>#VALUE!</v>
      </c>
      <c r="EN26" s="45" t="e">
        <f t="shared" si="81"/>
        <v>#VALUE!</v>
      </c>
      <c r="EO26" s="45">
        <f t="shared" si="81"/>
        <v>0.10800000000000001</v>
      </c>
      <c r="EP26" s="45">
        <f t="shared" si="81"/>
        <v>0.108</v>
      </c>
      <c r="EQ26" s="45" t="e">
        <f t="shared" si="81"/>
        <v>#VALUE!</v>
      </c>
      <c r="ER26" s="45" t="e">
        <f t="shared" si="81"/>
        <v>#VALUE!</v>
      </c>
      <c r="ES26" s="45" t="e">
        <f t="shared" si="81"/>
        <v>#VALUE!</v>
      </c>
      <c r="ET26" s="45" t="e">
        <f t="shared" si="81"/>
        <v>#VALUE!</v>
      </c>
      <c r="EU26" s="45" t="e">
        <f t="shared" si="81"/>
        <v>#VALUE!</v>
      </c>
      <c r="EV26" s="45" t="e">
        <f>DE4-BT$8</f>
        <v>#VALUE!</v>
      </c>
      <c r="EY26" s="41" t="s">
        <v>2218</v>
      </c>
      <c r="EZ26" s="45">
        <f>DP26/BY4</f>
        <v>0.31840796019900497</v>
      </c>
      <c r="FA26" s="45">
        <f t="shared" si="79"/>
        <v>0.3902439024390244</v>
      </c>
      <c r="FB26" s="45">
        <f t="shared" si="79"/>
        <v>0.31840796019900497</v>
      </c>
      <c r="FC26" s="45">
        <f t="shared" si="79"/>
        <v>0.34877384196185285</v>
      </c>
      <c r="FD26" s="451" t="s">
        <v>2126</v>
      </c>
      <c r="FE26" s="45">
        <f t="shared" si="79"/>
        <v>0.44999999999999996</v>
      </c>
      <c r="FF26" s="451" t="s">
        <v>2126</v>
      </c>
      <c r="FG26" s="451" t="s">
        <v>2126</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51" t="s">
        <v>2126</v>
      </c>
      <c r="FP26" s="45">
        <f t="shared" si="79"/>
        <v>0.36633663366336627</v>
      </c>
      <c r="FQ26" s="45">
        <f t="shared" si="80"/>
        <v>0.4027777777777779</v>
      </c>
      <c r="FR26" s="45">
        <f t="shared" si="80"/>
        <v>0.4027777777777779</v>
      </c>
      <c r="FS26" s="45">
        <f t="shared" si="80"/>
        <v>0.27884615384615374</v>
      </c>
      <c r="FT26" s="45">
        <f t="shared" si="80"/>
        <v>0.3671875</v>
      </c>
      <c r="FU26" s="45">
        <f t="shared" si="80"/>
        <v>0.2716763005780346</v>
      </c>
      <c r="FV26" s="45">
        <f t="shared" si="80"/>
        <v>0.35877862595419846</v>
      </c>
      <c r="FW26" s="451" t="s">
        <v>2126</v>
      </c>
      <c r="FX26" s="451" t="s">
        <v>2126</v>
      </c>
      <c r="FY26" s="45">
        <f t="shared" si="80"/>
        <v>0.52173913043478259</v>
      </c>
      <c r="FZ26" s="45">
        <f t="shared" si="80"/>
        <v>0.57754010695187163</v>
      </c>
      <c r="GA26" s="451" t="s">
        <v>2126</v>
      </c>
      <c r="GB26" s="451" t="s">
        <v>2126</v>
      </c>
      <c r="GC26" s="451" t="s">
        <v>2126</v>
      </c>
      <c r="GD26" s="451" t="s">
        <v>2126</v>
      </c>
      <c r="GE26" s="451" t="s">
        <v>2126</v>
      </c>
      <c r="GF26" s="451" t="s">
        <v>2126</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2">CN5-BC$8</f>
        <v>2.1999999999999992E-2</v>
      </c>
      <c r="EF27" s="45">
        <f t="shared" si="82"/>
        <v>2.1999999999999992E-2</v>
      </c>
      <c r="EG27" s="45">
        <f t="shared" si="82"/>
        <v>4.200000000000001E-2</v>
      </c>
      <c r="EH27" s="45">
        <f t="shared" si="82"/>
        <v>4.200000000000001E-2</v>
      </c>
      <c r="EI27" s="45">
        <f t="shared" si="82"/>
        <v>4.200000000000001E-2</v>
      </c>
      <c r="EJ27" s="45">
        <f t="shared" si="82"/>
        <v>3.7000000000000005E-2</v>
      </c>
      <c r="EK27" s="45">
        <f t="shared" si="82"/>
        <v>3.6999999999999977E-2</v>
      </c>
      <c r="EL27" s="45">
        <f t="shared" si="82"/>
        <v>3.7000000000000005E-2</v>
      </c>
      <c r="EM27" s="45">
        <f t="shared" si="82"/>
        <v>3.7000000000000005E-2</v>
      </c>
      <c r="EN27" s="45">
        <f t="shared" si="82"/>
        <v>3.7000000000000005E-2</v>
      </c>
      <c r="EO27" s="45">
        <f t="shared" si="82"/>
        <v>6.9000000000000006E-2</v>
      </c>
      <c r="EP27" s="45">
        <f t="shared" si="82"/>
        <v>6.8999999999999992E-2</v>
      </c>
      <c r="EQ27" s="45">
        <f t="shared" si="82"/>
        <v>2.3E-2</v>
      </c>
      <c r="ER27" s="45">
        <f t="shared" si="82"/>
        <v>3.1E-2</v>
      </c>
      <c r="ES27" s="45">
        <f t="shared" si="82"/>
        <v>3.1E-2</v>
      </c>
      <c r="ET27" s="45">
        <f t="shared" si="82"/>
        <v>2.1999999999999992E-2</v>
      </c>
      <c r="EU27" s="45">
        <f t="shared" si="82"/>
        <v>2.1999999999999992E-2</v>
      </c>
      <c r="EV27" s="45">
        <f>DE5-BT$8</f>
        <v>2.1999999999999992E-2</v>
      </c>
      <c r="EY27" s="41" t="s">
        <v>2219</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80"/>
        <v>0.32812500000000006</v>
      </c>
      <c r="FR27" s="45">
        <f t="shared" si="80"/>
        <v>0.32812500000000006</v>
      </c>
      <c r="FS27" s="45">
        <f t="shared" si="80"/>
        <v>0.21875000000000006</v>
      </c>
      <c r="FT27" s="45">
        <f t="shared" si="80"/>
        <v>0.3135593220338983</v>
      </c>
      <c r="FU27" s="45">
        <f t="shared" si="80"/>
        <v>0.22699386503067473</v>
      </c>
      <c r="FV27" s="45">
        <f t="shared" si="80"/>
        <v>0.30578512396694219</v>
      </c>
      <c r="FW27" s="45">
        <f t="shared" si="80"/>
        <v>0.3135593220338983</v>
      </c>
      <c r="FX27" s="45">
        <f t="shared" si="80"/>
        <v>0.3135593220338983</v>
      </c>
      <c r="FY27" s="45">
        <f t="shared" si="80"/>
        <v>0.4107142857142857</v>
      </c>
      <c r="FZ27" s="45">
        <f t="shared" si="80"/>
        <v>0.46621621621621617</v>
      </c>
      <c r="GA27" s="45">
        <f t="shared" si="80"/>
        <v>0.27380952380952378</v>
      </c>
      <c r="GB27" s="45">
        <f t="shared" si="80"/>
        <v>0.31313131313131309</v>
      </c>
      <c r="GC27" s="45">
        <f t="shared" si="80"/>
        <v>0.31313131313131309</v>
      </c>
      <c r="GD27" s="45">
        <f t="shared" si="80"/>
        <v>0.24719101123595497</v>
      </c>
      <c r="GE27" s="45">
        <f t="shared" si="80"/>
        <v>0.25287356321839072</v>
      </c>
      <c r="GF27" s="45">
        <f t="shared" si="80"/>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3">CN6-BC$8</f>
        <v>4.9999999999999906E-3</v>
      </c>
      <c r="EF28" s="45">
        <f t="shared" si="83"/>
        <v>4.9999999999999906E-3</v>
      </c>
      <c r="EG28" s="45">
        <f t="shared" si="83"/>
        <v>1.9000000000000003E-2</v>
      </c>
      <c r="EH28" s="45">
        <f t="shared" si="83"/>
        <v>1.9000000000000003E-2</v>
      </c>
      <c r="EI28" s="45">
        <f t="shared" si="83"/>
        <v>2.0000000000000295E-3</v>
      </c>
      <c r="EJ28" s="45">
        <f t="shared" si="83"/>
        <v>1.4999999999999999E-2</v>
      </c>
      <c r="EK28" s="45">
        <f t="shared" si="83"/>
        <v>3.0000000000000027E-3</v>
      </c>
      <c r="EL28" s="45">
        <f t="shared" si="83"/>
        <v>1.3999999999999999E-2</v>
      </c>
      <c r="EM28" s="45">
        <f t="shared" si="83"/>
        <v>1.4999999999999999E-2</v>
      </c>
      <c r="EN28" s="45">
        <f t="shared" si="83"/>
        <v>1.4999999999999999E-2</v>
      </c>
      <c r="EO28" s="45">
        <f t="shared" si="83"/>
        <v>4.1999999999999982E-2</v>
      </c>
      <c r="EP28" s="45">
        <f t="shared" si="83"/>
        <v>4.8000000000000001E-2</v>
      </c>
      <c r="EQ28" s="45">
        <f t="shared" si="83"/>
        <v>5.9999999999999984E-3</v>
      </c>
      <c r="ER28" s="45">
        <f t="shared" si="83"/>
        <v>1.2999999999999998E-2</v>
      </c>
      <c r="ES28" s="45">
        <f t="shared" si="83"/>
        <v>1.2999999999999998E-2</v>
      </c>
      <c r="ET28" s="45">
        <f t="shared" si="83"/>
        <v>3.9999999999999897E-3</v>
      </c>
      <c r="EU28" s="45">
        <f t="shared" si="83"/>
        <v>3.9999999999999897E-3</v>
      </c>
      <c r="EV28" s="45">
        <f>DE6-BT$8</f>
        <v>4.9999999999999906E-3</v>
      </c>
      <c r="EY28" s="41" t="s">
        <v>2220</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80"/>
        <v>0.18095238095238098</v>
      </c>
      <c r="FR28" s="45">
        <f t="shared" si="80"/>
        <v>0.18095238095238098</v>
      </c>
      <c r="FS28" s="45">
        <f t="shared" si="80"/>
        <v>1.3157894736842297E-2</v>
      </c>
      <c r="FT28" s="45">
        <f t="shared" si="80"/>
        <v>0.15625</v>
      </c>
      <c r="FU28" s="45">
        <f t="shared" si="80"/>
        <v>2.3255813953488393E-2</v>
      </c>
      <c r="FV28" s="45">
        <f t="shared" si="80"/>
        <v>0.14285714285714285</v>
      </c>
      <c r="FW28" s="45">
        <f t="shared" si="80"/>
        <v>0.15625</v>
      </c>
      <c r="FX28" s="45">
        <f t="shared" si="80"/>
        <v>0.15625</v>
      </c>
      <c r="FY28" s="45">
        <f t="shared" si="80"/>
        <v>0.29787234042553179</v>
      </c>
      <c r="FZ28" s="45">
        <f t="shared" si="80"/>
        <v>0.37795275590551181</v>
      </c>
      <c r="GA28" s="45">
        <f t="shared" si="80"/>
        <v>8.9552238805970116E-2</v>
      </c>
      <c r="GB28" s="45">
        <f t="shared" si="80"/>
        <v>0.16049382716049379</v>
      </c>
      <c r="GC28" s="45">
        <f t="shared" si="80"/>
        <v>0.16049382716049379</v>
      </c>
      <c r="GD28" s="45">
        <f t="shared" si="80"/>
        <v>5.6338028169013947E-2</v>
      </c>
      <c r="GE28" s="45">
        <f t="shared" si="80"/>
        <v>5.7971014492753478E-2</v>
      </c>
      <c r="GF28" s="45">
        <f t="shared" si="80"/>
        <v>7.2463768115941907E-2</v>
      </c>
    </row>
    <row r="29" spans="38:188" ht="24">
      <c r="DM29" s="41">
        <v>6</v>
      </c>
      <c r="DN29" s="41">
        <v>12</v>
      </c>
      <c r="DO29" s="41" t="str">
        <f t="shared" si="2"/>
        <v>処遇加算Ⅰ特定加算なしベア加算なしから新加算Ⅴ（８）</v>
      </c>
      <c r="DP29" s="45">
        <f t="shared" ref="DP29:ED29" si="84">BY14-AN$8</f>
        <v>2.8000000000000025E-2</v>
      </c>
      <c r="DQ29" s="45">
        <f t="shared" si="84"/>
        <v>2.7999999999999997E-2</v>
      </c>
      <c r="DR29" s="45">
        <f t="shared" si="84"/>
        <v>2.8000000000000025E-2</v>
      </c>
      <c r="DS29" s="45">
        <f t="shared" si="84"/>
        <v>2.8000000000000025E-2</v>
      </c>
      <c r="DT29" s="45">
        <f t="shared" si="84"/>
        <v>2.7999999999999997E-2</v>
      </c>
      <c r="DU29" s="45">
        <f t="shared" si="84"/>
        <v>1.1999999999999997E-2</v>
      </c>
      <c r="DV29" s="45">
        <f t="shared" si="84"/>
        <v>2.3999999999999994E-2</v>
      </c>
      <c r="DW29" s="45">
        <f t="shared" si="84"/>
        <v>2.3999999999999994E-2</v>
      </c>
      <c r="DX29" s="45">
        <f t="shared" si="84"/>
        <v>2.3999999999999994E-2</v>
      </c>
      <c r="DY29" s="45">
        <f t="shared" si="84"/>
        <v>1.2999999999999998E-2</v>
      </c>
      <c r="DZ29" s="45">
        <f t="shared" si="84"/>
        <v>1.2999999999999998E-2</v>
      </c>
      <c r="EA29" s="45" t="e">
        <f t="shared" si="84"/>
        <v>#VALUE!</v>
      </c>
      <c r="EB29" s="45">
        <f t="shared" si="84"/>
        <v>8.9999999999999941E-3</v>
      </c>
      <c r="EC29" s="45">
        <f t="shared" si="84"/>
        <v>9.0000000000000011E-3</v>
      </c>
      <c r="ED29" s="45">
        <f t="shared" si="84"/>
        <v>9.0000000000000011E-3</v>
      </c>
      <c r="EE29" s="45">
        <f t="shared" ref="EE29:EU29" si="85">CN14-BC$8</f>
        <v>8.9999999999999941E-3</v>
      </c>
      <c r="EF29" s="45">
        <f t="shared" si="85"/>
        <v>8.9999999999999941E-3</v>
      </c>
      <c r="EG29" s="45">
        <f t="shared" si="85"/>
        <v>1.6E-2</v>
      </c>
      <c r="EH29" s="45">
        <f t="shared" si="85"/>
        <v>1.6E-2</v>
      </c>
      <c r="EI29" s="45">
        <f t="shared" si="85"/>
        <v>1.5999999999999986E-2</v>
      </c>
      <c r="EJ29" s="45">
        <f t="shared" si="85"/>
        <v>1.7000000000000001E-2</v>
      </c>
      <c r="EK29" s="45">
        <f t="shared" si="85"/>
        <v>1.7000000000000015E-2</v>
      </c>
      <c r="EL29" s="45">
        <f t="shared" si="85"/>
        <v>1.7000000000000001E-2</v>
      </c>
      <c r="EM29" s="45">
        <f t="shared" si="85"/>
        <v>1.7000000000000001E-2</v>
      </c>
      <c r="EN29" s="45">
        <f t="shared" si="85"/>
        <v>1.7000000000000001E-2</v>
      </c>
      <c r="EO29" s="45">
        <f t="shared" si="85"/>
        <v>3.1E-2</v>
      </c>
      <c r="EP29" s="45">
        <f t="shared" si="85"/>
        <v>3.1E-2</v>
      </c>
      <c r="EQ29" s="45">
        <f t="shared" si="85"/>
        <v>1.2000000000000004E-2</v>
      </c>
      <c r="ER29" s="45">
        <f t="shared" si="85"/>
        <v>1.2999999999999998E-2</v>
      </c>
      <c r="ES29" s="45">
        <f t="shared" si="85"/>
        <v>1.2999999999999998E-2</v>
      </c>
      <c r="ET29" s="45">
        <f t="shared" si="85"/>
        <v>8.9999999999999941E-3</v>
      </c>
      <c r="EU29" s="45">
        <f t="shared" si="85"/>
        <v>8.9999999999999941E-3</v>
      </c>
      <c r="EV29" s="45">
        <f>DE14-BT$8</f>
        <v>8.9999999999999941E-3</v>
      </c>
      <c r="EY29" s="41" t="s">
        <v>2221</v>
      </c>
      <c r="EZ29" s="45">
        <f>DP29/BY14</f>
        <v>9.2715231788079541E-2</v>
      </c>
      <c r="FA29" s="45">
        <f t="shared" ref="FA29:GF29" si="86">DQ29/BZ14</f>
        <v>0.12280701754385963</v>
      </c>
      <c r="FB29" s="45">
        <f t="shared" si="86"/>
        <v>9.2715231788079541E-2</v>
      </c>
      <c r="FC29" s="45">
        <f t="shared" si="86"/>
        <v>0.10486891385767799</v>
      </c>
      <c r="FD29" s="45">
        <f t="shared" si="86"/>
        <v>0.2393162393162393</v>
      </c>
      <c r="FE29" s="45">
        <f t="shared" si="86"/>
        <v>0.21428571428571425</v>
      </c>
      <c r="FF29" s="45">
        <f t="shared" si="86"/>
        <v>0.21818181818181814</v>
      </c>
      <c r="FG29" s="45">
        <f t="shared" si="86"/>
        <v>0.21818181818181814</v>
      </c>
      <c r="FH29" s="45">
        <f t="shared" si="86"/>
        <v>0.27272727272727265</v>
      </c>
      <c r="FI29" s="45">
        <f t="shared" si="86"/>
        <v>0.16249999999999998</v>
      </c>
      <c r="FJ29" s="45">
        <f t="shared" si="86"/>
        <v>0.16249999999999998</v>
      </c>
      <c r="FK29" s="451" t="s">
        <v>2126</v>
      </c>
      <c r="FL29" s="45">
        <f t="shared" si="86"/>
        <v>0.12328767123287664</v>
      </c>
      <c r="FM29" s="45">
        <f t="shared" si="86"/>
        <v>0.13636363636363638</v>
      </c>
      <c r="FN29" s="45">
        <f t="shared" si="86"/>
        <v>0.14285714285714288</v>
      </c>
      <c r="FO29" s="45">
        <f t="shared" si="86"/>
        <v>0.12328767123287664</v>
      </c>
      <c r="FP29" s="45">
        <f t="shared" si="86"/>
        <v>0.12328767123287664</v>
      </c>
      <c r="FQ29" s="45">
        <f t="shared" si="86"/>
        <v>0.15686274509803924</v>
      </c>
      <c r="FR29" s="45">
        <f t="shared" si="86"/>
        <v>0.15686274509803924</v>
      </c>
      <c r="FS29" s="45">
        <f t="shared" si="86"/>
        <v>9.6385542168674634E-2</v>
      </c>
      <c r="FT29" s="45">
        <f t="shared" si="86"/>
        <v>0.17346938775510204</v>
      </c>
      <c r="FU29" s="45">
        <f t="shared" si="86"/>
        <v>0.11888111888111898</v>
      </c>
      <c r="FV29" s="45">
        <f t="shared" si="86"/>
        <v>0.16831683168316833</v>
      </c>
      <c r="FW29" s="45">
        <f t="shared" si="86"/>
        <v>0.17346938775510204</v>
      </c>
      <c r="FX29" s="45">
        <f t="shared" si="86"/>
        <v>0.17346938775510204</v>
      </c>
      <c r="FY29" s="45">
        <f t="shared" si="86"/>
        <v>0.23846153846153845</v>
      </c>
      <c r="FZ29" s="45">
        <f t="shared" si="86"/>
        <v>0.2818181818181818</v>
      </c>
      <c r="GA29" s="45">
        <f t="shared" si="86"/>
        <v>0.16438356164383564</v>
      </c>
      <c r="GB29" s="45">
        <f t="shared" si="86"/>
        <v>0.16049382716049379</v>
      </c>
      <c r="GC29" s="45">
        <f t="shared" si="86"/>
        <v>0.16049382716049379</v>
      </c>
      <c r="GD29" s="45">
        <f t="shared" si="86"/>
        <v>0.11842105263157887</v>
      </c>
      <c r="GE29" s="45">
        <f t="shared" si="86"/>
        <v>0.12162162162162155</v>
      </c>
      <c r="GF29" s="45">
        <f t="shared" si="86"/>
        <v>0.12328767123287664</v>
      </c>
    </row>
    <row r="30" spans="38:188">
      <c r="DM30" s="41">
        <v>7</v>
      </c>
      <c r="DN30" s="41">
        <v>1</v>
      </c>
      <c r="DO30" s="41" t="str">
        <f t="shared" si="2"/>
        <v>処遇加算Ⅱ特定加算Ⅰベア加算から新加算Ⅰ</v>
      </c>
      <c r="DP30" s="45">
        <f t="shared" ref="DP30:ED33" si="87">BY3-AN$9</f>
        <v>0.10200000000000004</v>
      </c>
      <c r="DQ30" s="45">
        <f t="shared" si="87"/>
        <v>8.2000000000000017E-2</v>
      </c>
      <c r="DR30" s="45">
        <f t="shared" si="87"/>
        <v>0.10200000000000004</v>
      </c>
      <c r="DS30" s="45">
        <f t="shared" si="87"/>
        <v>9.2000000000000026E-2</v>
      </c>
      <c r="DT30" s="45">
        <f t="shared" si="87"/>
        <v>5.2000000000000018E-2</v>
      </c>
      <c r="DU30" s="45">
        <f t="shared" si="87"/>
        <v>2.3999999999999994E-2</v>
      </c>
      <c r="DV30" s="45">
        <f t="shared" si="87"/>
        <v>4.7E-2</v>
      </c>
      <c r="DW30" s="45">
        <f t="shared" si="87"/>
        <v>4.7E-2</v>
      </c>
      <c r="DX30" s="45">
        <f t="shared" si="87"/>
        <v>4.1000000000000009E-2</v>
      </c>
      <c r="DY30" s="45">
        <f t="shared" si="87"/>
        <v>3.1000000000000014E-2</v>
      </c>
      <c r="DZ30" s="45">
        <f t="shared" si="87"/>
        <v>3.1000000000000014E-2</v>
      </c>
      <c r="EA30" s="45">
        <f t="shared" si="87"/>
        <v>2.5999999999999995E-2</v>
      </c>
      <c r="EB30" s="45">
        <f t="shared" si="87"/>
        <v>2.5999999999999995E-2</v>
      </c>
      <c r="EC30" s="45">
        <f t="shared" si="87"/>
        <v>2.4999999999999994E-2</v>
      </c>
      <c r="ED30" s="45">
        <f t="shared" si="87"/>
        <v>2.2999999999999993E-2</v>
      </c>
      <c r="EE30" s="45">
        <f t="shared" ref="EE30:EU30" si="88">CN3-BC$9</f>
        <v>2.5999999999999995E-2</v>
      </c>
      <c r="EF30" s="45">
        <f t="shared" si="88"/>
        <v>2.5999999999999995E-2</v>
      </c>
      <c r="EG30" s="45">
        <f t="shared" si="88"/>
        <v>3.9000000000000021E-2</v>
      </c>
      <c r="EH30" s="45">
        <f t="shared" si="88"/>
        <v>3.9000000000000021E-2</v>
      </c>
      <c r="EI30" s="45">
        <f t="shared" si="88"/>
        <v>5.5999999999999966E-2</v>
      </c>
      <c r="EJ30" s="45">
        <f t="shared" si="88"/>
        <v>3.9000000000000007E-2</v>
      </c>
      <c r="EK30" s="45">
        <f t="shared" si="88"/>
        <v>5.099999999999999E-2</v>
      </c>
      <c r="EL30" s="45">
        <f t="shared" si="88"/>
        <v>4.0000000000000008E-2</v>
      </c>
      <c r="EM30" s="45">
        <f t="shared" si="88"/>
        <v>3.9000000000000007E-2</v>
      </c>
      <c r="EN30" s="45">
        <f t="shared" si="88"/>
        <v>3.9000000000000007E-2</v>
      </c>
      <c r="EO30" s="45">
        <f t="shared" si="88"/>
        <v>5.8000000000000024E-2</v>
      </c>
      <c r="EP30" s="45">
        <f t="shared" si="88"/>
        <v>5.1999999999999991E-2</v>
      </c>
      <c r="EQ30" s="45">
        <f t="shared" si="88"/>
        <v>2.8999999999999998E-2</v>
      </c>
      <c r="ER30" s="45">
        <f t="shared" si="88"/>
        <v>3.1E-2</v>
      </c>
      <c r="ES30" s="45">
        <f t="shared" si="88"/>
        <v>3.1E-2</v>
      </c>
      <c r="ET30" s="45">
        <f t="shared" si="88"/>
        <v>2.6999999999999996E-2</v>
      </c>
      <c r="EU30" s="45">
        <f t="shared" si="88"/>
        <v>2.6999999999999996E-2</v>
      </c>
      <c r="EV30" s="45">
        <f>DE3-BT$9</f>
        <v>2.5999999999999995E-2</v>
      </c>
      <c r="EY30" s="41" t="s">
        <v>2222</v>
      </c>
      <c r="EZ30" s="45">
        <f>DP30/BY3</f>
        <v>0.24460431654676265</v>
      </c>
      <c r="FA30" s="45">
        <f t="shared" ref="FA30:FP33" si="89">DQ30/BZ3</f>
        <v>0.23906705539358603</v>
      </c>
      <c r="FB30" s="45">
        <f t="shared" si="89"/>
        <v>0.24460431654676265</v>
      </c>
      <c r="FC30" s="45">
        <f t="shared" si="89"/>
        <v>0.24083769633507859</v>
      </c>
      <c r="FD30" s="45">
        <f t="shared" si="89"/>
        <v>0.23318385650224224</v>
      </c>
      <c r="FE30" s="45">
        <f t="shared" si="89"/>
        <v>0.29629629629629628</v>
      </c>
      <c r="FF30" s="45">
        <f t="shared" si="89"/>
        <v>0.29559748427672955</v>
      </c>
      <c r="FG30" s="45">
        <f t="shared" si="89"/>
        <v>0.29559748427672955</v>
      </c>
      <c r="FH30" s="45">
        <f t="shared" si="89"/>
        <v>0.29927007299270075</v>
      </c>
      <c r="FI30" s="45">
        <f t="shared" si="89"/>
        <v>0.22463768115942037</v>
      </c>
      <c r="FJ30" s="45">
        <f t="shared" si="89"/>
        <v>0.22463768115942037</v>
      </c>
      <c r="FK30" s="45">
        <f t="shared" si="89"/>
        <v>0.25242718446601936</v>
      </c>
      <c r="FL30" s="45">
        <f t="shared" si="89"/>
        <v>0.25242718446601936</v>
      </c>
      <c r="FM30" s="45">
        <f t="shared" si="89"/>
        <v>0.26041666666666663</v>
      </c>
      <c r="FN30" s="45">
        <f t="shared" si="89"/>
        <v>0.24731182795698917</v>
      </c>
      <c r="FO30" s="45">
        <f t="shared" si="89"/>
        <v>0.25242718446601936</v>
      </c>
      <c r="FP30" s="45">
        <f t="shared" si="89"/>
        <v>0.25242718446601936</v>
      </c>
      <c r="FQ30" s="45">
        <f t="shared" ref="FQ30:GF33" si="90">EG30/CP3</f>
        <v>0.26530612244897972</v>
      </c>
      <c r="FR30" s="45">
        <f t="shared" si="90"/>
        <v>0.26530612244897972</v>
      </c>
      <c r="FS30" s="45">
        <f t="shared" si="90"/>
        <v>0.26540284360189564</v>
      </c>
      <c r="FT30" s="45">
        <f t="shared" si="90"/>
        <v>0.29770992366412219</v>
      </c>
      <c r="FU30" s="45">
        <f t="shared" si="90"/>
        <v>0.28977272727272724</v>
      </c>
      <c r="FV30" s="45">
        <f t="shared" si="90"/>
        <v>0.29850746268656719</v>
      </c>
      <c r="FW30" s="45">
        <f t="shared" si="90"/>
        <v>0.30232558139534887</v>
      </c>
      <c r="FX30" s="45">
        <f t="shared" si="90"/>
        <v>0.30232558139534887</v>
      </c>
      <c r="FY30" s="45">
        <f t="shared" si="90"/>
        <v>0.27488151658767779</v>
      </c>
      <c r="FZ30" s="45">
        <f t="shared" si="90"/>
        <v>0.27225130890052351</v>
      </c>
      <c r="GA30" s="45">
        <f t="shared" si="90"/>
        <v>0.28712871287128711</v>
      </c>
      <c r="GB30" s="45">
        <f t="shared" si="90"/>
        <v>0.248</v>
      </c>
      <c r="GC30" s="45">
        <f t="shared" si="90"/>
        <v>0.248</v>
      </c>
      <c r="GD30" s="45">
        <f t="shared" si="90"/>
        <v>0.25233644859813081</v>
      </c>
      <c r="GE30" s="45">
        <f t="shared" si="90"/>
        <v>0.25714285714285712</v>
      </c>
      <c r="GF30" s="45">
        <f t="shared" si="90"/>
        <v>0.24999999999999997</v>
      </c>
    </row>
    <row r="31" spans="38:188">
      <c r="DM31" s="41">
        <v>7</v>
      </c>
      <c r="DN31" s="41">
        <v>2</v>
      </c>
      <c r="DO31" s="41" t="str">
        <f t="shared" si="2"/>
        <v>処遇加算Ⅱ特定加算Ⅰベア加算から新加算Ⅱ</v>
      </c>
      <c r="DP31" s="45">
        <f t="shared" si="87"/>
        <v>8.7000000000000022E-2</v>
      </c>
      <c r="DQ31" s="45">
        <f t="shared" si="87"/>
        <v>6.7000000000000004E-2</v>
      </c>
      <c r="DR31" s="45">
        <f t="shared" si="87"/>
        <v>8.7000000000000022E-2</v>
      </c>
      <c r="DS31" s="45">
        <f t="shared" si="87"/>
        <v>7.7000000000000013E-2</v>
      </c>
      <c r="DT31" s="45" t="e">
        <f t="shared" si="87"/>
        <v>#VALUE!</v>
      </c>
      <c r="DU31" s="45">
        <f t="shared" si="87"/>
        <v>2.2999999999999993E-2</v>
      </c>
      <c r="DV31" s="45" t="e">
        <f t="shared" si="87"/>
        <v>#VALUE!</v>
      </c>
      <c r="DW31" s="45" t="e">
        <f t="shared" si="87"/>
        <v>#VALUE!</v>
      </c>
      <c r="DX31" s="45">
        <f t="shared" si="87"/>
        <v>3.9000000000000007E-2</v>
      </c>
      <c r="DY31" s="45">
        <f t="shared" si="87"/>
        <v>2.700000000000001E-2</v>
      </c>
      <c r="DZ31" s="45">
        <f t="shared" si="87"/>
        <v>2.700000000000001E-2</v>
      </c>
      <c r="EA31" s="45">
        <f t="shared" si="87"/>
        <v>2.3999999999999994E-2</v>
      </c>
      <c r="EB31" s="45">
        <f t="shared" si="87"/>
        <v>2.3999999999999994E-2</v>
      </c>
      <c r="EC31" s="45">
        <f t="shared" si="87"/>
        <v>2.2999999999999993E-2</v>
      </c>
      <c r="ED31" s="45">
        <f t="shared" si="87"/>
        <v>2.0999999999999991E-2</v>
      </c>
      <c r="EE31" s="45" t="e">
        <f t="shared" ref="EE31:EU31" si="91">CN4-BC$9</f>
        <v>#VALUE!</v>
      </c>
      <c r="EF31" s="45">
        <f t="shared" si="91"/>
        <v>2.3999999999999994E-2</v>
      </c>
      <c r="EG31" s="45">
        <f t="shared" si="91"/>
        <v>3.6000000000000018E-2</v>
      </c>
      <c r="EH31" s="45">
        <f t="shared" si="91"/>
        <v>3.6000000000000018E-2</v>
      </c>
      <c r="EI31" s="45">
        <f t="shared" si="91"/>
        <v>5.2999999999999964E-2</v>
      </c>
      <c r="EJ31" s="45">
        <f t="shared" si="91"/>
        <v>3.6000000000000004E-2</v>
      </c>
      <c r="EK31" s="45">
        <f t="shared" si="91"/>
        <v>4.7999999999999987E-2</v>
      </c>
      <c r="EL31" s="45">
        <f t="shared" si="91"/>
        <v>3.7000000000000005E-2</v>
      </c>
      <c r="EM31" s="45" t="e">
        <f t="shared" si="91"/>
        <v>#VALUE!</v>
      </c>
      <c r="EN31" s="45" t="e">
        <f t="shared" si="91"/>
        <v>#VALUE!</v>
      </c>
      <c r="EO31" s="45">
        <f t="shared" si="91"/>
        <v>5.400000000000002E-2</v>
      </c>
      <c r="EP31" s="45">
        <f t="shared" si="91"/>
        <v>4.7999999999999987E-2</v>
      </c>
      <c r="EQ31" s="45" t="e">
        <f t="shared" si="91"/>
        <v>#VALUE!</v>
      </c>
      <c r="ER31" s="45" t="e">
        <f t="shared" si="91"/>
        <v>#VALUE!</v>
      </c>
      <c r="ES31" s="45" t="e">
        <f t="shared" si="91"/>
        <v>#VALUE!</v>
      </c>
      <c r="ET31" s="45" t="e">
        <f t="shared" si="91"/>
        <v>#VALUE!</v>
      </c>
      <c r="EU31" s="45" t="e">
        <f t="shared" si="91"/>
        <v>#VALUE!</v>
      </c>
      <c r="EV31" s="45" t="e">
        <f>DE4-BT$9</f>
        <v>#VALUE!</v>
      </c>
      <c r="EY31" s="41" t="s">
        <v>2223</v>
      </c>
      <c r="EZ31" s="45">
        <f>DP31/BY4</f>
        <v>0.21641791044776124</v>
      </c>
      <c r="FA31" s="45">
        <f t="shared" si="89"/>
        <v>0.20426829268292684</v>
      </c>
      <c r="FB31" s="45">
        <f t="shared" si="89"/>
        <v>0.21641791044776124</v>
      </c>
      <c r="FC31" s="45">
        <f t="shared" si="89"/>
        <v>0.20980926430517716</v>
      </c>
      <c r="FD31" s="451" t="s">
        <v>2126</v>
      </c>
      <c r="FE31" s="45">
        <f t="shared" si="89"/>
        <v>0.28749999999999998</v>
      </c>
      <c r="FF31" s="451" t="s">
        <v>2126</v>
      </c>
      <c r="FG31" s="451" t="s">
        <v>2126</v>
      </c>
      <c r="FH31" s="45">
        <f t="shared" si="89"/>
        <v>0.28888888888888892</v>
      </c>
      <c r="FI31" s="45">
        <f t="shared" si="89"/>
        <v>0.20149253731343289</v>
      </c>
      <c r="FJ31" s="45">
        <f t="shared" si="89"/>
        <v>0.20149253731343289</v>
      </c>
      <c r="FK31" s="45">
        <f t="shared" si="89"/>
        <v>0.23762376237623759</v>
      </c>
      <c r="FL31" s="45">
        <f t="shared" si="89"/>
        <v>0.23762376237623759</v>
      </c>
      <c r="FM31" s="45">
        <f t="shared" si="89"/>
        <v>0.2446808510638297</v>
      </c>
      <c r="FN31" s="45">
        <f t="shared" si="89"/>
        <v>0.23076923076923067</v>
      </c>
      <c r="FO31" s="451" t="s">
        <v>2126</v>
      </c>
      <c r="FP31" s="45">
        <f t="shared" si="89"/>
        <v>0.23762376237623759</v>
      </c>
      <c r="FQ31" s="45">
        <f t="shared" si="90"/>
        <v>0.25000000000000011</v>
      </c>
      <c r="FR31" s="45">
        <f t="shared" si="90"/>
        <v>0.25000000000000011</v>
      </c>
      <c r="FS31" s="45">
        <f t="shared" si="90"/>
        <v>0.25480769230769218</v>
      </c>
      <c r="FT31" s="45">
        <f t="shared" si="90"/>
        <v>0.28125</v>
      </c>
      <c r="FU31" s="45">
        <f t="shared" si="90"/>
        <v>0.2774566473988439</v>
      </c>
      <c r="FV31" s="45">
        <f t="shared" si="90"/>
        <v>0.28244274809160308</v>
      </c>
      <c r="FW31" s="451" t="s">
        <v>2126</v>
      </c>
      <c r="FX31" s="451" t="s">
        <v>2126</v>
      </c>
      <c r="FY31" s="45">
        <f t="shared" si="90"/>
        <v>0.26086956521739135</v>
      </c>
      <c r="FZ31" s="45">
        <f t="shared" si="90"/>
        <v>0.25668449197860954</v>
      </c>
      <c r="GA31" s="451" t="s">
        <v>2126</v>
      </c>
      <c r="GB31" s="451" t="s">
        <v>2126</v>
      </c>
      <c r="GC31" s="451" t="s">
        <v>2126</v>
      </c>
      <c r="GD31" s="451" t="s">
        <v>2126</v>
      </c>
      <c r="GE31" s="451" t="s">
        <v>2126</v>
      </c>
      <c r="GF31" s="451" t="s">
        <v>2126</v>
      </c>
    </row>
    <row r="32" spans="38:188">
      <c r="DM32" s="41">
        <v>7</v>
      </c>
      <c r="DN32" s="41">
        <v>3</v>
      </c>
      <c r="DO32" s="41" t="str">
        <f t="shared" si="2"/>
        <v>処遇加算Ⅱ特定加算Ⅰベア加算から新加算Ⅲ</v>
      </c>
      <c r="DP32" s="45">
        <f t="shared" si="87"/>
        <v>3.2000000000000028E-2</v>
      </c>
      <c r="DQ32" s="45">
        <f t="shared" si="87"/>
        <v>1.2000000000000011E-2</v>
      </c>
      <c r="DR32" s="45">
        <f t="shared" si="87"/>
        <v>3.2000000000000028E-2</v>
      </c>
      <c r="DS32" s="45">
        <f t="shared" si="87"/>
        <v>2.200000000000002E-2</v>
      </c>
      <c r="DT32" s="45">
        <f t="shared" si="87"/>
        <v>-8.9999999999999802E-3</v>
      </c>
      <c r="DU32" s="45">
        <f t="shared" si="87"/>
        <v>9.999999999999995E-3</v>
      </c>
      <c r="DV32" s="45">
        <f t="shared" si="87"/>
        <v>2.5999999999999981E-2</v>
      </c>
      <c r="DW32" s="45">
        <f t="shared" si="87"/>
        <v>2.5999999999999981E-2</v>
      </c>
      <c r="DX32" s="45">
        <f t="shared" si="87"/>
        <v>1.999999999999999E-2</v>
      </c>
      <c r="DY32" s="45">
        <f t="shared" si="87"/>
        <v>-8.9999999999999941E-3</v>
      </c>
      <c r="DZ32" s="45">
        <f t="shared" si="87"/>
        <v>-8.9999999999999941E-3</v>
      </c>
      <c r="EA32" s="45">
        <f t="shared" si="87"/>
        <v>8.9999999999999941E-3</v>
      </c>
      <c r="EB32" s="45">
        <f t="shared" si="87"/>
        <v>8.9999999999999941E-3</v>
      </c>
      <c r="EC32" s="45">
        <f t="shared" si="87"/>
        <v>7.9999999999999932E-3</v>
      </c>
      <c r="ED32" s="45">
        <f t="shared" si="87"/>
        <v>5.9999999999999915E-3</v>
      </c>
      <c r="EE32" s="45">
        <f t="shared" ref="EE32:EU32" si="92">CN5-BC$9</f>
        <v>8.9999999999999941E-3</v>
      </c>
      <c r="EF32" s="45">
        <f t="shared" si="92"/>
        <v>8.9999999999999941E-3</v>
      </c>
      <c r="EG32" s="45">
        <f t="shared" si="92"/>
        <v>2.0000000000000004E-2</v>
      </c>
      <c r="EH32" s="45">
        <f t="shared" si="92"/>
        <v>2.0000000000000004E-2</v>
      </c>
      <c r="EI32" s="45">
        <f t="shared" si="92"/>
        <v>3.7000000000000005E-2</v>
      </c>
      <c r="EJ32" s="45">
        <f t="shared" si="92"/>
        <v>2.6000000000000009E-2</v>
      </c>
      <c r="EK32" s="45">
        <f t="shared" si="92"/>
        <v>3.7999999999999978E-2</v>
      </c>
      <c r="EL32" s="45">
        <f t="shared" si="92"/>
        <v>2.700000000000001E-2</v>
      </c>
      <c r="EM32" s="45">
        <f t="shared" si="92"/>
        <v>2.8000000000000011E-2</v>
      </c>
      <c r="EN32" s="45">
        <f t="shared" si="92"/>
        <v>2.8000000000000011E-2</v>
      </c>
      <c r="EO32" s="45">
        <f t="shared" si="92"/>
        <v>1.5000000000000013E-2</v>
      </c>
      <c r="EP32" s="45">
        <f t="shared" si="92"/>
        <v>8.9999999999999802E-3</v>
      </c>
      <c r="EQ32" s="45">
        <f t="shared" si="92"/>
        <v>1.1999999999999997E-2</v>
      </c>
      <c r="ER32" s="45">
        <f t="shared" si="92"/>
        <v>5.0000000000000044E-3</v>
      </c>
      <c r="ES32" s="45">
        <f t="shared" si="92"/>
        <v>5.0000000000000044E-3</v>
      </c>
      <c r="ET32" s="45">
        <f t="shared" si="92"/>
        <v>8.9999999999999941E-3</v>
      </c>
      <c r="EU32" s="45">
        <f t="shared" si="92"/>
        <v>8.9999999999999941E-3</v>
      </c>
      <c r="EV32" s="45">
        <f>DE5-BT$9</f>
        <v>7.9999999999999932E-3</v>
      </c>
      <c r="EY32" s="41" t="s">
        <v>2224</v>
      </c>
      <c r="EZ32" s="45">
        <f>DP32/BY5</f>
        <v>9.221902017291074E-2</v>
      </c>
      <c r="FA32" s="45">
        <f t="shared" si="89"/>
        <v>4.3956043956043994E-2</v>
      </c>
      <c r="FB32" s="45">
        <f t="shared" si="89"/>
        <v>9.221902017291074E-2</v>
      </c>
      <c r="FC32" s="45">
        <f t="shared" si="89"/>
        <v>7.0512820512820581E-2</v>
      </c>
      <c r="FD32" s="45">
        <f t="shared" si="89"/>
        <v>-5.5555555555555435E-2</v>
      </c>
      <c r="FE32" s="45">
        <f t="shared" si="89"/>
        <v>0.14925373134328354</v>
      </c>
      <c r="FF32" s="45">
        <f t="shared" si="89"/>
        <v>0.18840579710144917</v>
      </c>
      <c r="FG32" s="45">
        <f t="shared" si="89"/>
        <v>0.18840579710144917</v>
      </c>
      <c r="FH32" s="45">
        <f t="shared" si="89"/>
        <v>0.1724137931034482</v>
      </c>
      <c r="FI32" s="45">
        <f t="shared" si="89"/>
        <v>-9.1836734693877486E-2</v>
      </c>
      <c r="FJ32" s="45">
        <f t="shared" si="89"/>
        <v>-9.1836734693877486E-2</v>
      </c>
      <c r="FK32" s="45">
        <f t="shared" si="89"/>
        <v>0.10465116279069761</v>
      </c>
      <c r="FL32" s="45">
        <f t="shared" si="89"/>
        <v>0.10465116279069761</v>
      </c>
      <c r="FM32" s="45">
        <f t="shared" si="89"/>
        <v>0.10126582278481004</v>
      </c>
      <c r="FN32" s="45">
        <f t="shared" si="89"/>
        <v>7.8947368421052516E-2</v>
      </c>
      <c r="FO32" s="45">
        <f t="shared" si="89"/>
        <v>0.10465116279069761</v>
      </c>
      <c r="FP32" s="45">
        <f t="shared" si="89"/>
        <v>0.10465116279069761</v>
      </c>
      <c r="FQ32" s="45">
        <f t="shared" si="90"/>
        <v>0.15625000000000003</v>
      </c>
      <c r="FR32" s="45">
        <f t="shared" si="90"/>
        <v>0.15625000000000003</v>
      </c>
      <c r="FS32" s="45">
        <f t="shared" si="90"/>
        <v>0.19270833333333334</v>
      </c>
      <c r="FT32" s="45">
        <f t="shared" si="90"/>
        <v>0.22033898305084751</v>
      </c>
      <c r="FU32" s="45">
        <f t="shared" si="90"/>
        <v>0.23312883435582812</v>
      </c>
      <c r="FV32" s="45">
        <f t="shared" si="90"/>
        <v>0.22314049586776866</v>
      </c>
      <c r="FW32" s="45">
        <f t="shared" si="90"/>
        <v>0.23728813559322043</v>
      </c>
      <c r="FX32" s="45">
        <f t="shared" si="90"/>
        <v>0.23728813559322043</v>
      </c>
      <c r="FY32" s="45">
        <f t="shared" si="90"/>
        <v>8.9285714285714357E-2</v>
      </c>
      <c r="FZ32" s="45">
        <f t="shared" si="90"/>
        <v>6.0810810810810682E-2</v>
      </c>
      <c r="GA32" s="45">
        <f t="shared" si="90"/>
        <v>0.14285714285714282</v>
      </c>
      <c r="GB32" s="45">
        <f t="shared" si="90"/>
        <v>5.0505050505050546E-2</v>
      </c>
      <c r="GC32" s="45">
        <f t="shared" si="90"/>
        <v>5.0505050505050546E-2</v>
      </c>
      <c r="GD32" s="45">
        <f t="shared" si="90"/>
        <v>0.10112359550561792</v>
      </c>
      <c r="GE32" s="45">
        <f t="shared" si="90"/>
        <v>0.10344827586206891</v>
      </c>
      <c r="GF32" s="45">
        <f t="shared" si="90"/>
        <v>9.3023255813953418E-2</v>
      </c>
    </row>
    <row r="33" spans="117:188">
      <c r="DM33" s="41">
        <v>7</v>
      </c>
      <c r="DN33" s="41">
        <v>4</v>
      </c>
      <c r="DO33" s="41" t="str">
        <f t="shared" si="2"/>
        <v>処遇加算Ⅱ特定加算Ⅰベア加算から新加算Ⅳ</v>
      </c>
      <c r="DP33" s="45">
        <f t="shared" si="87"/>
        <v>-4.1999999999999982E-2</v>
      </c>
      <c r="DQ33" s="45">
        <f t="shared" si="87"/>
        <v>-4.200000000000001E-2</v>
      </c>
      <c r="DR33" s="45">
        <f t="shared" si="87"/>
        <v>-4.1999999999999982E-2</v>
      </c>
      <c r="DS33" s="45">
        <f t="shared" si="87"/>
        <v>-4.200000000000001E-2</v>
      </c>
      <c r="DT33" s="45">
        <f t="shared" si="87"/>
        <v>-3.2999999999999974E-2</v>
      </c>
      <c r="DU33" s="45">
        <f t="shared" si="87"/>
        <v>-2.0000000000000018E-3</v>
      </c>
      <c r="DV33" s="45">
        <f t="shared" si="87"/>
        <v>2.9999999999999888E-3</v>
      </c>
      <c r="DW33" s="45">
        <f t="shared" si="87"/>
        <v>2.9999999999999888E-3</v>
      </c>
      <c r="DX33" s="45">
        <f t="shared" si="87"/>
        <v>3.0000000000000027E-3</v>
      </c>
      <c r="DY33" s="45">
        <f t="shared" si="87"/>
        <v>-2.6999999999999996E-2</v>
      </c>
      <c r="DZ33" s="45">
        <f t="shared" si="87"/>
        <v>-2.6999999999999996E-2</v>
      </c>
      <c r="EA33" s="45">
        <f t="shared" si="87"/>
        <v>-8.0000000000000071E-3</v>
      </c>
      <c r="EB33" s="45">
        <f t="shared" si="87"/>
        <v>-8.0000000000000071E-3</v>
      </c>
      <c r="EC33" s="45">
        <f t="shared" si="87"/>
        <v>-8.0000000000000071E-3</v>
      </c>
      <c r="ED33" s="45">
        <f t="shared" si="87"/>
        <v>-8.0000000000000071E-3</v>
      </c>
      <c r="EE33" s="45">
        <f t="shared" ref="EE33:EU33" si="93">CN6-BC$9</f>
        <v>-8.0000000000000071E-3</v>
      </c>
      <c r="EF33" s="45">
        <f t="shared" si="93"/>
        <v>-8.0000000000000071E-3</v>
      </c>
      <c r="EG33" s="45">
        <f t="shared" si="93"/>
        <v>-3.0000000000000027E-3</v>
      </c>
      <c r="EH33" s="45">
        <f t="shared" si="93"/>
        <v>-3.0000000000000027E-3</v>
      </c>
      <c r="EI33" s="45">
        <f t="shared" si="93"/>
        <v>-2.9999999999999749E-3</v>
      </c>
      <c r="EJ33" s="45">
        <f t="shared" si="93"/>
        <v>4.0000000000000036E-3</v>
      </c>
      <c r="EK33" s="45">
        <f t="shared" si="93"/>
        <v>4.0000000000000036E-3</v>
      </c>
      <c r="EL33" s="45">
        <f t="shared" si="93"/>
        <v>4.0000000000000036E-3</v>
      </c>
      <c r="EM33" s="45">
        <f t="shared" si="93"/>
        <v>6.0000000000000053E-3</v>
      </c>
      <c r="EN33" s="45">
        <f t="shared" si="93"/>
        <v>6.0000000000000053E-3</v>
      </c>
      <c r="EO33" s="45">
        <f t="shared" si="93"/>
        <v>-1.2000000000000011E-2</v>
      </c>
      <c r="EP33" s="45">
        <f t="shared" si="93"/>
        <v>-1.2000000000000011E-2</v>
      </c>
      <c r="EQ33" s="45">
        <f t="shared" si="93"/>
        <v>-5.0000000000000044E-3</v>
      </c>
      <c r="ER33" s="45">
        <f t="shared" si="93"/>
        <v>-1.2999999999999998E-2</v>
      </c>
      <c r="ES33" s="45">
        <f t="shared" si="93"/>
        <v>-1.2999999999999998E-2</v>
      </c>
      <c r="ET33" s="45">
        <f t="shared" si="93"/>
        <v>-9.000000000000008E-3</v>
      </c>
      <c r="EU33" s="45">
        <f t="shared" si="93"/>
        <v>-9.000000000000008E-3</v>
      </c>
      <c r="EV33" s="45">
        <f>DE6-BT$9</f>
        <v>-9.000000000000008E-3</v>
      </c>
      <c r="EY33" s="41" t="s">
        <v>2225</v>
      </c>
      <c r="EZ33" s="45">
        <f>DP33/BY6</f>
        <v>-0.15384615384615377</v>
      </c>
      <c r="FA33" s="45">
        <f t="shared" si="89"/>
        <v>-0.19178082191780826</v>
      </c>
      <c r="FB33" s="45">
        <f t="shared" si="89"/>
        <v>-0.15384615384615377</v>
      </c>
      <c r="FC33" s="45">
        <f t="shared" si="89"/>
        <v>-0.16935483870967749</v>
      </c>
      <c r="FD33" s="45">
        <f t="shared" si="89"/>
        <v>-0.23913043478260848</v>
      </c>
      <c r="FE33" s="45">
        <f t="shared" si="89"/>
        <v>-3.6363636363636404E-2</v>
      </c>
      <c r="FF33" s="45">
        <f t="shared" si="89"/>
        <v>2.6086956521739035E-2</v>
      </c>
      <c r="FG33" s="45">
        <f t="shared" si="89"/>
        <v>2.6086956521739035E-2</v>
      </c>
      <c r="FH33" s="45">
        <f t="shared" si="89"/>
        <v>3.0303030303030328E-2</v>
      </c>
      <c r="FI33" s="45">
        <f t="shared" si="89"/>
        <v>-0.33749999999999997</v>
      </c>
      <c r="FJ33" s="45">
        <f t="shared" si="89"/>
        <v>-0.33749999999999997</v>
      </c>
      <c r="FK33" s="45">
        <f t="shared" si="89"/>
        <v>-0.11594202898550736</v>
      </c>
      <c r="FL33" s="45">
        <f t="shared" si="89"/>
        <v>-0.11594202898550736</v>
      </c>
      <c r="FM33" s="45">
        <f t="shared" si="89"/>
        <v>-0.12698412698412709</v>
      </c>
      <c r="FN33" s="45">
        <f t="shared" si="89"/>
        <v>-0.12903225806451624</v>
      </c>
      <c r="FO33" s="45">
        <f t="shared" si="89"/>
        <v>-0.11594202898550736</v>
      </c>
      <c r="FP33" s="45">
        <f t="shared" si="89"/>
        <v>-0.11594202898550736</v>
      </c>
      <c r="FQ33" s="45">
        <f t="shared" si="90"/>
        <v>-2.8571428571428598E-2</v>
      </c>
      <c r="FR33" s="45">
        <f t="shared" si="90"/>
        <v>-2.8571428571428598E-2</v>
      </c>
      <c r="FS33" s="45">
        <f t="shared" si="90"/>
        <v>-1.973684210526299E-2</v>
      </c>
      <c r="FT33" s="45">
        <f t="shared" si="90"/>
        <v>4.1666666666666706E-2</v>
      </c>
      <c r="FU33" s="45">
        <f t="shared" si="90"/>
        <v>3.1007751937984523E-2</v>
      </c>
      <c r="FV33" s="45">
        <f t="shared" si="90"/>
        <v>4.0816326530612276E-2</v>
      </c>
      <c r="FW33" s="45">
        <f t="shared" si="90"/>
        <v>6.2500000000000056E-2</v>
      </c>
      <c r="FX33" s="45">
        <f t="shared" si="90"/>
        <v>6.2500000000000056E-2</v>
      </c>
      <c r="FY33" s="45">
        <f t="shared" si="90"/>
        <v>-8.5106382978723485E-2</v>
      </c>
      <c r="FZ33" s="45">
        <f t="shared" si="90"/>
        <v>-9.4488188976378035E-2</v>
      </c>
      <c r="GA33" s="45">
        <f t="shared" si="90"/>
        <v>-7.4626865671641854E-2</v>
      </c>
      <c r="GB33" s="45">
        <f t="shared" si="90"/>
        <v>-0.16049382716049379</v>
      </c>
      <c r="GC33" s="45">
        <f t="shared" si="90"/>
        <v>-0.16049382716049379</v>
      </c>
      <c r="GD33" s="45">
        <f t="shared" si="90"/>
        <v>-0.12676056338028183</v>
      </c>
      <c r="GE33" s="45">
        <f t="shared" si="90"/>
        <v>-0.13043478260869579</v>
      </c>
      <c r="GF33" s="45">
        <f t="shared" si="90"/>
        <v>-0.13043478260869579</v>
      </c>
    </row>
    <row r="34" spans="117:188">
      <c r="DM34" s="41">
        <v>7</v>
      </c>
      <c r="DN34" s="41">
        <v>6</v>
      </c>
      <c r="DO34" s="41" t="str">
        <f t="shared" si="2"/>
        <v>処遇加算Ⅱ特定加算Ⅰベア加算から新加算Ⅴ（２）</v>
      </c>
      <c r="DP34" s="45">
        <f t="shared" ref="DP34:ED34" si="94">BY8-AN$9</f>
        <v>2.8000000000000025E-2</v>
      </c>
      <c r="DQ34" s="45">
        <f t="shared" si="94"/>
        <v>2.8000000000000025E-2</v>
      </c>
      <c r="DR34" s="45">
        <f t="shared" si="94"/>
        <v>2.8000000000000025E-2</v>
      </c>
      <c r="DS34" s="45">
        <f t="shared" si="94"/>
        <v>2.8000000000000025E-2</v>
      </c>
      <c r="DT34" s="45">
        <f t="shared" si="94"/>
        <v>2.7999999999999997E-2</v>
      </c>
      <c r="DU34" s="45">
        <f t="shared" si="94"/>
        <v>1.1999999999999997E-2</v>
      </c>
      <c r="DV34" s="45">
        <f t="shared" si="94"/>
        <v>2.4000000000000007E-2</v>
      </c>
      <c r="DW34" s="45">
        <f t="shared" si="94"/>
        <v>2.4000000000000007E-2</v>
      </c>
      <c r="DX34" s="45">
        <f t="shared" si="94"/>
        <v>2.3999999999999994E-2</v>
      </c>
      <c r="DY34" s="45">
        <f t="shared" si="94"/>
        <v>1.2999999999999998E-2</v>
      </c>
      <c r="DZ34" s="45">
        <f t="shared" si="94"/>
        <v>1.2999999999999998E-2</v>
      </c>
      <c r="EA34" s="45" t="e">
        <f t="shared" si="94"/>
        <v>#VALUE!</v>
      </c>
      <c r="EB34" s="45">
        <f t="shared" si="94"/>
        <v>8.9999999999999941E-3</v>
      </c>
      <c r="EC34" s="45">
        <f t="shared" si="94"/>
        <v>8.9999999999999941E-3</v>
      </c>
      <c r="ED34" s="45">
        <f t="shared" si="94"/>
        <v>8.9999999999999941E-3</v>
      </c>
      <c r="EE34" s="45">
        <f t="shared" ref="EE34:EU34" si="95">CN8-BC$9</f>
        <v>8.9999999999999941E-3</v>
      </c>
      <c r="EF34" s="45">
        <f t="shared" si="95"/>
        <v>8.9999999999999941E-3</v>
      </c>
      <c r="EG34" s="45">
        <f t="shared" si="95"/>
        <v>1.6E-2</v>
      </c>
      <c r="EH34" s="45">
        <f t="shared" si="95"/>
        <v>1.6E-2</v>
      </c>
      <c r="EI34" s="45">
        <f t="shared" si="95"/>
        <v>1.5999999999999986E-2</v>
      </c>
      <c r="EJ34" s="45">
        <f t="shared" si="95"/>
        <v>1.7000000000000001E-2</v>
      </c>
      <c r="EK34" s="45">
        <f t="shared" si="95"/>
        <v>1.7000000000000015E-2</v>
      </c>
      <c r="EL34" s="45">
        <f t="shared" si="95"/>
        <v>1.7000000000000001E-2</v>
      </c>
      <c r="EM34" s="45">
        <f t="shared" si="95"/>
        <v>1.7000000000000001E-2</v>
      </c>
      <c r="EN34" s="45">
        <f t="shared" si="95"/>
        <v>1.7000000000000001E-2</v>
      </c>
      <c r="EO34" s="45">
        <f t="shared" si="95"/>
        <v>3.1E-2</v>
      </c>
      <c r="EP34" s="45">
        <f t="shared" si="95"/>
        <v>3.1E-2</v>
      </c>
      <c r="EQ34" s="45">
        <f t="shared" si="95"/>
        <v>1.1999999999999997E-2</v>
      </c>
      <c r="ER34" s="45">
        <f t="shared" si="95"/>
        <v>1.2999999999999998E-2</v>
      </c>
      <c r="ES34" s="45">
        <f t="shared" si="95"/>
        <v>1.2999999999999998E-2</v>
      </c>
      <c r="ET34" s="45">
        <f t="shared" si="95"/>
        <v>8.9999999999999941E-3</v>
      </c>
      <c r="EU34" s="45">
        <f t="shared" si="95"/>
        <v>8.9999999999999941E-3</v>
      </c>
      <c r="EV34" s="45">
        <f>DE8-BT$9</f>
        <v>8.9999999999999941E-3</v>
      </c>
      <c r="EY34" s="41" t="s">
        <v>2226</v>
      </c>
      <c r="EZ34" s="45">
        <f>DP34/BY8</f>
        <v>8.1632653061224553E-2</v>
      </c>
      <c r="FA34" s="45">
        <f t="shared" ref="FA34:GF34" si="96">DQ34/BZ8</f>
        <v>9.6885813148788996E-2</v>
      </c>
      <c r="FB34" s="45">
        <f t="shared" si="96"/>
        <v>8.1632653061224553E-2</v>
      </c>
      <c r="FC34" s="45">
        <f t="shared" si="96"/>
        <v>8.8050314465408883E-2</v>
      </c>
      <c r="FD34" s="45">
        <f t="shared" si="96"/>
        <v>0.1407035175879397</v>
      </c>
      <c r="FE34" s="45">
        <f t="shared" si="96"/>
        <v>0.17391304347826084</v>
      </c>
      <c r="FF34" s="45">
        <f t="shared" si="96"/>
        <v>0.17647058823529416</v>
      </c>
      <c r="FG34" s="45">
        <f t="shared" si="96"/>
        <v>0.17647058823529416</v>
      </c>
      <c r="FH34" s="45">
        <f t="shared" si="96"/>
        <v>0.19999999999999996</v>
      </c>
      <c r="FI34" s="45">
        <f t="shared" si="96"/>
        <v>0.10833333333333332</v>
      </c>
      <c r="FJ34" s="45">
        <f t="shared" si="96"/>
        <v>0.10833333333333332</v>
      </c>
      <c r="FK34" s="451" t="s">
        <v>2126</v>
      </c>
      <c r="FL34" s="45">
        <f t="shared" si="96"/>
        <v>0.10465116279069761</v>
      </c>
      <c r="FM34" s="45">
        <f t="shared" si="96"/>
        <v>0.11249999999999992</v>
      </c>
      <c r="FN34" s="45">
        <f t="shared" si="96"/>
        <v>0.11392405063291132</v>
      </c>
      <c r="FO34" s="45">
        <f t="shared" si="96"/>
        <v>0.10465116279069761</v>
      </c>
      <c r="FP34" s="45">
        <f t="shared" si="96"/>
        <v>0.10465116279069761</v>
      </c>
      <c r="FQ34" s="45">
        <f t="shared" si="96"/>
        <v>0.12903225806451613</v>
      </c>
      <c r="FR34" s="45">
        <f t="shared" si="96"/>
        <v>0.12903225806451613</v>
      </c>
      <c r="FS34" s="45">
        <f t="shared" si="96"/>
        <v>9.356725146198823E-2</v>
      </c>
      <c r="FT34" s="45">
        <f t="shared" si="96"/>
        <v>0.15596330275229359</v>
      </c>
      <c r="FU34" s="45">
        <f t="shared" si="96"/>
        <v>0.11971830985915502</v>
      </c>
      <c r="FV34" s="45">
        <f t="shared" si="96"/>
        <v>0.15315315315315317</v>
      </c>
      <c r="FW34" s="45">
        <f t="shared" si="96"/>
        <v>0.15887850467289721</v>
      </c>
      <c r="FX34" s="45">
        <f t="shared" si="96"/>
        <v>0.15887850467289721</v>
      </c>
      <c r="FY34" s="45">
        <f t="shared" si="96"/>
        <v>0.16847826086956522</v>
      </c>
      <c r="FZ34" s="45">
        <f t="shared" si="96"/>
        <v>0.18235294117647058</v>
      </c>
      <c r="GA34" s="45">
        <f t="shared" si="96"/>
        <v>0.14285714285714282</v>
      </c>
      <c r="GB34" s="45">
        <f t="shared" si="96"/>
        <v>0.12149532710280372</v>
      </c>
      <c r="GC34" s="45">
        <f t="shared" si="96"/>
        <v>0.12149532710280372</v>
      </c>
      <c r="GD34" s="45">
        <f t="shared" si="96"/>
        <v>0.10112359550561792</v>
      </c>
      <c r="GE34" s="45">
        <f t="shared" si="96"/>
        <v>0.10344827586206891</v>
      </c>
      <c r="GF34" s="45">
        <f t="shared" si="96"/>
        <v>0.10344827586206891</v>
      </c>
    </row>
    <row r="35" spans="117:188">
      <c r="DM35" s="41">
        <v>8</v>
      </c>
      <c r="DN35" s="41">
        <v>1</v>
      </c>
      <c r="DO35" s="41" t="str">
        <f t="shared" ref="DO35:DO66" si="97">VLOOKUP(DM35,$AL$3:$AM$21,2)&amp;"から"&amp;VLOOKUP(DN35,$BW$3:$BX$20,2)</f>
        <v>処遇加算Ⅱ特定加算Ⅰベア加算なしから新加算Ⅰ</v>
      </c>
      <c r="DP35" s="45">
        <f t="shared" ref="DP35:ED38" si="98">BY3-AN$10</f>
        <v>0.14700000000000002</v>
      </c>
      <c r="DQ35" s="45">
        <f t="shared" si="98"/>
        <v>0.12700000000000003</v>
      </c>
      <c r="DR35" s="45">
        <f t="shared" si="98"/>
        <v>0.14700000000000002</v>
      </c>
      <c r="DS35" s="45">
        <f t="shared" si="98"/>
        <v>0.13700000000000001</v>
      </c>
      <c r="DT35" s="45">
        <f t="shared" si="98"/>
        <v>9.7000000000000003E-2</v>
      </c>
      <c r="DU35" s="45">
        <f t="shared" si="98"/>
        <v>3.4999999999999989E-2</v>
      </c>
      <c r="DV35" s="45">
        <f t="shared" si="98"/>
        <v>7.4999999999999997E-2</v>
      </c>
      <c r="DW35" s="45">
        <f t="shared" si="98"/>
        <v>7.4999999999999997E-2</v>
      </c>
      <c r="DX35" s="45">
        <f t="shared" si="98"/>
        <v>6.9000000000000006E-2</v>
      </c>
      <c r="DY35" s="45">
        <f t="shared" si="98"/>
        <v>4.9000000000000016E-2</v>
      </c>
      <c r="DZ35" s="45">
        <f t="shared" si="98"/>
        <v>4.9000000000000016E-2</v>
      </c>
      <c r="EA35" s="45">
        <f t="shared" si="98"/>
        <v>3.8999999999999993E-2</v>
      </c>
      <c r="EB35" s="45">
        <f t="shared" si="98"/>
        <v>3.8999999999999993E-2</v>
      </c>
      <c r="EC35" s="45">
        <f t="shared" si="98"/>
        <v>3.7999999999999999E-2</v>
      </c>
      <c r="ED35" s="45">
        <f t="shared" si="98"/>
        <v>3.5999999999999997E-2</v>
      </c>
      <c r="EE35" s="45">
        <f t="shared" ref="EE35:EU35" si="99">CN3-BC$10</f>
        <v>3.8999999999999993E-2</v>
      </c>
      <c r="EF35" s="45">
        <f t="shared" si="99"/>
        <v>3.8999999999999993E-2</v>
      </c>
      <c r="EG35" s="45">
        <f t="shared" si="99"/>
        <v>6.5000000000000016E-2</v>
      </c>
      <c r="EH35" s="45">
        <f t="shared" si="99"/>
        <v>6.5000000000000016E-2</v>
      </c>
      <c r="EI35" s="45">
        <f t="shared" si="99"/>
        <v>8.1999999999999962E-2</v>
      </c>
      <c r="EJ35" s="45">
        <f t="shared" si="99"/>
        <v>5.9000000000000011E-2</v>
      </c>
      <c r="EK35" s="45">
        <f t="shared" si="99"/>
        <v>7.0999999999999994E-2</v>
      </c>
      <c r="EL35" s="45">
        <f t="shared" si="99"/>
        <v>6.0000000000000012E-2</v>
      </c>
      <c r="EM35" s="45">
        <f t="shared" si="99"/>
        <v>5.9000000000000011E-2</v>
      </c>
      <c r="EN35" s="45">
        <f t="shared" si="99"/>
        <v>5.9000000000000011E-2</v>
      </c>
      <c r="EO35" s="45">
        <f t="shared" si="99"/>
        <v>9.600000000000003E-2</v>
      </c>
      <c r="EP35" s="45">
        <f t="shared" si="99"/>
        <v>0.09</v>
      </c>
      <c r="EQ35" s="45">
        <f t="shared" si="99"/>
        <v>0.04</v>
      </c>
      <c r="ER35" s="45">
        <f t="shared" si="99"/>
        <v>4.9000000000000002E-2</v>
      </c>
      <c r="ES35" s="45">
        <f t="shared" si="99"/>
        <v>4.9000000000000002E-2</v>
      </c>
      <c r="ET35" s="45">
        <f t="shared" si="99"/>
        <v>3.9999999999999994E-2</v>
      </c>
      <c r="EU35" s="45">
        <f t="shared" si="99"/>
        <v>3.9999999999999994E-2</v>
      </c>
      <c r="EV35" s="45">
        <f>DE3-BT$10</f>
        <v>3.8999999999999993E-2</v>
      </c>
      <c r="EY35" s="41" t="s">
        <v>2227</v>
      </c>
      <c r="EZ35" s="45">
        <f>DP35/BY3</f>
        <v>0.35251798561151082</v>
      </c>
      <c r="FA35" s="45">
        <f t="shared" ref="FA35:FP38" si="100">DQ35/BZ3</f>
        <v>0.370262390670554</v>
      </c>
      <c r="FB35" s="45">
        <f t="shared" si="100"/>
        <v>0.35251798561151082</v>
      </c>
      <c r="FC35" s="45">
        <f t="shared" si="100"/>
        <v>0.3586387434554974</v>
      </c>
      <c r="FD35" s="45">
        <f t="shared" si="100"/>
        <v>0.4349775784753363</v>
      </c>
      <c r="FE35" s="45">
        <f t="shared" si="100"/>
        <v>0.43209876543209869</v>
      </c>
      <c r="FF35" s="45">
        <f t="shared" si="100"/>
        <v>0.47169811320754712</v>
      </c>
      <c r="FG35" s="45">
        <f t="shared" si="100"/>
        <v>0.47169811320754712</v>
      </c>
      <c r="FH35" s="45">
        <f t="shared" si="100"/>
        <v>0.5036496350364964</v>
      </c>
      <c r="FI35" s="45">
        <f t="shared" si="100"/>
        <v>0.35507246376811602</v>
      </c>
      <c r="FJ35" s="45">
        <f t="shared" si="100"/>
        <v>0.35507246376811602</v>
      </c>
      <c r="FK35" s="45">
        <f t="shared" si="100"/>
        <v>0.37864077669902907</v>
      </c>
      <c r="FL35" s="45">
        <f t="shared" si="100"/>
        <v>0.37864077669902907</v>
      </c>
      <c r="FM35" s="45">
        <f t="shared" si="100"/>
        <v>0.39583333333333331</v>
      </c>
      <c r="FN35" s="45">
        <f t="shared" si="100"/>
        <v>0.38709677419354838</v>
      </c>
      <c r="FO35" s="45">
        <f t="shared" si="100"/>
        <v>0.37864077669902907</v>
      </c>
      <c r="FP35" s="45">
        <f t="shared" si="100"/>
        <v>0.37864077669902907</v>
      </c>
      <c r="FQ35" s="45">
        <f t="shared" ref="FQ35:GF38" si="101">EG35/CP3</f>
        <v>0.44217687074829937</v>
      </c>
      <c r="FR35" s="45">
        <f t="shared" si="101"/>
        <v>0.44217687074829937</v>
      </c>
      <c r="FS35" s="45">
        <f t="shared" si="101"/>
        <v>0.38862559241706152</v>
      </c>
      <c r="FT35" s="45">
        <f t="shared" si="101"/>
        <v>0.45038167938931306</v>
      </c>
      <c r="FU35" s="45">
        <f t="shared" si="101"/>
        <v>0.40340909090909088</v>
      </c>
      <c r="FV35" s="45">
        <f t="shared" si="101"/>
        <v>0.44776119402985082</v>
      </c>
      <c r="FW35" s="45">
        <f t="shared" si="101"/>
        <v>0.45736434108527141</v>
      </c>
      <c r="FX35" s="45">
        <f t="shared" si="101"/>
        <v>0.45736434108527141</v>
      </c>
      <c r="FY35" s="45">
        <f t="shared" si="101"/>
        <v>0.45497630331753564</v>
      </c>
      <c r="FZ35" s="45">
        <f t="shared" si="101"/>
        <v>0.47120418848167539</v>
      </c>
      <c r="GA35" s="45">
        <f t="shared" si="101"/>
        <v>0.396039603960396</v>
      </c>
      <c r="GB35" s="45">
        <f t="shared" si="101"/>
        <v>0.39200000000000002</v>
      </c>
      <c r="GC35" s="45">
        <f t="shared" si="101"/>
        <v>0.39200000000000002</v>
      </c>
      <c r="GD35" s="45">
        <f t="shared" si="101"/>
        <v>0.37383177570093451</v>
      </c>
      <c r="GE35" s="45">
        <f t="shared" si="101"/>
        <v>0.38095238095238093</v>
      </c>
      <c r="GF35" s="45">
        <f t="shared" si="101"/>
        <v>0.37499999999999994</v>
      </c>
    </row>
    <row r="36" spans="117:188">
      <c r="DM36" s="41">
        <v>8</v>
      </c>
      <c r="DN36" s="41">
        <v>2</v>
      </c>
      <c r="DO36" s="41" t="str">
        <f t="shared" si="97"/>
        <v>処遇加算Ⅱ特定加算Ⅰベア加算なしから新加算Ⅱ</v>
      </c>
      <c r="DP36" s="45">
        <f t="shared" si="98"/>
        <v>0.13200000000000001</v>
      </c>
      <c r="DQ36" s="45">
        <f t="shared" si="98"/>
        <v>0.11200000000000002</v>
      </c>
      <c r="DR36" s="45">
        <f t="shared" si="98"/>
        <v>0.13200000000000001</v>
      </c>
      <c r="DS36" s="45">
        <f t="shared" si="98"/>
        <v>0.122</v>
      </c>
      <c r="DT36" s="45" t="e">
        <f t="shared" si="98"/>
        <v>#VALUE!</v>
      </c>
      <c r="DU36" s="45">
        <f t="shared" si="98"/>
        <v>3.3999999999999989E-2</v>
      </c>
      <c r="DV36" s="45" t="e">
        <f t="shared" si="98"/>
        <v>#VALUE!</v>
      </c>
      <c r="DW36" s="45" t="e">
        <f t="shared" si="98"/>
        <v>#VALUE!</v>
      </c>
      <c r="DX36" s="45">
        <f t="shared" si="98"/>
        <v>6.7000000000000004E-2</v>
      </c>
      <c r="DY36" s="45">
        <f t="shared" si="98"/>
        <v>4.5000000000000012E-2</v>
      </c>
      <c r="DZ36" s="45">
        <f t="shared" si="98"/>
        <v>4.5000000000000012E-2</v>
      </c>
      <c r="EA36" s="45">
        <f t="shared" si="98"/>
        <v>3.6999999999999991E-2</v>
      </c>
      <c r="EB36" s="45">
        <f t="shared" si="98"/>
        <v>3.6999999999999991E-2</v>
      </c>
      <c r="EC36" s="45">
        <f t="shared" si="98"/>
        <v>3.5999999999999997E-2</v>
      </c>
      <c r="ED36" s="45">
        <f t="shared" si="98"/>
        <v>3.3999999999999996E-2</v>
      </c>
      <c r="EE36" s="45" t="e">
        <f t="shared" ref="EE36:EU36" si="102">CN4-BC$10</f>
        <v>#VALUE!</v>
      </c>
      <c r="EF36" s="45">
        <f t="shared" si="102"/>
        <v>3.6999999999999991E-2</v>
      </c>
      <c r="EG36" s="45">
        <f t="shared" si="102"/>
        <v>6.2000000000000013E-2</v>
      </c>
      <c r="EH36" s="45">
        <f t="shared" si="102"/>
        <v>6.2000000000000013E-2</v>
      </c>
      <c r="EI36" s="45">
        <f t="shared" si="102"/>
        <v>7.8999999999999959E-2</v>
      </c>
      <c r="EJ36" s="45">
        <f t="shared" si="102"/>
        <v>5.6000000000000008E-2</v>
      </c>
      <c r="EK36" s="45">
        <f t="shared" si="102"/>
        <v>6.7999999999999991E-2</v>
      </c>
      <c r="EL36" s="45">
        <f t="shared" si="102"/>
        <v>5.7000000000000009E-2</v>
      </c>
      <c r="EM36" s="45" t="e">
        <f t="shared" si="102"/>
        <v>#VALUE!</v>
      </c>
      <c r="EN36" s="45" t="e">
        <f t="shared" si="102"/>
        <v>#VALUE!</v>
      </c>
      <c r="EO36" s="45">
        <f t="shared" si="102"/>
        <v>9.2000000000000026E-2</v>
      </c>
      <c r="EP36" s="45">
        <f t="shared" si="102"/>
        <v>8.5999999999999993E-2</v>
      </c>
      <c r="EQ36" s="45" t="e">
        <f t="shared" si="102"/>
        <v>#VALUE!</v>
      </c>
      <c r="ER36" s="45" t="e">
        <f t="shared" si="102"/>
        <v>#VALUE!</v>
      </c>
      <c r="ES36" s="45" t="e">
        <f t="shared" si="102"/>
        <v>#VALUE!</v>
      </c>
      <c r="ET36" s="45" t="e">
        <f t="shared" si="102"/>
        <v>#VALUE!</v>
      </c>
      <c r="EU36" s="45" t="e">
        <f t="shared" si="102"/>
        <v>#VALUE!</v>
      </c>
      <c r="EV36" s="45" t="e">
        <f>DE4-BT$10</f>
        <v>#VALUE!</v>
      </c>
      <c r="EY36" s="41" t="s">
        <v>2228</v>
      </c>
      <c r="EZ36" s="45">
        <f>DP36/BY4</f>
        <v>0.32835820895522388</v>
      </c>
      <c r="FA36" s="45">
        <f t="shared" si="100"/>
        <v>0.34146341463414637</v>
      </c>
      <c r="FB36" s="45">
        <f t="shared" si="100"/>
        <v>0.32835820895522388</v>
      </c>
      <c r="FC36" s="45">
        <f t="shared" si="100"/>
        <v>0.33242506811989103</v>
      </c>
      <c r="FD36" s="451" t="s">
        <v>2126</v>
      </c>
      <c r="FE36" s="45">
        <f t="shared" si="100"/>
        <v>0.42499999999999993</v>
      </c>
      <c r="FF36" s="451" t="s">
        <v>2126</v>
      </c>
      <c r="FG36" s="451" t="s">
        <v>2126</v>
      </c>
      <c r="FH36" s="45">
        <f t="shared" si="100"/>
        <v>0.49629629629629629</v>
      </c>
      <c r="FI36" s="45">
        <f t="shared" si="100"/>
        <v>0.33582089552238814</v>
      </c>
      <c r="FJ36" s="45">
        <f t="shared" si="100"/>
        <v>0.33582089552238814</v>
      </c>
      <c r="FK36" s="45">
        <f t="shared" si="100"/>
        <v>0.36633663366336627</v>
      </c>
      <c r="FL36" s="45">
        <f t="shared" si="100"/>
        <v>0.36633663366336627</v>
      </c>
      <c r="FM36" s="45">
        <f t="shared" si="100"/>
        <v>0.38297872340425532</v>
      </c>
      <c r="FN36" s="45">
        <f t="shared" si="100"/>
        <v>0.37362637362637358</v>
      </c>
      <c r="FO36" s="451" t="s">
        <v>2126</v>
      </c>
      <c r="FP36" s="45">
        <f t="shared" si="100"/>
        <v>0.36633663366336627</v>
      </c>
      <c r="FQ36" s="45">
        <f t="shared" si="101"/>
        <v>0.43055555555555558</v>
      </c>
      <c r="FR36" s="45">
        <f t="shared" si="101"/>
        <v>0.43055555555555558</v>
      </c>
      <c r="FS36" s="45">
        <f t="shared" si="101"/>
        <v>0.37980769230769218</v>
      </c>
      <c r="FT36" s="45">
        <f t="shared" si="101"/>
        <v>0.43750000000000006</v>
      </c>
      <c r="FU36" s="45">
        <f t="shared" si="101"/>
        <v>0.39306358381502887</v>
      </c>
      <c r="FV36" s="45">
        <f t="shared" si="101"/>
        <v>0.43511450381679395</v>
      </c>
      <c r="FW36" s="451" t="s">
        <v>2126</v>
      </c>
      <c r="FX36" s="451" t="s">
        <v>2126</v>
      </c>
      <c r="FY36" s="45">
        <f t="shared" si="101"/>
        <v>0.44444444444444453</v>
      </c>
      <c r="FZ36" s="45">
        <f t="shared" si="101"/>
        <v>0.4598930481283422</v>
      </c>
      <c r="GA36" s="451" t="s">
        <v>2126</v>
      </c>
      <c r="GB36" s="451" t="s">
        <v>2126</v>
      </c>
      <c r="GC36" s="451" t="s">
        <v>2126</v>
      </c>
      <c r="GD36" s="451" t="s">
        <v>2126</v>
      </c>
      <c r="GE36" s="451" t="s">
        <v>2126</v>
      </c>
      <c r="GF36" s="451" t="s">
        <v>2126</v>
      </c>
    </row>
    <row r="37" spans="117:188">
      <c r="DM37" s="41">
        <v>8</v>
      </c>
      <c r="DN37" s="41">
        <v>3</v>
      </c>
      <c r="DO37" s="41" t="str">
        <f t="shared" si="97"/>
        <v>処遇加算Ⅱ特定加算Ⅰベア加算なしから新加算Ⅲ</v>
      </c>
      <c r="DP37" s="45">
        <f t="shared" si="98"/>
        <v>7.7000000000000013E-2</v>
      </c>
      <c r="DQ37" s="45">
        <f t="shared" si="98"/>
        <v>5.7000000000000023E-2</v>
      </c>
      <c r="DR37" s="45">
        <f t="shared" si="98"/>
        <v>7.7000000000000013E-2</v>
      </c>
      <c r="DS37" s="45">
        <f t="shared" si="98"/>
        <v>6.7000000000000004E-2</v>
      </c>
      <c r="DT37" s="45">
        <f t="shared" si="98"/>
        <v>3.6000000000000004E-2</v>
      </c>
      <c r="DU37" s="45">
        <f t="shared" si="98"/>
        <v>2.0999999999999991E-2</v>
      </c>
      <c r="DV37" s="45">
        <f t="shared" si="98"/>
        <v>5.3999999999999979E-2</v>
      </c>
      <c r="DW37" s="45">
        <f t="shared" si="98"/>
        <v>5.3999999999999979E-2</v>
      </c>
      <c r="DX37" s="45">
        <f t="shared" si="98"/>
        <v>4.7999999999999987E-2</v>
      </c>
      <c r="DY37" s="45">
        <f t="shared" si="98"/>
        <v>9.000000000000008E-3</v>
      </c>
      <c r="DZ37" s="45">
        <f t="shared" si="98"/>
        <v>9.000000000000008E-3</v>
      </c>
      <c r="EA37" s="45">
        <f t="shared" si="98"/>
        <v>2.1999999999999992E-2</v>
      </c>
      <c r="EB37" s="45">
        <f t="shared" si="98"/>
        <v>2.1999999999999992E-2</v>
      </c>
      <c r="EC37" s="45">
        <f t="shared" si="98"/>
        <v>2.0999999999999998E-2</v>
      </c>
      <c r="ED37" s="45">
        <f t="shared" si="98"/>
        <v>1.8999999999999996E-2</v>
      </c>
      <c r="EE37" s="45">
        <f t="shared" ref="EE37:EU37" si="103">CN5-BC$10</f>
        <v>2.1999999999999992E-2</v>
      </c>
      <c r="EF37" s="45">
        <f t="shared" si="103"/>
        <v>2.1999999999999992E-2</v>
      </c>
      <c r="EG37" s="45">
        <f t="shared" si="103"/>
        <v>4.5999999999999999E-2</v>
      </c>
      <c r="EH37" s="45">
        <f t="shared" si="103"/>
        <v>4.5999999999999999E-2</v>
      </c>
      <c r="EI37" s="45">
        <f t="shared" si="103"/>
        <v>6.3E-2</v>
      </c>
      <c r="EJ37" s="45">
        <f t="shared" si="103"/>
        <v>4.6000000000000013E-2</v>
      </c>
      <c r="EK37" s="45">
        <f t="shared" si="103"/>
        <v>5.7999999999999982E-2</v>
      </c>
      <c r="EL37" s="45">
        <f t="shared" si="103"/>
        <v>4.7000000000000014E-2</v>
      </c>
      <c r="EM37" s="45">
        <f t="shared" si="103"/>
        <v>4.8000000000000015E-2</v>
      </c>
      <c r="EN37" s="45">
        <f t="shared" si="103"/>
        <v>4.8000000000000015E-2</v>
      </c>
      <c r="EO37" s="45">
        <f t="shared" si="103"/>
        <v>5.3000000000000019E-2</v>
      </c>
      <c r="EP37" s="45">
        <f t="shared" si="103"/>
        <v>4.6999999999999986E-2</v>
      </c>
      <c r="EQ37" s="45">
        <f t="shared" si="103"/>
        <v>2.3E-2</v>
      </c>
      <c r="ER37" s="45">
        <f t="shared" si="103"/>
        <v>2.3000000000000007E-2</v>
      </c>
      <c r="ES37" s="45">
        <f t="shared" si="103"/>
        <v>2.3000000000000007E-2</v>
      </c>
      <c r="ET37" s="45">
        <f t="shared" si="103"/>
        <v>2.1999999999999992E-2</v>
      </c>
      <c r="EU37" s="45">
        <f t="shared" si="103"/>
        <v>2.1999999999999992E-2</v>
      </c>
      <c r="EV37" s="45">
        <f>DE5-BT$10</f>
        <v>2.0999999999999991E-2</v>
      </c>
      <c r="EY37" s="41" t="s">
        <v>2229</v>
      </c>
      <c r="EZ37" s="45">
        <f>DP37/BY5</f>
        <v>0.22190201729106629</v>
      </c>
      <c r="FA37" s="45">
        <f t="shared" si="100"/>
        <v>0.20879120879120885</v>
      </c>
      <c r="FB37" s="45">
        <f t="shared" si="100"/>
        <v>0.22190201729106629</v>
      </c>
      <c r="FC37" s="45">
        <f t="shared" si="100"/>
        <v>0.21474358974358976</v>
      </c>
      <c r="FD37" s="45">
        <f t="shared" si="100"/>
        <v>0.22222222222222224</v>
      </c>
      <c r="FE37" s="45">
        <f t="shared" si="100"/>
        <v>0.31343283582089543</v>
      </c>
      <c r="FF37" s="45">
        <f t="shared" si="100"/>
        <v>0.39130434782608686</v>
      </c>
      <c r="FG37" s="45">
        <f t="shared" si="100"/>
        <v>0.39130434782608686</v>
      </c>
      <c r="FH37" s="45">
        <f t="shared" si="100"/>
        <v>0.4137931034482758</v>
      </c>
      <c r="FI37" s="45">
        <f t="shared" si="100"/>
        <v>9.1836734693877625E-2</v>
      </c>
      <c r="FJ37" s="45">
        <f t="shared" si="100"/>
        <v>9.1836734693877625E-2</v>
      </c>
      <c r="FK37" s="45">
        <f t="shared" si="100"/>
        <v>0.25581395348837199</v>
      </c>
      <c r="FL37" s="45">
        <f t="shared" si="100"/>
        <v>0.25581395348837199</v>
      </c>
      <c r="FM37" s="45">
        <f t="shared" si="100"/>
        <v>0.26582278481012656</v>
      </c>
      <c r="FN37" s="45">
        <f t="shared" si="100"/>
        <v>0.24999999999999994</v>
      </c>
      <c r="FO37" s="45">
        <f t="shared" si="100"/>
        <v>0.25581395348837199</v>
      </c>
      <c r="FP37" s="45">
        <f t="shared" si="100"/>
        <v>0.25581395348837199</v>
      </c>
      <c r="FQ37" s="45">
        <f t="shared" si="101"/>
        <v>0.359375</v>
      </c>
      <c r="FR37" s="45">
        <f t="shared" si="101"/>
        <v>0.359375</v>
      </c>
      <c r="FS37" s="45">
        <f t="shared" si="101"/>
        <v>0.328125</v>
      </c>
      <c r="FT37" s="45">
        <f t="shared" si="101"/>
        <v>0.38983050847457634</v>
      </c>
      <c r="FU37" s="45">
        <f t="shared" si="101"/>
        <v>0.35582822085889565</v>
      </c>
      <c r="FV37" s="45">
        <f t="shared" si="101"/>
        <v>0.3884297520661158</v>
      </c>
      <c r="FW37" s="45">
        <f t="shared" si="101"/>
        <v>0.40677966101694923</v>
      </c>
      <c r="FX37" s="45">
        <f t="shared" si="101"/>
        <v>0.40677966101694923</v>
      </c>
      <c r="FY37" s="45">
        <f t="shared" si="101"/>
        <v>0.31547619047619058</v>
      </c>
      <c r="FZ37" s="45">
        <f t="shared" si="101"/>
        <v>0.31756756756756749</v>
      </c>
      <c r="GA37" s="45">
        <f t="shared" si="101"/>
        <v>0.27380952380952378</v>
      </c>
      <c r="GB37" s="45">
        <f t="shared" si="101"/>
        <v>0.23232323232323238</v>
      </c>
      <c r="GC37" s="45">
        <f t="shared" si="101"/>
        <v>0.23232323232323238</v>
      </c>
      <c r="GD37" s="45">
        <f t="shared" si="101"/>
        <v>0.24719101123595497</v>
      </c>
      <c r="GE37" s="45">
        <f t="shared" si="101"/>
        <v>0.25287356321839072</v>
      </c>
      <c r="GF37" s="45">
        <f t="shared" si="101"/>
        <v>0.24418604651162781</v>
      </c>
    </row>
    <row r="38" spans="117:188">
      <c r="DM38" s="41">
        <v>8</v>
      </c>
      <c r="DN38" s="41">
        <v>4</v>
      </c>
      <c r="DO38" s="41" t="str">
        <f t="shared" si="97"/>
        <v>処遇加算Ⅱ特定加算Ⅰベア加算なしから新加算Ⅳ</v>
      </c>
      <c r="DP38" s="45">
        <f t="shared" si="98"/>
        <v>3.0000000000000027E-3</v>
      </c>
      <c r="DQ38" s="45">
        <f t="shared" si="98"/>
        <v>3.0000000000000027E-3</v>
      </c>
      <c r="DR38" s="45">
        <f t="shared" si="98"/>
        <v>3.0000000000000027E-3</v>
      </c>
      <c r="DS38" s="45">
        <f t="shared" si="98"/>
        <v>2.9999999999999749E-3</v>
      </c>
      <c r="DT38" s="45">
        <f t="shared" si="98"/>
        <v>1.2000000000000011E-2</v>
      </c>
      <c r="DU38" s="45">
        <f t="shared" si="98"/>
        <v>8.9999999999999941E-3</v>
      </c>
      <c r="DV38" s="45">
        <f t="shared" si="98"/>
        <v>3.0999999999999986E-2</v>
      </c>
      <c r="DW38" s="45">
        <f t="shared" si="98"/>
        <v>3.0999999999999986E-2</v>
      </c>
      <c r="DX38" s="45">
        <f t="shared" si="98"/>
        <v>3.1E-2</v>
      </c>
      <c r="DY38" s="45">
        <f t="shared" si="98"/>
        <v>-8.9999999999999941E-3</v>
      </c>
      <c r="DZ38" s="45">
        <f t="shared" si="98"/>
        <v>-8.9999999999999941E-3</v>
      </c>
      <c r="EA38" s="45">
        <f t="shared" si="98"/>
        <v>4.9999999999999906E-3</v>
      </c>
      <c r="EB38" s="45">
        <f t="shared" si="98"/>
        <v>4.9999999999999906E-3</v>
      </c>
      <c r="EC38" s="45">
        <f t="shared" si="98"/>
        <v>4.9999999999999975E-3</v>
      </c>
      <c r="ED38" s="45">
        <f t="shared" si="98"/>
        <v>4.9999999999999975E-3</v>
      </c>
      <c r="EE38" s="45">
        <f t="shared" ref="EE38:EU38" si="104">CN6-BC$10</f>
        <v>4.9999999999999906E-3</v>
      </c>
      <c r="EF38" s="45">
        <f t="shared" si="104"/>
        <v>4.9999999999999906E-3</v>
      </c>
      <c r="EG38" s="45">
        <f t="shared" si="104"/>
        <v>2.2999999999999993E-2</v>
      </c>
      <c r="EH38" s="45">
        <f t="shared" si="104"/>
        <v>2.2999999999999993E-2</v>
      </c>
      <c r="EI38" s="45">
        <f t="shared" si="104"/>
        <v>2.300000000000002E-2</v>
      </c>
      <c r="EJ38" s="45">
        <f t="shared" si="104"/>
        <v>2.4000000000000007E-2</v>
      </c>
      <c r="EK38" s="45">
        <f t="shared" si="104"/>
        <v>2.4000000000000007E-2</v>
      </c>
      <c r="EL38" s="45">
        <f t="shared" si="104"/>
        <v>2.4000000000000007E-2</v>
      </c>
      <c r="EM38" s="45">
        <f t="shared" si="104"/>
        <v>2.6000000000000009E-2</v>
      </c>
      <c r="EN38" s="45">
        <f t="shared" si="104"/>
        <v>2.6000000000000009E-2</v>
      </c>
      <c r="EO38" s="45">
        <f t="shared" si="104"/>
        <v>2.5999999999999995E-2</v>
      </c>
      <c r="EP38" s="45">
        <f t="shared" si="104"/>
        <v>2.5999999999999995E-2</v>
      </c>
      <c r="EQ38" s="45">
        <f t="shared" si="104"/>
        <v>5.9999999999999984E-3</v>
      </c>
      <c r="ER38" s="45">
        <f t="shared" si="104"/>
        <v>5.0000000000000044E-3</v>
      </c>
      <c r="ES38" s="45">
        <f t="shared" si="104"/>
        <v>5.0000000000000044E-3</v>
      </c>
      <c r="ET38" s="45">
        <f t="shared" si="104"/>
        <v>3.9999999999999897E-3</v>
      </c>
      <c r="EU38" s="45">
        <f t="shared" si="104"/>
        <v>3.9999999999999897E-3</v>
      </c>
      <c r="EV38" s="45">
        <f>DE6-BT$10</f>
        <v>3.9999999999999897E-3</v>
      </c>
      <c r="EY38" s="41" t="s">
        <v>2230</v>
      </c>
      <c r="EZ38" s="45">
        <f>DP38/BY6</f>
        <v>1.0989010989010999E-2</v>
      </c>
      <c r="FA38" s="45">
        <f t="shared" si="100"/>
        <v>1.3698630136986313E-2</v>
      </c>
      <c r="FB38" s="45">
        <f t="shared" si="100"/>
        <v>1.0989010989010999E-2</v>
      </c>
      <c r="FC38" s="45">
        <f t="shared" si="100"/>
        <v>1.2096774193548288E-2</v>
      </c>
      <c r="FD38" s="45">
        <f t="shared" si="100"/>
        <v>8.6956521739130502E-2</v>
      </c>
      <c r="FE38" s="45">
        <f t="shared" si="100"/>
        <v>0.16363636363636355</v>
      </c>
      <c r="FF38" s="45">
        <f t="shared" si="100"/>
        <v>0.26956521739130423</v>
      </c>
      <c r="FG38" s="45">
        <f t="shared" si="100"/>
        <v>0.26956521739130423</v>
      </c>
      <c r="FH38" s="45">
        <f t="shared" si="100"/>
        <v>0.31313131313131309</v>
      </c>
      <c r="FI38" s="45">
        <f t="shared" si="100"/>
        <v>-0.11249999999999992</v>
      </c>
      <c r="FJ38" s="45">
        <f t="shared" si="100"/>
        <v>-0.11249999999999992</v>
      </c>
      <c r="FK38" s="45">
        <f t="shared" si="100"/>
        <v>7.2463768115941907E-2</v>
      </c>
      <c r="FL38" s="45">
        <f t="shared" si="100"/>
        <v>7.2463768115941907E-2</v>
      </c>
      <c r="FM38" s="45">
        <f t="shared" si="100"/>
        <v>7.9365079365079319E-2</v>
      </c>
      <c r="FN38" s="45">
        <f t="shared" si="100"/>
        <v>8.0645161290322537E-2</v>
      </c>
      <c r="FO38" s="45">
        <f t="shared" si="100"/>
        <v>7.2463768115941907E-2</v>
      </c>
      <c r="FP38" s="45">
        <f t="shared" si="100"/>
        <v>7.2463768115941907E-2</v>
      </c>
      <c r="FQ38" s="45">
        <f t="shared" si="101"/>
        <v>0.21904761904761899</v>
      </c>
      <c r="FR38" s="45">
        <f t="shared" si="101"/>
        <v>0.21904761904761899</v>
      </c>
      <c r="FS38" s="45">
        <f t="shared" si="101"/>
        <v>0.15131578947368432</v>
      </c>
      <c r="FT38" s="45">
        <f t="shared" si="101"/>
        <v>0.25000000000000006</v>
      </c>
      <c r="FU38" s="45">
        <f t="shared" si="101"/>
        <v>0.18604651162790703</v>
      </c>
      <c r="FV38" s="45">
        <f t="shared" si="101"/>
        <v>0.24489795918367355</v>
      </c>
      <c r="FW38" s="45">
        <f t="shared" si="101"/>
        <v>0.27083333333333343</v>
      </c>
      <c r="FX38" s="45">
        <f t="shared" si="101"/>
        <v>0.27083333333333343</v>
      </c>
      <c r="FY38" s="45">
        <f t="shared" si="101"/>
        <v>0.18439716312056736</v>
      </c>
      <c r="FZ38" s="45">
        <f t="shared" si="101"/>
        <v>0.20472440944881887</v>
      </c>
      <c r="GA38" s="45">
        <f t="shared" si="101"/>
        <v>8.9552238805970116E-2</v>
      </c>
      <c r="GB38" s="45">
        <f t="shared" si="101"/>
        <v>6.1728395061728447E-2</v>
      </c>
      <c r="GC38" s="45">
        <f t="shared" si="101"/>
        <v>6.1728395061728447E-2</v>
      </c>
      <c r="GD38" s="45">
        <f t="shared" si="101"/>
        <v>5.6338028169013947E-2</v>
      </c>
      <c r="GE38" s="45">
        <f t="shared" si="101"/>
        <v>5.7971014492753478E-2</v>
      </c>
      <c r="GF38" s="45">
        <f t="shared" si="101"/>
        <v>5.7971014492753478E-2</v>
      </c>
    </row>
    <row r="39" spans="117:188" ht="24">
      <c r="DM39" s="41">
        <v>8</v>
      </c>
      <c r="DN39" s="41">
        <v>9</v>
      </c>
      <c r="DO39" s="41" t="str">
        <f t="shared" si="97"/>
        <v>処遇加算Ⅱ特定加算Ⅰベア加算なしから新加算Ⅴ（５）</v>
      </c>
      <c r="DP39" s="45">
        <f t="shared" ref="DP39:ED39" si="105">BY11-AN$10</f>
        <v>2.8000000000000025E-2</v>
      </c>
      <c r="DQ39" s="45">
        <f t="shared" si="105"/>
        <v>2.7999999999999997E-2</v>
      </c>
      <c r="DR39" s="45">
        <f t="shared" si="105"/>
        <v>2.8000000000000025E-2</v>
      </c>
      <c r="DS39" s="45">
        <f t="shared" si="105"/>
        <v>2.8000000000000025E-2</v>
      </c>
      <c r="DT39" s="45">
        <f t="shared" si="105"/>
        <v>2.7999999999999997E-2</v>
      </c>
      <c r="DU39" s="45">
        <f t="shared" si="105"/>
        <v>1.1999999999999997E-2</v>
      </c>
      <c r="DV39" s="45">
        <f t="shared" si="105"/>
        <v>2.4000000000000007E-2</v>
      </c>
      <c r="DW39" s="45">
        <f t="shared" si="105"/>
        <v>2.4000000000000007E-2</v>
      </c>
      <c r="DX39" s="45">
        <f t="shared" si="105"/>
        <v>2.3999999999999994E-2</v>
      </c>
      <c r="DY39" s="45">
        <f t="shared" si="105"/>
        <v>1.2999999999999998E-2</v>
      </c>
      <c r="DZ39" s="45">
        <f t="shared" si="105"/>
        <v>1.2999999999999998E-2</v>
      </c>
      <c r="EA39" s="45" t="e">
        <f t="shared" si="105"/>
        <v>#VALUE!</v>
      </c>
      <c r="EB39" s="45">
        <f t="shared" si="105"/>
        <v>8.9999999999999941E-3</v>
      </c>
      <c r="EC39" s="45">
        <f t="shared" si="105"/>
        <v>9.0000000000000011E-3</v>
      </c>
      <c r="ED39" s="45">
        <f t="shared" si="105"/>
        <v>9.0000000000000011E-3</v>
      </c>
      <c r="EE39" s="45">
        <f t="shared" ref="EE39:EU39" si="106">CN11-BC$10</f>
        <v>8.9999999999999941E-3</v>
      </c>
      <c r="EF39" s="45">
        <f t="shared" si="106"/>
        <v>8.9999999999999941E-3</v>
      </c>
      <c r="EG39" s="45">
        <f t="shared" si="106"/>
        <v>1.6E-2</v>
      </c>
      <c r="EH39" s="45">
        <f t="shared" si="106"/>
        <v>1.6E-2</v>
      </c>
      <c r="EI39" s="45">
        <f t="shared" si="106"/>
        <v>1.6000000000000014E-2</v>
      </c>
      <c r="EJ39" s="45">
        <f t="shared" si="106"/>
        <v>1.7000000000000001E-2</v>
      </c>
      <c r="EK39" s="45">
        <f t="shared" si="106"/>
        <v>1.7000000000000001E-2</v>
      </c>
      <c r="EL39" s="45">
        <f t="shared" si="106"/>
        <v>1.7000000000000001E-2</v>
      </c>
      <c r="EM39" s="45">
        <f t="shared" si="106"/>
        <v>1.7000000000000001E-2</v>
      </c>
      <c r="EN39" s="45">
        <f t="shared" si="106"/>
        <v>1.7000000000000001E-2</v>
      </c>
      <c r="EO39" s="45">
        <f t="shared" si="106"/>
        <v>3.1E-2</v>
      </c>
      <c r="EP39" s="45">
        <f t="shared" si="106"/>
        <v>3.1E-2</v>
      </c>
      <c r="EQ39" s="45">
        <f t="shared" si="106"/>
        <v>1.2000000000000004E-2</v>
      </c>
      <c r="ER39" s="45">
        <f t="shared" si="106"/>
        <v>1.2999999999999998E-2</v>
      </c>
      <c r="ES39" s="45">
        <f t="shared" si="106"/>
        <v>1.2999999999999998E-2</v>
      </c>
      <c r="ET39" s="45">
        <f t="shared" si="106"/>
        <v>8.9999999999999941E-3</v>
      </c>
      <c r="EU39" s="45">
        <f t="shared" si="106"/>
        <v>8.9999999999999941E-3</v>
      </c>
      <c r="EV39" s="45">
        <f>DE11-BT$10</f>
        <v>8.9999999999999941E-3</v>
      </c>
      <c r="EY39" s="41" t="s">
        <v>2231</v>
      </c>
      <c r="EZ39" s="45">
        <f>DP39/BY11</f>
        <v>9.3959731543624234E-2</v>
      </c>
      <c r="FA39" s="45">
        <f t="shared" ref="FA39:GF39" si="107">DQ39/BZ11</f>
        <v>0.11475409836065573</v>
      </c>
      <c r="FB39" s="45">
        <f t="shared" si="107"/>
        <v>9.3959731543624234E-2</v>
      </c>
      <c r="FC39" s="45">
        <f t="shared" si="107"/>
        <v>0.10256410256410264</v>
      </c>
      <c r="FD39" s="45">
        <f t="shared" si="107"/>
        <v>0.1818181818181818</v>
      </c>
      <c r="FE39" s="45">
        <f t="shared" si="107"/>
        <v>0.2068965517241379</v>
      </c>
      <c r="FF39" s="45">
        <f t="shared" si="107"/>
        <v>0.22222222222222227</v>
      </c>
      <c r="FG39" s="45">
        <f t="shared" si="107"/>
        <v>0.22222222222222227</v>
      </c>
      <c r="FH39" s="45">
        <f t="shared" si="107"/>
        <v>0.26086956521739124</v>
      </c>
      <c r="FI39" s="45">
        <f t="shared" si="107"/>
        <v>0.12745098039215685</v>
      </c>
      <c r="FJ39" s="45">
        <f t="shared" si="107"/>
        <v>0.12745098039215685</v>
      </c>
      <c r="FK39" s="451" t="s">
        <v>2126</v>
      </c>
      <c r="FL39" s="45">
        <f t="shared" si="107"/>
        <v>0.12328767123287664</v>
      </c>
      <c r="FM39" s="45">
        <f t="shared" si="107"/>
        <v>0.13432835820895522</v>
      </c>
      <c r="FN39" s="45">
        <f t="shared" si="107"/>
        <v>0.13636363636363638</v>
      </c>
      <c r="FO39" s="45">
        <f t="shared" si="107"/>
        <v>0.12328767123287664</v>
      </c>
      <c r="FP39" s="45">
        <f t="shared" si="107"/>
        <v>0.12328767123287664</v>
      </c>
      <c r="FQ39" s="45">
        <f t="shared" si="107"/>
        <v>0.16326530612244897</v>
      </c>
      <c r="FR39" s="45">
        <f t="shared" si="107"/>
        <v>0.16326530612244897</v>
      </c>
      <c r="FS39" s="45">
        <f t="shared" si="107"/>
        <v>0.11034482758620698</v>
      </c>
      <c r="FT39" s="45">
        <f t="shared" si="107"/>
        <v>0.1910112359550562</v>
      </c>
      <c r="FU39" s="45">
        <f t="shared" si="107"/>
        <v>0.13934426229508198</v>
      </c>
      <c r="FV39" s="45">
        <f t="shared" si="107"/>
        <v>0.18681318681318684</v>
      </c>
      <c r="FW39" s="45">
        <f t="shared" si="107"/>
        <v>0.19540229885057475</v>
      </c>
      <c r="FX39" s="45">
        <f t="shared" si="107"/>
        <v>0.19540229885057475</v>
      </c>
      <c r="FY39" s="45">
        <f t="shared" si="107"/>
        <v>0.21232876712328769</v>
      </c>
      <c r="FZ39" s="45">
        <f t="shared" si="107"/>
        <v>0.23484848484848483</v>
      </c>
      <c r="GA39" s="45">
        <f t="shared" si="107"/>
        <v>0.16438356164383564</v>
      </c>
      <c r="GB39" s="45">
        <f t="shared" si="107"/>
        <v>0.14606741573033705</v>
      </c>
      <c r="GC39" s="45">
        <f t="shared" si="107"/>
        <v>0.14606741573033705</v>
      </c>
      <c r="GD39" s="45">
        <f t="shared" si="107"/>
        <v>0.11842105263157887</v>
      </c>
      <c r="GE39" s="45">
        <f t="shared" si="107"/>
        <v>0.12162162162162155</v>
      </c>
      <c r="GF39" s="45">
        <f t="shared" si="107"/>
        <v>0.12162162162162155</v>
      </c>
    </row>
    <row r="40" spans="117:188">
      <c r="DM40" s="41">
        <v>9</v>
      </c>
      <c r="DN40" s="41">
        <v>1</v>
      </c>
      <c r="DO40" s="41" t="str">
        <f t="shared" si="97"/>
        <v>処遇加算Ⅱ特定加算Ⅱベア加算から新加算Ⅰ</v>
      </c>
      <c r="DP40" s="45">
        <f t="shared" ref="DP40:ED43" si="108">BY3-AN$11</f>
        <v>0.11700000000000005</v>
      </c>
      <c r="DQ40" s="45">
        <f t="shared" si="108"/>
        <v>9.7000000000000031E-2</v>
      </c>
      <c r="DR40" s="45">
        <f t="shared" si="108"/>
        <v>0.11700000000000005</v>
      </c>
      <c r="DS40" s="45">
        <f t="shared" si="108"/>
        <v>0.10700000000000004</v>
      </c>
      <c r="DT40" s="45" t="e">
        <f t="shared" si="108"/>
        <v>#VALUE!</v>
      </c>
      <c r="DU40" s="45">
        <f t="shared" si="108"/>
        <v>2.4999999999999994E-2</v>
      </c>
      <c r="DV40" s="45" t="e">
        <f t="shared" si="108"/>
        <v>#VALUE!</v>
      </c>
      <c r="DW40" s="45" t="e">
        <f t="shared" si="108"/>
        <v>#VALUE!</v>
      </c>
      <c r="DX40" s="45">
        <f t="shared" si="108"/>
        <v>4.300000000000001E-2</v>
      </c>
      <c r="DY40" s="45">
        <f t="shared" si="108"/>
        <v>3.5000000000000017E-2</v>
      </c>
      <c r="DZ40" s="45">
        <f t="shared" si="108"/>
        <v>3.5000000000000017E-2</v>
      </c>
      <c r="EA40" s="45">
        <f t="shared" si="108"/>
        <v>2.7999999999999997E-2</v>
      </c>
      <c r="EB40" s="45">
        <f t="shared" si="108"/>
        <v>2.7999999999999997E-2</v>
      </c>
      <c r="EC40" s="45">
        <f t="shared" si="108"/>
        <v>2.6999999999999996E-2</v>
      </c>
      <c r="ED40" s="45">
        <f t="shared" si="108"/>
        <v>2.4999999999999994E-2</v>
      </c>
      <c r="EE40" s="45" t="e">
        <f t="shared" ref="EE40:EU40" si="109">CN3-BC$11</f>
        <v>#VALUE!</v>
      </c>
      <c r="EF40" s="45">
        <f t="shared" si="109"/>
        <v>2.7999999999999997E-2</v>
      </c>
      <c r="EG40" s="45">
        <f t="shared" si="109"/>
        <v>4.2000000000000023E-2</v>
      </c>
      <c r="EH40" s="45">
        <f t="shared" si="109"/>
        <v>4.2000000000000023E-2</v>
      </c>
      <c r="EI40" s="45">
        <f t="shared" si="109"/>
        <v>5.8999999999999969E-2</v>
      </c>
      <c r="EJ40" s="45">
        <f t="shared" si="109"/>
        <v>4.200000000000001E-2</v>
      </c>
      <c r="EK40" s="45">
        <f t="shared" si="109"/>
        <v>5.3999999999999992E-2</v>
      </c>
      <c r="EL40" s="45">
        <f t="shared" si="109"/>
        <v>4.300000000000001E-2</v>
      </c>
      <c r="EM40" s="45" t="e">
        <f t="shared" si="109"/>
        <v>#VALUE!</v>
      </c>
      <c r="EN40" s="45" t="e">
        <f t="shared" si="109"/>
        <v>#VALUE!</v>
      </c>
      <c r="EO40" s="45">
        <f t="shared" si="109"/>
        <v>6.2000000000000027E-2</v>
      </c>
      <c r="EP40" s="45">
        <f t="shared" si="109"/>
        <v>5.5999999999999994E-2</v>
      </c>
      <c r="EQ40" s="45" t="e">
        <f t="shared" si="109"/>
        <v>#VALUE!</v>
      </c>
      <c r="ER40" s="45" t="e">
        <f t="shared" si="109"/>
        <v>#VALUE!</v>
      </c>
      <c r="ES40" s="45" t="e">
        <f t="shared" si="109"/>
        <v>#VALUE!</v>
      </c>
      <c r="ET40" s="45" t="e">
        <f t="shared" si="109"/>
        <v>#VALUE!</v>
      </c>
      <c r="EU40" s="45" t="e">
        <f t="shared" si="109"/>
        <v>#VALUE!</v>
      </c>
      <c r="EV40" s="45" t="e">
        <f>DE3-BT$11</f>
        <v>#VALUE!</v>
      </c>
      <c r="EY40" s="41" t="s">
        <v>2232</v>
      </c>
      <c r="EZ40" s="45">
        <f>DP40/BY3</f>
        <v>0.28057553956834541</v>
      </c>
      <c r="FA40" s="45">
        <f t="shared" ref="FA40:FP43" si="110">DQ40/BZ3</f>
        <v>0.28279883381924203</v>
      </c>
      <c r="FB40" s="45">
        <f t="shared" si="110"/>
        <v>0.28057553956834541</v>
      </c>
      <c r="FC40" s="45">
        <f t="shared" si="110"/>
        <v>0.28010471204188492</v>
      </c>
      <c r="FD40" s="451" t="s">
        <v>2126</v>
      </c>
      <c r="FE40" s="45">
        <f t="shared" si="110"/>
        <v>0.30864197530864196</v>
      </c>
      <c r="FF40" s="451" t="s">
        <v>2126</v>
      </c>
      <c r="FG40" s="451" t="s">
        <v>2126</v>
      </c>
      <c r="FH40" s="45">
        <f t="shared" si="110"/>
        <v>0.31386861313868619</v>
      </c>
      <c r="FI40" s="45">
        <f t="shared" si="110"/>
        <v>0.25362318840579723</v>
      </c>
      <c r="FJ40" s="45">
        <f t="shared" si="110"/>
        <v>0.25362318840579723</v>
      </c>
      <c r="FK40" s="45">
        <f t="shared" si="110"/>
        <v>0.27184466019417475</v>
      </c>
      <c r="FL40" s="45">
        <f t="shared" si="110"/>
        <v>0.27184466019417475</v>
      </c>
      <c r="FM40" s="45">
        <f t="shared" si="110"/>
        <v>0.28124999999999994</v>
      </c>
      <c r="FN40" s="45">
        <f t="shared" si="110"/>
        <v>0.2688172043010752</v>
      </c>
      <c r="FO40" s="451" t="s">
        <v>2126</v>
      </c>
      <c r="FP40" s="45">
        <f t="shared" si="110"/>
        <v>0.27184466019417475</v>
      </c>
      <c r="FQ40" s="45">
        <f t="shared" ref="FQ40:FZ43" si="111">EG40/CP3</f>
        <v>0.28571428571428581</v>
      </c>
      <c r="FR40" s="45">
        <f t="shared" si="111"/>
        <v>0.28571428571428581</v>
      </c>
      <c r="FS40" s="45">
        <f t="shared" si="111"/>
        <v>0.27962085308056861</v>
      </c>
      <c r="FT40" s="45">
        <f t="shared" si="111"/>
        <v>0.3206106870229008</v>
      </c>
      <c r="FU40" s="45">
        <f t="shared" si="111"/>
        <v>0.30681818181818177</v>
      </c>
      <c r="FV40" s="45">
        <f t="shared" si="111"/>
        <v>0.32089552238805974</v>
      </c>
      <c r="FW40" s="451" t="s">
        <v>2126</v>
      </c>
      <c r="FX40" s="451" t="s">
        <v>2126</v>
      </c>
      <c r="FY40" s="45">
        <f t="shared" si="111"/>
        <v>0.2938388625592418</v>
      </c>
      <c r="FZ40" s="45">
        <f t="shared" si="111"/>
        <v>0.29319371727748689</v>
      </c>
      <c r="GA40" s="451" t="s">
        <v>2126</v>
      </c>
      <c r="GB40" s="451" t="s">
        <v>2126</v>
      </c>
      <c r="GC40" s="451" t="s">
        <v>2126</v>
      </c>
      <c r="GD40" s="451" t="s">
        <v>2126</v>
      </c>
      <c r="GE40" s="451" t="s">
        <v>2126</v>
      </c>
      <c r="GF40" s="451" t="s">
        <v>2126</v>
      </c>
    </row>
    <row r="41" spans="117:188">
      <c r="DM41" s="41">
        <v>9</v>
      </c>
      <c r="DN41" s="41">
        <v>2</v>
      </c>
      <c r="DO41" s="41" t="str">
        <f t="shared" si="97"/>
        <v>処遇加算Ⅱ特定加算Ⅱベア加算から新加算Ⅱ</v>
      </c>
      <c r="DP41" s="45">
        <f t="shared" si="108"/>
        <v>0.10200000000000004</v>
      </c>
      <c r="DQ41" s="45">
        <f t="shared" si="108"/>
        <v>8.2000000000000017E-2</v>
      </c>
      <c r="DR41" s="45">
        <f t="shared" si="108"/>
        <v>0.10200000000000004</v>
      </c>
      <c r="DS41" s="45">
        <f t="shared" si="108"/>
        <v>9.2000000000000026E-2</v>
      </c>
      <c r="DT41" s="45" t="e">
        <f t="shared" si="108"/>
        <v>#VALUE!</v>
      </c>
      <c r="DU41" s="45">
        <f t="shared" si="108"/>
        <v>2.3999999999999994E-2</v>
      </c>
      <c r="DV41" s="45" t="e">
        <f t="shared" si="108"/>
        <v>#VALUE!</v>
      </c>
      <c r="DW41" s="45" t="e">
        <f t="shared" si="108"/>
        <v>#VALUE!</v>
      </c>
      <c r="DX41" s="45">
        <f t="shared" si="108"/>
        <v>4.1000000000000009E-2</v>
      </c>
      <c r="DY41" s="45">
        <f t="shared" si="108"/>
        <v>3.1000000000000014E-2</v>
      </c>
      <c r="DZ41" s="45">
        <f t="shared" si="108"/>
        <v>3.1000000000000014E-2</v>
      </c>
      <c r="EA41" s="45">
        <f t="shared" si="108"/>
        <v>2.5999999999999995E-2</v>
      </c>
      <c r="EB41" s="45">
        <f t="shared" si="108"/>
        <v>2.5999999999999995E-2</v>
      </c>
      <c r="EC41" s="45">
        <f t="shared" si="108"/>
        <v>2.4999999999999994E-2</v>
      </c>
      <c r="ED41" s="45">
        <f t="shared" si="108"/>
        <v>2.2999999999999993E-2</v>
      </c>
      <c r="EE41" s="45" t="e">
        <f t="shared" ref="EE41:EU41" si="112">CN4-BC$11</f>
        <v>#VALUE!</v>
      </c>
      <c r="EF41" s="45">
        <f t="shared" si="112"/>
        <v>2.5999999999999995E-2</v>
      </c>
      <c r="EG41" s="45">
        <f t="shared" si="112"/>
        <v>3.9000000000000021E-2</v>
      </c>
      <c r="EH41" s="45">
        <f t="shared" si="112"/>
        <v>3.9000000000000021E-2</v>
      </c>
      <c r="EI41" s="45">
        <f t="shared" si="112"/>
        <v>5.5999999999999966E-2</v>
      </c>
      <c r="EJ41" s="45">
        <f t="shared" si="112"/>
        <v>3.9000000000000007E-2</v>
      </c>
      <c r="EK41" s="45">
        <f t="shared" si="112"/>
        <v>5.099999999999999E-2</v>
      </c>
      <c r="EL41" s="45">
        <f t="shared" si="112"/>
        <v>4.0000000000000008E-2</v>
      </c>
      <c r="EM41" s="45" t="e">
        <f t="shared" si="112"/>
        <v>#VALUE!</v>
      </c>
      <c r="EN41" s="45" t="e">
        <f t="shared" si="112"/>
        <v>#VALUE!</v>
      </c>
      <c r="EO41" s="45">
        <f t="shared" si="112"/>
        <v>5.8000000000000024E-2</v>
      </c>
      <c r="EP41" s="45">
        <f t="shared" si="112"/>
        <v>5.1999999999999991E-2</v>
      </c>
      <c r="EQ41" s="45" t="e">
        <f t="shared" si="112"/>
        <v>#VALUE!</v>
      </c>
      <c r="ER41" s="45" t="e">
        <f t="shared" si="112"/>
        <v>#VALUE!</v>
      </c>
      <c r="ES41" s="45" t="e">
        <f t="shared" si="112"/>
        <v>#VALUE!</v>
      </c>
      <c r="ET41" s="45" t="e">
        <f t="shared" si="112"/>
        <v>#VALUE!</v>
      </c>
      <c r="EU41" s="45" t="e">
        <f t="shared" si="112"/>
        <v>#VALUE!</v>
      </c>
      <c r="EV41" s="45" t="e">
        <f>DE4-BT$11</f>
        <v>#VALUE!</v>
      </c>
      <c r="EY41" s="41" t="s">
        <v>2233</v>
      </c>
      <c r="EZ41" s="45">
        <f>DP41/BY4</f>
        <v>0.25373134328358216</v>
      </c>
      <c r="FA41" s="45">
        <f t="shared" si="110"/>
        <v>0.25000000000000006</v>
      </c>
      <c r="FB41" s="45">
        <f t="shared" si="110"/>
        <v>0.25373134328358216</v>
      </c>
      <c r="FC41" s="45">
        <f t="shared" si="110"/>
        <v>0.25068119891008184</v>
      </c>
      <c r="FD41" s="451" t="s">
        <v>2126</v>
      </c>
      <c r="FE41" s="45">
        <f t="shared" si="110"/>
        <v>0.3</v>
      </c>
      <c r="FF41" s="451" t="s">
        <v>2126</v>
      </c>
      <c r="FG41" s="451" t="s">
        <v>2126</v>
      </c>
      <c r="FH41" s="45">
        <f t="shared" si="110"/>
        <v>0.30370370370370375</v>
      </c>
      <c r="FI41" s="45">
        <f t="shared" si="110"/>
        <v>0.23134328358208964</v>
      </c>
      <c r="FJ41" s="45">
        <f t="shared" si="110"/>
        <v>0.23134328358208964</v>
      </c>
      <c r="FK41" s="45">
        <f t="shared" si="110"/>
        <v>0.25742574257425738</v>
      </c>
      <c r="FL41" s="45">
        <f t="shared" si="110"/>
        <v>0.25742574257425738</v>
      </c>
      <c r="FM41" s="45">
        <f t="shared" si="110"/>
        <v>0.26595744680851058</v>
      </c>
      <c r="FN41" s="45">
        <f t="shared" si="110"/>
        <v>0.25274725274725268</v>
      </c>
      <c r="FO41" s="451" t="s">
        <v>2126</v>
      </c>
      <c r="FP41" s="45">
        <f t="shared" si="110"/>
        <v>0.25742574257425738</v>
      </c>
      <c r="FQ41" s="45">
        <f t="shared" si="111"/>
        <v>0.27083333333333343</v>
      </c>
      <c r="FR41" s="45">
        <f t="shared" si="111"/>
        <v>0.27083333333333343</v>
      </c>
      <c r="FS41" s="45">
        <f t="shared" si="111"/>
        <v>0.26923076923076911</v>
      </c>
      <c r="FT41" s="45">
        <f t="shared" si="111"/>
        <v>0.30468750000000006</v>
      </c>
      <c r="FU41" s="45">
        <f t="shared" si="111"/>
        <v>0.29479768786127164</v>
      </c>
      <c r="FV41" s="45">
        <f t="shared" si="111"/>
        <v>0.30534351145038174</v>
      </c>
      <c r="FW41" s="451" t="s">
        <v>2126</v>
      </c>
      <c r="FX41" s="451" t="s">
        <v>2126</v>
      </c>
      <c r="FY41" s="45">
        <f t="shared" si="111"/>
        <v>0.28019323671497592</v>
      </c>
      <c r="FZ41" s="45">
        <f t="shared" si="111"/>
        <v>0.27807486631016037</v>
      </c>
      <c r="GA41" s="451" t="s">
        <v>2126</v>
      </c>
      <c r="GB41" s="451" t="s">
        <v>2126</v>
      </c>
      <c r="GC41" s="451" t="s">
        <v>2126</v>
      </c>
      <c r="GD41" s="451" t="s">
        <v>2126</v>
      </c>
      <c r="GE41" s="451" t="s">
        <v>2126</v>
      </c>
      <c r="GF41" s="451" t="s">
        <v>2126</v>
      </c>
    </row>
    <row r="42" spans="117:188">
      <c r="DM42" s="41">
        <v>9</v>
      </c>
      <c r="DN42" s="41">
        <v>3</v>
      </c>
      <c r="DO42" s="41" t="str">
        <f t="shared" si="97"/>
        <v>処遇加算Ⅱ特定加算Ⅱベア加算から新加算Ⅲ</v>
      </c>
      <c r="DP42" s="45">
        <f t="shared" si="108"/>
        <v>4.7000000000000042E-2</v>
      </c>
      <c r="DQ42" s="45">
        <f t="shared" si="108"/>
        <v>2.7000000000000024E-2</v>
      </c>
      <c r="DR42" s="45">
        <f t="shared" si="108"/>
        <v>4.7000000000000042E-2</v>
      </c>
      <c r="DS42" s="45">
        <f t="shared" si="108"/>
        <v>3.7000000000000033E-2</v>
      </c>
      <c r="DT42" s="45" t="e">
        <f t="shared" si="108"/>
        <v>#VALUE!</v>
      </c>
      <c r="DU42" s="45">
        <f t="shared" si="108"/>
        <v>1.0999999999999996E-2</v>
      </c>
      <c r="DV42" s="45" t="e">
        <f t="shared" si="108"/>
        <v>#VALUE!</v>
      </c>
      <c r="DW42" s="45" t="e">
        <f t="shared" si="108"/>
        <v>#VALUE!</v>
      </c>
      <c r="DX42" s="45">
        <f t="shared" si="108"/>
        <v>2.1999999999999992E-2</v>
      </c>
      <c r="DY42" s="45">
        <f t="shared" si="108"/>
        <v>-4.9999999999999906E-3</v>
      </c>
      <c r="DZ42" s="45">
        <f t="shared" si="108"/>
        <v>-4.9999999999999906E-3</v>
      </c>
      <c r="EA42" s="45">
        <f t="shared" si="108"/>
        <v>1.0999999999999996E-2</v>
      </c>
      <c r="EB42" s="45">
        <f t="shared" si="108"/>
        <v>1.0999999999999996E-2</v>
      </c>
      <c r="EC42" s="45">
        <f t="shared" si="108"/>
        <v>9.999999999999995E-3</v>
      </c>
      <c r="ED42" s="45">
        <f t="shared" si="108"/>
        <v>7.9999999999999932E-3</v>
      </c>
      <c r="EE42" s="45" t="e">
        <f t="shared" ref="EE42:EU42" si="113">CN5-BC$11</f>
        <v>#VALUE!</v>
      </c>
      <c r="EF42" s="45">
        <f t="shared" si="113"/>
        <v>1.0999999999999996E-2</v>
      </c>
      <c r="EG42" s="45">
        <f t="shared" si="113"/>
        <v>2.3000000000000007E-2</v>
      </c>
      <c r="EH42" s="45">
        <f t="shared" si="113"/>
        <v>2.3000000000000007E-2</v>
      </c>
      <c r="EI42" s="45">
        <f t="shared" si="113"/>
        <v>4.0000000000000008E-2</v>
      </c>
      <c r="EJ42" s="45">
        <f t="shared" si="113"/>
        <v>2.9000000000000012E-2</v>
      </c>
      <c r="EK42" s="45">
        <f t="shared" si="113"/>
        <v>4.0999999999999981E-2</v>
      </c>
      <c r="EL42" s="45">
        <f t="shared" si="113"/>
        <v>3.0000000000000013E-2</v>
      </c>
      <c r="EM42" s="45" t="e">
        <f t="shared" si="113"/>
        <v>#VALUE!</v>
      </c>
      <c r="EN42" s="45" t="e">
        <f t="shared" si="113"/>
        <v>#VALUE!</v>
      </c>
      <c r="EO42" s="45">
        <f t="shared" si="113"/>
        <v>1.9000000000000017E-2</v>
      </c>
      <c r="EP42" s="45">
        <f t="shared" si="113"/>
        <v>1.2999999999999984E-2</v>
      </c>
      <c r="EQ42" s="45" t="e">
        <f t="shared" si="113"/>
        <v>#VALUE!</v>
      </c>
      <c r="ER42" s="45" t="e">
        <f t="shared" si="113"/>
        <v>#VALUE!</v>
      </c>
      <c r="ES42" s="45" t="e">
        <f t="shared" si="113"/>
        <v>#VALUE!</v>
      </c>
      <c r="ET42" s="45" t="e">
        <f t="shared" si="113"/>
        <v>#VALUE!</v>
      </c>
      <c r="EU42" s="45" t="e">
        <f t="shared" si="113"/>
        <v>#VALUE!</v>
      </c>
      <c r="EV42" s="45" t="e">
        <f>DE5-BT$11</f>
        <v>#VALUE!</v>
      </c>
      <c r="EY42" s="41" t="s">
        <v>2234</v>
      </c>
      <c r="EZ42" s="45">
        <f>DP42/BY5</f>
        <v>0.13544668587896264</v>
      </c>
      <c r="FA42" s="45">
        <f t="shared" si="110"/>
        <v>9.890109890109898E-2</v>
      </c>
      <c r="FB42" s="45">
        <f t="shared" si="110"/>
        <v>0.13544668587896264</v>
      </c>
      <c r="FC42" s="45">
        <f t="shared" si="110"/>
        <v>0.1185897435897437</v>
      </c>
      <c r="FD42" s="451" t="s">
        <v>2126</v>
      </c>
      <c r="FE42" s="45">
        <f t="shared" si="110"/>
        <v>0.16417910447761191</v>
      </c>
      <c r="FF42" s="451" t="s">
        <v>2126</v>
      </c>
      <c r="FG42" s="451" t="s">
        <v>2126</v>
      </c>
      <c r="FH42" s="45">
        <f t="shared" si="110"/>
        <v>0.18965517241379304</v>
      </c>
      <c r="FI42" s="45">
        <f t="shared" si="110"/>
        <v>-5.102040816326521E-2</v>
      </c>
      <c r="FJ42" s="45">
        <f t="shared" si="110"/>
        <v>-5.102040816326521E-2</v>
      </c>
      <c r="FK42" s="45">
        <f t="shared" si="110"/>
        <v>0.127906976744186</v>
      </c>
      <c r="FL42" s="45">
        <f t="shared" si="110"/>
        <v>0.127906976744186</v>
      </c>
      <c r="FM42" s="45">
        <f t="shared" si="110"/>
        <v>0.12658227848101258</v>
      </c>
      <c r="FN42" s="45">
        <f t="shared" si="110"/>
        <v>0.10526315789473675</v>
      </c>
      <c r="FO42" s="451" t="s">
        <v>2126</v>
      </c>
      <c r="FP42" s="45">
        <f t="shared" si="110"/>
        <v>0.127906976744186</v>
      </c>
      <c r="FQ42" s="45">
        <f t="shared" si="111"/>
        <v>0.17968750000000006</v>
      </c>
      <c r="FR42" s="45">
        <f t="shared" si="111"/>
        <v>0.17968750000000006</v>
      </c>
      <c r="FS42" s="45">
        <f t="shared" si="111"/>
        <v>0.20833333333333337</v>
      </c>
      <c r="FT42" s="45">
        <f t="shared" si="111"/>
        <v>0.24576271186440687</v>
      </c>
      <c r="FU42" s="45">
        <f t="shared" si="111"/>
        <v>0.25153374233128828</v>
      </c>
      <c r="FV42" s="45">
        <f t="shared" si="111"/>
        <v>0.24793388429752075</v>
      </c>
      <c r="FW42" s="451" t="s">
        <v>2126</v>
      </c>
      <c r="FX42" s="451" t="s">
        <v>2126</v>
      </c>
      <c r="FY42" s="45">
        <f t="shared" si="111"/>
        <v>0.11309523809523819</v>
      </c>
      <c r="FZ42" s="45">
        <f t="shared" si="111"/>
        <v>8.7837837837837732E-2</v>
      </c>
      <c r="GA42" s="451" t="s">
        <v>2126</v>
      </c>
      <c r="GB42" s="451" t="s">
        <v>2126</v>
      </c>
      <c r="GC42" s="451" t="s">
        <v>2126</v>
      </c>
      <c r="GD42" s="451" t="s">
        <v>2126</v>
      </c>
      <c r="GE42" s="451" t="s">
        <v>2126</v>
      </c>
      <c r="GF42" s="451" t="s">
        <v>2126</v>
      </c>
    </row>
    <row r="43" spans="117:188">
      <c r="DM43" s="41">
        <v>9</v>
      </c>
      <c r="DN43" s="41">
        <v>4</v>
      </c>
      <c r="DO43" s="41" t="str">
        <f t="shared" si="97"/>
        <v>処遇加算Ⅱ特定加算Ⅱベア加算から新加算Ⅳ</v>
      </c>
      <c r="DP43" s="45">
        <f t="shared" si="108"/>
        <v>-2.6999999999999968E-2</v>
      </c>
      <c r="DQ43" s="45">
        <f t="shared" si="108"/>
        <v>-2.6999999999999996E-2</v>
      </c>
      <c r="DR43" s="45">
        <f t="shared" si="108"/>
        <v>-2.6999999999999968E-2</v>
      </c>
      <c r="DS43" s="45">
        <f t="shared" si="108"/>
        <v>-2.6999999999999996E-2</v>
      </c>
      <c r="DT43" s="45" t="e">
        <f t="shared" si="108"/>
        <v>#VALUE!</v>
      </c>
      <c r="DU43" s="45">
        <f t="shared" si="108"/>
        <v>-1.0000000000000009E-3</v>
      </c>
      <c r="DV43" s="45" t="e">
        <f t="shared" si="108"/>
        <v>#VALUE!</v>
      </c>
      <c r="DW43" s="45" t="e">
        <f t="shared" si="108"/>
        <v>#VALUE!</v>
      </c>
      <c r="DX43" s="45">
        <f t="shared" si="108"/>
        <v>5.0000000000000044E-3</v>
      </c>
      <c r="DY43" s="45">
        <f t="shared" si="108"/>
        <v>-2.2999999999999993E-2</v>
      </c>
      <c r="DZ43" s="45">
        <f t="shared" si="108"/>
        <v>-2.2999999999999993E-2</v>
      </c>
      <c r="EA43" s="45">
        <f t="shared" si="108"/>
        <v>-6.0000000000000053E-3</v>
      </c>
      <c r="EB43" s="45">
        <f t="shared" si="108"/>
        <v>-6.0000000000000053E-3</v>
      </c>
      <c r="EC43" s="45">
        <f t="shared" si="108"/>
        <v>-6.0000000000000053E-3</v>
      </c>
      <c r="ED43" s="45">
        <f t="shared" si="108"/>
        <v>-6.0000000000000053E-3</v>
      </c>
      <c r="EE43" s="45" t="e">
        <f t="shared" ref="EE43:EU43" si="114">CN6-BC$11</f>
        <v>#VALUE!</v>
      </c>
      <c r="EF43" s="45">
        <f t="shared" si="114"/>
        <v>-6.0000000000000053E-3</v>
      </c>
      <c r="EG43" s="45">
        <f t="shared" si="114"/>
        <v>0</v>
      </c>
      <c r="EH43" s="45">
        <f t="shared" si="114"/>
        <v>0</v>
      </c>
      <c r="EI43" s="45">
        <f t="shared" si="114"/>
        <v>0</v>
      </c>
      <c r="EJ43" s="45">
        <f t="shared" si="114"/>
        <v>7.0000000000000062E-3</v>
      </c>
      <c r="EK43" s="45">
        <f t="shared" si="114"/>
        <v>7.0000000000000062E-3</v>
      </c>
      <c r="EL43" s="45">
        <f t="shared" si="114"/>
        <v>7.0000000000000062E-3</v>
      </c>
      <c r="EM43" s="45" t="e">
        <f t="shared" si="114"/>
        <v>#VALUE!</v>
      </c>
      <c r="EN43" s="45" t="e">
        <f t="shared" si="114"/>
        <v>#VALUE!</v>
      </c>
      <c r="EO43" s="45">
        <f t="shared" si="114"/>
        <v>-8.0000000000000071E-3</v>
      </c>
      <c r="EP43" s="45">
        <f t="shared" si="114"/>
        <v>-8.0000000000000071E-3</v>
      </c>
      <c r="EQ43" s="45" t="e">
        <f t="shared" si="114"/>
        <v>#VALUE!</v>
      </c>
      <c r="ER43" s="45" t="e">
        <f t="shared" si="114"/>
        <v>#VALUE!</v>
      </c>
      <c r="ES43" s="45" t="e">
        <f t="shared" si="114"/>
        <v>#VALUE!</v>
      </c>
      <c r="ET43" s="45" t="e">
        <f t="shared" si="114"/>
        <v>#VALUE!</v>
      </c>
      <c r="EU43" s="45" t="e">
        <f t="shared" si="114"/>
        <v>#VALUE!</v>
      </c>
      <c r="EV43" s="45" t="e">
        <f>DE6-BT$11</f>
        <v>#VALUE!</v>
      </c>
      <c r="EY43" s="41" t="s">
        <v>2235</v>
      </c>
      <c r="EZ43" s="45">
        <f>DP43/BY6</f>
        <v>-9.8901098901098772E-2</v>
      </c>
      <c r="FA43" s="45">
        <f t="shared" si="110"/>
        <v>-0.12328767123287669</v>
      </c>
      <c r="FB43" s="45">
        <f t="shared" si="110"/>
        <v>-9.8901098901098772E-2</v>
      </c>
      <c r="FC43" s="45">
        <f t="shared" si="110"/>
        <v>-0.10887096774193548</v>
      </c>
      <c r="FD43" s="451" t="s">
        <v>2126</v>
      </c>
      <c r="FE43" s="45">
        <f t="shared" si="110"/>
        <v>-1.8181818181818202E-2</v>
      </c>
      <c r="FF43" s="451" t="s">
        <v>2126</v>
      </c>
      <c r="FG43" s="451" t="s">
        <v>2126</v>
      </c>
      <c r="FH43" s="45">
        <f t="shared" si="110"/>
        <v>5.0505050505050546E-2</v>
      </c>
      <c r="FI43" s="45">
        <f t="shared" si="110"/>
        <v>-0.28749999999999992</v>
      </c>
      <c r="FJ43" s="45">
        <f t="shared" si="110"/>
        <v>-0.28749999999999992</v>
      </c>
      <c r="FK43" s="45">
        <f t="shared" si="110"/>
        <v>-8.6956521739130516E-2</v>
      </c>
      <c r="FL43" s="45">
        <f t="shared" si="110"/>
        <v>-8.6956521739130516E-2</v>
      </c>
      <c r="FM43" s="45">
        <f t="shared" si="110"/>
        <v>-9.5238095238095316E-2</v>
      </c>
      <c r="FN43" s="45">
        <f t="shared" si="110"/>
        <v>-9.6774193548387177E-2</v>
      </c>
      <c r="FO43" s="451" t="s">
        <v>2126</v>
      </c>
      <c r="FP43" s="45">
        <f t="shared" si="110"/>
        <v>-8.6956521739130516E-2</v>
      </c>
      <c r="FQ43" s="45">
        <f t="shared" si="111"/>
        <v>0</v>
      </c>
      <c r="FR43" s="45">
        <f t="shared" si="111"/>
        <v>0</v>
      </c>
      <c r="FS43" s="45">
        <f t="shared" si="111"/>
        <v>0</v>
      </c>
      <c r="FT43" s="45">
        <f t="shared" si="111"/>
        <v>7.2916666666666727E-2</v>
      </c>
      <c r="FU43" s="45">
        <f t="shared" si="111"/>
        <v>5.4263565891472916E-2</v>
      </c>
      <c r="FV43" s="45">
        <f t="shared" si="111"/>
        <v>7.1428571428571494E-2</v>
      </c>
      <c r="FW43" s="451" t="s">
        <v>2126</v>
      </c>
      <c r="FX43" s="451" t="s">
        <v>2126</v>
      </c>
      <c r="FY43" s="45">
        <f t="shared" si="111"/>
        <v>-5.6737588652482324E-2</v>
      </c>
      <c r="FZ43" s="45">
        <f t="shared" si="111"/>
        <v>-6.2992125984252023E-2</v>
      </c>
      <c r="GA43" s="451" t="s">
        <v>2126</v>
      </c>
      <c r="GB43" s="451" t="s">
        <v>2126</v>
      </c>
      <c r="GC43" s="451" t="s">
        <v>2126</v>
      </c>
      <c r="GD43" s="451" t="s">
        <v>2126</v>
      </c>
      <c r="GE43" s="451" t="s">
        <v>2126</v>
      </c>
      <c r="GF43" s="451" t="s">
        <v>2126</v>
      </c>
    </row>
    <row r="44" spans="117:188">
      <c r="DM44" s="41">
        <v>9</v>
      </c>
      <c r="DN44" s="41">
        <v>8</v>
      </c>
      <c r="DO44" s="41" t="str">
        <f t="shared" si="97"/>
        <v>処遇加算Ⅱ特定加算Ⅱベア加算から新加算Ⅴ（４）</v>
      </c>
      <c r="DP44" s="45">
        <f t="shared" ref="DP44:ED44" si="115">BY10-AN$11</f>
        <v>2.8000000000000025E-2</v>
      </c>
      <c r="DQ44" s="45">
        <f t="shared" si="115"/>
        <v>2.8000000000000025E-2</v>
      </c>
      <c r="DR44" s="45">
        <f t="shared" si="115"/>
        <v>2.8000000000000025E-2</v>
      </c>
      <c r="DS44" s="45">
        <f t="shared" si="115"/>
        <v>2.8000000000000025E-2</v>
      </c>
      <c r="DT44" s="45" t="e">
        <f t="shared" si="115"/>
        <v>#VALUE!</v>
      </c>
      <c r="DU44" s="45">
        <f t="shared" si="115"/>
        <v>1.1999999999999997E-2</v>
      </c>
      <c r="DV44" s="45" t="e">
        <f t="shared" si="115"/>
        <v>#VALUE!</v>
      </c>
      <c r="DW44" s="45" t="e">
        <f t="shared" si="115"/>
        <v>#VALUE!</v>
      </c>
      <c r="DX44" s="45">
        <f t="shared" si="115"/>
        <v>2.3999999999999994E-2</v>
      </c>
      <c r="DY44" s="45">
        <f t="shared" si="115"/>
        <v>1.2999999999999998E-2</v>
      </c>
      <c r="DZ44" s="45">
        <f t="shared" si="115"/>
        <v>1.2999999999999998E-2</v>
      </c>
      <c r="EA44" s="45" t="e">
        <f t="shared" si="115"/>
        <v>#VALUE!</v>
      </c>
      <c r="EB44" s="45">
        <f t="shared" si="115"/>
        <v>8.9999999999999941E-3</v>
      </c>
      <c r="EC44" s="45">
        <f t="shared" si="115"/>
        <v>8.9999999999999941E-3</v>
      </c>
      <c r="ED44" s="45">
        <f t="shared" si="115"/>
        <v>8.9999999999999941E-3</v>
      </c>
      <c r="EE44" s="45" t="e">
        <f t="shared" ref="EE44:EU44" si="116">CN10-BC$11</f>
        <v>#VALUE!</v>
      </c>
      <c r="EF44" s="45">
        <f t="shared" si="116"/>
        <v>8.9999999999999941E-3</v>
      </c>
      <c r="EG44" s="45">
        <f t="shared" si="116"/>
        <v>1.6E-2</v>
      </c>
      <c r="EH44" s="45">
        <f t="shared" si="116"/>
        <v>1.6E-2</v>
      </c>
      <c r="EI44" s="45">
        <f t="shared" si="116"/>
        <v>1.5999999999999986E-2</v>
      </c>
      <c r="EJ44" s="45">
        <f t="shared" si="116"/>
        <v>1.7000000000000001E-2</v>
      </c>
      <c r="EK44" s="45">
        <f t="shared" si="116"/>
        <v>1.7000000000000015E-2</v>
      </c>
      <c r="EL44" s="45">
        <f t="shared" si="116"/>
        <v>1.7000000000000001E-2</v>
      </c>
      <c r="EM44" s="45" t="e">
        <f t="shared" si="116"/>
        <v>#VALUE!</v>
      </c>
      <c r="EN44" s="45" t="e">
        <f t="shared" si="116"/>
        <v>#VALUE!</v>
      </c>
      <c r="EO44" s="45">
        <f t="shared" si="116"/>
        <v>3.1E-2</v>
      </c>
      <c r="EP44" s="45">
        <f t="shared" si="116"/>
        <v>3.1E-2</v>
      </c>
      <c r="EQ44" s="45" t="e">
        <f t="shared" si="116"/>
        <v>#VALUE!</v>
      </c>
      <c r="ER44" s="45" t="e">
        <f t="shared" si="116"/>
        <v>#VALUE!</v>
      </c>
      <c r="ES44" s="45" t="e">
        <f t="shared" si="116"/>
        <v>#VALUE!</v>
      </c>
      <c r="ET44" s="45" t="e">
        <f t="shared" si="116"/>
        <v>#VALUE!</v>
      </c>
      <c r="EU44" s="45" t="e">
        <f t="shared" si="116"/>
        <v>#VALUE!</v>
      </c>
      <c r="EV44" s="45" t="e">
        <f>DE10-BT$11</f>
        <v>#VALUE!</v>
      </c>
      <c r="EY44" s="41" t="s">
        <v>2236</v>
      </c>
      <c r="EZ44" s="45">
        <f>DP44/BY10</f>
        <v>8.5365853658536661E-2</v>
      </c>
      <c r="FA44" s="45">
        <f t="shared" ref="FA44:FZ44" si="117">DQ44/BZ10</f>
        <v>0.10218978102189789</v>
      </c>
      <c r="FB44" s="45">
        <f t="shared" si="117"/>
        <v>8.5365853658536661E-2</v>
      </c>
      <c r="FC44" s="45">
        <f t="shared" si="117"/>
        <v>9.2409240924092501E-2</v>
      </c>
      <c r="FD44" s="451" t="s">
        <v>2126</v>
      </c>
      <c r="FE44" s="45">
        <f t="shared" si="117"/>
        <v>0.1764705882352941</v>
      </c>
      <c r="FF44" s="451" t="s">
        <v>2126</v>
      </c>
      <c r="FG44" s="451" t="s">
        <v>2126</v>
      </c>
      <c r="FH44" s="45">
        <f t="shared" si="117"/>
        <v>0.20338983050847453</v>
      </c>
      <c r="FI44" s="45">
        <f t="shared" si="117"/>
        <v>0.11206896551724137</v>
      </c>
      <c r="FJ44" s="45">
        <f t="shared" si="117"/>
        <v>0.11206896551724137</v>
      </c>
      <c r="FK44" s="451" t="s">
        <v>2126</v>
      </c>
      <c r="FL44" s="45">
        <f t="shared" si="117"/>
        <v>0.10714285714285708</v>
      </c>
      <c r="FM44" s="45">
        <f t="shared" si="117"/>
        <v>0.11538461538461531</v>
      </c>
      <c r="FN44" s="45">
        <f t="shared" si="117"/>
        <v>0.11688311688311681</v>
      </c>
      <c r="FO44" s="451" t="s">
        <v>2126</v>
      </c>
      <c r="FP44" s="45">
        <f t="shared" si="117"/>
        <v>0.10714285714285708</v>
      </c>
      <c r="FQ44" s="45">
        <f t="shared" si="117"/>
        <v>0.13223140495867769</v>
      </c>
      <c r="FR44" s="45">
        <f t="shared" si="117"/>
        <v>0.13223140495867769</v>
      </c>
      <c r="FS44" s="45">
        <f t="shared" si="117"/>
        <v>9.5238095238095163E-2</v>
      </c>
      <c r="FT44" s="45">
        <f t="shared" si="117"/>
        <v>0.16037735849056606</v>
      </c>
      <c r="FU44" s="45">
        <f t="shared" si="117"/>
        <v>0.1223021582733814</v>
      </c>
      <c r="FV44" s="45">
        <f t="shared" si="117"/>
        <v>0.15740740740740741</v>
      </c>
      <c r="FW44" s="451" t="s">
        <v>2126</v>
      </c>
      <c r="FX44" s="451" t="s">
        <v>2126</v>
      </c>
      <c r="FY44" s="45">
        <f t="shared" si="117"/>
        <v>0.17222222222222222</v>
      </c>
      <c r="FZ44" s="45">
        <f t="shared" si="117"/>
        <v>0.18674698795180722</v>
      </c>
      <c r="GA44" s="451" t="s">
        <v>2126</v>
      </c>
      <c r="GB44" s="451" t="s">
        <v>2126</v>
      </c>
      <c r="GC44" s="451" t="s">
        <v>2126</v>
      </c>
      <c r="GD44" s="451" t="s">
        <v>2126</v>
      </c>
      <c r="GE44" s="451" t="s">
        <v>2126</v>
      </c>
      <c r="GF44" s="451" t="s">
        <v>2126</v>
      </c>
    </row>
    <row r="45" spans="117:188">
      <c r="DM45" s="41">
        <v>10</v>
      </c>
      <c r="DN45" s="41">
        <v>1</v>
      </c>
      <c r="DO45" s="41" t="str">
        <f t="shared" si="97"/>
        <v>処遇加算Ⅱ特定加算Ⅱベア加算なしから新加算Ⅰ</v>
      </c>
      <c r="DP45" s="45">
        <f t="shared" ref="DP45:ED48" si="118">BY3-AN$12</f>
        <v>0.16200000000000003</v>
      </c>
      <c r="DQ45" s="45">
        <f t="shared" si="118"/>
        <v>0.14200000000000004</v>
      </c>
      <c r="DR45" s="45">
        <f t="shared" si="118"/>
        <v>0.16200000000000003</v>
      </c>
      <c r="DS45" s="45">
        <f t="shared" si="118"/>
        <v>0.15200000000000002</v>
      </c>
      <c r="DT45" s="45" t="e">
        <f t="shared" si="118"/>
        <v>#VALUE!</v>
      </c>
      <c r="DU45" s="45">
        <f t="shared" si="118"/>
        <v>3.599999999999999E-2</v>
      </c>
      <c r="DV45" s="45" t="e">
        <f t="shared" si="118"/>
        <v>#VALUE!</v>
      </c>
      <c r="DW45" s="45" t="e">
        <f t="shared" si="118"/>
        <v>#VALUE!</v>
      </c>
      <c r="DX45" s="45">
        <f t="shared" si="118"/>
        <v>7.1000000000000008E-2</v>
      </c>
      <c r="DY45" s="45">
        <f t="shared" si="118"/>
        <v>5.3000000000000019E-2</v>
      </c>
      <c r="DZ45" s="45">
        <f t="shared" si="118"/>
        <v>5.3000000000000019E-2</v>
      </c>
      <c r="EA45" s="45">
        <f t="shared" si="118"/>
        <v>4.0999999999999995E-2</v>
      </c>
      <c r="EB45" s="45">
        <f t="shared" si="118"/>
        <v>4.0999999999999995E-2</v>
      </c>
      <c r="EC45" s="45">
        <f t="shared" si="118"/>
        <v>0.04</v>
      </c>
      <c r="ED45" s="45">
        <f t="shared" si="118"/>
        <v>3.7999999999999999E-2</v>
      </c>
      <c r="EE45" s="45" t="e">
        <f t="shared" ref="EE45:EU45" si="119">CN3-BC$12</f>
        <v>#VALUE!</v>
      </c>
      <c r="EF45" s="45">
        <f t="shared" si="119"/>
        <v>4.0999999999999995E-2</v>
      </c>
      <c r="EG45" s="45">
        <f t="shared" si="119"/>
        <v>6.8000000000000019E-2</v>
      </c>
      <c r="EH45" s="45">
        <f t="shared" si="119"/>
        <v>6.8000000000000019E-2</v>
      </c>
      <c r="EI45" s="45">
        <f t="shared" si="119"/>
        <v>8.4999999999999964E-2</v>
      </c>
      <c r="EJ45" s="45">
        <f t="shared" si="119"/>
        <v>6.2000000000000013E-2</v>
      </c>
      <c r="EK45" s="45">
        <f t="shared" si="119"/>
        <v>7.3999999999999996E-2</v>
      </c>
      <c r="EL45" s="45">
        <f t="shared" si="119"/>
        <v>6.3000000000000014E-2</v>
      </c>
      <c r="EM45" s="45" t="e">
        <f t="shared" si="119"/>
        <v>#VALUE!</v>
      </c>
      <c r="EN45" s="45" t="e">
        <f t="shared" si="119"/>
        <v>#VALUE!</v>
      </c>
      <c r="EO45" s="45">
        <f t="shared" si="119"/>
        <v>0.10000000000000003</v>
      </c>
      <c r="EP45" s="45">
        <f t="shared" si="119"/>
        <v>9.4E-2</v>
      </c>
      <c r="EQ45" s="45" t="e">
        <f t="shared" si="119"/>
        <v>#VALUE!</v>
      </c>
      <c r="ER45" s="45" t="e">
        <f t="shared" si="119"/>
        <v>#VALUE!</v>
      </c>
      <c r="ES45" s="45" t="e">
        <f t="shared" si="119"/>
        <v>#VALUE!</v>
      </c>
      <c r="ET45" s="45" t="e">
        <f t="shared" si="119"/>
        <v>#VALUE!</v>
      </c>
      <c r="EU45" s="45" t="e">
        <f t="shared" si="119"/>
        <v>#VALUE!</v>
      </c>
      <c r="EV45" s="45" t="e">
        <f>DE3-BT$12</f>
        <v>#VALUE!</v>
      </c>
      <c r="EY45" s="41" t="s">
        <v>2237</v>
      </c>
      <c r="EZ45" s="45">
        <f>DP45/BY3</f>
        <v>0.38848920863309355</v>
      </c>
      <c r="FA45" s="45">
        <f t="shared" ref="FA45:FP48" si="120">DQ45/BZ3</f>
        <v>0.41399416909621001</v>
      </c>
      <c r="FB45" s="45">
        <f t="shared" si="120"/>
        <v>0.38848920863309355</v>
      </c>
      <c r="FC45" s="45">
        <f t="shared" si="120"/>
        <v>0.3979057591623037</v>
      </c>
      <c r="FD45" s="451" t="s">
        <v>2126</v>
      </c>
      <c r="FE45" s="45">
        <f t="shared" si="120"/>
        <v>0.44444444444444436</v>
      </c>
      <c r="FF45" s="451" t="s">
        <v>2126</v>
      </c>
      <c r="FG45" s="451" t="s">
        <v>2126</v>
      </c>
      <c r="FH45" s="45">
        <f t="shared" si="120"/>
        <v>0.51824817518248179</v>
      </c>
      <c r="FI45" s="45">
        <f t="shared" si="120"/>
        <v>0.38405797101449285</v>
      </c>
      <c r="FJ45" s="45">
        <f t="shared" si="120"/>
        <v>0.38405797101449285</v>
      </c>
      <c r="FK45" s="45">
        <f t="shared" si="120"/>
        <v>0.39805825242718446</v>
      </c>
      <c r="FL45" s="45">
        <f t="shared" si="120"/>
        <v>0.39805825242718446</v>
      </c>
      <c r="FM45" s="45">
        <f t="shared" si="120"/>
        <v>0.41666666666666669</v>
      </c>
      <c r="FN45" s="45">
        <f t="shared" si="120"/>
        <v>0.40860215053763438</v>
      </c>
      <c r="FO45" s="451" t="s">
        <v>2126</v>
      </c>
      <c r="FP45" s="45">
        <f t="shared" si="120"/>
        <v>0.39805825242718446</v>
      </c>
      <c r="FQ45" s="45">
        <f t="shared" ref="FQ45:FZ48" si="121">EG45/CP3</f>
        <v>0.46258503401360551</v>
      </c>
      <c r="FR45" s="45">
        <f t="shared" si="121"/>
        <v>0.46258503401360551</v>
      </c>
      <c r="FS45" s="45">
        <f t="shared" si="121"/>
        <v>0.40284360189573448</v>
      </c>
      <c r="FT45" s="45">
        <f t="shared" si="121"/>
        <v>0.47328244274809167</v>
      </c>
      <c r="FU45" s="45">
        <f t="shared" si="121"/>
        <v>0.42045454545454547</v>
      </c>
      <c r="FV45" s="45">
        <f t="shared" si="121"/>
        <v>0.47014925373134336</v>
      </c>
      <c r="FW45" s="451" t="s">
        <v>2126</v>
      </c>
      <c r="FX45" s="451" t="s">
        <v>2126</v>
      </c>
      <c r="FY45" s="45">
        <f t="shared" si="121"/>
        <v>0.47393364928909965</v>
      </c>
      <c r="FZ45" s="45">
        <f t="shared" si="121"/>
        <v>0.49214659685863876</v>
      </c>
      <c r="GA45" s="451" t="s">
        <v>2126</v>
      </c>
      <c r="GB45" s="451" t="s">
        <v>2126</v>
      </c>
      <c r="GC45" s="451" t="s">
        <v>2126</v>
      </c>
      <c r="GD45" s="451" t="s">
        <v>2126</v>
      </c>
      <c r="GE45" s="451" t="s">
        <v>2126</v>
      </c>
      <c r="GF45" s="451" t="s">
        <v>2126</v>
      </c>
    </row>
    <row r="46" spans="117:188">
      <c r="DM46" s="41">
        <v>10</v>
      </c>
      <c r="DN46" s="41">
        <v>2</v>
      </c>
      <c r="DO46" s="41" t="str">
        <f t="shared" si="97"/>
        <v>処遇加算Ⅱ特定加算Ⅱベア加算なしから新加算Ⅱ</v>
      </c>
      <c r="DP46" s="45">
        <f t="shared" si="118"/>
        <v>0.14700000000000002</v>
      </c>
      <c r="DQ46" s="45">
        <f t="shared" si="118"/>
        <v>0.12700000000000003</v>
      </c>
      <c r="DR46" s="45">
        <f t="shared" si="118"/>
        <v>0.14700000000000002</v>
      </c>
      <c r="DS46" s="45">
        <f t="shared" si="118"/>
        <v>0.13700000000000001</v>
      </c>
      <c r="DT46" s="45" t="e">
        <f t="shared" si="118"/>
        <v>#VALUE!</v>
      </c>
      <c r="DU46" s="45">
        <f t="shared" si="118"/>
        <v>3.4999999999999989E-2</v>
      </c>
      <c r="DV46" s="45" t="e">
        <f t="shared" si="118"/>
        <v>#VALUE!</v>
      </c>
      <c r="DW46" s="45" t="e">
        <f t="shared" si="118"/>
        <v>#VALUE!</v>
      </c>
      <c r="DX46" s="45">
        <f t="shared" si="118"/>
        <v>6.9000000000000006E-2</v>
      </c>
      <c r="DY46" s="45">
        <f t="shared" si="118"/>
        <v>4.9000000000000016E-2</v>
      </c>
      <c r="DZ46" s="45">
        <f t="shared" si="118"/>
        <v>4.9000000000000016E-2</v>
      </c>
      <c r="EA46" s="45">
        <f t="shared" si="118"/>
        <v>3.8999999999999993E-2</v>
      </c>
      <c r="EB46" s="45">
        <f t="shared" si="118"/>
        <v>3.8999999999999993E-2</v>
      </c>
      <c r="EC46" s="45">
        <f t="shared" si="118"/>
        <v>3.7999999999999999E-2</v>
      </c>
      <c r="ED46" s="45">
        <f t="shared" si="118"/>
        <v>3.5999999999999997E-2</v>
      </c>
      <c r="EE46" s="45" t="e">
        <f t="shared" ref="EE46:EU46" si="122">CN4-BC$12</f>
        <v>#VALUE!</v>
      </c>
      <c r="EF46" s="45">
        <f t="shared" si="122"/>
        <v>3.8999999999999993E-2</v>
      </c>
      <c r="EG46" s="45">
        <f t="shared" si="122"/>
        <v>6.5000000000000016E-2</v>
      </c>
      <c r="EH46" s="45">
        <f t="shared" si="122"/>
        <v>6.5000000000000016E-2</v>
      </c>
      <c r="EI46" s="45">
        <f t="shared" si="122"/>
        <v>8.1999999999999962E-2</v>
      </c>
      <c r="EJ46" s="45">
        <f t="shared" si="122"/>
        <v>5.9000000000000011E-2</v>
      </c>
      <c r="EK46" s="45">
        <f t="shared" si="122"/>
        <v>7.0999999999999994E-2</v>
      </c>
      <c r="EL46" s="45">
        <f t="shared" si="122"/>
        <v>6.0000000000000012E-2</v>
      </c>
      <c r="EM46" s="45" t="e">
        <f t="shared" si="122"/>
        <v>#VALUE!</v>
      </c>
      <c r="EN46" s="45" t="e">
        <f t="shared" si="122"/>
        <v>#VALUE!</v>
      </c>
      <c r="EO46" s="45">
        <f t="shared" si="122"/>
        <v>9.600000000000003E-2</v>
      </c>
      <c r="EP46" s="45">
        <f t="shared" si="122"/>
        <v>0.09</v>
      </c>
      <c r="EQ46" s="45" t="e">
        <f t="shared" si="122"/>
        <v>#VALUE!</v>
      </c>
      <c r="ER46" s="45" t="e">
        <f t="shared" si="122"/>
        <v>#VALUE!</v>
      </c>
      <c r="ES46" s="45" t="e">
        <f t="shared" si="122"/>
        <v>#VALUE!</v>
      </c>
      <c r="ET46" s="45" t="e">
        <f t="shared" si="122"/>
        <v>#VALUE!</v>
      </c>
      <c r="EU46" s="45" t="e">
        <f t="shared" si="122"/>
        <v>#VALUE!</v>
      </c>
      <c r="EV46" s="45" t="e">
        <f>DE4-BT$12</f>
        <v>#VALUE!</v>
      </c>
      <c r="EY46" s="41" t="s">
        <v>2238</v>
      </c>
      <c r="EZ46" s="45">
        <f>DP46/BY4</f>
        <v>0.36567164179104478</v>
      </c>
      <c r="FA46" s="45">
        <f t="shared" si="120"/>
        <v>0.38719512195121958</v>
      </c>
      <c r="FB46" s="45">
        <f t="shared" si="120"/>
        <v>0.36567164179104478</v>
      </c>
      <c r="FC46" s="45">
        <f t="shared" si="120"/>
        <v>0.37329700272479566</v>
      </c>
      <c r="FD46" s="451" t="s">
        <v>2126</v>
      </c>
      <c r="FE46" s="45">
        <f t="shared" si="120"/>
        <v>0.43749999999999994</v>
      </c>
      <c r="FF46" s="451" t="s">
        <v>2126</v>
      </c>
      <c r="FG46" s="451" t="s">
        <v>2126</v>
      </c>
      <c r="FH46" s="45">
        <f t="shared" si="120"/>
        <v>0.51111111111111107</v>
      </c>
      <c r="FI46" s="45">
        <f t="shared" si="120"/>
        <v>0.36567164179104489</v>
      </c>
      <c r="FJ46" s="45">
        <f t="shared" si="120"/>
        <v>0.36567164179104489</v>
      </c>
      <c r="FK46" s="45">
        <f t="shared" si="120"/>
        <v>0.38613861386138609</v>
      </c>
      <c r="FL46" s="45">
        <f t="shared" si="120"/>
        <v>0.38613861386138609</v>
      </c>
      <c r="FM46" s="45">
        <f t="shared" si="120"/>
        <v>0.40425531914893614</v>
      </c>
      <c r="FN46" s="45">
        <f t="shared" si="120"/>
        <v>0.39560439560439559</v>
      </c>
      <c r="FO46" s="451" t="s">
        <v>2126</v>
      </c>
      <c r="FP46" s="45">
        <f t="shared" si="120"/>
        <v>0.38613861386138609</v>
      </c>
      <c r="FQ46" s="45">
        <f t="shared" si="121"/>
        <v>0.45138888888888895</v>
      </c>
      <c r="FR46" s="45">
        <f t="shared" si="121"/>
        <v>0.45138888888888895</v>
      </c>
      <c r="FS46" s="45">
        <f t="shared" si="121"/>
        <v>0.39423076923076911</v>
      </c>
      <c r="FT46" s="45">
        <f t="shared" si="121"/>
        <v>0.46093750000000006</v>
      </c>
      <c r="FU46" s="45">
        <f t="shared" si="121"/>
        <v>0.41040462427745666</v>
      </c>
      <c r="FV46" s="45">
        <f t="shared" si="121"/>
        <v>0.45801526717557262</v>
      </c>
      <c r="FW46" s="451" t="s">
        <v>2126</v>
      </c>
      <c r="FX46" s="451" t="s">
        <v>2126</v>
      </c>
      <c r="FY46" s="45">
        <f t="shared" si="121"/>
        <v>0.4637681159420291</v>
      </c>
      <c r="FZ46" s="45">
        <f t="shared" si="121"/>
        <v>0.48128342245989303</v>
      </c>
      <c r="GA46" s="451" t="s">
        <v>2126</v>
      </c>
      <c r="GB46" s="451" t="s">
        <v>2126</v>
      </c>
      <c r="GC46" s="451" t="s">
        <v>2126</v>
      </c>
      <c r="GD46" s="451" t="s">
        <v>2126</v>
      </c>
      <c r="GE46" s="451" t="s">
        <v>2126</v>
      </c>
      <c r="GF46" s="451" t="s">
        <v>2126</v>
      </c>
    </row>
    <row r="47" spans="117:188">
      <c r="DM47" s="41">
        <v>10</v>
      </c>
      <c r="DN47" s="41">
        <v>3</v>
      </c>
      <c r="DO47" s="41" t="str">
        <f t="shared" si="97"/>
        <v>処遇加算Ⅱ特定加算Ⅱベア加算なしから新加算Ⅲ</v>
      </c>
      <c r="DP47" s="45">
        <f t="shared" si="118"/>
        <v>9.2000000000000026E-2</v>
      </c>
      <c r="DQ47" s="45">
        <f t="shared" si="118"/>
        <v>7.2000000000000036E-2</v>
      </c>
      <c r="DR47" s="45">
        <f t="shared" si="118"/>
        <v>9.2000000000000026E-2</v>
      </c>
      <c r="DS47" s="45">
        <f t="shared" si="118"/>
        <v>8.2000000000000017E-2</v>
      </c>
      <c r="DT47" s="45" t="e">
        <f t="shared" si="118"/>
        <v>#VALUE!</v>
      </c>
      <c r="DU47" s="45">
        <f t="shared" si="118"/>
        <v>2.1999999999999992E-2</v>
      </c>
      <c r="DV47" s="45" t="e">
        <f t="shared" si="118"/>
        <v>#VALUE!</v>
      </c>
      <c r="DW47" s="45" t="e">
        <f t="shared" si="118"/>
        <v>#VALUE!</v>
      </c>
      <c r="DX47" s="45">
        <f t="shared" si="118"/>
        <v>4.9999999999999989E-2</v>
      </c>
      <c r="DY47" s="45">
        <f t="shared" si="118"/>
        <v>1.3000000000000012E-2</v>
      </c>
      <c r="DZ47" s="45">
        <f t="shared" si="118"/>
        <v>1.3000000000000012E-2</v>
      </c>
      <c r="EA47" s="45">
        <f t="shared" si="118"/>
        <v>2.3999999999999994E-2</v>
      </c>
      <c r="EB47" s="45">
        <f t="shared" si="118"/>
        <v>2.3999999999999994E-2</v>
      </c>
      <c r="EC47" s="45">
        <f t="shared" si="118"/>
        <v>2.3E-2</v>
      </c>
      <c r="ED47" s="45">
        <f t="shared" si="118"/>
        <v>2.0999999999999998E-2</v>
      </c>
      <c r="EE47" s="45" t="e">
        <f t="shared" ref="EE47:EU47" si="123">CN5-BC$12</f>
        <v>#VALUE!</v>
      </c>
      <c r="EF47" s="45">
        <f t="shared" si="123"/>
        <v>2.3999999999999994E-2</v>
      </c>
      <c r="EG47" s="45">
        <f t="shared" si="123"/>
        <v>4.9000000000000002E-2</v>
      </c>
      <c r="EH47" s="45">
        <f t="shared" si="123"/>
        <v>4.9000000000000002E-2</v>
      </c>
      <c r="EI47" s="45">
        <f t="shared" si="123"/>
        <v>6.6000000000000003E-2</v>
      </c>
      <c r="EJ47" s="45">
        <f t="shared" si="123"/>
        <v>4.9000000000000016E-2</v>
      </c>
      <c r="EK47" s="45">
        <f t="shared" si="123"/>
        <v>6.0999999999999985E-2</v>
      </c>
      <c r="EL47" s="45">
        <f t="shared" si="123"/>
        <v>5.0000000000000017E-2</v>
      </c>
      <c r="EM47" s="45" t="e">
        <f t="shared" si="123"/>
        <v>#VALUE!</v>
      </c>
      <c r="EN47" s="45" t="e">
        <f t="shared" si="123"/>
        <v>#VALUE!</v>
      </c>
      <c r="EO47" s="45">
        <f t="shared" si="123"/>
        <v>5.7000000000000023E-2</v>
      </c>
      <c r="EP47" s="45">
        <f t="shared" si="123"/>
        <v>5.099999999999999E-2</v>
      </c>
      <c r="EQ47" s="45" t="e">
        <f t="shared" si="123"/>
        <v>#VALUE!</v>
      </c>
      <c r="ER47" s="45" t="e">
        <f t="shared" si="123"/>
        <v>#VALUE!</v>
      </c>
      <c r="ES47" s="45" t="e">
        <f t="shared" si="123"/>
        <v>#VALUE!</v>
      </c>
      <c r="ET47" s="45" t="e">
        <f t="shared" si="123"/>
        <v>#VALUE!</v>
      </c>
      <c r="EU47" s="45" t="e">
        <f t="shared" si="123"/>
        <v>#VALUE!</v>
      </c>
      <c r="EV47" s="45" t="e">
        <f>DE5-BT$12</f>
        <v>#VALUE!</v>
      </c>
      <c r="EY47" s="41" t="s">
        <v>2239</v>
      </c>
      <c r="EZ47" s="45">
        <f>DP47/BY5</f>
        <v>0.2651296829971182</v>
      </c>
      <c r="FA47" s="45">
        <f t="shared" si="120"/>
        <v>0.26373626373626385</v>
      </c>
      <c r="FB47" s="45">
        <f t="shared" si="120"/>
        <v>0.2651296829971182</v>
      </c>
      <c r="FC47" s="45">
        <f t="shared" si="120"/>
        <v>0.26282051282051289</v>
      </c>
      <c r="FD47" s="451" t="s">
        <v>2126</v>
      </c>
      <c r="FE47" s="45">
        <f t="shared" si="120"/>
        <v>0.32835820895522383</v>
      </c>
      <c r="FF47" s="451" t="s">
        <v>2126</v>
      </c>
      <c r="FG47" s="451" t="s">
        <v>2126</v>
      </c>
      <c r="FH47" s="45">
        <f t="shared" si="120"/>
        <v>0.43103448275862061</v>
      </c>
      <c r="FI47" s="45">
        <f t="shared" si="120"/>
        <v>0.13265306122448992</v>
      </c>
      <c r="FJ47" s="45">
        <f t="shared" si="120"/>
        <v>0.13265306122448992</v>
      </c>
      <c r="FK47" s="45">
        <f t="shared" si="120"/>
        <v>0.27906976744186041</v>
      </c>
      <c r="FL47" s="45">
        <f t="shared" si="120"/>
        <v>0.27906976744186041</v>
      </c>
      <c r="FM47" s="45">
        <f t="shared" si="120"/>
        <v>0.29113924050632911</v>
      </c>
      <c r="FN47" s="45">
        <f t="shared" si="120"/>
        <v>0.27631578947368418</v>
      </c>
      <c r="FO47" s="451" t="s">
        <v>2126</v>
      </c>
      <c r="FP47" s="45">
        <f t="shared" si="120"/>
        <v>0.27906976744186041</v>
      </c>
      <c r="FQ47" s="45">
        <f t="shared" si="121"/>
        <v>0.3828125</v>
      </c>
      <c r="FR47" s="45">
        <f t="shared" si="121"/>
        <v>0.3828125</v>
      </c>
      <c r="FS47" s="45">
        <f t="shared" si="121"/>
        <v>0.34375</v>
      </c>
      <c r="FT47" s="45">
        <f t="shared" si="121"/>
        <v>0.41525423728813571</v>
      </c>
      <c r="FU47" s="45">
        <f t="shared" si="121"/>
        <v>0.37423312883435578</v>
      </c>
      <c r="FV47" s="45">
        <f t="shared" si="121"/>
        <v>0.41322314049586789</v>
      </c>
      <c r="FW47" s="451" t="s">
        <v>2126</v>
      </c>
      <c r="FX47" s="451" t="s">
        <v>2126</v>
      </c>
      <c r="FY47" s="45">
        <f t="shared" si="121"/>
        <v>0.33928571428571441</v>
      </c>
      <c r="FZ47" s="45">
        <f t="shared" si="121"/>
        <v>0.34459459459459452</v>
      </c>
      <c r="GA47" s="451" t="s">
        <v>2126</v>
      </c>
      <c r="GB47" s="451" t="s">
        <v>2126</v>
      </c>
      <c r="GC47" s="451" t="s">
        <v>2126</v>
      </c>
      <c r="GD47" s="451" t="s">
        <v>2126</v>
      </c>
      <c r="GE47" s="451" t="s">
        <v>2126</v>
      </c>
      <c r="GF47" s="451" t="s">
        <v>2126</v>
      </c>
    </row>
    <row r="48" spans="117:188">
      <c r="DM48" s="41">
        <v>10</v>
      </c>
      <c r="DN48" s="41">
        <v>4</v>
      </c>
      <c r="DO48" s="41" t="str">
        <f t="shared" si="97"/>
        <v>処遇加算Ⅱ特定加算Ⅱベア加算なしから新加算Ⅳ</v>
      </c>
      <c r="DP48" s="45">
        <f t="shared" si="118"/>
        <v>1.8000000000000016E-2</v>
      </c>
      <c r="DQ48" s="45">
        <f t="shared" si="118"/>
        <v>1.8000000000000016E-2</v>
      </c>
      <c r="DR48" s="45">
        <f t="shared" si="118"/>
        <v>1.8000000000000016E-2</v>
      </c>
      <c r="DS48" s="45">
        <f t="shared" si="118"/>
        <v>1.7999999999999988E-2</v>
      </c>
      <c r="DT48" s="45" t="e">
        <f t="shared" si="118"/>
        <v>#VALUE!</v>
      </c>
      <c r="DU48" s="45">
        <f t="shared" si="118"/>
        <v>9.999999999999995E-3</v>
      </c>
      <c r="DV48" s="45" t="e">
        <f t="shared" si="118"/>
        <v>#VALUE!</v>
      </c>
      <c r="DW48" s="45" t="e">
        <f t="shared" si="118"/>
        <v>#VALUE!</v>
      </c>
      <c r="DX48" s="45">
        <f t="shared" si="118"/>
        <v>3.3000000000000002E-2</v>
      </c>
      <c r="DY48" s="45">
        <f t="shared" si="118"/>
        <v>-4.9999999999999906E-3</v>
      </c>
      <c r="DZ48" s="45">
        <f t="shared" si="118"/>
        <v>-4.9999999999999906E-3</v>
      </c>
      <c r="EA48" s="45">
        <f t="shared" si="118"/>
        <v>6.9999999999999923E-3</v>
      </c>
      <c r="EB48" s="45">
        <f t="shared" si="118"/>
        <v>6.9999999999999923E-3</v>
      </c>
      <c r="EC48" s="45">
        <f t="shared" si="118"/>
        <v>6.9999999999999993E-3</v>
      </c>
      <c r="ED48" s="45">
        <f t="shared" si="118"/>
        <v>6.9999999999999993E-3</v>
      </c>
      <c r="EE48" s="45" t="e">
        <f t="shared" ref="EE48:EU48" si="124">CN6-BC$12</f>
        <v>#VALUE!</v>
      </c>
      <c r="EF48" s="45">
        <f t="shared" si="124"/>
        <v>6.9999999999999923E-3</v>
      </c>
      <c r="EG48" s="45">
        <f t="shared" si="124"/>
        <v>2.5999999999999995E-2</v>
      </c>
      <c r="EH48" s="45">
        <f t="shared" si="124"/>
        <v>2.5999999999999995E-2</v>
      </c>
      <c r="EI48" s="45">
        <f t="shared" si="124"/>
        <v>2.6000000000000023E-2</v>
      </c>
      <c r="EJ48" s="45">
        <f t="shared" si="124"/>
        <v>2.700000000000001E-2</v>
      </c>
      <c r="EK48" s="45">
        <f t="shared" si="124"/>
        <v>2.700000000000001E-2</v>
      </c>
      <c r="EL48" s="45">
        <f t="shared" si="124"/>
        <v>2.700000000000001E-2</v>
      </c>
      <c r="EM48" s="45" t="e">
        <f t="shared" si="124"/>
        <v>#VALUE!</v>
      </c>
      <c r="EN48" s="45" t="e">
        <f t="shared" si="124"/>
        <v>#VALUE!</v>
      </c>
      <c r="EO48" s="45">
        <f t="shared" si="124"/>
        <v>0.03</v>
      </c>
      <c r="EP48" s="45">
        <f t="shared" si="124"/>
        <v>0.03</v>
      </c>
      <c r="EQ48" s="45" t="e">
        <f t="shared" si="124"/>
        <v>#VALUE!</v>
      </c>
      <c r="ER48" s="45" t="e">
        <f t="shared" si="124"/>
        <v>#VALUE!</v>
      </c>
      <c r="ES48" s="45" t="e">
        <f t="shared" si="124"/>
        <v>#VALUE!</v>
      </c>
      <c r="ET48" s="45" t="e">
        <f t="shared" si="124"/>
        <v>#VALUE!</v>
      </c>
      <c r="EU48" s="45" t="e">
        <f t="shared" si="124"/>
        <v>#VALUE!</v>
      </c>
      <c r="EV48" s="45" t="e">
        <f>DE6-BT$12</f>
        <v>#VALUE!</v>
      </c>
      <c r="EY48" s="41" t="s">
        <v>2240</v>
      </c>
      <c r="EZ48" s="45">
        <f>DP48/BY6</f>
        <v>6.5934065934065991E-2</v>
      </c>
      <c r="FA48" s="45">
        <f t="shared" si="120"/>
        <v>8.2191780821917887E-2</v>
      </c>
      <c r="FB48" s="45">
        <f t="shared" si="120"/>
        <v>6.5934065934065991E-2</v>
      </c>
      <c r="FC48" s="45">
        <f t="shared" si="120"/>
        <v>7.2580645161290286E-2</v>
      </c>
      <c r="FD48" s="451" t="s">
        <v>2126</v>
      </c>
      <c r="FE48" s="45">
        <f t="shared" si="120"/>
        <v>0.18181818181818174</v>
      </c>
      <c r="FF48" s="451" t="s">
        <v>2126</v>
      </c>
      <c r="FG48" s="451" t="s">
        <v>2126</v>
      </c>
      <c r="FH48" s="45">
        <f t="shared" si="120"/>
        <v>0.33333333333333331</v>
      </c>
      <c r="FI48" s="45">
        <f t="shared" si="120"/>
        <v>-6.2499999999999882E-2</v>
      </c>
      <c r="FJ48" s="45">
        <f t="shared" si="120"/>
        <v>-6.2499999999999882E-2</v>
      </c>
      <c r="FK48" s="45">
        <f t="shared" si="120"/>
        <v>0.10144927536231874</v>
      </c>
      <c r="FL48" s="45">
        <f t="shared" si="120"/>
        <v>0.10144927536231874</v>
      </c>
      <c r="FM48" s="45">
        <f t="shared" si="120"/>
        <v>0.1111111111111111</v>
      </c>
      <c r="FN48" s="45">
        <f t="shared" si="120"/>
        <v>0.1129032258064516</v>
      </c>
      <c r="FO48" s="451" t="s">
        <v>2126</v>
      </c>
      <c r="FP48" s="45">
        <f t="shared" si="120"/>
        <v>0.10144927536231874</v>
      </c>
      <c r="FQ48" s="45">
        <f t="shared" si="121"/>
        <v>0.24761904761904757</v>
      </c>
      <c r="FR48" s="45">
        <f t="shared" si="121"/>
        <v>0.24761904761904757</v>
      </c>
      <c r="FS48" s="45">
        <f t="shared" si="121"/>
        <v>0.17105263157894748</v>
      </c>
      <c r="FT48" s="45">
        <f t="shared" si="121"/>
        <v>0.28125000000000011</v>
      </c>
      <c r="FU48" s="45">
        <f t="shared" si="121"/>
        <v>0.20930232558139542</v>
      </c>
      <c r="FV48" s="45">
        <f t="shared" si="121"/>
        <v>0.27551020408163274</v>
      </c>
      <c r="FW48" s="451" t="s">
        <v>2126</v>
      </c>
      <c r="FX48" s="451" t="s">
        <v>2126</v>
      </c>
      <c r="FY48" s="45">
        <f t="shared" si="121"/>
        <v>0.21276595744680851</v>
      </c>
      <c r="FZ48" s="45">
        <f t="shared" si="121"/>
        <v>0.23622047244094488</v>
      </c>
      <c r="GA48" s="451" t="s">
        <v>2126</v>
      </c>
      <c r="GB48" s="451" t="s">
        <v>2126</v>
      </c>
      <c r="GC48" s="451" t="s">
        <v>2126</v>
      </c>
      <c r="GD48" s="451" t="s">
        <v>2126</v>
      </c>
      <c r="GE48" s="451" t="s">
        <v>2126</v>
      </c>
      <c r="GF48" s="451" t="s">
        <v>2126</v>
      </c>
    </row>
    <row r="49" spans="117:188" ht="24">
      <c r="DM49" s="41">
        <v>10</v>
      </c>
      <c r="DN49" s="41">
        <v>10</v>
      </c>
      <c r="DO49" s="41" t="str">
        <f t="shared" si="97"/>
        <v>処遇加算Ⅱ特定加算Ⅱベア加算なしから新加算Ⅴ（６）</v>
      </c>
      <c r="DP49" s="45">
        <f t="shared" ref="DP49:ED49" si="125">BY12-AN$12</f>
        <v>2.8000000000000025E-2</v>
      </c>
      <c r="DQ49" s="45">
        <f t="shared" si="125"/>
        <v>2.7999999999999997E-2</v>
      </c>
      <c r="DR49" s="45">
        <f t="shared" si="125"/>
        <v>2.8000000000000025E-2</v>
      </c>
      <c r="DS49" s="45">
        <f t="shared" si="125"/>
        <v>2.8000000000000025E-2</v>
      </c>
      <c r="DT49" s="45" t="e">
        <f t="shared" si="125"/>
        <v>#VALUE!</v>
      </c>
      <c r="DU49" s="45">
        <f t="shared" si="125"/>
        <v>1.1999999999999997E-2</v>
      </c>
      <c r="DV49" s="45" t="e">
        <f t="shared" si="125"/>
        <v>#VALUE!</v>
      </c>
      <c r="DW49" s="45" t="e">
        <f t="shared" si="125"/>
        <v>#VALUE!</v>
      </c>
      <c r="DX49" s="45">
        <f t="shared" si="125"/>
        <v>2.3999999999999994E-2</v>
      </c>
      <c r="DY49" s="45">
        <f t="shared" si="125"/>
        <v>1.2999999999999998E-2</v>
      </c>
      <c r="DZ49" s="45">
        <f t="shared" si="125"/>
        <v>1.2999999999999998E-2</v>
      </c>
      <c r="EA49" s="45" t="e">
        <f t="shared" si="125"/>
        <v>#VALUE!</v>
      </c>
      <c r="EB49" s="45">
        <f t="shared" si="125"/>
        <v>8.9999999999999941E-3</v>
      </c>
      <c r="EC49" s="45">
        <f t="shared" si="125"/>
        <v>9.0000000000000011E-3</v>
      </c>
      <c r="ED49" s="45">
        <f t="shared" si="125"/>
        <v>9.0000000000000011E-3</v>
      </c>
      <c r="EE49" s="45" t="e">
        <f t="shared" ref="EE49:EU49" si="126">CN12-BC$12</f>
        <v>#VALUE!</v>
      </c>
      <c r="EF49" s="45">
        <f t="shared" si="126"/>
        <v>8.9999999999999941E-3</v>
      </c>
      <c r="EG49" s="45">
        <f t="shared" si="126"/>
        <v>1.6E-2</v>
      </c>
      <c r="EH49" s="45">
        <f t="shared" si="126"/>
        <v>1.6E-2</v>
      </c>
      <c r="EI49" s="45">
        <f t="shared" si="126"/>
        <v>1.6000000000000014E-2</v>
      </c>
      <c r="EJ49" s="45">
        <f t="shared" si="126"/>
        <v>1.7000000000000001E-2</v>
      </c>
      <c r="EK49" s="45">
        <f t="shared" si="126"/>
        <v>1.7000000000000001E-2</v>
      </c>
      <c r="EL49" s="45">
        <f t="shared" si="126"/>
        <v>1.7000000000000001E-2</v>
      </c>
      <c r="EM49" s="45" t="e">
        <f t="shared" si="126"/>
        <v>#VALUE!</v>
      </c>
      <c r="EN49" s="45" t="e">
        <f t="shared" si="126"/>
        <v>#VALUE!</v>
      </c>
      <c r="EO49" s="45">
        <f t="shared" si="126"/>
        <v>3.1E-2</v>
      </c>
      <c r="EP49" s="45">
        <f t="shared" si="126"/>
        <v>3.1E-2</v>
      </c>
      <c r="EQ49" s="45" t="e">
        <f t="shared" si="126"/>
        <v>#VALUE!</v>
      </c>
      <c r="ER49" s="45" t="e">
        <f t="shared" si="126"/>
        <v>#VALUE!</v>
      </c>
      <c r="ES49" s="45" t="e">
        <f t="shared" si="126"/>
        <v>#VALUE!</v>
      </c>
      <c r="ET49" s="45" t="e">
        <f t="shared" si="126"/>
        <v>#VALUE!</v>
      </c>
      <c r="EU49" s="45" t="e">
        <f t="shared" si="126"/>
        <v>#VALUE!</v>
      </c>
      <c r="EV49" s="45" t="e">
        <f>DE12-BT$12</f>
        <v>#VALUE!</v>
      </c>
      <c r="EY49" s="41" t="s">
        <v>2241</v>
      </c>
      <c r="EZ49" s="45">
        <f>DP49/BY12</f>
        <v>9.8939929328621987E-2</v>
      </c>
      <c r="FA49" s="45">
        <f t="shared" ref="FA49:FZ49" si="127">DQ49/BZ12</f>
        <v>0.1222707423580786</v>
      </c>
      <c r="FB49" s="45">
        <f t="shared" si="127"/>
        <v>9.8939929328621987E-2</v>
      </c>
      <c r="FC49" s="45">
        <f t="shared" si="127"/>
        <v>0.10852713178294583</v>
      </c>
      <c r="FD49" s="451" t="s">
        <v>2126</v>
      </c>
      <c r="FE49" s="45">
        <f t="shared" si="127"/>
        <v>0.21052631578947364</v>
      </c>
      <c r="FF49" s="451" t="s">
        <v>2126</v>
      </c>
      <c r="FG49" s="451" t="s">
        <v>2126</v>
      </c>
      <c r="FH49" s="45">
        <f t="shared" si="127"/>
        <v>0.26666666666666661</v>
      </c>
      <c r="FI49" s="45">
        <f t="shared" si="127"/>
        <v>0.13265306122448978</v>
      </c>
      <c r="FJ49" s="45">
        <f t="shared" si="127"/>
        <v>0.13265306122448978</v>
      </c>
      <c r="FK49" s="451" t="s">
        <v>2126</v>
      </c>
      <c r="FL49" s="45">
        <f t="shared" si="127"/>
        <v>0.12676056338028163</v>
      </c>
      <c r="FM49" s="45">
        <f t="shared" si="127"/>
        <v>0.13846153846153847</v>
      </c>
      <c r="FN49" s="45">
        <f t="shared" si="127"/>
        <v>0.140625</v>
      </c>
      <c r="FO49" s="451" t="s">
        <v>2126</v>
      </c>
      <c r="FP49" s="45">
        <f t="shared" si="127"/>
        <v>0.12676056338028163</v>
      </c>
      <c r="FQ49" s="45">
        <f t="shared" si="127"/>
        <v>0.16842105263157894</v>
      </c>
      <c r="FR49" s="45">
        <f t="shared" si="127"/>
        <v>0.16842105263157894</v>
      </c>
      <c r="FS49" s="45">
        <f t="shared" si="127"/>
        <v>0.11267605633802825</v>
      </c>
      <c r="FT49" s="45">
        <f t="shared" si="127"/>
        <v>0.19767441860465118</v>
      </c>
      <c r="FU49" s="45">
        <f t="shared" si="127"/>
        <v>0.14285714285714288</v>
      </c>
      <c r="FV49" s="45">
        <f t="shared" si="127"/>
        <v>0.1931818181818182</v>
      </c>
      <c r="FW49" s="451" t="s">
        <v>2126</v>
      </c>
      <c r="FX49" s="451" t="s">
        <v>2126</v>
      </c>
      <c r="FY49" s="45">
        <f t="shared" si="127"/>
        <v>0.21830985915492959</v>
      </c>
      <c r="FZ49" s="45">
        <f t="shared" si="127"/>
        <v>0.2421875</v>
      </c>
      <c r="GA49" s="451" t="s">
        <v>2126</v>
      </c>
      <c r="GB49" s="451" t="s">
        <v>2126</v>
      </c>
      <c r="GC49" s="451" t="s">
        <v>2126</v>
      </c>
      <c r="GD49" s="451" t="s">
        <v>2126</v>
      </c>
      <c r="GE49" s="451" t="s">
        <v>2126</v>
      </c>
      <c r="GF49" s="451" t="s">
        <v>2126</v>
      </c>
    </row>
    <row r="50" spans="117:188">
      <c r="DM50" s="41">
        <v>11</v>
      </c>
      <c r="DN50" s="41">
        <v>1</v>
      </c>
      <c r="DO50" s="41" t="str">
        <f t="shared" si="97"/>
        <v>処遇加算Ⅱ特定加算なしベア加算から新加算Ⅰ</v>
      </c>
      <c r="DP50" s="45">
        <f t="shared" ref="DP50:ED53" si="128">BY3-AN$13</f>
        <v>0.17200000000000004</v>
      </c>
      <c r="DQ50" s="45">
        <f t="shared" si="128"/>
        <v>0.15200000000000002</v>
      </c>
      <c r="DR50" s="45">
        <f t="shared" si="128"/>
        <v>0.17200000000000004</v>
      </c>
      <c r="DS50" s="45">
        <f t="shared" si="128"/>
        <v>0.16200000000000003</v>
      </c>
      <c r="DT50" s="45">
        <f t="shared" si="128"/>
        <v>0.113</v>
      </c>
      <c r="DU50" s="45">
        <f t="shared" si="128"/>
        <v>3.7999999999999992E-2</v>
      </c>
      <c r="DV50" s="45">
        <f t="shared" si="128"/>
        <v>6.8000000000000005E-2</v>
      </c>
      <c r="DW50" s="45">
        <f t="shared" si="128"/>
        <v>6.8000000000000005E-2</v>
      </c>
      <c r="DX50" s="45">
        <f t="shared" si="128"/>
        <v>6.2000000000000013E-2</v>
      </c>
      <c r="DY50" s="45">
        <f t="shared" si="128"/>
        <v>7.1000000000000008E-2</v>
      </c>
      <c r="DZ50" s="45">
        <f t="shared" si="128"/>
        <v>7.1000000000000008E-2</v>
      </c>
      <c r="EA50" s="45">
        <f t="shared" si="128"/>
        <v>4.2999999999999997E-2</v>
      </c>
      <c r="EB50" s="45">
        <f t="shared" si="128"/>
        <v>4.2999999999999997E-2</v>
      </c>
      <c r="EC50" s="45">
        <f t="shared" si="128"/>
        <v>4.2000000000000003E-2</v>
      </c>
      <c r="ED50" s="45">
        <f t="shared" si="128"/>
        <v>0.04</v>
      </c>
      <c r="EE50" s="45">
        <f t="shared" ref="EE50:EU50" si="129">CN3-BC$13</f>
        <v>4.2999999999999997E-2</v>
      </c>
      <c r="EF50" s="45">
        <f t="shared" si="129"/>
        <v>4.2999999999999997E-2</v>
      </c>
      <c r="EG50" s="45">
        <f t="shared" si="129"/>
        <v>5.8000000000000024E-2</v>
      </c>
      <c r="EH50" s="45">
        <f t="shared" si="129"/>
        <v>5.8000000000000024E-2</v>
      </c>
      <c r="EI50" s="45">
        <f t="shared" si="129"/>
        <v>7.4999999999999956E-2</v>
      </c>
      <c r="EJ50" s="45">
        <f t="shared" si="129"/>
        <v>5.2000000000000005E-2</v>
      </c>
      <c r="EK50" s="45">
        <f t="shared" si="129"/>
        <v>6.3999999999999987E-2</v>
      </c>
      <c r="EL50" s="45">
        <f t="shared" si="129"/>
        <v>5.3000000000000005E-2</v>
      </c>
      <c r="EM50" s="45">
        <f t="shared" si="129"/>
        <v>0.05</v>
      </c>
      <c r="EN50" s="45">
        <f t="shared" si="129"/>
        <v>0.05</v>
      </c>
      <c r="EO50" s="45">
        <f t="shared" si="129"/>
        <v>0.10100000000000003</v>
      </c>
      <c r="EP50" s="45">
        <f t="shared" si="129"/>
        <v>9.5000000000000001E-2</v>
      </c>
      <c r="EQ50" s="45">
        <f t="shared" si="129"/>
        <v>4.5999999999999999E-2</v>
      </c>
      <c r="ER50" s="45">
        <f t="shared" si="129"/>
        <v>5.6999999999999995E-2</v>
      </c>
      <c r="ES50" s="45">
        <f t="shared" si="129"/>
        <v>5.6999999999999995E-2</v>
      </c>
      <c r="ET50" s="45">
        <f t="shared" si="129"/>
        <v>4.4999999999999998E-2</v>
      </c>
      <c r="EU50" s="45">
        <f t="shared" si="129"/>
        <v>4.4999999999999998E-2</v>
      </c>
      <c r="EV50" s="45">
        <f>DE3-BT$13</f>
        <v>4.3999999999999997E-2</v>
      </c>
      <c r="EY50" s="41" t="s">
        <v>2242</v>
      </c>
      <c r="EZ50" s="45">
        <f>DP50/BY3</f>
        <v>0.41247002398081539</v>
      </c>
      <c r="FA50" s="45">
        <f t="shared" ref="FA50:FP53" si="130">DQ50/BZ3</f>
        <v>0.44314868804664725</v>
      </c>
      <c r="FB50" s="45">
        <f t="shared" si="130"/>
        <v>0.41247002398081539</v>
      </c>
      <c r="FC50" s="45">
        <f t="shared" si="130"/>
        <v>0.42408376963350791</v>
      </c>
      <c r="FD50" s="45">
        <f t="shared" si="130"/>
        <v>0.50672645739910316</v>
      </c>
      <c r="FE50" s="45">
        <f t="shared" si="130"/>
        <v>0.46913580246913578</v>
      </c>
      <c r="FF50" s="45">
        <f t="shared" si="130"/>
        <v>0.42767295597484278</v>
      </c>
      <c r="FG50" s="45">
        <f t="shared" si="130"/>
        <v>0.42767295597484278</v>
      </c>
      <c r="FH50" s="45">
        <f t="shared" si="130"/>
        <v>0.4525547445255475</v>
      </c>
      <c r="FI50" s="45">
        <f t="shared" si="130"/>
        <v>0.51449275362318847</v>
      </c>
      <c r="FJ50" s="45">
        <f t="shared" si="130"/>
        <v>0.51449275362318847</v>
      </c>
      <c r="FK50" s="45">
        <f t="shared" si="130"/>
        <v>0.41747572815533979</v>
      </c>
      <c r="FL50" s="45">
        <f t="shared" si="130"/>
        <v>0.41747572815533979</v>
      </c>
      <c r="FM50" s="45">
        <f t="shared" si="130"/>
        <v>0.4375</v>
      </c>
      <c r="FN50" s="45">
        <f t="shared" si="130"/>
        <v>0.43010752688172044</v>
      </c>
      <c r="FO50" s="45">
        <f t="shared" si="130"/>
        <v>0.41747572815533979</v>
      </c>
      <c r="FP50" s="45">
        <f t="shared" si="130"/>
        <v>0.41747572815533979</v>
      </c>
      <c r="FQ50" s="45">
        <f t="shared" ref="FQ50:GF53" si="131">EG50/CP3</f>
        <v>0.39455782312925181</v>
      </c>
      <c r="FR50" s="45">
        <f t="shared" si="131"/>
        <v>0.39455782312925181</v>
      </c>
      <c r="FS50" s="45">
        <f t="shared" si="131"/>
        <v>0.35545023696682448</v>
      </c>
      <c r="FT50" s="45">
        <f t="shared" si="131"/>
        <v>0.39694656488549618</v>
      </c>
      <c r="FU50" s="45">
        <f t="shared" si="131"/>
        <v>0.36363636363636359</v>
      </c>
      <c r="FV50" s="45">
        <f t="shared" si="131"/>
        <v>0.39552238805970152</v>
      </c>
      <c r="FW50" s="45">
        <f t="shared" si="131"/>
        <v>0.38759689922480622</v>
      </c>
      <c r="FX50" s="45">
        <f t="shared" si="131"/>
        <v>0.38759689922480622</v>
      </c>
      <c r="FY50" s="45">
        <f t="shared" si="131"/>
        <v>0.47867298578199063</v>
      </c>
      <c r="FZ50" s="45">
        <f t="shared" si="131"/>
        <v>0.49738219895287961</v>
      </c>
      <c r="GA50" s="45">
        <f t="shared" si="131"/>
        <v>0.45544554455445541</v>
      </c>
      <c r="GB50" s="45">
        <f t="shared" si="131"/>
        <v>0.45599999999999996</v>
      </c>
      <c r="GC50" s="45">
        <f t="shared" si="131"/>
        <v>0.45599999999999996</v>
      </c>
      <c r="GD50" s="45">
        <f t="shared" si="131"/>
        <v>0.42056074766355139</v>
      </c>
      <c r="GE50" s="45">
        <f t="shared" si="131"/>
        <v>0.42857142857142855</v>
      </c>
      <c r="GF50" s="45">
        <f t="shared" si="131"/>
        <v>0.42307692307692307</v>
      </c>
    </row>
    <row r="51" spans="117:188">
      <c r="DM51" s="41">
        <v>11</v>
      </c>
      <c r="DN51" s="41">
        <v>2</v>
      </c>
      <c r="DO51" s="41" t="str">
        <f t="shared" si="97"/>
        <v>処遇加算Ⅱ特定加算なしベア加算から新加算Ⅱ</v>
      </c>
      <c r="DP51" s="45">
        <f t="shared" si="128"/>
        <v>0.15700000000000003</v>
      </c>
      <c r="DQ51" s="45">
        <f t="shared" si="128"/>
        <v>0.13700000000000001</v>
      </c>
      <c r="DR51" s="45">
        <f t="shared" si="128"/>
        <v>0.15700000000000003</v>
      </c>
      <c r="DS51" s="45">
        <f t="shared" si="128"/>
        <v>0.14700000000000002</v>
      </c>
      <c r="DT51" s="45" t="e">
        <f t="shared" si="128"/>
        <v>#VALUE!</v>
      </c>
      <c r="DU51" s="45">
        <f t="shared" si="128"/>
        <v>3.6999999999999991E-2</v>
      </c>
      <c r="DV51" s="45" t="e">
        <f t="shared" si="128"/>
        <v>#VALUE!</v>
      </c>
      <c r="DW51" s="45" t="e">
        <f t="shared" si="128"/>
        <v>#VALUE!</v>
      </c>
      <c r="DX51" s="45">
        <f t="shared" si="128"/>
        <v>6.0000000000000012E-2</v>
      </c>
      <c r="DY51" s="45">
        <f t="shared" si="128"/>
        <v>6.7000000000000004E-2</v>
      </c>
      <c r="DZ51" s="45">
        <f t="shared" si="128"/>
        <v>6.7000000000000004E-2</v>
      </c>
      <c r="EA51" s="45">
        <f t="shared" si="128"/>
        <v>4.0999999999999995E-2</v>
      </c>
      <c r="EB51" s="45">
        <f t="shared" si="128"/>
        <v>4.0999999999999995E-2</v>
      </c>
      <c r="EC51" s="45">
        <f t="shared" si="128"/>
        <v>0.04</v>
      </c>
      <c r="ED51" s="45">
        <f t="shared" si="128"/>
        <v>3.7999999999999999E-2</v>
      </c>
      <c r="EE51" s="45" t="e">
        <f t="shared" ref="EE51:EU51" si="132">CN4-BC$13</f>
        <v>#VALUE!</v>
      </c>
      <c r="EF51" s="45">
        <f t="shared" si="132"/>
        <v>4.0999999999999995E-2</v>
      </c>
      <c r="EG51" s="45">
        <f t="shared" si="132"/>
        <v>5.5000000000000021E-2</v>
      </c>
      <c r="EH51" s="45">
        <f t="shared" si="132"/>
        <v>5.5000000000000021E-2</v>
      </c>
      <c r="EI51" s="45">
        <f t="shared" si="132"/>
        <v>7.1999999999999953E-2</v>
      </c>
      <c r="EJ51" s="45">
        <f t="shared" si="132"/>
        <v>4.9000000000000002E-2</v>
      </c>
      <c r="EK51" s="45">
        <f t="shared" si="132"/>
        <v>6.0999999999999985E-2</v>
      </c>
      <c r="EL51" s="45">
        <f t="shared" si="132"/>
        <v>0.05</v>
      </c>
      <c r="EM51" s="45" t="e">
        <f t="shared" si="132"/>
        <v>#VALUE!</v>
      </c>
      <c r="EN51" s="45" t="e">
        <f t="shared" si="132"/>
        <v>#VALUE!</v>
      </c>
      <c r="EO51" s="45">
        <f t="shared" si="132"/>
        <v>9.7000000000000031E-2</v>
      </c>
      <c r="EP51" s="45">
        <f t="shared" si="132"/>
        <v>9.0999999999999998E-2</v>
      </c>
      <c r="EQ51" s="45" t="e">
        <f t="shared" si="132"/>
        <v>#VALUE!</v>
      </c>
      <c r="ER51" s="45" t="e">
        <f t="shared" si="132"/>
        <v>#VALUE!</v>
      </c>
      <c r="ES51" s="45" t="e">
        <f t="shared" si="132"/>
        <v>#VALUE!</v>
      </c>
      <c r="ET51" s="45" t="e">
        <f t="shared" si="132"/>
        <v>#VALUE!</v>
      </c>
      <c r="EU51" s="45" t="e">
        <f t="shared" si="132"/>
        <v>#VALUE!</v>
      </c>
      <c r="EV51" s="45" t="e">
        <f>DE4-BT$13</f>
        <v>#VALUE!</v>
      </c>
      <c r="EY51" s="41" t="s">
        <v>2243</v>
      </c>
      <c r="EZ51" s="45">
        <f>DP51/BY4</f>
        <v>0.39054726368159209</v>
      </c>
      <c r="FA51" s="45">
        <f t="shared" si="130"/>
        <v>0.41768292682926833</v>
      </c>
      <c r="FB51" s="45">
        <f t="shared" si="130"/>
        <v>0.39054726368159209</v>
      </c>
      <c r="FC51" s="45">
        <f t="shared" si="130"/>
        <v>0.40054495912806548</v>
      </c>
      <c r="FD51" s="451" t="s">
        <v>2126</v>
      </c>
      <c r="FE51" s="45">
        <f t="shared" si="130"/>
        <v>0.46249999999999997</v>
      </c>
      <c r="FF51" s="451" t="s">
        <v>2126</v>
      </c>
      <c r="FG51" s="451" t="s">
        <v>2126</v>
      </c>
      <c r="FH51" s="45">
        <f t="shared" si="130"/>
        <v>0.44444444444444448</v>
      </c>
      <c r="FI51" s="45">
        <f t="shared" si="130"/>
        <v>0.5</v>
      </c>
      <c r="FJ51" s="45">
        <f t="shared" si="130"/>
        <v>0.5</v>
      </c>
      <c r="FK51" s="45">
        <f t="shared" si="130"/>
        <v>0.40594059405940591</v>
      </c>
      <c r="FL51" s="45">
        <f t="shared" si="130"/>
        <v>0.40594059405940591</v>
      </c>
      <c r="FM51" s="45">
        <f t="shared" si="130"/>
        <v>0.42553191489361702</v>
      </c>
      <c r="FN51" s="45">
        <f t="shared" si="130"/>
        <v>0.4175824175824176</v>
      </c>
      <c r="FO51" s="451" t="s">
        <v>2126</v>
      </c>
      <c r="FP51" s="45">
        <f t="shared" si="130"/>
        <v>0.40594059405940591</v>
      </c>
      <c r="FQ51" s="45">
        <f t="shared" si="131"/>
        <v>0.38194444444444453</v>
      </c>
      <c r="FR51" s="45">
        <f t="shared" si="131"/>
        <v>0.38194444444444453</v>
      </c>
      <c r="FS51" s="45">
        <f t="shared" si="131"/>
        <v>0.34615384615384598</v>
      </c>
      <c r="FT51" s="45">
        <f t="shared" si="131"/>
        <v>0.3828125</v>
      </c>
      <c r="FU51" s="45">
        <f t="shared" si="131"/>
        <v>0.3526011560693641</v>
      </c>
      <c r="FV51" s="45">
        <f t="shared" si="131"/>
        <v>0.38167938931297712</v>
      </c>
      <c r="FW51" s="451" t="s">
        <v>2126</v>
      </c>
      <c r="FX51" s="451" t="s">
        <v>2126</v>
      </c>
      <c r="FY51" s="45">
        <f t="shared" si="131"/>
        <v>0.4685990338164252</v>
      </c>
      <c r="FZ51" s="45">
        <f t="shared" si="131"/>
        <v>0.48663101604278075</v>
      </c>
      <c r="GA51" s="451" t="s">
        <v>2126</v>
      </c>
      <c r="GB51" s="451" t="s">
        <v>2126</v>
      </c>
      <c r="GC51" s="451" t="s">
        <v>2126</v>
      </c>
      <c r="GD51" s="451" t="s">
        <v>2126</v>
      </c>
      <c r="GE51" s="451" t="s">
        <v>2126</v>
      </c>
      <c r="GF51" s="451" t="s">
        <v>2126</v>
      </c>
    </row>
    <row r="52" spans="117:188">
      <c r="DM52" s="41">
        <v>11</v>
      </c>
      <c r="DN52" s="41">
        <v>3</v>
      </c>
      <c r="DO52" s="41" t="str">
        <f t="shared" si="97"/>
        <v>処遇加算Ⅱ特定加算なしベア加算から新加算Ⅲ</v>
      </c>
      <c r="DP52" s="45">
        <f t="shared" si="128"/>
        <v>0.10200000000000004</v>
      </c>
      <c r="DQ52" s="45">
        <f t="shared" si="128"/>
        <v>8.2000000000000017E-2</v>
      </c>
      <c r="DR52" s="45">
        <f t="shared" si="128"/>
        <v>0.10200000000000004</v>
      </c>
      <c r="DS52" s="45">
        <f t="shared" si="128"/>
        <v>9.2000000000000026E-2</v>
      </c>
      <c r="DT52" s="45">
        <f t="shared" si="128"/>
        <v>5.2000000000000005E-2</v>
      </c>
      <c r="DU52" s="45">
        <f t="shared" si="128"/>
        <v>2.3999999999999994E-2</v>
      </c>
      <c r="DV52" s="45">
        <f t="shared" si="128"/>
        <v>4.6999999999999986E-2</v>
      </c>
      <c r="DW52" s="45">
        <f t="shared" si="128"/>
        <v>4.6999999999999986E-2</v>
      </c>
      <c r="DX52" s="45">
        <f t="shared" si="128"/>
        <v>4.0999999999999995E-2</v>
      </c>
      <c r="DY52" s="45">
        <f t="shared" si="128"/>
        <v>3.1E-2</v>
      </c>
      <c r="DZ52" s="45">
        <f t="shared" si="128"/>
        <v>3.1E-2</v>
      </c>
      <c r="EA52" s="45">
        <f t="shared" si="128"/>
        <v>2.5999999999999995E-2</v>
      </c>
      <c r="EB52" s="45">
        <f t="shared" si="128"/>
        <v>2.5999999999999995E-2</v>
      </c>
      <c r="EC52" s="45">
        <f t="shared" si="128"/>
        <v>2.5000000000000001E-2</v>
      </c>
      <c r="ED52" s="45">
        <f t="shared" si="128"/>
        <v>2.3E-2</v>
      </c>
      <c r="EE52" s="45">
        <f t="shared" ref="EE52:EU52" si="133">CN5-BC$13</f>
        <v>2.5999999999999995E-2</v>
      </c>
      <c r="EF52" s="45">
        <f t="shared" si="133"/>
        <v>2.5999999999999995E-2</v>
      </c>
      <c r="EG52" s="45">
        <f t="shared" si="133"/>
        <v>3.9000000000000007E-2</v>
      </c>
      <c r="EH52" s="45">
        <f t="shared" si="133"/>
        <v>3.9000000000000007E-2</v>
      </c>
      <c r="EI52" s="45">
        <f t="shared" si="133"/>
        <v>5.5999999999999994E-2</v>
      </c>
      <c r="EJ52" s="45">
        <f t="shared" si="133"/>
        <v>3.9000000000000007E-2</v>
      </c>
      <c r="EK52" s="45">
        <f t="shared" si="133"/>
        <v>5.0999999999999976E-2</v>
      </c>
      <c r="EL52" s="45">
        <f t="shared" si="133"/>
        <v>4.0000000000000008E-2</v>
      </c>
      <c r="EM52" s="45">
        <f t="shared" si="133"/>
        <v>3.9000000000000007E-2</v>
      </c>
      <c r="EN52" s="45">
        <f t="shared" si="133"/>
        <v>3.9000000000000007E-2</v>
      </c>
      <c r="EO52" s="45">
        <f t="shared" si="133"/>
        <v>5.8000000000000024E-2</v>
      </c>
      <c r="EP52" s="45">
        <f t="shared" si="133"/>
        <v>5.1999999999999991E-2</v>
      </c>
      <c r="EQ52" s="45">
        <f t="shared" si="133"/>
        <v>2.8999999999999998E-2</v>
      </c>
      <c r="ER52" s="45">
        <f t="shared" si="133"/>
        <v>3.1E-2</v>
      </c>
      <c r="ES52" s="45">
        <f t="shared" si="133"/>
        <v>3.1E-2</v>
      </c>
      <c r="ET52" s="45">
        <f t="shared" si="133"/>
        <v>2.6999999999999996E-2</v>
      </c>
      <c r="EU52" s="45">
        <f t="shared" si="133"/>
        <v>2.6999999999999996E-2</v>
      </c>
      <c r="EV52" s="45">
        <f>DE5-BT$13</f>
        <v>2.5999999999999995E-2</v>
      </c>
      <c r="EY52" s="41" t="s">
        <v>2244</v>
      </c>
      <c r="EZ52" s="45">
        <f>DP52/BY5</f>
        <v>0.29394812680115279</v>
      </c>
      <c r="FA52" s="45">
        <f t="shared" si="130"/>
        <v>0.30036630036630041</v>
      </c>
      <c r="FB52" s="45">
        <f t="shared" si="130"/>
        <v>0.29394812680115279</v>
      </c>
      <c r="FC52" s="45">
        <f t="shared" si="130"/>
        <v>0.29487179487179493</v>
      </c>
      <c r="FD52" s="45">
        <f t="shared" si="130"/>
        <v>0.32098765432098769</v>
      </c>
      <c r="FE52" s="45">
        <f t="shared" si="130"/>
        <v>0.35820895522388058</v>
      </c>
      <c r="FF52" s="45">
        <f t="shared" si="130"/>
        <v>0.34057971014492749</v>
      </c>
      <c r="FG52" s="45">
        <f t="shared" si="130"/>
        <v>0.34057971014492749</v>
      </c>
      <c r="FH52" s="45">
        <f t="shared" si="130"/>
        <v>0.35344827586206895</v>
      </c>
      <c r="FI52" s="45">
        <f t="shared" si="130"/>
        <v>0.31632653061224486</v>
      </c>
      <c r="FJ52" s="45">
        <f t="shared" si="130"/>
        <v>0.31632653061224486</v>
      </c>
      <c r="FK52" s="45">
        <f t="shared" si="130"/>
        <v>0.30232558139534882</v>
      </c>
      <c r="FL52" s="45">
        <f t="shared" si="130"/>
        <v>0.30232558139534882</v>
      </c>
      <c r="FM52" s="45">
        <f t="shared" si="130"/>
        <v>0.31645569620253167</v>
      </c>
      <c r="FN52" s="45">
        <f t="shared" si="130"/>
        <v>0.30263157894736842</v>
      </c>
      <c r="FO52" s="45">
        <f t="shared" si="130"/>
        <v>0.30232558139534882</v>
      </c>
      <c r="FP52" s="45">
        <f t="shared" si="130"/>
        <v>0.30232558139534882</v>
      </c>
      <c r="FQ52" s="45">
        <f t="shared" si="131"/>
        <v>0.30468750000000006</v>
      </c>
      <c r="FR52" s="45">
        <f t="shared" si="131"/>
        <v>0.30468750000000006</v>
      </c>
      <c r="FS52" s="45">
        <f t="shared" si="131"/>
        <v>0.29166666666666663</v>
      </c>
      <c r="FT52" s="45">
        <f t="shared" si="131"/>
        <v>0.33050847457627125</v>
      </c>
      <c r="FU52" s="45">
        <f t="shared" si="131"/>
        <v>0.312883435582822</v>
      </c>
      <c r="FV52" s="45">
        <f t="shared" si="131"/>
        <v>0.33057851239669422</v>
      </c>
      <c r="FW52" s="45">
        <f t="shared" si="131"/>
        <v>0.33050847457627125</v>
      </c>
      <c r="FX52" s="45">
        <f t="shared" si="131"/>
        <v>0.33050847457627125</v>
      </c>
      <c r="FY52" s="45">
        <f t="shared" si="131"/>
        <v>0.34523809523809534</v>
      </c>
      <c r="FZ52" s="45">
        <f t="shared" si="131"/>
        <v>0.35135135135135132</v>
      </c>
      <c r="GA52" s="45">
        <f t="shared" si="131"/>
        <v>0.34523809523809518</v>
      </c>
      <c r="GB52" s="45">
        <f t="shared" si="131"/>
        <v>0.31313131313131309</v>
      </c>
      <c r="GC52" s="45">
        <f t="shared" si="131"/>
        <v>0.31313131313131309</v>
      </c>
      <c r="GD52" s="45">
        <f t="shared" si="131"/>
        <v>0.3033707865168539</v>
      </c>
      <c r="GE52" s="45">
        <f t="shared" si="131"/>
        <v>0.31034482758620685</v>
      </c>
      <c r="GF52" s="45">
        <f t="shared" si="131"/>
        <v>0.30232558139534882</v>
      </c>
    </row>
    <row r="53" spans="117:188">
      <c r="DM53" s="41">
        <v>11</v>
      </c>
      <c r="DN53" s="41">
        <v>4</v>
      </c>
      <c r="DO53" s="41" t="str">
        <f t="shared" si="97"/>
        <v>処遇加算Ⅱ特定加算なしベア加算から新加算Ⅳ</v>
      </c>
      <c r="DP53" s="45">
        <f t="shared" si="128"/>
        <v>2.8000000000000025E-2</v>
      </c>
      <c r="DQ53" s="45">
        <f t="shared" si="128"/>
        <v>2.7999999999999997E-2</v>
      </c>
      <c r="DR53" s="45">
        <f t="shared" si="128"/>
        <v>2.8000000000000025E-2</v>
      </c>
      <c r="DS53" s="45">
        <f t="shared" si="128"/>
        <v>2.7999999999999997E-2</v>
      </c>
      <c r="DT53" s="45">
        <f t="shared" si="128"/>
        <v>2.8000000000000011E-2</v>
      </c>
      <c r="DU53" s="45">
        <f t="shared" si="128"/>
        <v>1.1999999999999997E-2</v>
      </c>
      <c r="DV53" s="45">
        <f t="shared" si="128"/>
        <v>2.3999999999999994E-2</v>
      </c>
      <c r="DW53" s="45">
        <f t="shared" si="128"/>
        <v>2.3999999999999994E-2</v>
      </c>
      <c r="DX53" s="45">
        <f t="shared" si="128"/>
        <v>2.4000000000000007E-2</v>
      </c>
      <c r="DY53" s="45">
        <f t="shared" si="128"/>
        <v>1.2999999999999998E-2</v>
      </c>
      <c r="DZ53" s="45">
        <f t="shared" si="128"/>
        <v>1.2999999999999998E-2</v>
      </c>
      <c r="EA53" s="45">
        <f t="shared" si="128"/>
        <v>8.9999999999999941E-3</v>
      </c>
      <c r="EB53" s="45">
        <f t="shared" si="128"/>
        <v>8.9999999999999941E-3</v>
      </c>
      <c r="EC53" s="45">
        <f t="shared" si="128"/>
        <v>9.0000000000000011E-3</v>
      </c>
      <c r="ED53" s="45">
        <f t="shared" si="128"/>
        <v>9.0000000000000011E-3</v>
      </c>
      <c r="EE53" s="45">
        <f t="shared" ref="EE53:EU53" si="134">CN6-BC$13</f>
        <v>8.9999999999999941E-3</v>
      </c>
      <c r="EF53" s="45">
        <f t="shared" si="134"/>
        <v>8.9999999999999941E-3</v>
      </c>
      <c r="EG53" s="45">
        <f t="shared" si="134"/>
        <v>1.6E-2</v>
      </c>
      <c r="EH53" s="45">
        <f t="shared" si="134"/>
        <v>1.6E-2</v>
      </c>
      <c r="EI53" s="45">
        <f t="shared" si="134"/>
        <v>1.6000000000000014E-2</v>
      </c>
      <c r="EJ53" s="45">
        <f t="shared" si="134"/>
        <v>1.7000000000000001E-2</v>
      </c>
      <c r="EK53" s="45">
        <f t="shared" si="134"/>
        <v>1.7000000000000001E-2</v>
      </c>
      <c r="EL53" s="45">
        <f t="shared" si="134"/>
        <v>1.7000000000000001E-2</v>
      </c>
      <c r="EM53" s="45">
        <f t="shared" si="134"/>
        <v>1.7000000000000001E-2</v>
      </c>
      <c r="EN53" s="45">
        <f t="shared" si="134"/>
        <v>1.7000000000000001E-2</v>
      </c>
      <c r="EO53" s="45">
        <f t="shared" si="134"/>
        <v>3.1E-2</v>
      </c>
      <c r="EP53" s="45">
        <f t="shared" si="134"/>
        <v>3.1E-2</v>
      </c>
      <c r="EQ53" s="45">
        <f t="shared" si="134"/>
        <v>1.1999999999999997E-2</v>
      </c>
      <c r="ER53" s="45">
        <f t="shared" si="134"/>
        <v>1.2999999999999998E-2</v>
      </c>
      <c r="ES53" s="45">
        <f t="shared" si="134"/>
        <v>1.2999999999999998E-2</v>
      </c>
      <c r="ET53" s="45">
        <f t="shared" si="134"/>
        <v>8.9999999999999941E-3</v>
      </c>
      <c r="EU53" s="45">
        <f t="shared" si="134"/>
        <v>8.9999999999999941E-3</v>
      </c>
      <c r="EV53" s="45">
        <f>DE6-BT$13</f>
        <v>8.9999999999999941E-3</v>
      </c>
      <c r="EY53" s="41" t="s">
        <v>2245</v>
      </c>
      <c r="EZ53" s="45">
        <f>DP53/BY6</f>
        <v>0.10256410256410264</v>
      </c>
      <c r="FA53" s="45">
        <f t="shared" si="130"/>
        <v>0.12785388127853881</v>
      </c>
      <c r="FB53" s="45">
        <f t="shared" si="130"/>
        <v>0.10256410256410264</v>
      </c>
      <c r="FC53" s="45">
        <f t="shared" si="130"/>
        <v>0.11290322580645161</v>
      </c>
      <c r="FD53" s="45">
        <f t="shared" si="130"/>
        <v>0.20289855072463775</v>
      </c>
      <c r="FE53" s="45">
        <f t="shared" si="130"/>
        <v>0.21818181818181814</v>
      </c>
      <c r="FF53" s="45">
        <f t="shared" si="130"/>
        <v>0.208695652173913</v>
      </c>
      <c r="FG53" s="45">
        <f t="shared" si="130"/>
        <v>0.208695652173913</v>
      </c>
      <c r="FH53" s="45">
        <f t="shared" si="130"/>
        <v>0.24242424242424249</v>
      </c>
      <c r="FI53" s="45">
        <f t="shared" si="130"/>
        <v>0.16249999999999998</v>
      </c>
      <c r="FJ53" s="45">
        <f t="shared" si="130"/>
        <v>0.16249999999999998</v>
      </c>
      <c r="FK53" s="45">
        <f t="shared" si="130"/>
        <v>0.13043478260869559</v>
      </c>
      <c r="FL53" s="45">
        <f t="shared" si="130"/>
        <v>0.13043478260869559</v>
      </c>
      <c r="FM53" s="45">
        <f t="shared" si="130"/>
        <v>0.14285714285714288</v>
      </c>
      <c r="FN53" s="45">
        <f t="shared" si="130"/>
        <v>0.14516129032258066</v>
      </c>
      <c r="FO53" s="45">
        <f t="shared" si="130"/>
        <v>0.13043478260869559</v>
      </c>
      <c r="FP53" s="45">
        <f t="shared" si="130"/>
        <v>0.13043478260869559</v>
      </c>
      <c r="FQ53" s="45">
        <f t="shared" si="131"/>
        <v>0.15238095238095239</v>
      </c>
      <c r="FR53" s="45">
        <f t="shared" si="131"/>
        <v>0.15238095238095239</v>
      </c>
      <c r="FS53" s="45">
        <f t="shared" si="131"/>
        <v>0.10526315789473692</v>
      </c>
      <c r="FT53" s="45">
        <f t="shared" si="131"/>
        <v>0.17708333333333334</v>
      </c>
      <c r="FU53" s="45">
        <f t="shared" si="131"/>
        <v>0.13178294573643412</v>
      </c>
      <c r="FV53" s="45">
        <f t="shared" si="131"/>
        <v>0.17346938775510204</v>
      </c>
      <c r="FW53" s="45">
        <f t="shared" si="131"/>
        <v>0.17708333333333334</v>
      </c>
      <c r="FX53" s="45">
        <f t="shared" si="131"/>
        <v>0.17708333333333334</v>
      </c>
      <c r="FY53" s="45">
        <f t="shared" si="131"/>
        <v>0.21985815602836881</v>
      </c>
      <c r="FZ53" s="45">
        <f t="shared" si="131"/>
        <v>0.24409448818897636</v>
      </c>
      <c r="GA53" s="45">
        <f t="shared" si="131"/>
        <v>0.17910447761194023</v>
      </c>
      <c r="GB53" s="45">
        <f t="shared" si="131"/>
        <v>0.16049382716049379</v>
      </c>
      <c r="GC53" s="45">
        <f t="shared" si="131"/>
        <v>0.16049382716049379</v>
      </c>
      <c r="GD53" s="45">
        <f t="shared" si="131"/>
        <v>0.12676056338028163</v>
      </c>
      <c r="GE53" s="45">
        <f t="shared" si="131"/>
        <v>0.13043478260869559</v>
      </c>
      <c r="GF53" s="45">
        <f t="shared" si="131"/>
        <v>0.13043478260869559</v>
      </c>
    </row>
    <row r="54" spans="117:188">
      <c r="DM54" s="41">
        <v>12</v>
      </c>
      <c r="DN54" s="41">
        <v>1</v>
      </c>
      <c r="DO54" s="41" t="str">
        <f t="shared" si="97"/>
        <v>処遇加算Ⅱ特定加算なしベア加算なしから新加算Ⅰ</v>
      </c>
      <c r="DP54" s="45">
        <f t="shared" ref="DP54:ED57" si="135">BY3-AN$14</f>
        <v>0.21700000000000003</v>
      </c>
      <c r="DQ54" s="45">
        <f t="shared" si="135"/>
        <v>0.19700000000000004</v>
      </c>
      <c r="DR54" s="45">
        <f t="shared" si="135"/>
        <v>0.21700000000000003</v>
      </c>
      <c r="DS54" s="45">
        <f t="shared" si="135"/>
        <v>0.20700000000000002</v>
      </c>
      <c r="DT54" s="45">
        <f t="shared" si="135"/>
        <v>0.158</v>
      </c>
      <c r="DU54" s="45">
        <f t="shared" si="135"/>
        <v>4.8999999999999988E-2</v>
      </c>
      <c r="DV54" s="45">
        <f t="shared" si="135"/>
        <v>9.6000000000000002E-2</v>
      </c>
      <c r="DW54" s="45">
        <f t="shared" si="135"/>
        <v>9.6000000000000002E-2</v>
      </c>
      <c r="DX54" s="45">
        <f t="shared" si="135"/>
        <v>9.0000000000000011E-2</v>
      </c>
      <c r="DY54" s="45">
        <f t="shared" si="135"/>
        <v>8.900000000000001E-2</v>
      </c>
      <c r="DZ54" s="45">
        <f t="shared" si="135"/>
        <v>8.900000000000001E-2</v>
      </c>
      <c r="EA54" s="45">
        <f t="shared" si="135"/>
        <v>5.5999999999999994E-2</v>
      </c>
      <c r="EB54" s="45">
        <f t="shared" si="135"/>
        <v>5.5999999999999994E-2</v>
      </c>
      <c r="EC54" s="45">
        <f t="shared" si="135"/>
        <v>5.5E-2</v>
      </c>
      <c r="ED54" s="45">
        <f t="shared" si="135"/>
        <v>5.2999999999999999E-2</v>
      </c>
      <c r="EE54" s="45">
        <f t="shared" ref="EE54:EU54" si="136">CN3-BC$14</f>
        <v>5.5999999999999994E-2</v>
      </c>
      <c r="EF54" s="45">
        <f t="shared" si="136"/>
        <v>5.5999999999999994E-2</v>
      </c>
      <c r="EG54" s="45">
        <f t="shared" si="136"/>
        <v>8.4000000000000019E-2</v>
      </c>
      <c r="EH54" s="45">
        <f t="shared" si="136"/>
        <v>8.4000000000000019E-2</v>
      </c>
      <c r="EI54" s="45">
        <f t="shared" si="136"/>
        <v>0.10099999999999996</v>
      </c>
      <c r="EJ54" s="45">
        <f t="shared" si="136"/>
        <v>7.2000000000000008E-2</v>
      </c>
      <c r="EK54" s="45">
        <f t="shared" si="136"/>
        <v>8.3999999999999991E-2</v>
      </c>
      <c r="EL54" s="45">
        <f t="shared" si="136"/>
        <v>7.3000000000000009E-2</v>
      </c>
      <c r="EM54" s="45">
        <f t="shared" si="136"/>
        <v>7.0000000000000007E-2</v>
      </c>
      <c r="EN54" s="45">
        <f t="shared" si="136"/>
        <v>7.0000000000000007E-2</v>
      </c>
      <c r="EO54" s="45">
        <f t="shared" si="136"/>
        <v>0.13900000000000001</v>
      </c>
      <c r="EP54" s="45">
        <f t="shared" si="136"/>
        <v>0.13300000000000001</v>
      </c>
      <c r="EQ54" s="45">
        <f t="shared" si="136"/>
        <v>5.7000000000000002E-2</v>
      </c>
      <c r="ER54" s="45">
        <f t="shared" si="136"/>
        <v>7.4999999999999997E-2</v>
      </c>
      <c r="ES54" s="45">
        <f t="shared" si="136"/>
        <v>7.4999999999999997E-2</v>
      </c>
      <c r="ET54" s="45">
        <f t="shared" si="136"/>
        <v>5.7999999999999996E-2</v>
      </c>
      <c r="EU54" s="45">
        <f t="shared" si="136"/>
        <v>5.7999999999999996E-2</v>
      </c>
      <c r="EV54" s="45">
        <f>DE3-BT$14</f>
        <v>5.6999999999999995E-2</v>
      </c>
      <c r="EY54" s="41" t="s">
        <v>2246</v>
      </c>
      <c r="EZ54" s="45">
        <f>DP54/BY3</f>
        <v>0.52038369304556353</v>
      </c>
      <c r="FA54" s="45">
        <f t="shared" ref="FA54:FP57" si="137">DQ54/BZ3</f>
        <v>0.57434402332361523</v>
      </c>
      <c r="FB54" s="45">
        <f t="shared" si="137"/>
        <v>0.52038369304556353</v>
      </c>
      <c r="FC54" s="45">
        <f t="shared" si="137"/>
        <v>0.54188481675392675</v>
      </c>
      <c r="FD54" s="45">
        <f t="shared" si="137"/>
        <v>0.70852017937219736</v>
      </c>
      <c r="FE54" s="45">
        <f t="shared" si="137"/>
        <v>0.60493827160493818</v>
      </c>
      <c r="FF54" s="45">
        <f t="shared" si="137"/>
        <v>0.60377358490566035</v>
      </c>
      <c r="FG54" s="45">
        <f t="shared" si="137"/>
        <v>0.60377358490566035</v>
      </c>
      <c r="FH54" s="45">
        <f t="shared" si="137"/>
        <v>0.65693430656934304</v>
      </c>
      <c r="FI54" s="45">
        <f t="shared" si="137"/>
        <v>0.64492753623188404</v>
      </c>
      <c r="FJ54" s="45">
        <f t="shared" si="137"/>
        <v>0.64492753623188404</v>
      </c>
      <c r="FK54" s="45">
        <f t="shared" si="137"/>
        <v>0.5436893203883495</v>
      </c>
      <c r="FL54" s="45">
        <f t="shared" si="137"/>
        <v>0.5436893203883495</v>
      </c>
      <c r="FM54" s="45">
        <f t="shared" si="137"/>
        <v>0.57291666666666663</v>
      </c>
      <c r="FN54" s="45">
        <f t="shared" si="137"/>
        <v>0.56989247311827951</v>
      </c>
      <c r="FO54" s="45">
        <f t="shared" si="137"/>
        <v>0.5436893203883495</v>
      </c>
      <c r="FP54" s="45">
        <f t="shared" si="137"/>
        <v>0.5436893203883495</v>
      </c>
      <c r="FQ54" s="45">
        <f t="shared" ref="FQ54:GF57" si="138">EG54/CP3</f>
        <v>0.57142857142857151</v>
      </c>
      <c r="FR54" s="45">
        <f t="shared" si="138"/>
        <v>0.57142857142857151</v>
      </c>
      <c r="FS54" s="45">
        <f t="shared" si="138"/>
        <v>0.47867298578199041</v>
      </c>
      <c r="FT54" s="45">
        <f t="shared" si="138"/>
        <v>0.54961832061068705</v>
      </c>
      <c r="FU54" s="45">
        <f t="shared" si="138"/>
        <v>0.47727272727272724</v>
      </c>
      <c r="FV54" s="45">
        <f t="shared" si="138"/>
        <v>0.54477611940298509</v>
      </c>
      <c r="FW54" s="45">
        <f t="shared" si="138"/>
        <v>0.54263565891472876</v>
      </c>
      <c r="FX54" s="45">
        <f t="shared" si="138"/>
        <v>0.54263565891472876</v>
      </c>
      <c r="FY54" s="45">
        <f t="shared" si="138"/>
        <v>0.65876777251184837</v>
      </c>
      <c r="FZ54" s="45">
        <f t="shared" si="138"/>
        <v>0.69633507853403143</v>
      </c>
      <c r="GA54" s="45">
        <f t="shared" si="138"/>
        <v>0.5643564356435643</v>
      </c>
      <c r="GB54" s="45">
        <f t="shared" si="138"/>
        <v>0.6</v>
      </c>
      <c r="GC54" s="45">
        <f t="shared" si="138"/>
        <v>0.6</v>
      </c>
      <c r="GD54" s="45">
        <f t="shared" si="138"/>
        <v>0.54205607476635509</v>
      </c>
      <c r="GE54" s="45">
        <f t="shared" si="138"/>
        <v>0.55238095238095242</v>
      </c>
      <c r="GF54" s="45">
        <f t="shared" si="138"/>
        <v>0.54807692307692302</v>
      </c>
    </row>
    <row r="55" spans="117:188">
      <c r="DM55" s="41">
        <v>12</v>
      </c>
      <c r="DN55" s="41">
        <v>2</v>
      </c>
      <c r="DO55" s="41" t="str">
        <f t="shared" si="97"/>
        <v>処遇加算Ⅱ特定加算なしベア加算なしから新加算Ⅱ</v>
      </c>
      <c r="DP55" s="45">
        <f t="shared" si="135"/>
        <v>0.20200000000000001</v>
      </c>
      <c r="DQ55" s="45">
        <f t="shared" si="135"/>
        <v>0.18200000000000002</v>
      </c>
      <c r="DR55" s="45">
        <f t="shared" si="135"/>
        <v>0.20200000000000001</v>
      </c>
      <c r="DS55" s="45">
        <f t="shared" si="135"/>
        <v>0.192</v>
      </c>
      <c r="DT55" s="45" t="e">
        <f t="shared" si="135"/>
        <v>#VALUE!</v>
      </c>
      <c r="DU55" s="45">
        <f t="shared" si="135"/>
        <v>4.7999999999999987E-2</v>
      </c>
      <c r="DV55" s="45" t="e">
        <f t="shared" si="135"/>
        <v>#VALUE!</v>
      </c>
      <c r="DW55" s="45" t="e">
        <f t="shared" si="135"/>
        <v>#VALUE!</v>
      </c>
      <c r="DX55" s="45">
        <f t="shared" si="135"/>
        <v>8.8000000000000009E-2</v>
      </c>
      <c r="DY55" s="45">
        <f t="shared" si="135"/>
        <v>8.5000000000000006E-2</v>
      </c>
      <c r="DZ55" s="45">
        <f t="shared" si="135"/>
        <v>8.5000000000000006E-2</v>
      </c>
      <c r="EA55" s="45">
        <f t="shared" si="135"/>
        <v>5.3999999999999992E-2</v>
      </c>
      <c r="EB55" s="45">
        <f t="shared" si="135"/>
        <v>5.3999999999999992E-2</v>
      </c>
      <c r="EC55" s="45">
        <f t="shared" si="135"/>
        <v>5.2999999999999999E-2</v>
      </c>
      <c r="ED55" s="45">
        <f t="shared" si="135"/>
        <v>5.0999999999999997E-2</v>
      </c>
      <c r="EE55" s="45" t="e">
        <f t="shared" ref="EE55:EU55" si="139">CN4-BC$14</f>
        <v>#VALUE!</v>
      </c>
      <c r="EF55" s="45">
        <f t="shared" si="139"/>
        <v>5.3999999999999992E-2</v>
      </c>
      <c r="EG55" s="45">
        <f t="shared" si="139"/>
        <v>8.1000000000000016E-2</v>
      </c>
      <c r="EH55" s="45">
        <f t="shared" si="139"/>
        <v>8.1000000000000016E-2</v>
      </c>
      <c r="EI55" s="45">
        <f t="shared" si="139"/>
        <v>9.7999999999999962E-2</v>
      </c>
      <c r="EJ55" s="45">
        <f t="shared" si="139"/>
        <v>6.9000000000000006E-2</v>
      </c>
      <c r="EK55" s="45">
        <f t="shared" si="139"/>
        <v>8.0999999999999989E-2</v>
      </c>
      <c r="EL55" s="45">
        <f t="shared" si="139"/>
        <v>7.0000000000000007E-2</v>
      </c>
      <c r="EM55" s="45" t="e">
        <f t="shared" si="139"/>
        <v>#VALUE!</v>
      </c>
      <c r="EN55" s="45" t="e">
        <f t="shared" si="139"/>
        <v>#VALUE!</v>
      </c>
      <c r="EO55" s="45">
        <f t="shared" si="139"/>
        <v>0.13500000000000001</v>
      </c>
      <c r="EP55" s="45">
        <f t="shared" si="139"/>
        <v>0.129</v>
      </c>
      <c r="EQ55" s="45" t="e">
        <f t="shared" si="139"/>
        <v>#VALUE!</v>
      </c>
      <c r="ER55" s="45" t="e">
        <f t="shared" si="139"/>
        <v>#VALUE!</v>
      </c>
      <c r="ES55" s="45" t="e">
        <f t="shared" si="139"/>
        <v>#VALUE!</v>
      </c>
      <c r="ET55" s="45" t="e">
        <f t="shared" si="139"/>
        <v>#VALUE!</v>
      </c>
      <c r="EU55" s="45" t="e">
        <f t="shared" si="139"/>
        <v>#VALUE!</v>
      </c>
      <c r="EV55" s="45" t="e">
        <f>DE4-BT$14</f>
        <v>#VALUE!</v>
      </c>
      <c r="EY55" s="41" t="s">
        <v>2247</v>
      </c>
      <c r="EZ55" s="45">
        <f>DP55/BY4</f>
        <v>0.50248756218905477</v>
      </c>
      <c r="FA55" s="45">
        <f t="shared" si="137"/>
        <v>0.55487804878048785</v>
      </c>
      <c r="FB55" s="45">
        <f t="shared" si="137"/>
        <v>0.50248756218905477</v>
      </c>
      <c r="FC55" s="45">
        <f t="shared" si="137"/>
        <v>0.52316076294277936</v>
      </c>
      <c r="FD55" s="451" t="s">
        <v>2126</v>
      </c>
      <c r="FE55" s="45">
        <f t="shared" si="137"/>
        <v>0.6</v>
      </c>
      <c r="FF55" s="451" t="s">
        <v>2126</v>
      </c>
      <c r="FG55" s="451" t="s">
        <v>2126</v>
      </c>
      <c r="FH55" s="45">
        <f t="shared" si="137"/>
        <v>0.6518518518518519</v>
      </c>
      <c r="FI55" s="45">
        <f t="shared" si="137"/>
        <v>0.63432835820895528</v>
      </c>
      <c r="FJ55" s="45">
        <f t="shared" si="137"/>
        <v>0.63432835820895528</v>
      </c>
      <c r="FK55" s="45">
        <f t="shared" si="137"/>
        <v>0.53465346534653457</v>
      </c>
      <c r="FL55" s="45">
        <f t="shared" si="137"/>
        <v>0.53465346534653457</v>
      </c>
      <c r="FM55" s="45">
        <f t="shared" si="137"/>
        <v>0.56382978723404253</v>
      </c>
      <c r="FN55" s="45">
        <f t="shared" si="137"/>
        <v>0.56043956043956045</v>
      </c>
      <c r="FO55" s="451" t="s">
        <v>2126</v>
      </c>
      <c r="FP55" s="45">
        <f t="shared" si="137"/>
        <v>0.53465346534653457</v>
      </c>
      <c r="FQ55" s="45">
        <f t="shared" si="138"/>
        <v>0.5625</v>
      </c>
      <c r="FR55" s="45">
        <f t="shared" si="138"/>
        <v>0.5625</v>
      </c>
      <c r="FS55" s="45">
        <f t="shared" si="138"/>
        <v>0.47115384615384603</v>
      </c>
      <c r="FT55" s="45">
        <f t="shared" si="138"/>
        <v>0.5390625</v>
      </c>
      <c r="FU55" s="45">
        <f t="shared" si="138"/>
        <v>0.46820809248554912</v>
      </c>
      <c r="FV55" s="45">
        <f t="shared" si="138"/>
        <v>0.53435114503816794</v>
      </c>
      <c r="FW55" s="451" t="s">
        <v>2126</v>
      </c>
      <c r="FX55" s="451" t="s">
        <v>2126</v>
      </c>
      <c r="FY55" s="45">
        <f t="shared" si="138"/>
        <v>0.65217391304347827</v>
      </c>
      <c r="FZ55" s="45">
        <f t="shared" si="138"/>
        <v>0.68983957219251335</v>
      </c>
      <c r="GA55" s="451" t="s">
        <v>2126</v>
      </c>
      <c r="GB55" s="451" t="s">
        <v>2126</v>
      </c>
      <c r="GC55" s="451" t="s">
        <v>2126</v>
      </c>
      <c r="GD55" s="451" t="s">
        <v>2126</v>
      </c>
      <c r="GE55" s="451" t="s">
        <v>2126</v>
      </c>
      <c r="GF55" s="451" t="s">
        <v>2126</v>
      </c>
    </row>
    <row r="56" spans="117:188">
      <c r="DM56" s="41">
        <v>12</v>
      </c>
      <c r="DN56" s="41">
        <v>3</v>
      </c>
      <c r="DO56" s="41" t="str">
        <f t="shared" si="97"/>
        <v>処遇加算Ⅱ特定加算なしベア加算なしから新加算Ⅲ</v>
      </c>
      <c r="DP56" s="45">
        <f t="shared" si="135"/>
        <v>0.14700000000000002</v>
      </c>
      <c r="DQ56" s="45">
        <f t="shared" si="135"/>
        <v>0.12700000000000003</v>
      </c>
      <c r="DR56" s="45">
        <f t="shared" si="135"/>
        <v>0.14700000000000002</v>
      </c>
      <c r="DS56" s="45">
        <f t="shared" si="135"/>
        <v>0.13700000000000001</v>
      </c>
      <c r="DT56" s="45">
        <f t="shared" si="135"/>
        <v>9.7000000000000003E-2</v>
      </c>
      <c r="DU56" s="45">
        <f t="shared" si="135"/>
        <v>3.4999999999999989E-2</v>
      </c>
      <c r="DV56" s="45">
        <f t="shared" si="135"/>
        <v>7.4999999999999983E-2</v>
      </c>
      <c r="DW56" s="45">
        <f t="shared" si="135"/>
        <v>7.4999999999999983E-2</v>
      </c>
      <c r="DX56" s="45">
        <f t="shared" si="135"/>
        <v>6.8999999999999992E-2</v>
      </c>
      <c r="DY56" s="45">
        <f t="shared" si="135"/>
        <v>4.9000000000000002E-2</v>
      </c>
      <c r="DZ56" s="45">
        <f t="shared" si="135"/>
        <v>4.9000000000000002E-2</v>
      </c>
      <c r="EA56" s="45">
        <f t="shared" si="135"/>
        <v>3.8999999999999993E-2</v>
      </c>
      <c r="EB56" s="45">
        <f t="shared" si="135"/>
        <v>3.8999999999999993E-2</v>
      </c>
      <c r="EC56" s="45">
        <f t="shared" si="135"/>
        <v>3.7999999999999999E-2</v>
      </c>
      <c r="ED56" s="45">
        <f t="shared" si="135"/>
        <v>3.5999999999999997E-2</v>
      </c>
      <c r="EE56" s="45">
        <f t="shared" ref="EE56:EU56" si="140">CN5-BC$14</f>
        <v>3.8999999999999993E-2</v>
      </c>
      <c r="EF56" s="45">
        <f t="shared" si="140"/>
        <v>3.8999999999999993E-2</v>
      </c>
      <c r="EG56" s="45">
        <f t="shared" si="140"/>
        <v>6.5000000000000002E-2</v>
      </c>
      <c r="EH56" s="45">
        <f t="shared" si="140"/>
        <v>6.5000000000000002E-2</v>
      </c>
      <c r="EI56" s="45">
        <f t="shared" si="140"/>
        <v>8.2000000000000003E-2</v>
      </c>
      <c r="EJ56" s="45">
        <f t="shared" si="140"/>
        <v>5.9000000000000011E-2</v>
      </c>
      <c r="EK56" s="45">
        <f t="shared" si="140"/>
        <v>7.099999999999998E-2</v>
      </c>
      <c r="EL56" s="45">
        <f t="shared" si="140"/>
        <v>6.0000000000000012E-2</v>
      </c>
      <c r="EM56" s="45">
        <f t="shared" si="140"/>
        <v>5.9000000000000011E-2</v>
      </c>
      <c r="EN56" s="45">
        <f t="shared" si="140"/>
        <v>5.9000000000000011E-2</v>
      </c>
      <c r="EO56" s="45">
        <f t="shared" si="140"/>
        <v>9.6000000000000016E-2</v>
      </c>
      <c r="EP56" s="45">
        <f t="shared" si="140"/>
        <v>0.09</v>
      </c>
      <c r="EQ56" s="45">
        <f t="shared" si="140"/>
        <v>0.04</v>
      </c>
      <c r="ER56" s="45">
        <f t="shared" si="140"/>
        <v>4.9000000000000002E-2</v>
      </c>
      <c r="ES56" s="45">
        <f t="shared" si="140"/>
        <v>4.9000000000000002E-2</v>
      </c>
      <c r="ET56" s="45">
        <f t="shared" si="140"/>
        <v>3.9999999999999994E-2</v>
      </c>
      <c r="EU56" s="45">
        <f t="shared" si="140"/>
        <v>3.9999999999999994E-2</v>
      </c>
      <c r="EV56" s="45">
        <f>DE5-BT$14</f>
        <v>3.8999999999999993E-2</v>
      </c>
      <c r="EY56" s="41" t="s">
        <v>2248</v>
      </c>
      <c r="EZ56" s="45">
        <f>DP56/BY5</f>
        <v>0.42363112391930835</v>
      </c>
      <c r="FA56" s="45">
        <f t="shared" si="137"/>
        <v>0.46520146520146527</v>
      </c>
      <c r="FB56" s="45">
        <f t="shared" si="137"/>
        <v>0.42363112391930835</v>
      </c>
      <c r="FC56" s="45">
        <f t="shared" si="137"/>
        <v>0.43910256410256415</v>
      </c>
      <c r="FD56" s="45">
        <f t="shared" si="137"/>
        <v>0.59876543209876543</v>
      </c>
      <c r="FE56" s="45">
        <f t="shared" si="137"/>
        <v>0.52238805970149249</v>
      </c>
      <c r="FF56" s="45">
        <f t="shared" si="137"/>
        <v>0.54347826086956519</v>
      </c>
      <c r="FG56" s="45">
        <f t="shared" si="137"/>
        <v>0.54347826086956519</v>
      </c>
      <c r="FH56" s="45">
        <f t="shared" si="137"/>
        <v>0.59482758620689657</v>
      </c>
      <c r="FI56" s="45">
        <f t="shared" si="137"/>
        <v>0.5</v>
      </c>
      <c r="FJ56" s="45">
        <f t="shared" si="137"/>
        <v>0.5</v>
      </c>
      <c r="FK56" s="45">
        <f t="shared" si="137"/>
        <v>0.45348837209302323</v>
      </c>
      <c r="FL56" s="45">
        <f t="shared" si="137"/>
        <v>0.45348837209302323</v>
      </c>
      <c r="FM56" s="45">
        <f t="shared" si="137"/>
        <v>0.48101265822784811</v>
      </c>
      <c r="FN56" s="45">
        <f t="shared" si="137"/>
        <v>0.47368421052631576</v>
      </c>
      <c r="FO56" s="45">
        <f t="shared" si="137"/>
        <v>0.45348837209302323</v>
      </c>
      <c r="FP56" s="45">
        <f t="shared" si="137"/>
        <v>0.45348837209302323</v>
      </c>
      <c r="FQ56" s="45">
        <f t="shared" si="138"/>
        <v>0.5078125</v>
      </c>
      <c r="FR56" s="45">
        <f t="shared" si="138"/>
        <v>0.5078125</v>
      </c>
      <c r="FS56" s="45">
        <f t="shared" si="138"/>
        <v>0.42708333333333331</v>
      </c>
      <c r="FT56" s="45">
        <f t="shared" si="138"/>
        <v>0.50000000000000011</v>
      </c>
      <c r="FU56" s="45">
        <f t="shared" si="138"/>
        <v>0.4355828220858895</v>
      </c>
      <c r="FV56" s="45">
        <f t="shared" si="138"/>
        <v>0.49586776859504139</v>
      </c>
      <c r="FW56" s="45">
        <f t="shared" si="138"/>
        <v>0.50000000000000011</v>
      </c>
      <c r="FX56" s="45">
        <f t="shared" si="138"/>
        <v>0.50000000000000011</v>
      </c>
      <c r="FY56" s="45">
        <f t="shared" si="138"/>
        <v>0.57142857142857151</v>
      </c>
      <c r="FZ56" s="45">
        <f t="shared" si="138"/>
        <v>0.60810810810810811</v>
      </c>
      <c r="GA56" s="45">
        <f t="shared" si="138"/>
        <v>0.47619047619047616</v>
      </c>
      <c r="GB56" s="45">
        <f t="shared" si="138"/>
        <v>0.49494949494949497</v>
      </c>
      <c r="GC56" s="45">
        <f t="shared" si="138"/>
        <v>0.49494949494949497</v>
      </c>
      <c r="GD56" s="45">
        <f t="shared" si="138"/>
        <v>0.44943820224719094</v>
      </c>
      <c r="GE56" s="45">
        <f t="shared" si="138"/>
        <v>0.45977011494252867</v>
      </c>
      <c r="GF56" s="45">
        <f t="shared" si="138"/>
        <v>0.45348837209302323</v>
      </c>
    </row>
    <row r="57" spans="117:188">
      <c r="DM57" s="41">
        <v>12</v>
      </c>
      <c r="DN57" s="41">
        <v>4</v>
      </c>
      <c r="DO57" s="41" t="str">
        <f t="shared" si="97"/>
        <v>処遇加算Ⅱ特定加算なしベア加算なしから新加算Ⅳ</v>
      </c>
      <c r="DP57" s="45">
        <f t="shared" si="135"/>
        <v>7.3000000000000009E-2</v>
      </c>
      <c r="DQ57" s="45">
        <f t="shared" si="135"/>
        <v>7.3000000000000009E-2</v>
      </c>
      <c r="DR57" s="45">
        <f t="shared" si="135"/>
        <v>7.3000000000000009E-2</v>
      </c>
      <c r="DS57" s="45">
        <f t="shared" si="135"/>
        <v>7.2999999999999982E-2</v>
      </c>
      <c r="DT57" s="45">
        <f t="shared" si="135"/>
        <v>7.3000000000000009E-2</v>
      </c>
      <c r="DU57" s="45">
        <f t="shared" si="135"/>
        <v>2.2999999999999993E-2</v>
      </c>
      <c r="DV57" s="45">
        <f t="shared" si="135"/>
        <v>5.1999999999999991E-2</v>
      </c>
      <c r="DW57" s="45">
        <f t="shared" si="135"/>
        <v>5.1999999999999991E-2</v>
      </c>
      <c r="DX57" s="45">
        <f t="shared" si="135"/>
        <v>5.2000000000000005E-2</v>
      </c>
      <c r="DY57" s="45">
        <f t="shared" si="135"/>
        <v>3.1E-2</v>
      </c>
      <c r="DZ57" s="45">
        <f t="shared" si="135"/>
        <v>3.1E-2</v>
      </c>
      <c r="EA57" s="45">
        <f t="shared" si="135"/>
        <v>2.1999999999999992E-2</v>
      </c>
      <c r="EB57" s="45">
        <f t="shared" si="135"/>
        <v>2.1999999999999992E-2</v>
      </c>
      <c r="EC57" s="45">
        <f t="shared" si="135"/>
        <v>2.1999999999999999E-2</v>
      </c>
      <c r="ED57" s="45">
        <f t="shared" si="135"/>
        <v>2.1999999999999999E-2</v>
      </c>
      <c r="EE57" s="45">
        <f t="shared" ref="EE57:EU57" si="141">CN6-BC$14</f>
        <v>2.1999999999999992E-2</v>
      </c>
      <c r="EF57" s="45">
        <f t="shared" si="141"/>
        <v>2.1999999999999992E-2</v>
      </c>
      <c r="EG57" s="45">
        <f t="shared" si="141"/>
        <v>4.1999999999999996E-2</v>
      </c>
      <c r="EH57" s="45">
        <f t="shared" si="141"/>
        <v>4.1999999999999996E-2</v>
      </c>
      <c r="EI57" s="45">
        <f t="shared" si="141"/>
        <v>4.2000000000000023E-2</v>
      </c>
      <c r="EJ57" s="45">
        <f t="shared" si="141"/>
        <v>3.7000000000000005E-2</v>
      </c>
      <c r="EK57" s="45">
        <f t="shared" si="141"/>
        <v>3.7000000000000005E-2</v>
      </c>
      <c r="EL57" s="45">
        <f t="shared" si="141"/>
        <v>3.7000000000000005E-2</v>
      </c>
      <c r="EM57" s="45">
        <f t="shared" si="141"/>
        <v>3.7000000000000005E-2</v>
      </c>
      <c r="EN57" s="45">
        <f t="shared" si="141"/>
        <v>3.7000000000000005E-2</v>
      </c>
      <c r="EO57" s="45">
        <f t="shared" si="141"/>
        <v>6.8999999999999992E-2</v>
      </c>
      <c r="EP57" s="45">
        <f t="shared" si="141"/>
        <v>6.9000000000000006E-2</v>
      </c>
      <c r="EQ57" s="45">
        <f t="shared" si="141"/>
        <v>2.3E-2</v>
      </c>
      <c r="ER57" s="45">
        <f t="shared" si="141"/>
        <v>3.1E-2</v>
      </c>
      <c r="ES57" s="45">
        <f t="shared" si="141"/>
        <v>3.1E-2</v>
      </c>
      <c r="ET57" s="45">
        <f t="shared" si="141"/>
        <v>2.1999999999999992E-2</v>
      </c>
      <c r="EU57" s="45">
        <f t="shared" si="141"/>
        <v>2.1999999999999992E-2</v>
      </c>
      <c r="EV57" s="45">
        <f>DE6-BT$14</f>
        <v>2.1999999999999992E-2</v>
      </c>
      <c r="EY57" s="41" t="s">
        <v>2249</v>
      </c>
      <c r="EZ57" s="45">
        <f>DP57/BY6</f>
        <v>0.26739926739926739</v>
      </c>
      <c r="FA57" s="45">
        <f t="shared" si="137"/>
        <v>0.33333333333333337</v>
      </c>
      <c r="FB57" s="45">
        <f t="shared" si="137"/>
        <v>0.26739926739926739</v>
      </c>
      <c r="FC57" s="45">
        <f t="shared" si="137"/>
        <v>0.29435483870967738</v>
      </c>
      <c r="FD57" s="45">
        <f t="shared" si="137"/>
        <v>0.52898550724637683</v>
      </c>
      <c r="FE57" s="45">
        <f t="shared" si="137"/>
        <v>0.4181818181818181</v>
      </c>
      <c r="FF57" s="45">
        <f t="shared" si="137"/>
        <v>0.4521739130434782</v>
      </c>
      <c r="FG57" s="45">
        <f t="shared" si="137"/>
        <v>0.4521739130434782</v>
      </c>
      <c r="FH57" s="45">
        <f t="shared" si="137"/>
        <v>0.5252525252525253</v>
      </c>
      <c r="FI57" s="45">
        <f t="shared" si="137"/>
        <v>0.38750000000000001</v>
      </c>
      <c r="FJ57" s="45">
        <f t="shared" si="137"/>
        <v>0.38750000000000001</v>
      </c>
      <c r="FK57" s="45">
        <f t="shared" si="137"/>
        <v>0.31884057971014484</v>
      </c>
      <c r="FL57" s="45">
        <f t="shared" si="137"/>
        <v>0.31884057971014484</v>
      </c>
      <c r="FM57" s="45">
        <f t="shared" si="137"/>
        <v>0.34920634920634919</v>
      </c>
      <c r="FN57" s="45">
        <f t="shared" si="137"/>
        <v>0.35483870967741932</v>
      </c>
      <c r="FO57" s="45">
        <f t="shared" si="137"/>
        <v>0.31884057971014484</v>
      </c>
      <c r="FP57" s="45">
        <f t="shared" si="137"/>
        <v>0.31884057971014484</v>
      </c>
      <c r="FQ57" s="45">
        <f t="shared" si="138"/>
        <v>0.39999999999999997</v>
      </c>
      <c r="FR57" s="45">
        <f t="shared" si="138"/>
        <v>0.39999999999999997</v>
      </c>
      <c r="FS57" s="45">
        <f t="shared" si="138"/>
        <v>0.27631578947368435</v>
      </c>
      <c r="FT57" s="45">
        <f t="shared" si="138"/>
        <v>0.38541666666666669</v>
      </c>
      <c r="FU57" s="45">
        <f t="shared" si="138"/>
        <v>0.2868217054263566</v>
      </c>
      <c r="FV57" s="45">
        <f t="shared" si="138"/>
        <v>0.3775510204081633</v>
      </c>
      <c r="FW57" s="45">
        <f t="shared" si="138"/>
        <v>0.38541666666666669</v>
      </c>
      <c r="FX57" s="45">
        <f t="shared" si="138"/>
        <v>0.38541666666666669</v>
      </c>
      <c r="FY57" s="45">
        <f t="shared" si="138"/>
        <v>0.48936170212765956</v>
      </c>
      <c r="FZ57" s="45">
        <f t="shared" si="138"/>
        <v>0.54330708661417326</v>
      </c>
      <c r="GA57" s="45">
        <f t="shared" si="138"/>
        <v>0.34328358208955223</v>
      </c>
      <c r="GB57" s="45">
        <f t="shared" si="138"/>
        <v>0.38271604938271603</v>
      </c>
      <c r="GC57" s="45">
        <f t="shared" si="138"/>
        <v>0.38271604938271603</v>
      </c>
      <c r="GD57" s="45">
        <f t="shared" si="138"/>
        <v>0.30985915492957739</v>
      </c>
      <c r="GE57" s="45">
        <f t="shared" si="138"/>
        <v>0.31884057971014484</v>
      </c>
      <c r="GF57" s="45">
        <f t="shared" si="138"/>
        <v>0.31884057971014484</v>
      </c>
    </row>
    <row r="58" spans="117:188" ht="24">
      <c r="DM58" s="41">
        <v>12</v>
      </c>
      <c r="DN58" s="41">
        <v>15</v>
      </c>
      <c r="DO58" s="41" t="str">
        <f t="shared" si="97"/>
        <v>処遇加算Ⅱ特定加算なしベア加算なしから新加算Ⅴ（11）</v>
      </c>
      <c r="DP58" s="45">
        <f t="shared" ref="DP58:ED58" si="142">BY17-AN$14</f>
        <v>2.7999999999999997E-2</v>
      </c>
      <c r="DQ58" s="45">
        <f t="shared" si="142"/>
        <v>2.7999999999999997E-2</v>
      </c>
      <c r="DR58" s="45">
        <f t="shared" si="142"/>
        <v>2.7999999999999997E-2</v>
      </c>
      <c r="DS58" s="45">
        <f t="shared" si="142"/>
        <v>2.7999999999999997E-2</v>
      </c>
      <c r="DT58" s="45">
        <f t="shared" si="142"/>
        <v>2.7999999999999997E-2</v>
      </c>
      <c r="DU58" s="45">
        <f t="shared" si="142"/>
        <v>1.1999999999999997E-2</v>
      </c>
      <c r="DV58" s="45">
        <f t="shared" si="142"/>
        <v>2.3999999999999994E-2</v>
      </c>
      <c r="DW58" s="45">
        <f t="shared" si="142"/>
        <v>2.3999999999999994E-2</v>
      </c>
      <c r="DX58" s="45">
        <f t="shared" si="142"/>
        <v>2.4000000000000007E-2</v>
      </c>
      <c r="DY58" s="45">
        <f t="shared" si="142"/>
        <v>1.2999999999999998E-2</v>
      </c>
      <c r="DZ58" s="45">
        <f t="shared" si="142"/>
        <v>1.2999999999999998E-2</v>
      </c>
      <c r="EA58" s="45" t="e">
        <f t="shared" si="142"/>
        <v>#VALUE!</v>
      </c>
      <c r="EB58" s="45">
        <f t="shared" si="142"/>
        <v>9.0000000000000011E-3</v>
      </c>
      <c r="EC58" s="45">
        <f t="shared" si="142"/>
        <v>9.0000000000000011E-3</v>
      </c>
      <c r="ED58" s="45">
        <f t="shared" si="142"/>
        <v>9.0000000000000011E-3</v>
      </c>
      <c r="EE58" s="45">
        <f t="shared" ref="EE58:EU58" si="143">CN17-BC$14</f>
        <v>9.0000000000000011E-3</v>
      </c>
      <c r="EF58" s="45">
        <f t="shared" si="143"/>
        <v>9.0000000000000011E-3</v>
      </c>
      <c r="EG58" s="45">
        <f t="shared" si="143"/>
        <v>1.6E-2</v>
      </c>
      <c r="EH58" s="45">
        <f t="shared" si="143"/>
        <v>1.6E-2</v>
      </c>
      <c r="EI58" s="45">
        <f t="shared" si="143"/>
        <v>1.6E-2</v>
      </c>
      <c r="EJ58" s="45">
        <f t="shared" si="143"/>
        <v>1.7000000000000001E-2</v>
      </c>
      <c r="EK58" s="45">
        <f t="shared" si="143"/>
        <v>1.7000000000000001E-2</v>
      </c>
      <c r="EL58" s="45">
        <f t="shared" si="143"/>
        <v>1.7000000000000001E-2</v>
      </c>
      <c r="EM58" s="45">
        <f t="shared" si="143"/>
        <v>1.7000000000000001E-2</v>
      </c>
      <c r="EN58" s="45">
        <f t="shared" si="143"/>
        <v>1.7000000000000001E-2</v>
      </c>
      <c r="EO58" s="45">
        <f t="shared" si="143"/>
        <v>3.1E-2</v>
      </c>
      <c r="EP58" s="45">
        <f t="shared" si="143"/>
        <v>3.0999999999999993E-2</v>
      </c>
      <c r="EQ58" s="45">
        <f t="shared" si="143"/>
        <v>1.2000000000000004E-2</v>
      </c>
      <c r="ER58" s="45">
        <f t="shared" si="143"/>
        <v>1.2999999999999998E-2</v>
      </c>
      <c r="ES58" s="45">
        <f t="shared" si="143"/>
        <v>1.2999999999999998E-2</v>
      </c>
      <c r="ET58" s="45">
        <f t="shared" si="143"/>
        <v>9.0000000000000011E-3</v>
      </c>
      <c r="EU58" s="45">
        <f t="shared" si="143"/>
        <v>9.0000000000000011E-3</v>
      </c>
      <c r="EV58" s="45">
        <f>DE17-BT$14</f>
        <v>9.0000000000000011E-3</v>
      </c>
      <c r="EY58" s="41" t="s">
        <v>2250</v>
      </c>
      <c r="EZ58" s="45">
        <f>DP58/BY17</f>
        <v>0.12280701754385963</v>
      </c>
      <c r="FA58" s="45">
        <f t="shared" ref="FA58:GF58" si="144">DQ58/BZ17</f>
        <v>0.16091954022988506</v>
      </c>
      <c r="FB58" s="45">
        <f t="shared" si="144"/>
        <v>0.12280701754385963</v>
      </c>
      <c r="FC58" s="45">
        <f t="shared" si="144"/>
        <v>0.13793103448275862</v>
      </c>
      <c r="FD58" s="45">
        <f t="shared" si="144"/>
        <v>0.30107526881720426</v>
      </c>
      <c r="FE58" s="45">
        <f t="shared" si="144"/>
        <v>0.27272727272727265</v>
      </c>
      <c r="FF58" s="45">
        <f t="shared" si="144"/>
        <v>0.27586206896551718</v>
      </c>
      <c r="FG58" s="45">
        <f t="shared" si="144"/>
        <v>0.27586206896551718</v>
      </c>
      <c r="FH58" s="45">
        <f t="shared" si="144"/>
        <v>0.33802816901408456</v>
      </c>
      <c r="FI58" s="45">
        <f t="shared" si="144"/>
        <v>0.20967741935483866</v>
      </c>
      <c r="FJ58" s="45">
        <f t="shared" si="144"/>
        <v>0.20967741935483866</v>
      </c>
      <c r="FK58" s="45" t="e">
        <f t="shared" si="144"/>
        <v>#VALUE!</v>
      </c>
      <c r="FL58" s="45">
        <f t="shared" si="144"/>
        <v>0.16071428571428573</v>
      </c>
      <c r="FM58" s="45">
        <f t="shared" si="144"/>
        <v>0.18000000000000002</v>
      </c>
      <c r="FN58" s="45">
        <f t="shared" si="144"/>
        <v>0.18367346938775511</v>
      </c>
      <c r="FO58" s="45">
        <f t="shared" si="144"/>
        <v>0.16071428571428573</v>
      </c>
      <c r="FP58" s="45">
        <f t="shared" si="144"/>
        <v>0.16071428571428573</v>
      </c>
      <c r="FQ58" s="45">
        <f t="shared" si="144"/>
        <v>0.20253164556962025</v>
      </c>
      <c r="FR58" s="45">
        <f t="shared" si="144"/>
        <v>0.20253164556962025</v>
      </c>
      <c r="FS58" s="45">
        <f t="shared" si="144"/>
        <v>0.12698412698412698</v>
      </c>
      <c r="FT58" s="45">
        <f t="shared" si="144"/>
        <v>0.22368421052631582</v>
      </c>
      <c r="FU58" s="45">
        <f t="shared" si="144"/>
        <v>0.15596330275229359</v>
      </c>
      <c r="FV58" s="45">
        <f t="shared" si="144"/>
        <v>0.21794871794871795</v>
      </c>
      <c r="FW58" s="45">
        <f t="shared" si="144"/>
        <v>0.22368421052631582</v>
      </c>
      <c r="FX58" s="45">
        <f t="shared" si="144"/>
        <v>0.22368421052631582</v>
      </c>
      <c r="FY58" s="45">
        <f t="shared" si="144"/>
        <v>0.3009708737864078</v>
      </c>
      <c r="FZ58" s="45">
        <f t="shared" si="144"/>
        <v>0.348314606741573</v>
      </c>
      <c r="GA58" s="45">
        <f t="shared" si="144"/>
        <v>0.21428571428571433</v>
      </c>
      <c r="GB58" s="45">
        <f t="shared" si="144"/>
        <v>0.20634920634920631</v>
      </c>
      <c r="GC58" s="45">
        <f t="shared" si="144"/>
        <v>0.20634920634920631</v>
      </c>
      <c r="GD58" s="45">
        <f t="shared" si="144"/>
        <v>0.15517241379310345</v>
      </c>
      <c r="GE58" s="45">
        <f t="shared" si="144"/>
        <v>0.16071428571428573</v>
      </c>
      <c r="GF58" s="45">
        <f t="shared" si="144"/>
        <v>0.16071428571428573</v>
      </c>
    </row>
    <row r="59" spans="117:188">
      <c r="DM59" s="41">
        <v>13</v>
      </c>
      <c r="DN59" s="41">
        <v>1</v>
      </c>
      <c r="DO59" s="41" t="str">
        <f t="shared" si="97"/>
        <v>処遇加算Ⅲ特定加算Ⅰベア加算から新加算Ⅰ</v>
      </c>
      <c r="DP59" s="45">
        <f t="shared" ref="DP59:ED62" si="145">BY3-AN$15</f>
        <v>0.19100000000000006</v>
      </c>
      <c r="DQ59" s="45">
        <f t="shared" si="145"/>
        <v>0.14700000000000002</v>
      </c>
      <c r="DR59" s="45">
        <f t="shared" si="145"/>
        <v>0.19100000000000006</v>
      </c>
      <c r="DS59" s="45">
        <f t="shared" si="145"/>
        <v>0.16999999999999998</v>
      </c>
      <c r="DT59" s="45">
        <f t="shared" si="145"/>
        <v>8.0999999999999989E-2</v>
      </c>
      <c r="DU59" s="45">
        <f t="shared" si="145"/>
        <v>3.7999999999999992E-2</v>
      </c>
      <c r="DV59" s="45">
        <f t="shared" si="145"/>
        <v>7.4999999999999997E-2</v>
      </c>
      <c r="DW59" s="45">
        <f t="shared" si="145"/>
        <v>7.4999999999999997E-2</v>
      </c>
      <c r="DX59" s="45">
        <f t="shared" si="145"/>
        <v>6.2000000000000013E-2</v>
      </c>
      <c r="DY59" s="45">
        <f t="shared" si="145"/>
        <v>5.3000000000000005E-2</v>
      </c>
      <c r="DZ59" s="45">
        <f t="shared" si="145"/>
        <v>5.3000000000000005E-2</v>
      </c>
      <c r="EA59" s="45">
        <f t="shared" si="145"/>
        <v>4.7E-2</v>
      </c>
      <c r="EB59" s="45">
        <f t="shared" si="145"/>
        <v>4.7E-2</v>
      </c>
      <c r="EC59" s="45">
        <f t="shared" si="145"/>
        <v>4.3000000000000003E-2</v>
      </c>
      <c r="ED59" s="45">
        <f t="shared" si="145"/>
        <v>4.1000000000000002E-2</v>
      </c>
      <c r="EE59" s="45">
        <f t="shared" ref="EE59:EU59" si="146">CN3-BC$15</f>
        <v>4.7E-2</v>
      </c>
      <c r="EF59" s="45">
        <f t="shared" si="146"/>
        <v>4.7E-2</v>
      </c>
      <c r="EG59" s="45">
        <f t="shared" si="146"/>
        <v>6.7000000000000018E-2</v>
      </c>
      <c r="EH59" s="45">
        <f t="shared" si="146"/>
        <v>6.7000000000000018E-2</v>
      </c>
      <c r="EI59" s="45">
        <f t="shared" si="146"/>
        <v>0.10499999999999997</v>
      </c>
      <c r="EJ59" s="45">
        <f t="shared" si="146"/>
        <v>6.5000000000000002E-2</v>
      </c>
      <c r="EK59" s="45">
        <f t="shared" si="146"/>
        <v>9.1999999999999985E-2</v>
      </c>
      <c r="EL59" s="45">
        <f t="shared" si="146"/>
        <v>6.7000000000000004E-2</v>
      </c>
      <c r="EM59" s="45">
        <f t="shared" si="146"/>
        <v>6.5000000000000002E-2</v>
      </c>
      <c r="EN59" s="45">
        <f t="shared" si="146"/>
        <v>6.5000000000000002E-2</v>
      </c>
      <c r="EO59" s="45">
        <f t="shared" si="146"/>
        <v>9.0000000000000024E-2</v>
      </c>
      <c r="EP59" s="45">
        <f t="shared" si="146"/>
        <v>7.8000000000000014E-2</v>
      </c>
      <c r="EQ59" s="45">
        <f t="shared" si="146"/>
        <v>4.8000000000000001E-2</v>
      </c>
      <c r="ER59" s="45">
        <f t="shared" si="146"/>
        <v>5.3000000000000005E-2</v>
      </c>
      <c r="ES59" s="45">
        <f t="shared" si="146"/>
        <v>5.3000000000000005E-2</v>
      </c>
      <c r="ET59" s="45">
        <f t="shared" si="146"/>
        <v>4.9000000000000002E-2</v>
      </c>
      <c r="EU59" s="45">
        <f t="shared" si="146"/>
        <v>4.8000000000000001E-2</v>
      </c>
      <c r="EV59" s="45">
        <f>DE3-BT$15</f>
        <v>4.7E-2</v>
      </c>
      <c r="EY59" s="41" t="s">
        <v>2251</v>
      </c>
      <c r="EZ59" s="45">
        <f>DP59/BY3</f>
        <v>0.4580335731414869</v>
      </c>
      <c r="FA59" s="45">
        <f t="shared" ref="FA59:FP62" si="147">DQ59/BZ3</f>
        <v>0.4285714285714286</v>
      </c>
      <c r="FB59" s="45">
        <f t="shared" si="147"/>
        <v>0.4580335731414869</v>
      </c>
      <c r="FC59" s="45">
        <f t="shared" si="147"/>
        <v>0.44502617801047117</v>
      </c>
      <c r="FD59" s="45">
        <f t="shared" si="147"/>
        <v>0.36322869955156944</v>
      </c>
      <c r="FE59" s="45">
        <f t="shared" si="147"/>
        <v>0.46913580246913578</v>
      </c>
      <c r="FF59" s="45">
        <f t="shared" si="147"/>
        <v>0.47169811320754712</v>
      </c>
      <c r="FG59" s="45">
        <f t="shared" si="147"/>
        <v>0.47169811320754712</v>
      </c>
      <c r="FH59" s="45">
        <f t="shared" si="147"/>
        <v>0.4525547445255475</v>
      </c>
      <c r="FI59" s="45">
        <f t="shared" si="147"/>
        <v>0.38405797101449274</v>
      </c>
      <c r="FJ59" s="45">
        <f t="shared" si="147"/>
        <v>0.38405797101449274</v>
      </c>
      <c r="FK59" s="45">
        <f t="shared" si="147"/>
        <v>0.4563106796116505</v>
      </c>
      <c r="FL59" s="45">
        <f t="shared" si="147"/>
        <v>0.4563106796116505</v>
      </c>
      <c r="FM59" s="45">
        <f t="shared" si="147"/>
        <v>0.44791666666666669</v>
      </c>
      <c r="FN59" s="45">
        <f t="shared" si="147"/>
        <v>0.44086021505376344</v>
      </c>
      <c r="FO59" s="45">
        <f t="shared" si="147"/>
        <v>0.4563106796116505</v>
      </c>
      <c r="FP59" s="45">
        <f t="shared" si="147"/>
        <v>0.4563106796116505</v>
      </c>
      <c r="FQ59" s="45">
        <f t="shared" ref="FQ59:GF62" si="148">EG59/CP3</f>
        <v>0.45578231292517013</v>
      </c>
      <c r="FR59" s="45">
        <f t="shared" si="148"/>
        <v>0.45578231292517013</v>
      </c>
      <c r="FS59" s="45">
        <f t="shared" si="148"/>
        <v>0.49763033175355442</v>
      </c>
      <c r="FT59" s="45">
        <f t="shared" si="148"/>
        <v>0.49618320610687022</v>
      </c>
      <c r="FU59" s="45">
        <f t="shared" si="148"/>
        <v>0.52272727272727271</v>
      </c>
      <c r="FV59" s="45">
        <f t="shared" si="148"/>
        <v>0.5</v>
      </c>
      <c r="FW59" s="45">
        <f t="shared" si="148"/>
        <v>0.50387596899224807</v>
      </c>
      <c r="FX59" s="45">
        <f t="shared" si="148"/>
        <v>0.50387596899224807</v>
      </c>
      <c r="FY59" s="45">
        <f t="shared" si="148"/>
        <v>0.42654028436018965</v>
      </c>
      <c r="FZ59" s="45">
        <f t="shared" si="148"/>
        <v>0.40837696335078538</v>
      </c>
      <c r="GA59" s="45">
        <f t="shared" si="148"/>
        <v>0.47524752475247523</v>
      </c>
      <c r="GB59" s="45">
        <f t="shared" si="148"/>
        <v>0.42400000000000004</v>
      </c>
      <c r="GC59" s="45">
        <f t="shared" si="148"/>
        <v>0.42400000000000004</v>
      </c>
      <c r="GD59" s="45">
        <f t="shared" si="148"/>
        <v>0.45794392523364491</v>
      </c>
      <c r="GE59" s="45">
        <f t="shared" si="148"/>
        <v>0.45714285714285718</v>
      </c>
      <c r="GF59" s="45">
        <f t="shared" si="148"/>
        <v>0.45192307692307693</v>
      </c>
    </row>
    <row r="60" spans="117:188">
      <c r="DM60" s="41">
        <v>13</v>
      </c>
      <c r="DN60" s="41">
        <v>2</v>
      </c>
      <c r="DO60" s="41" t="str">
        <f t="shared" si="97"/>
        <v>処遇加算Ⅲ特定加算Ⅰベア加算から新加算Ⅱ</v>
      </c>
      <c r="DP60" s="45">
        <f t="shared" si="145"/>
        <v>0.17600000000000005</v>
      </c>
      <c r="DQ60" s="45">
        <f t="shared" si="145"/>
        <v>0.13200000000000001</v>
      </c>
      <c r="DR60" s="45">
        <f t="shared" si="145"/>
        <v>0.17600000000000005</v>
      </c>
      <c r="DS60" s="45">
        <f t="shared" si="145"/>
        <v>0.15499999999999997</v>
      </c>
      <c r="DT60" s="45" t="e">
        <f t="shared" si="145"/>
        <v>#VALUE!</v>
      </c>
      <c r="DU60" s="45">
        <f t="shared" si="145"/>
        <v>3.6999999999999991E-2</v>
      </c>
      <c r="DV60" s="45" t="e">
        <f t="shared" si="145"/>
        <v>#VALUE!</v>
      </c>
      <c r="DW60" s="45" t="e">
        <f t="shared" si="145"/>
        <v>#VALUE!</v>
      </c>
      <c r="DX60" s="45">
        <f t="shared" si="145"/>
        <v>6.0000000000000012E-2</v>
      </c>
      <c r="DY60" s="45">
        <f t="shared" si="145"/>
        <v>4.9000000000000002E-2</v>
      </c>
      <c r="DZ60" s="45">
        <f t="shared" si="145"/>
        <v>4.9000000000000002E-2</v>
      </c>
      <c r="EA60" s="45">
        <f t="shared" si="145"/>
        <v>4.4999999999999998E-2</v>
      </c>
      <c r="EB60" s="45">
        <f t="shared" si="145"/>
        <v>4.4999999999999998E-2</v>
      </c>
      <c r="EC60" s="45">
        <f t="shared" si="145"/>
        <v>4.1000000000000002E-2</v>
      </c>
      <c r="ED60" s="45">
        <f t="shared" si="145"/>
        <v>3.9E-2</v>
      </c>
      <c r="EE60" s="45" t="e">
        <f t="shared" ref="EE60:EU60" si="149">CN4-BC$15</f>
        <v>#VALUE!</v>
      </c>
      <c r="EF60" s="45">
        <f t="shared" si="149"/>
        <v>4.4999999999999998E-2</v>
      </c>
      <c r="EG60" s="45">
        <f t="shared" si="149"/>
        <v>6.4000000000000015E-2</v>
      </c>
      <c r="EH60" s="45">
        <f t="shared" si="149"/>
        <v>6.4000000000000015E-2</v>
      </c>
      <c r="EI60" s="45">
        <f t="shared" si="149"/>
        <v>0.10199999999999997</v>
      </c>
      <c r="EJ60" s="45">
        <f t="shared" si="149"/>
        <v>6.2E-2</v>
      </c>
      <c r="EK60" s="45">
        <f t="shared" si="149"/>
        <v>8.8999999999999982E-2</v>
      </c>
      <c r="EL60" s="45">
        <f t="shared" si="149"/>
        <v>6.4000000000000001E-2</v>
      </c>
      <c r="EM60" s="45" t="e">
        <f t="shared" si="149"/>
        <v>#VALUE!</v>
      </c>
      <c r="EN60" s="45" t="e">
        <f t="shared" si="149"/>
        <v>#VALUE!</v>
      </c>
      <c r="EO60" s="45">
        <f t="shared" si="149"/>
        <v>8.6000000000000021E-2</v>
      </c>
      <c r="EP60" s="45">
        <f t="shared" si="149"/>
        <v>7.400000000000001E-2</v>
      </c>
      <c r="EQ60" s="45" t="e">
        <f t="shared" si="149"/>
        <v>#VALUE!</v>
      </c>
      <c r="ER60" s="45" t="e">
        <f t="shared" si="149"/>
        <v>#VALUE!</v>
      </c>
      <c r="ES60" s="45" t="e">
        <f t="shared" si="149"/>
        <v>#VALUE!</v>
      </c>
      <c r="ET60" s="45" t="e">
        <f t="shared" si="149"/>
        <v>#VALUE!</v>
      </c>
      <c r="EU60" s="45" t="e">
        <f t="shared" si="149"/>
        <v>#VALUE!</v>
      </c>
      <c r="EV60" s="45" t="e">
        <f>DE4-BT$15</f>
        <v>#VALUE!</v>
      </c>
      <c r="EY60" s="41" t="s">
        <v>2252</v>
      </c>
      <c r="EZ60" s="45">
        <f>DP60/BY4</f>
        <v>0.4378109452736319</v>
      </c>
      <c r="FA60" s="45">
        <f t="shared" si="147"/>
        <v>0.40243902439024393</v>
      </c>
      <c r="FB60" s="45">
        <f t="shared" si="147"/>
        <v>0.4378109452736319</v>
      </c>
      <c r="FC60" s="45">
        <f t="shared" si="147"/>
        <v>0.42234332425068111</v>
      </c>
      <c r="FD60" s="451" t="s">
        <v>2126</v>
      </c>
      <c r="FE60" s="45">
        <f t="shared" si="147"/>
        <v>0.46249999999999997</v>
      </c>
      <c r="FF60" s="451" t="s">
        <v>2126</v>
      </c>
      <c r="FG60" s="451" t="s">
        <v>2126</v>
      </c>
      <c r="FH60" s="45">
        <f t="shared" si="147"/>
        <v>0.44444444444444448</v>
      </c>
      <c r="FI60" s="45">
        <f t="shared" si="147"/>
        <v>0.36567164179104478</v>
      </c>
      <c r="FJ60" s="45">
        <f t="shared" si="147"/>
        <v>0.36567164179104478</v>
      </c>
      <c r="FK60" s="45">
        <f t="shared" si="147"/>
        <v>0.44554455445544555</v>
      </c>
      <c r="FL60" s="45">
        <f t="shared" si="147"/>
        <v>0.44554455445544555</v>
      </c>
      <c r="FM60" s="45">
        <f t="shared" si="147"/>
        <v>0.43617021276595747</v>
      </c>
      <c r="FN60" s="45">
        <f t="shared" si="147"/>
        <v>0.4285714285714286</v>
      </c>
      <c r="FO60" s="451" t="s">
        <v>2126</v>
      </c>
      <c r="FP60" s="45">
        <f t="shared" si="147"/>
        <v>0.44554455445544555</v>
      </c>
      <c r="FQ60" s="45">
        <f t="shared" si="148"/>
        <v>0.44444444444444448</v>
      </c>
      <c r="FR60" s="45">
        <f t="shared" si="148"/>
        <v>0.44444444444444448</v>
      </c>
      <c r="FS60" s="45">
        <f t="shared" si="148"/>
        <v>0.49038461538461531</v>
      </c>
      <c r="FT60" s="45">
        <f t="shared" si="148"/>
        <v>0.484375</v>
      </c>
      <c r="FU60" s="45">
        <f t="shared" si="148"/>
        <v>0.51445086705202303</v>
      </c>
      <c r="FV60" s="45">
        <f t="shared" si="148"/>
        <v>0.48854961832061067</v>
      </c>
      <c r="FW60" s="451" t="s">
        <v>2126</v>
      </c>
      <c r="FX60" s="451" t="s">
        <v>2126</v>
      </c>
      <c r="FY60" s="45">
        <f t="shared" si="148"/>
        <v>0.4154589371980677</v>
      </c>
      <c r="FZ60" s="45">
        <f t="shared" si="148"/>
        <v>0.39572192513368992</v>
      </c>
      <c r="GA60" s="451" t="s">
        <v>2126</v>
      </c>
      <c r="GB60" s="451" t="s">
        <v>2126</v>
      </c>
      <c r="GC60" s="451" t="s">
        <v>2126</v>
      </c>
      <c r="GD60" s="451" t="s">
        <v>2126</v>
      </c>
      <c r="GE60" s="451" t="s">
        <v>2126</v>
      </c>
      <c r="GF60" s="451" t="s">
        <v>2126</v>
      </c>
    </row>
    <row r="61" spans="117:188">
      <c r="DM61" s="41">
        <v>13</v>
      </c>
      <c r="DN61" s="41">
        <v>3</v>
      </c>
      <c r="DO61" s="41" t="str">
        <f t="shared" si="97"/>
        <v>処遇加算Ⅲ特定加算Ⅰベア加算から新加算Ⅲ</v>
      </c>
      <c r="DP61" s="45">
        <f t="shared" si="145"/>
        <v>0.12100000000000005</v>
      </c>
      <c r="DQ61" s="45">
        <f t="shared" si="145"/>
        <v>7.7000000000000013E-2</v>
      </c>
      <c r="DR61" s="45">
        <f t="shared" si="145"/>
        <v>0.12100000000000005</v>
      </c>
      <c r="DS61" s="45">
        <f t="shared" si="145"/>
        <v>9.9999999999999978E-2</v>
      </c>
      <c r="DT61" s="45">
        <f t="shared" si="145"/>
        <v>1.999999999999999E-2</v>
      </c>
      <c r="DU61" s="45">
        <f t="shared" si="145"/>
        <v>2.3999999999999994E-2</v>
      </c>
      <c r="DV61" s="45">
        <f t="shared" si="145"/>
        <v>5.3999999999999979E-2</v>
      </c>
      <c r="DW61" s="45">
        <f t="shared" si="145"/>
        <v>5.3999999999999979E-2</v>
      </c>
      <c r="DX61" s="45">
        <f t="shared" si="145"/>
        <v>4.0999999999999995E-2</v>
      </c>
      <c r="DY61" s="45">
        <f t="shared" si="145"/>
        <v>1.2999999999999998E-2</v>
      </c>
      <c r="DZ61" s="45">
        <f t="shared" si="145"/>
        <v>1.2999999999999998E-2</v>
      </c>
      <c r="EA61" s="45">
        <f t="shared" si="145"/>
        <v>0.03</v>
      </c>
      <c r="EB61" s="45">
        <f t="shared" si="145"/>
        <v>0.03</v>
      </c>
      <c r="EC61" s="45">
        <f t="shared" si="145"/>
        <v>2.6000000000000002E-2</v>
      </c>
      <c r="ED61" s="45">
        <f t="shared" si="145"/>
        <v>2.4E-2</v>
      </c>
      <c r="EE61" s="45">
        <f t="shared" ref="EE61:EU61" si="150">CN5-BC$15</f>
        <v>0.03</v>
      </c>
      <c r="EF61" s="45">
        <f t="shared" si="150"/>
        <v>0.03</v>
      </c>
      <c r="EG61" s="45">
        <f t="shared" si="150"/>
        <v>4.8000000000000001E-2</v>
      </c>
      <c r="EH61" s="45">
        <f t="shared" si="150"/>
        <v>4.8000000000000001E-2</v>
      </c>
      <c r="EI61" s="45">
        <f t="shared" si="150"/>
        <v>8.6000000000000007E-2</v>
      </c>
      <c r="EJ61" s="45">
        <f t="shared" si="150"/>
        <v>5.2000000000000005E-2</v>
      </c>
      <c r="EK61" s="45">
        <f t="shared" si="150"/>
        <v>7.8999999999999973E-2</v>
      </c>
      <c r="EL61" s="45">
        <f t="shared" si="150"/>
        <v>5.4000000000000006E-2</v>
      </c>
      <c r="EM61" s="45">
        <f t="shared" si="150"/>
        <v>5.4000000000000006E-2</v>
      </c>
      <c r="EN61" s="45">
        <f t="shared" si="150"/>
        <v>5.4000000000000006E-2</v>
      </c>
      <c r="EO61" s="45">
        <f t="shared" si="150"/>
        <v>4.7000000000000014E-2</v>
      </c>
      <c r="EP61" s="45">
        <f t="shared" si="150"/>
        <v>3.5000000000000003E-2</v>
      </c>
      <c r="EQ61" s="45">
        <f t="shared" si="150"/>
        <v>3.1E-2</v>
      </c>
      <c r="ER61" s="45">
        <f t="shared" si="150"/>
        <v>2.700000000000001E-2</v>
      </c>
      <c r="ES61" s="45">
        <f t="shared" si="150"/>
        <v>2.700000000000001E-2</v>
      </c>
      <c r="ET61" s="45">
        <f t="shared" si="150"/>
        <v>3.1E-2</v>
      </c>
      <c r="EU61" s="45">
        <f t="shared" si="150"/>
        <v>0.03</v>
      </c>
      <c r="EV61" s="45">
        <f>DE5-BT$15</f>
        <v>2.8999999999999998E-2</v>
      </c>
      <c r="EY61" s="41" t="s">
        <v>2253</v>
      </c>
      <c r="EZ61" s="45">
        <f>DP61/BY5</f>
        <v>0.34870317002881857</v>
      </c>
      <c r="FA61" s="45">
        <f t="shared" si="147"/>
        <v>0.2820512820512821</v>
      </c>
      <c r="FB61" s="45">
        <f t="shared" si="147"/>
        <v>0.34870317002881857</v>
      </c>
      <c r="FC61" s="45">
        <f t="shared" si="147"/>
        <v>0.32051282051282043</v>
      </c>
      <c r="FD61" s="45">
        <f t="shared" si="147"/>
        <v>0.12345679012345673</v>
      </c>
      <c r="FE61" s="45">
        <f t="shared" si="147"/>
        <v>0.35820895522388058</v>
      </c>
      <c r="FF61" s="45">
        <f t="shared" si="147"/>
        <v>0.39130434782608686</v>
      </c>
      <c r="FG61" s="45">
        <f t="shared" si="147"/>
        <v>0.39130434782608686</v>
      </c>
      <c r="FH61" s="45">
        <f t="shared" si="147"/>
        <v>0.35344827586206895</v>
      </c>
      <c r="FI61" s="45">
        <f t="shared" si="147"/>
        <v>0.13265306122448978</v>
      </c>
      <c r="FJ61" s="45">
        <f t="shared" si="147"/>
        <v>0.13265306122448978</v>
      </c>
      <c r="FK61" s="45">
        <f t="shared" si="147"/>
        <v>0.34883720930232559</v>
      </c>
      <c r="FL61" s="45">
        <f t="shared" si="147"/>
        <v>0.34883720930232559</v>
      </c>
      <c r="FM61" s="45">
        <f t="shared" si="147"/>
        <v>0.32911392405063294</v>
      </c>
      <c r="FN61" s="45">
        <f t="shared" si="147"/>
        <v>0.31578947368421056</v>
      </c>
      <c r="FO61" s="45">
        <f t="shared" si="147"/>
        <v>0.34883720930232559</v>
      </c>
      <c r="FP61" s="45">
        <f t="shared" si="147"/>
        <v>0.34883720930232559</v>
      </c>
      <c r="FQ61" s="45">
        <f t="shared" si="148"/>
        <v>0.375</v>
      </c>
      <c r="FR61" s="45">
        <f t="shared" si="148"/>
        <v>0.375</v>
      </c>
      <c r="FS61" s="45">
        <f t="shared" si="148"/>
        <v>0.44791666666666669</v>
      </c>
      <c r="FT61" s="45">
        <f t="shared" si="148"/>
        <v>0.44067796610169491</v>
      </c>
      <c r="FU61" s="45">
        <f t="shared" si="148"/>
        <v>0.48466257668711649</v>
      </c>
      <c r="FV61" s="45">
        <f t="shared" si="148"/>
        <v>0.4462809917355372</v>
      </c>
      <c r="FW61" s="45">
        <f t="shared" si="148"/>
        <v>0.4576271186440678</v>
      </c>
      <c r="FX61" s="45">
        <f t="shared" si="148"/>
        <v>0.4576271186440678</v>
      </c>
      <c r="FY61" s="45">
        <f t="shared" si="148"/>
        <v>0.27976190476190482</v>
      </c>
      <c r="FZ61" s="45">
        <f t="shared" si="148"/>
        <v>0.23648648648648651</v>
      </c>
      <c r="GA61" s="45">
        <f t="shared" si="148"/>
        <v>0.36904761904761901</v>
      </c>
      <c r="GB61" s="45">
        <f t="shared" si="148"/>
        <v>0.27272727272727282</v>
      </c>
      <c r="GC61" s="45">
        <f t="shared" si="148"/>
        <v>0.27272727272727282</v>
      </c>
      <c r="GD61" s="45">
        <f t="shared" si="148"/>
        <v>0.34831460674157305</v>
      </c>
      <c r="GE61" s="45">
        <f t="shared" si="148"/>
        <v>0.34482758620689657</v>
      </c>
      <c r="GF61" s="45">
        <f t="shared" si="148"/>
        <v>0.33720930232558138</v>
      </c>
    </row>
    <row r="62" spans="117:188">
      <c r="DM62" s="41">
        <v>13</v>
      </c>
      <c r="DN62" s="41">
        <v>4</v>
      </c>
      <c r="DO62" s="41" t="str">
        <f t="shared" si="97"/>
        <v>処遇加算Ⅲ特定加算Ⅰベア加算から新加算Ⅳ</v>
      </c>
      <c r="DP62" s="45">
        <f t="shared" si="145"/>
        <v>4.7000000000000042E-2</v>
      </c>
      <c r="DQ62" s="45">
        <f t="shared" si="145"/>
        <v>2.2999999999999993E-2</v>
      </c>
      <c r="DR62" s="45">
        <f t="shared" si="145"/>
        <v>4.7000000000000042E-2</v>
      </c>
      <c r="DS62" s="45">
        <f t="shared" si="145"/>
        <v>3.5999999999999949E-2</v>
      </c>
      <c r="DT62" s="45">
        <f t="shared" si="145"/>
        <v>-4.0000000000000036E-3</v>
      </c>
      <c r="DU62" s="45">
        <f t="shared" si="145"/>
        <v>1.1999999999999997E-2</v>
      </c>
      <c r="DV62" s="45">
        <f t="shared" si="145"/>
        <v>3.0999999999999986E-2</v>
      </c>
      <c r="DW62" s="45">
        <f t="shared" si="145"/>
        <v>3.0999999999999986E-2</v>
      </c>
      <c r="DX62" s="45">
        <f t="shared" si="145"/>
        <v>2.4000000000000007E-2</v>
      </c>
      <c r="DY62" s="45">
        <f t="shared" si="145"/>
        <v>-5.0000000000000044E-3</v>
      </c>
      <c r="DZ62" s="45">
        <f t="shared" si="145"/>
        <v>-5.0000000000000044E-3</v>
      </c>
      <c r="EA62" s="45">
        <f t="shared" si="145"/>
        <v>1.2999999999999998E-2</v>
      </c>
      <c r="EB62" s="45">
        <f t="shared" si="145"/>
        <v>1.2999999999999998E-2</v>
      </c>
      <c r="EC62" s="45">
        <f t="shared" si="145"/>
        <v>1.0000000000000002E-2</v>
      </c>
      <c r="ED62" s="45">
        <f t="shared" si="145"/>
        <v>1.0000000000000002E-2</v>
      </c>
      <c r="EE62" s="45">
        <f t="shared" ref="EE62:EU62" si="151">CN6-BC$15</f>
        <v>1.2999999999999998E-2</v>
      </c>
      <c r="EF62" s="45">
        <f t="shared" si="151"/>
        <v>1.2999999999999998E-2</v>
      </c>
      <c r="EG62" s="45">
        <f t="shared" si="151"/>
        <v>2.4999999999999994E-2</v>
      </c>
      <c r="EH62" s="45">
        <f t="shared" si="151"/>
        <v>2.4999999999999994E-2</v>
      </c>
      <c r="EI62" s="45">
        <f t="shared" si="151"/>
        <v>4.6000000000000027E-2</v>
      </c>
      <c r="EJ62" s="45">
        <f t="shared" si="151"/>
        <v>0.03</v>
      </c>
      <c r="EK62" s="45">
        <f t="shared" si="151"/>
        <v>4.4999999999999998E-2</v>
      </c>
      <c r="EL62" s="45">
        <f t="shared" si="151"/>
        <v>3.1E-2</v>
      </c>
      <c r="EM62" s="45">
        <f t="shared" si="151"/>
        <v>3.2000000000000001E-2</v>
      </c>
      <c r="EN62" s="45">
        <f t="shared" si="151"/>
        <v>3.2000000000000001E-2</v>
      </c>
      <c r="EO62" s="45">
        <f t="shared" si="151"/>
        <v>1.999999999999999E-2</v>
      </c>
      <c r="EP62" s="45">
        <f t="shared" si="151"/>
        <v>1.4000000000000012E-2</v>
      </c>
      <c r="EQ62" s="45">
        <f t="shared" si="151"/>
        <v>1.3999999999999999E-2</v>
      </c>
      <c r="ER62" s="45">
        <f t="shared" si="151"/>
        <v>9.000000000000008E-3</v>
      </c>
      <c r="ES62" s="45">
        <f t="shared" si="151"/>
        <v>9.000000000000008E-3</v>
      </c>
      <c r="ET62" s="45">
        <f t="shared" si="151"/>
        <v>1.2999999999999998E-2</v>
      </c>
      <c r="EU62" s="45">
        <f t="shared" si="151"/>
        <v>1.1999999999999997E-2</v>
      </c>
      <c r="EV62" s="45">
        <f>DE6-BT$15</f>
        <v>1.1999999999999997E-2</v>
      </c>
      <c r="EY62" s="41" t="s">
        <v>2254</v>
      </c>
      <c r="EZ62" s="45">
        <f>DP62/BY6</f>
        <v>0.1721611721611723</v>
      </c>
      <c r="FA62" s="45">
        <f t="shared" si="147"/>
        <v>0.10502283105022828</v>
      </c>
      <c r="FB62" s="45">
        <f t="shared" si="147"/>
        <v>0.1721611721611723</v>
      </c>
      <c r="FC62" s="45">
        <f t="shared" si="147"/>
        <v>0.14516129032258046</v>
      </c>
      <c r="FD62" s="45">
        <f t="shared" si="147"/>
        <v>-2.8985507246376836E-2</v>
      </c>
      <c r="FE62" s="45">
        <f t="shared" si="147"/>
        <v>0.21818181818181814</v>
      </c>
      <c r="FF62" s="45">
        <f t="shared" si="147"/>
        <v>0.26956521739130423</v>
      </c>
      <c r="FG62" s="45">
        <f t="shared" si="147"/>
        <v>0.26956521739130423</v>
      </c>
      <c r="FH62" s="45">
        <f t="shared" si="147"/>
        <v>0.24242424242424249</v>
      </c>
      <c r="FI62" s="45">
        <f t="shared" si="147"/>
        <v>-6.2500000000000056E-2</v>
      </c>
      <c r="FJ62" s="45">
        <f t="shared" si="147"/>
        <v>-6.2500000000000056E-2</v>
      </c>
      <c r="FK62" s="45">
        <f t="shared" si="147"/>
        <v>0.18840579710144925</v>
      </c>
      <c r="FL62" s="45">
        <f t="shared" si="147"/>
        <v>0.18840579710144925</v>
      </c>
      <c r="FM62" s="45">
        <f t="shared" si="147"/>
        <v>0.15873015873015875</v>
      </c>
      <c r="FN62" s="45">
        <f t="shared" si="147"/>
        <v>0.16129032258064518</v>
      </c>
      <c r="FO62" s="45">
        <f t="shared" si="147"/>
        <v>0.18840579710144925</v>
      </c>
      <c r="FP62" s="45">
        <f t="shared" si="147"/>
        <v>0.18840579710144925</v>
      </c>
      <c r="FQ62" s="45">
        <f t="shared" si="148"/>
        <v>0.23809523809523805</v>
      </c>
      <c r="FR62" s="45">
        <f t="shared" si="148"/>
        <v>0.23809523809523805</v>
      </c>
      <c r="FS62" s="45">
        <f t="shared" si="148"/>
        <v>0.30263157894736853</v>
      </c>
      <c r="FT62" s="45">
        <f t="shared" si="148"/>
        <v>0.3125</v>
      </c>
      <c r="FU62" s="45">
        <f t="shared" si="148"/>
        <v>0.34883720930232553</v>
      </c>
      <c r="FV62" s="45">
        <f t="shared" si="148"/>
        <v>0.31632653061224486</v>
      </c>
      <c r="FW62" s="45">
        <f t="shared" si="148"/>
        <v>0.33333333333333331</v>
      </c>
      <c r="FX62" s="45">
        <f t="shared" si="148"/>
        <v>0.33333333333333331</v>
      </c>
      <c r="FY62" s="45">
        <f t="shared" si="148"/>
        <v>0.14184397163120563</v>
      </c>
      <c r="FZ62" s="45">
        <f t="shared" si="148"/>
        <v>0.11023622047244104</v>
      </c>
      <c r="GA62" s="45">
        <f t="shared" si="148"/>
        <v>0.20895522388059698</v>
      </c>
      <c r="GB62" s="45">
        <f t="shared" si="148"/>
        <v>0.1111111111111112</v>
      </c>
      <c r="GC62" s="45">
        <f t="shared" si="148"/>
        <v>0.1111111111111112</v>
      </c>
      <c r="GD62" s="45">
        <f t="shared" si="148"/>
        <v>0.18309859154929575</v>
      </c>
      <c r="GE62" s="45">
        <f t="shared" si="148"/>
        <v>0.17391304347826084</v>
      </c>
      <c r="GF62" s="45">
        <f t="shared" si="148"/>
        <v>0.17391304347826084</v>
      </c>
    </row>
    <row r="63" spans="117:188">
      <c r="DM63" s="41">
        <v>13</v>
      </c>
      <c r="DN63" s="41">
        <v>11</v>
      </c>
      <c r="DO63" s="41" t="str">
        <f t="shared" si="97"/>
        <v>処遇加算Ⅲ特定加算Ⅰベア加算から新加算Ⅴ（７）</v>
      </c>
      <c r="DP63" s="45">
        <f t="shared" ref="DP63:ED63" si="152">BY13-AN$15</f>
        <v>2.8000000000000025E-2</v>
      </c>
      <c r="DQ63" s="45">
        <f t="shared" si="152"/>
        <v>2.7999999999999997E-2</v>
      </c>
      <c r="DR63" s="45">
        <f t="shared" si="152"/>
        <v>2.8000000000000025E-2</v>
      </c>
      <c r="DS63" s="45">
        <f t="shared" si="152"/>
        <v>2.7999999999999997E-2</v>
      </c>
      <c r="DT63" s="45">
        <f t="shared" si="152"/>
        <v>2.7999999999999997E-2</v>
      </c>
      <c r="DU63" s="45">
        <f t="shared" si="152"/>
        <v>1.1999999999999997E-2</v>
      </c>
      <c r="DV63" s="45">
        <f t="shared" si="152"/>
        <v>2.4000000000000007E-2</v>
      </c>
      <c r="DW63" s="45">
        <f t="shared" si="152"/>
        <v>2.4000000000000007E-2</v>
      </c>
      <c r="DX63" s="45">
        <f t="shared" si="152"/>
        <v>2.4000000000000007E-2</v>
      </c>
      <c r="DY63" s="45">
        <f t="shared" si="152"/>
        <v>1.2999999999999998E-2</v>
      </c>
      <c r="DZ63" s="45">
        <f t="shared" si="152"/>
        <v>1.2999999999999998E-2</v>
      </c>
      <c r="EA63" s="45" t="e">
        <f t="shared" si="152"/>
        <v>#VALUE!</v>
      </c>
      <c r="EB63" s="45">
        <f t="shared" si="152"/>
        <v>8.9999999999999941E-3</v>
      </c>
      <c r="EC63" s="45">
        <f t="shared" si="152"/>
        <v>9.0000000000000011E-3</v>
      </c>
      <c r="ED63" s="45">
        <f t="shared" si="152"/>
        <v>9.0000000000000011E-3</v>
      </c>
      <c r="EE63" s="45">
        <f t="shared" ref="EE63:EU63" si="153">CN13-BC$15</f>
        <v>8.9999999999999941E-3</v>
      </c>
      <c r="EF63" s="45">
        <f t="shared" si="153"/>
        <v>8.9999999999999941E-3</v>
      </c>
      <c r="EG63" s="45">
        <f t="shared" si="153"/>
        <v>1.6E-2</v>
      </c>
      <c r="EH63" s="45">
        <f t="shared" si="153"/>
        <v>1.6E-2</v>
      </c>
      <c r="EI63" s="45">
        <f t="shared" si="153"/>
        <v>1.6E-2</v>
      </c>
      <c r="EJ63" s="45">
        <f t="shared" si="153"/>
        <v>1.7000000000000001E-2</v>
      </c>
      <c r="EK63" s="45">
        <f t="shared" si="153"/>
        <v>1.7000000000000001E-2</v>
      </c>
      <c r="EL63" s="45">
        <f t="shared" si="153"/>
        <v>1.7000000000000001E-2</v>
      </c>
      <c r="EM63" s="45">
        <f t="shared" si="153"/>
        <v>1.7000000000000001E-2</v>
      </c>
      <c r="EN63" s="45">
        <f t="shared" si="153"/>
        <v>1.7000000000000001E-2</v>
      </c>
      <c r="EO63" s="45">
        <f t="shared" si="153"/>
        <v>3.1E-2</v>
      </c>
      <c r="EP63" s="45">
        <f t="shared" si="153"/>
        <v>3.1E-2</v>
      </c>
      <c r="EQ63" s="45">
        <f t="shared" si="153"/>
        <v>1.1999999999999997E-2</v>
      </c>
      <c r="ER63" s="45">
        <f t="shared" si="153"/>
        <v>1.2999999999999998E-2</v>
      </c>
      <c r="ES63" s="45">
        <f t="shared" si="153"/>
        <v>1.2999999999999998E-2</v>
      </c>
      <c r="ET63" s="45">
        <f t="shared" si="153"/>
        <v>8.9999999999999941E-3</v>
      </c>
      <c r="EU63" s="45">
        <f t="shared" si="153"/>
        <v>8.9999999999999941E-3</v>
      </c>
      <c r="EV63" s="45">
        <f>DE13-BT$15</f>
        <v>8.9999999999999941E-3</v>
      </c>
      <c r="EY63" s="41" t="s">
        <v>2255</v>
      </c>
      <c r="EZ63" s="45">
        <f>DP63/BY13</f>
        <v>0.11023622047244104</v>
      </c>
      <c r="FA63" s="45">
        <f t="shared" ref="FA63:GF63" si="154">DQ63/BZ13</f>
        <v>0.12499999999999999</v>
      </c>
      <c r="FB63" s="45">
        <f t="shared" si="154"/>
        <v>0.11023622047244104</v>
      </c>
      <c r="FC63" s="45">
        <f t="shared" si="154"/>
        <v>0.11666666666666664</v>
      </c>
      <c r="FD63" s="45">
        <f t="shared" si="154"/>
        <v>0.16470588235294115</v>
      </c>
      <c r="FE63" s="45">
        <f t="shared" si="154"/>
        <v>0.21818181818181814</v>
      </c>
      <c r="FF63" s="45">
        <f t="shared" si="154"/>
        <v>0.22222222222222227</v>
      </c>
      <c r="FG63" s="45">
        <f t="shared" si="154"/>
        <v>0.22222222222222227</v>
      </c>
      <c r="FH63" s="45">
        <f t="shared" si="154"/>
        <v>0.24242424242424249</v>
      </c>
      <c r="FI63" s="45">
        <f t="shared" si="154"/>
        <v>0.13265306122448978</v>
      </c>
      <c r="FJ63" s="45">
        <f t="shared" si="154"/>
        <v>0.13265306122448978</v>
      </c>
      <c r="FK63" s="451" t="s">
        <v>2126</v>
      </c>
      <c r="FL63" s="45">
        <f t="shared" si="154"/>
        <v>0.13846153846153839</v>
      </c>
      <c r="FM63" s="45">
        <f t="shared" si="154"/>
        <v>0.14516129032258066</v>
      </c>
      <c r="FN63" s="45">
        <f t="shared" si="154"/>
        <v>0.1475409836065574</v>
      </c>
      <c r="FO63" s="45">
        <f t="shared" si="154"/>
        <v>0.13846153846153839</v>
      </c>
      <c r="FP63" s="45">
        <f t="shared" si="154"/>
        <v>0.13846153846153839</v>
      </c>
      <c r="FQ63" s="45">
        <f t="shared" si="154"/>
        <v>0.16666666666666666</v>
      </c>
      <c r="FR63" s="45">
        <f t="shared" si="154"/>
        <v>0.16666666666666666</v>
      </c>
      <c r="FS63" s="45">
        <f t="shared" si="154"/>
        <v>0.13114754098360656</v>
      </c>
      <c r="FT63" s="45">
        <f t="shared" si="154"/>
        <v>0.20481927710843373</v>
      </c>
      <c r="FU63" s="45">
        <f t="shared" si="154"/>
        <v>0.16831683168316833</v>
      </c>
      <c r="FV63" s="45">
        <f t="shared" si="154"/>
        <v>0.20238095238095238</v>
      </c>
      <c r="FW63" s="45">
        <f t="shared" si="154"/>
        <v>0.20987654320987656</v>
      </c>
      <c r="FX63" s="45">
        <f t="shared" si="154"/>
        <v>0.20987654320987656</v>
      </c>
      <c r="FY63" s="45">
        <f t="shared" si="154"/>
        <v>0.20394736842105263</v>
      </c>
      <c r="FZ63" s="45">
        <f t="shared" si="154"/>
        <v>0.21527777777777779</v>
      </c>
      <c r="GA63" s="45">
        <f t="shared" si="154"/>
        <v>0.18461538461538457</v>
      </c>
      <c r="GB63" s="45">
        <f t="shared" si="154"/>
        <v>0.15294117647058822</v>
      </c>
      <c r="GC63" s="45">
        <f t="shared" si="154"/>
        <v>0.15294117647058822</v>
      </c>
      <c r="GD63" s="45">
        <f t="shared" si="154"/>
        <v>0.13432835820895517</v>
      </c>
      <c r="GE63" s="45">
        <f t="shared" si="154"/>
        <v>0.1363636363636363</v>
      </c>
      <c r="GF63" s="45">
        <f t="shared" si="154"/>
        <v>0.1363636363636363</v>
      </c>
    </row>
    <row r="64" spans="117:188">
      <c r="DM64" s="41">
        <v>14</v>
      </c>
      <c r="DN64" s="41">
        <v>1</v>
      </c>
      <c r="DO64" s="41" t="str">
        <f t="shared" si="97"/>
        <v>処遇加算Ⅲ特定加算Ⅰベア加算なしから新加算Ⅰ</v>
      </c>
      <c r="DP64" s="45">
        <f t="shared" ref="DP64:ED67" si="155">BY3-AN$16</f>
        <v>0.23600000000000004</v>
      </c>
      <c r="DQ64" s="45">
        <f t="shared" si="155"/>
        <v>0.192</v>
      </c>
      <c r="DR64" s="45">
        <f t="shared" si="155"/>
        <v>0.23600000000000004</v>
      </c>
      <c r="DS64" s="45">
        <f t="shared" si="155"/>
        <v>0.215</v>
      </c>
      <c r="DT64" s="45">
        <f t="shared" si="155"/>
        <v>0.126</v>
      </c>
      <c r="DU64" s="45">
        <f t="shared" si="155"/>
        <v>4.8999999999999988E-2</v>
      </c>
      <c r="DV64" s="45">
        <f t="shared" si="155"/>
        <v>0.10299999999999999</v>
      </c>
      <c r="DW64" s="45">
        <f t="shared" si="155"/>
        <v>0.10299999999999999</v>
      </c>
      <c r="DX64" s="45">
        <f t="shared" si="155"/>
        <v>9.0000000000000011E-2</v>
      </c>
      <c r="DY64" s="45">
        <f t="shared" si="155"/>
        <v>7.1000000000000008E-2</v>
      </c>
      <c r="DZ64" s="45">
        <f t="shared" si="155"/>
        <v>7.1000000000000008E-2</v>
      </c>
      <c r="EA64" s="45">
        <f t="shared" si="155"/>
        <v>0.06</v>
      </c>
      <c r="EB64" s="45">
        <f t="shared" si="155"/>
        <v>0.06</v>
      </c>
      <c r="EC64" s="45">
        <f t="shared" si="155"/>
        <v>5.6000000000000001E-2</v>
      </c>
      <c r="ED64" s="45">
        <f t="shared" si="155"/>
        <v>5.3999999999999999E-2</v>
      </c>
      <c r="EE64" s="45">
        <f t="shared" ref="EE64:EU64" si="156">CN3-BC$16</f>
        <v>0.06</v>
      </c>
      <c r="EF64" s="45">
        <f t="shared" si="156"/>
        <v>0.06</v>
      </c>
      <c r="EG64" s="45">
        <f t="shared" si="156"/>
        <v>9.3000000000000013E-2</v>
      </c>
      <c r="EH64" s="45">
        <f t="shared" si="156"/>
        <v>9.3000000000000013E-2</v>
      </c>
      <c r="EI64" s="45">
        <f t="shared" si="156"/>
        <v>0.13099999999999995</v>
      </c>
      <c r="EJ64" s="45">
        <f t="shared" si="156"/>
        <v>8.5000000000000006E-2</v>
      </c>
      <c r="EK64" s="45">
        <f t="shared" si="156"/>
        <v>0.11199999999999999</v>
      </c>
      <c r="EL64" s="45">
        <f t="shared" si="156"/>
        <v>8.7000000000000008E-2</v>
      </c>
      <c r="EM64" s="45">
        <f t="shared" si="156"/>
        <v>8.5000000000000006E-2</v>
      </c>
      <c r="EN64" s="45">
        <f t="shared" si="156"/>
        <v>8.5000000000000006E-2</v>
      </c>
      <c r="EO64" s="45">
        <f t="shared" si="156"/>
        <v>0.12800000000000003</v>
      </c>
      <c r="EP64" s="45">
        <f t="shared" si="156"/>
        <v>0.11600000000000001</v>
      </c>
      <c r="EQ64" s="45">
        <f t="shared" si="156"/>
        <v>5.9000000000000004E-2</v>
      </c>
      <c r="ER64" s="45">
        <f t="shared" si="156"/>
        <v>7.1000000000000008E-2</v>
      </c>
      <c r="ES64" s="45">
        <f t="shared" si="156"/>
        <v>7.1000000000000008E-2</v>
      </c>
      <c r="ET64" s="45">
        <f t="shared" si="156"/>
        <v>6.2E-2</v>
      </c>
      <c r="EU64" s="45">
        <f t="shared" si="156"/>
        <v>6.0999999999999999E-2</v>
      </c>
      <c r="EV64" s="45">
        <f>DE3-BT$16</f>
        <v>0.06</v>
      </c>
      <c r="EY64" s="41" t="s">
        <v>2256</v>
      </c>
      <c r="EZ64" s="45">
        <f>DP64/BY3</f>
        <v>0.56594724220623505</v>
      </c>
      <c r="FA64" s="45">
        <f t="shared" ref="FA64:FP67" si="157">DQ64/BZ3</f>
        <v>0.55976676384839652</v>
      </c>
      <c r="FB64" s="45">
        <f t="shared" si="157"/>
        <v>0.56594724220623505</v>
      </c>
      <c r="FC64" s="45">
        <f t="shared" si="157"/>
        <v>0.56282722513089001</v>
      </c>
      <c r="FD64" s="45">
        <f t="shared" si="157"/>
        <v>0.56502242152466364</v>
      </c>
      <c r="FE64" s="45">
        <f t="shared" si="157"/>
        <v>0.60493827160493818</v>
      </c>
      <c r="FF64" s="45">
        <f t="shared" si="157"/>
        <v>0.64779874213836475</v>
      </c>
      <c r="FG64" s="45">
        <f t="shared" si="157"/>
        <v>0.64779874213836475</v>
      </c>
      <c r="FH64" s="45">
        <f t="shared" si="157"/>
        <v>0.65693430656934304</v>
      </c>
      <c r="FI64" s="45">
        <f t="shared" si="157"/>
        <v>0.51449275362318847</v>
      </c>
      <c r="FJ64" s="45">
        <f t="shared" si="157"/>
        <v>0.51449275362318847</v>
      </c>
      <c r="FK64" s="45">
        <f t="shared" si="157"/>
        <v>0.58252427184466016</v>
      </c>
      <c r="FL64" s="45">
        <f t="shared" si="157"/>
        <v>0.58252427184466016</v>
      </c>
      <c r="FM64" s="45">
        <f t="shared" si="157"/>
        <v>0.58333333333333337</v>
      </c>
      <c r="FN64" s="45">
        <f t="shared" si="157"/>
        <v>0.58064516129032262</v>
      </c>
      <c r="FO64" s="45">
        <f t="shared" si="157"/>
        <v>0.58252427184466016</v>
      </c>
      <c r="FP64" s="45">
        <f t="shared" si="157"/>
        <v>0.58252427184466016</v>
      </c>
      <c r="FQ64" s="45">
        <f t="shared" ref="FQ64:GF67" si="158">EG64/CP3</f>
        <v>0.63265306122448983</v>
      </c>
      <c r="FR64" s="45">
        <f t="shared" si="158"/>
        <v>0.63265306122448983</v>
      </c>
      <c r="FS64" s="45">
        <f t="shared" si="158"/>
        <v>0.62085308056872024</v>
      </c>
      <c r="FT64" s="45">
        <f t="shared" si="158"/>
        <v>0.64885496183206104</v>
      </c>
      <c r="FU64" s="45">
        <f t="shared" si="158"/>
        <v>0.63636363636363635</v>
      </c>
      <c r="FV64" s="45">
        <f t="shared" si="158"/>
        <v>0.64925373134328357</v>
      </c>
      <c r="FW64" s="45">
        <f t="shared" si="158"/>
        <v>0.6589147286821706</v>
      </c>
      <c r="FX64" s="45">
        <f t="shared" si="158"/>
        <v>0.6589147286821706</v>
      </c>
      <c r="FY64" s="45">
        <f t="shared" si="158"/>
        <v>0.60663507109004744</v>
      </c>
      <c r="FZ64" s="45">
        <f t="shared" si="158"/>
        <v>0.60732984293193715</v>
      </c>
      <c r="GA64" s="45">
        <f t="shared" si="158"/>
        <v>0.58415841584158412</v>
      </c>
      <c r="GB64" s="45">
        <f t="shared" si="158"/>
        <v>0.56800000000000006</v>
      </c>
      <c r="GC64" s="45">
        <f t="shared" si="158"/>
        <v>0.56800000000000006</v>
      </c>
      <c r="GD64" s="45">
        <f t="shared" si="158"/>
        <v>0.57943925233644855</v>
      </c>
      <c r="GE64" s="45">
        <f t="shared" si="158"/>
        <v>0.580952380952381</v>
      </c>
      <c r="GF64" s="45">
        <f t="shared" si="158"/>
        <v>0.57692307692307698</v>
      </c>
    </row>
    <row r="65" spans="117:188">
      <c r="DM65" s="41">
        <v>14</v>
      </c>
      <c r="DN65" s="41">
        <v>2</v>
      </c>
      <c r="DO65" s="41" t="str">
        <f t="shared" si="97"/>
        <v>処遇加算Ⅲ特定加算Ⅰベア加算なしから新加算Ⅱ</v>
      </c>
      <c r="DP65" s="45">
        <f t="shared" si="155"/>
        <v>0.22100000000000003</v>
      </c>
      <c r="DQ65" s="45">
        <f t="shared" si="155"/>
        <v>0.17699999999999999</v>
      </c>
      <c r="DR65" s="45">
        <f t="shared" si="155"/>
        <v>0.22100000000000003</v>
      </c>
      <c r="DS65" s="45">
        <f t="shared" si="155"/>
        <v>0.19999999999999998</v>
      </c>
      <c r="DT65" s="45" t="e">
        <f t="shared" si="155"/>
        <v>#VALUE!</v>
      </c>
      <c r="DU65" s="45">
        <f t="shared" si="155"/>
        <v>4.7999999999999987E-2</v>
      </c>
      <c r="DV65" s="45" t="e">
        <f t="shared" si="155"/>
        <v>#VALUE!</v>
      </c>
      <c r="DW65" s="45" t="e">
        <f t="shared" si="155"/>
        <v>#VALUE!</v>
      </c>
      <c r="DX65" s="45">
        <f t="shared" si="155"/>
        <v>8.8000000000000009E-2</v>
      </c>
      <c r="DY65" s="45">
        <f t="shared" si="155"/>
        <v>6.7000000000000004E-2</v>
      </c>
      <c r="DZ65" s="45">
        <f t="shared" si="155"/>
        <v>6.7000000000000004E-2</v>
      </c>
      <c r="EA65" s="45">
        <f t="shared" si="155"/>
        <v>5.7999999999999996E-2</v>
      </c>
      <c r="EB65" s="45">
        <f t="shared" si="155"/>
        <v>5.7999999999999996E-2</v>
      </c>
      <c r="EC65" s="45">
        <f t="shared" si="155"/>
        <v>5.3999999999999999E-2</v>
      </c>
      <c r="ED65" s="45">
        <f t="shared" si="155"/>
        <v>5.1999999999999998E-2</v>
      </c>
      <c r="EE65" s="45" t="e">
        <f t="shared" ref="EE65:EU65" si="159">CN4-BC$16</f>
        <v>#VALUE!</v>
      </c>
      <c r="EF65" s="45">
        <f t="shared" si="159"/>
        <v>5.7999999999999996E-2</v>
      </c>
      <c r="EG65" s="45">
        <f t="shared" si="159"/>
        <v>9.0000000000000011E-2</v>
      </c>
      <c r="EH65" s="45">
        <f t="shared" si="159"/>
        <v>9.0000000000000011E-2</v>
      </c>
      <c r="EI65" s="45">
        <f t="shared" si="159"/>
        <v>0.12799999999999995</v>
      </c>
      <c r="EJ65" s="45">
        <f t="shared" si="159"/>
        <v>8.2000000000000003E-2</v>
      </c>
      <c r="EK65" s="45">
        <f t="shared" si="159"/>
        <v>0.10899999999999999</v>
      </c>
      <c r="EL65" s="45">
        <f t="shared" si="159"/>
        <v>8.4000000000000005E-2</v>
      </c>
      <c r="EM65" s="45" t="e">
        <f t="shared" si="159"/>
        <v>#VALUE!</v>
      </c>
      <c r="EN65" s="45" t="e">
        <f t="shared" si="159"/>
        <v>#VALUE!</v>
      </c>
      <c r="EO65" s="45">
        <f t="shared" si="159"/>
        <v>0.12400000000000003</v>
      </c>
      <c r="EP65" s="45">
        <f t="shared" si="159"/>
        <v>0.112</v>
      </c>
      <c r="EQ65" s="45" t="e">
        <f t="shared" si="159"/>
        <v>#VALUE!</v>
      </c>
      <c r="ER65" s="45" t="e">
        <f t="shared" si="159"/>
        <v>#VALUE!</v>
      </c>
      <c r="ES65" s="45" t="e">
        <f t="shared" si="159"/>
        <v>#VALUE!</v>
      </c>
      <c r="ET65" s="45" t="e">
        <f t="shared" si="159"/>
        <v>#VALUE!</v>
      </c>
      <c r="EU65" s="45" t="e">
        <f t="shared" si="159"/>
        <v>#VALUE!</v>
      </c>
      <c r="EV65" s="45" t="e">
        <f>DE4-BT$16</f>
        <v>#VALUE!</v>
      </c>
      <c r="EY65" s="41" t="s">
        <v>2257</v>
      </c>
      <c r="EZ65" s="45">
        <f>DP65/BY4</f>
        <v>0.54975124378109452</v>
      </c>
      <c r="FA65" s="45">
        <f t="shared" si="157"/>
        <v>0.53963414634146334</v>
      </c>
      <c r="FB65" s="45">
        <f t="shared" si="157"/>
        <v>0.54975124378109452</v>
      </c>
      <c r="FC65" s="45">
        <f t="shared" si="157"/>
        <v>0.54495912806539504</v>
      </c>
      <c r="FD65" s="451" t="s">
        <v>2126</v>
      </c>
      <c r="FE65" s="45">
        <f t="shared" si="157"/>
        <v>0.6</v>
      </c>
      <c r="FF65" s="451" t="s">
        <v>2126</v>
      </c>
      <c r="FG65" s="451" t="s">
        <v>2126</v>
      </c>
      <c r="FH65" s="45">
        <f t="shared" si="157"/>
        <v>0.6518518518518519</v>
      </c>
      <c r="FI65" s="45">
        <f t="shared" si="157"/>
        <v>0.5</v>
      </c>
      <c r="FJ65" s="45">
        <f t="shared" si="157"/>
        <v>0.5</v>
      </c>
      <c r="FK65" s="45">
        <f t="shared" si="157"/>
        <v>0.57425742574257421</v>
      </c>
      <c r="FL65" s="45">
        <f t="shared" si="157"/>
        <v>0.57425742574257421</v>
      </c>
      <c r="FM65" s="45">
        <f t="shared" si="157"/>
        <v>0.57446808510638292</v>
      </c>
      <c r="FN65" s="45">
        <f t="shared" si="157"/>
        <v>0.5714285714285714</v>
      </c>
      <c r="FO65" s="451" t="s">
        <v>2126</v>
      </c>
      <c r="FP65" s="45">
        <f t="shared" si="157"/>
        <v>0.57425742574257421</v>
      </c>
      <c r="FQ65" s="45">
        <f t="shared" si="158"/>
        <v>0.625</v>
      </c>
      <c r="FR65" s="45">
        <f t="shared" si="158"/>
        <v>0.625</v>
      </c>
      <c r="FS65" s="45">
        <f t="shared" si="158"/>
        <v>0.6153846153846152</v>
      </c>
      <c r="FT65" s="45">
        <f t="shared" si="158"/>
        <v>0.640625</v>
      </c>
      <c r="FU65" s="45">
        <f t="shared" si="158"/>
        <v>0.63005780346820806</v>
      </c>
      <c r="FV65" s="45">
        <f t="shared" si="158"/>
        <v>0.6412213740458016</v>
      </c>
      <c r="FW65" s="451" t="s">
        <v>2126</v>
      </c>
      <c r="FX65" s="451" t="s">
        <v>2126</v>
      </c>
      <c r="FY65" s="45">
        <f t="shared" si="158"/>
        <v>0.59903381642512088</v>
      </c>
      <c r="FZ65" s="45">
        <f t="shared" si="158"/>
        <v>0.59893048128342252</v>
      </c>
      <c r="GA65" s="451" t="s">
        <v>2126</v>
      </c>
      <c r="GB65" s="451" t="s">
        <v>2126</v>
      </c>
      <c r="GC65" s="451" t="s">
        <v>2126</v>
      </c>
      <c r="GD65" s="451" t="s">
        <v>2126</v>
      </c>
      <c r="GE65" s="451" t="s">
        <v>2126</v>
      </c>
      <c r="GF65" s="451" t="s">
        <v>2126</v>
      </c>
    </row>
    <row r="66" spans="117:188">
      <c r="DM66" s="41">
        <v>14</v>
      </c>
      <c r="DN66" s="41">
        <v>3</v>
      </c>
      <c r="DO66" s="41" t="str">
        <f t="shared" si="97"/>
        <v>処遇加算Ⅲ特定加算Ⅰベア加算なしから新加算Ⅲ</v>
      </c>
      <c r="DP66" s="45">
        <f t="shared" si="155"/>
        <v>0.16600000000000004</v>
      </c>
      <c r="DQ66" s="45">
        <f t="shared" si="155"/>
        <v>0.122</v>
      </c>
      <c r="DR66" s="45">
        <f t="shared" si="155"/>
        <v>0.16600000000000004</v>
      </c>
      <c r="DS66" s="45">
        <f t="shared" si="155"/>
        <v>0.14499999999999999</v>
      </c>
      <c r="DT66" s="45">
        <f t="shared" si="155"/>
        <v>6.5000000000000002E-2</v>
      </c>
      <c r="DU66" s="45">
        <f t="shared" si="155"/>
        <v>3.4999999999999989E-2</v>
      </c>
      <c r="DV66" s="45">
        <f t="shared" si="155"/>
        <v>8.1999999999999976E-2</v>
      </c>
      <c r="DW66" s="45">
        <f t="shared" si="155"/>
        <v>8.1999999999999976E-2</v>
      </c>
      <c r="DX66" s="45">
        <f t="shared" si="155"/>
        <v>6.8999999999999992E-2</v>
      </c>
      <c r="DY66" s="45">
        <f t="shared" si="155"/>
        <v>3.1E-2</v>
      </c>
      <c r="DZ66" s="45">
        <f t="shared" si="155"/>
        <v>3.1E-2</v>
      </c>
      <c r="EA66" s="45">
        <f t="shared" si="155"/>
        <v>4.2999999999999997E-2</v>
      </c>
      <c r="EB66" s="45">
        <f t="shared" si="155"/>
        <v>4.2999999999999997E-2</v>
      </c>
      <c r="EC66" s="45">
        <f t="shared" si="155"/>
        <v>3.9E-2</v>
      </c>
      <c r="ED66" s="45">
        <f t="shared" si="155"/>
        <v>3.6999999999999998E-2</v>
      </c>
      <c r="EE66" s="45">
        <f t="shared" ref="EE66:EU66" si="160">CN5-BC$16</f>
        <v>4.2999999999999997E-2</v>
      </c>
      <c r="EF66" s="45">
        <f t="shared" si="160"/>
        <v>4.2999999999999997E-2</v>
      </c>
      <c r="EG66" s="45">
        <f t="shared" si="160"/>
        <v>7.3999999999999996E-2</v>
      </c>
      <c r="EH66" s="45">
        <f t="shared" si="160"/>
        <v>7.3999999999999996E-2</v>
      </c>
      <c r="EI66" s="45">
        <f t="shared" si="160"/>
        <v>0.112</v>
      </c>
      <c r="EJ66" s="45">
        <f t="shared" si="160"/>
        <v>7.2000000000000008E-2</v>
      </c>
      <c r="EK66" s="45">
        <f t="shared" si="160"/>
        <v>9.8999999999999977E-2</v>
      </c>
      <c r="EL66" s="45">
        <f t="shared" si="160"/>
        <v>7.400000000000001E-2</v>
      </c>
      <c r="EM66" s="45">
        <f t="shared" si="160"/>
        <v>7.400000000000001E-2</v>
      </c>
      <c r="EN66" s="45">
        <f t="shared" si="160"/>
        <v>7.400000000000001E-2</v>
      </c>
      <c r="EO66" s="45">
        <f t="shared" si="160"/>
        <v>8.500000000000002E-2</v>
      </c>
      <c r="EP66" s="45">
        <f t="shared" si="160"/>
        <v>7.2999999999999995E-2</v>
      </c>
      <c r="EQ66" s="45">
        <f t="shared" si="160"/>
        <v>4.2000000000000003E-2</v>
      </c>
      <c r="ER66" s="45">
        <f t="shared" si="160"/>
        <v>4.5000000000000005E-2</v>
      </c>
      <c r="ES66" s="45">
        <f t="shared" si="160"/>
        <v>4.5000000000000005E-2</v>
      </c>
      <c r="ET66" s="45">
        <f t="shared" si="160"/>
        <v>4.3999999999999997E-2</v>
      </c>
      <c r="EU66" s="45">
        <f t="shared" si="160"/>
        <v>4.2999999999999997E-2</v>
      </c>
      <c r="EV66" s="45">
        <f>DE5-BT$16</f>
        <v>4.1999999999999996E-2</v>
      </c>
      <c r="EY66" s="41" t="s">
        <v>2258</v>
      </c>
      <c r="EZ66" s="45">
        <f>DP66/BY5</f>
        <v>0.47838616714697413</v>
      </c>
      <c r="FA66" s="45">
        <f t="shared" si="157"/>
        <v>0.44688644688644685</v>
      </c>
      <c r="FB66" s="45">
        <f t="shared" si="157"/>
        <v>0.47838616714697413</v>
      </c>
      <c r="FC66" s="45">
        <f t="shared" si="157"/>
        <v>0.4647435897435897</v>
      </c>
      <c r="FD66" s="45">
        <f t="shared" si="157"/>
        <v>0.40123456790123457</v>
      </c>
      <c r="FE66" s="45">
        <f t="shared" si="157"/>
        <v>0.52238805970149249</v>
      </c>
      <c r="FF66" s="45">
        <f t="shared" si="157"/>
        <v>0.5942028985507245</v>
      </c>
      <c r="FG66" s="45">
        <f t="shared" si="157"/>
        <v>0.5942028985507245</v>
      </c>
      <c r="FH66" s="45">
        <f t="shared" si="157"/>
        <v>0.59482758620689657</v>
      </c>
      <c r="FI66" s="45">
        <f t="shared" si="157"/>
        <v>0.31632653061224486</v>
      </c>
      <c r="FJ66" s="45">
        <f t="shared" si="157"/>
        <v>0.31632653061224486</v>
      </c>
      <c r="FK66" s="45">
        <f t="shared" si="157"/>
        <v>0.5</v>
      </c>
      <c r="FL66" s="45">
        <f t="shared" si="157"/>
        <v>0.5</v>
      </c>
      <c r="FM66" s="45">
        <f t="shared" si="157"/>
        <v>0.49367088607594939</v>
      </c>
      <c r="FN66" s="45">
        <f t="shared" si="157"/>
        <v>0.48684210526315791</v>
      </c>
      <c r="FO66" s="45">
        <f t="shared" si="157"/>
        <v>0.5</v>
      </c>
      <c r="FP66" s="45">
        <f t="shared" si="157"/>
        <v>0.5</v>
      </c>
      <c r="FQ66" s="45">
        <f t="shared" si="158"/>
        <v>0.578125</v>
      </c>
      <c r="FR66" s="45">
        <f t="shared" si="158"/>
        <v>0.578125</v>
      </c>
      <c r="FS66" s="45">
        <f t="shared" si="158"/>
        <v>0.58333333333333337</v>
      </c>
      <c r="FT66" s="45">
        <f t="shared" si="158"/>
        <v>0.61016949152542377</v>
      </c>
      <c r="FU66" s="45">
        <f t="shared" si="158"/>
        <v>0.60736196319018398</v>
      </c>
      <c r="FV66" s="45">
        <f t="shared" si="158"/>
        <v>0.61157024793388437</v>
      </c>
      <c r="FW66" s="45">
        <f t="shared" si="158"/>
        <v>0.6271186440677966</v>
      </c>
      <c r="FX66" s="45">
        <f t="shared" si="158"/>
        <v>0.6271186440677966</v>
      </c>
      <c r="FY66" s="45">
        <f t="shared" si="158"/>
        <v>0.50595238095238104</v>
      </c>
      <c r="FZ66" s="45">
        <f t="shared" si="158"/>
        <v>0.49324324324324326</v>
      </c>
      <c r="GA66" s="45">
        <f t="shared" si="158"/>
        <v>0.5</v>
      </c>
      <c r="GB66" s="45">
        <f t="shared" si="158"/>
        <v>0.45454545454545459</v>
      </c>
      <c r="GC66" s="45">
        <f t="shared" si="158"/>
        <v>0.45454545454545459</v>
      </c>
      <c r="GD66" s="45">
        <f t="shared" si="158"/>
        <v>0.4943820224719101</v>
      </c>
      <c r="GE66" s="45">
        <f t="shared" si="158"/>
        <v>0.4942528735632184</v>
      </c>
      <c r="GF66" s="45">
        <f t="shared" si="158"/>
        <v>0.48837209302325579</v>
      </c>
    </row>
    <row r="67" spans="117:188">
      <c r="DM67" s="41">
        <v>14</v>
      </c>
      <c r="DN67" s="41">
        <v>4</v>
      </c>
      <c r="DO67" s="41" t="str">
        <f t="shared" ref="DO67:DO98" si="161">VLOOKUP(DM67,$AL$3:$AM$21,2)&amp;"から"&amp;VLOOKUP(DN67,$BW$3:$BX$20,2)</f>
        <v>処遇加算Ⅲ特定加算Ⅰベア加算なしから新加算Ⅳ</v>
      </c>
      <c r="DP67" s="45">
        <f t="shared" si="155"/>
        <v>9.2000000000000026E-2</v>
      </c>
      <c r="DQ67" s="45">
        <f t="shared" si="155"/>
        <v>6.7999999999999977E-2</v>
      </c>
      <c r="DR67" s="45">
        <f t="shared" si="155"/>
        <v>9.2000000000000026E-2</v>
      </c>
      <c r="DS67" s="45">
        <f t="shared" si="155"/>
        <v>8.0999999999999961E-2</v>
      </c>
      <c r="DT67" s="45">
        <f t="shared" si="155"/>
        <v>4.1000000000000009E-2</v>
      </c>
      <c r="DU67" s="45">
        <f t="shared" si="155"/>
        <v>2.2999999999999993E-2</v>
      </c>
      <c r="DV67" s="45">
        <f t="shared" si="155"/>
        <v>5.8999999999999983E-2</v>
      </c>
      <c r="DW67" s="45">
        <f t="shared" si="155"/>
        <v>5.8999999999999983E-2</v>
      </c>
      <c r="DX67" s="45">
        <f t="shared" si="155"/>
        <v>5.2000000000000005E-2</v>
      </c>
      <c r="DY67" s="45">
        <f t="shared" si="155"/>
        <v>1.2999999999999998E-2</v>
      </c>
      <c r="DZ67" s="45">
        <f t="shared" si="155"/>
        <v>1.2999999999999998E-2</v>
      </c>
      <c r="EA67" s="45">
        <f t="shared" si="155"/>
        <v>2.5999999999999995E-2</v>
      </c>
      <c r="EB67" s="45">
        <f t="shared" si="155"/>
        <v>2.5999999999999995E-2</v>
      </c>
      <c r="EC67" s="45">
        <f t="shared" si="155"/>
        <v>2.3E-2</v>
      </c>
      <c r="ED67" s="45">
        <f t="shared" si="155"/>
        <v>2.3E-2</v>
      </c>
      <c r="EE67" s="45">
        <f t="shared" ref="EE67:EU67" si="162">CN6-BC$16</f>
        <v>2.5999999999999995E-2</v>
      </c>
      <c r="EF67" s="45">
        <f t="shared" si="162"/>
        <v>2.5999999999999995E-2</v>
      </c>
      <c r="EG67" s="45">
        <f t="shared" si="162"/>
        <v>5.099999999999999E-2</v>
      </c>
      <c r="EH67" s="45">
        <f t="shared" si="162"/>
        <v>5.099999999999999E-2</v>
      </c>
      <c r="EI67" s="45">
        <f t="shared" si="162"/>
        <v>7.2000000000000022E-2</v>
      </c>
      <c r="EJ67" s="45">
        <f t="shared" si="162"/>
        <v>0.05</v>
      </c>
      <c r="EK67" s="45">
        <f t="shared" si="162"/>
        <v>6.5000000000000002E-2</v>
      </c>
      <c r="EL67" s="45">
        <f t="shared" si="162"/>
        <v>5.1000000000000004E-2</v>
      </c>
      <c r="EM67" s="45">
        <f t="shared" si="162"/>
        <v>5.2000000000000005E-2</v>
      </c>
      <c r="EN67" s="45">
        <f t="shared" si="162"/>
        <v>5.2000000000000005E-2</v>
      </c>
      <c r="EO67" s="45">
        <f t="shared" si="162"/>
        <v>5.7999999999999996E-2</v>
      </c>
      <c r="EP67" s="45">
        <f t="shared" si="162"/>
        <v>5.2000000000000005E-2</v>
      </c>
      <c r="EQ67" s="45">
        <f t="shared" si="162"/>
        <v>2.5000000000000001E-2</v>
      </c>
      <c r="ER67" s="45">
        <f t="shared" si="162"/>
        <v>2.7000000000000003E-2</v>
      </c>
      <c r="ES67" s="45">
        <f t="shared" si="162"/>
        <v>2.7000000000000003E-2</v>
      </c>
      <c r="ET67" s="45">
        <f t="shared" si="162"/>
        <v>2.5999999999999995E-2</v>
      </c>
      <c r="EU67" s="45">
        <f t="shared" si="162"/>
        <v>2.4999999999999994E-2</v>
      </c>
      <c r="EV67" s="45">
        <f>DE6-BT$16</f>
        <v>2.4999999999999994E-2</v>
      </c>
      <c r="EY67" s="41" t="s">
        <v>2259</v>
      </c>
      <c r="EZ67" s="45">
        <f>DP67/BY6</f>
        <v>0.33699633699633708</v>
      </c>
      <c r="FA67" s="45">
        <f t="shared" si="157"/>
        <v>0.3105022831050227</v>
      </c>
      <c r="FB67" s="45">
        <f t="shared" si="157"/>
        <v>0.33699633699633708</v>
      </c>
      <c r="FC67" s="45">
        <f t="shared" si="157"/>
        <v>0.32661290322580633</v>
      </c>
      <c r="FD67" s="45">
        <f t="shared" si="157"/>
        <v>0.29710144927536236</v>
      </c>
      <c r="FE67" s="45">
        <f t="shared" si="157"/>
        <v>0.4181818181818181</v>
      </c>
      <c r="FF67" s="45">
        <f t="shared" si="157"/>
        <v>0.51304347826086949</v>
      </c>
      <c r="FG67" s="45">
        <f t="shared" si="157"/>
        <v>0.51304347826086949</v>
      </c>
      <c r="FH67" s="45">
        <f t="shared" si="157"/>
        <v>0.5252525252525253</v>
      </c>
      <c r="FI67" s="45">
        <f t="shared" si="157"/>
        <v>0.16249999999999998</v>
      </c>
      <c r="FJ67" s="45">
        <f t="shared" si="157"/>
        <v>0.16249999999999998</v>
      </c>
      <c r="FK67" s="45">
        <f t="shared" si="157"/>
        <v>0.3768115942028985</v>
      </c>
      <c r="FL67" s="45">
        <f t="shared" si="157"/>
        <v>0.3768115942028985</v>
      </c>
      <c r="FM67" s="45">
        <f t="shared" si="157"/>
        <v>0.36507936507936506</v>
      </c>
      <c r="FN67" s="45">
        <f t="shared" si="157"/>
        <v>0.37096774193548387</v>
      </c>
      <c r="FO67" s="45">
        <f t="shared" si="157"/>
        <v>0.3768115942028985</v>
      </c>
      <c r="FP67" s="45">
        <f t="shared" si="157"/>
        <v>0.3768115942028985</v>
      </c>
      <c r="FQ67" s="45">
        <f t="shared" si="158"/>
        <v>0.48571428571428565</v>
      </c>
      <c r="FR67" s="45">
        <f t="shared" si="158"/>
        <v>0.48571428571428565</v>
      </c>
      <c r="FS67" s="45">
        <f t="shared" si="158"/>
        <v>0.47368421052631587</v>
      </c>
      <c r="FT67" s="45">
        <f t="shared" si="158"/>
        <v>0.52083333333333337</v>
      </c>
      <c r="FU67" s="45">
        <f t="shared" si="158"/>
        <v>0.50387596899224807</v>
      </c>
      <c r="FV67" s="45">
        <f t="shared" si="158"/>
        <v>0.52040816326530615</v>
      </c>
      <c r="FW67" s="45">
        <f t="shared" si="158"/>
        <v>0.54166666666666674</v>
      </c>
      <c r="FX67" s="45">
        <f t="shared" si="158"/>
        <v>0.54166666666666674</v>
      </c>
      <c r="FY67" s="45">
        <f t="shared" si="158"/>
        <v>0.41134751773049649</v>
      </c>
      <c r="FZ67" s="45">
        <f t="shared" si="158"/>
        <v>0.40944881889763785</v>
      </c>
      <c r="GA67" s="45">
        <f t="shared" si="158"/>
        <v>0.37313432835820898</v>
      </c>
      <c r="GB67" s="45">
        <f t="shared" si="158"/>
        <v>0.33333333333333337</v>
      </c>
      <c r="GC67" s="45">
        <f t="shared" si="158"/>
        <v>0.33333333333333337</v>
      </c>
      <c r="GD67" s="45">
        <f t="shared" si="158"/>
        <v>0.36619718309859151</v>
      </c>
      <c r="GE67" s="45">
        <f t="shared" si="158"/>
        <v>0.36231884057971009</v>
      </c>
      <c r="GF67" s="45">
        <f t="shared" si="158"/>
        <v>0.36231884057971009</v>
      </c>
    </row>
    <row r="68" spans="117:188" ht="24">
      <c r="DM68" s="41">
        <v>14</v>
      </c>
      <c r="DN68" s="41">
        <v>14</v>
      </c>
      <c r="DO68" s="41" t="str">
        <f t="shared" si="161"/>
        <v>処遇加算Ⅲ特定加算Ⅰベア加算なしから新加算Ⅴ（10）</v>
      </c>
      <c r="DP68" s="45">
        <f t="shared" ref="DP68:ED68" si="163">BY16-AN$16</f>
        <v>2.7999999999999997E-2</v>
      </c>
      <c r="DQ68" s="45">
        <f t="shared" si="163"/>
        <v>2.7999999999999997E-2</v>
      </c>
      <c r="DR68" s="45">
        <f t="shared" si="163"/>
        <v>2.7999999999999997E-2</v>
      </c>
      <c r="DS68" s="45">
        <f t="shared" si="163"/>
        <v>2.7999999999999997E-2</v>
      </c>
      <c r="DT68" s="45">
        <f t="shared" si="163"/>
        <v>2.7999999999999997E-2</v>
      </c>
      <c r="DU68" s="45">
        <f t="shared" si="163"/>
        <v>1.1999999999999997E-2</v>
      </c>
      <c r="DV68" s="45">
        <f t="shared" si="163"/>
        <v>2.4000000000000007E-2</v>
      </c>
      <c r="DW68" s="45">
        <f t="shared" si="163"/>
        <v>2.4000000000000007E-2</v>
      </c>
      <c r="DX68" s="45">
        <f t="shared" si="163"/>
        <v>2.4000000000000007E-2</v>
      </c>
      <c r="DY68" s="45">
        <f t="shared" si="163"/>
        <v>1.2999999999999998E-2</v>
      </c>
      <c r="DZ68" s="45">
        <f t="shared" si="163"/>
        <v>1.2999999999999998E-2</v>
      </c>
      <c r="EA68" s="45" t="e">
        <f t="shared" si="163"/>
        <v>#VALUE!</v>
      </c>
      <c r="EB68" s="45">
        <f t="shared" si="163"/>
        <v>9.0000000000000011E-3</v>
      </c>
      <c r="EC68" s="45">
        <f t="shared" si="163"/>
        <v>9.0000000000000011E-3</v>
      </c>
      <c r="ED68" s="45">
        <f t="shared" si="163"/>
        <v>9.0000000000000011E-3</v>
      </c>
      <c r="EE68" s="45">
        <f t="shared" ref="EE68:EU68" si="164">CN16-BC$16</f>
        <v>9.0000000000000011E-3</v>
      </c>
      <c r="EF68" s="45">
        <f t="shared" si="164"/>
        <v>9.0000000000000011E-3</v>
      </c>
      <c r="EG68" s="45">
        <f t="shared" si="164"/>
        <v>1.6E-2</v>
      </c>
      <c r="EH68" s="45">
        <f t="shared" si="164"/>
        <v>1.6E-2</v>
      </c>
      <c r="EI68" s="45">
        <f t="shared" si="164"/>
        <v>1.6E-2</v>
      </c>
      <c r="EJ68" s="45">
        <f t="shared" si="164"/>
        <v>1.7000000000000001E-2</v>
      </c>
      <c r="EK68" s="45">
        <f t="shared" si="164"/>
        <v>1.7000000000000001E-2</v>
      </c>
      <c r="EL68" s="45">
        <f t="shared" si="164"/>
        <v>1.7000000000000001E-2</v>
      </c>
      <c r="EM68" s="45">
        <f t="shared" si="164"/>
        <v>1.7000000000000001E-2</v>
      </c>
      <c r="EN68" s="45">
        <f t="shared" si="164"/>
        <v>1.7000000000000001E-2</v>
      </c>
      <c r="EO68" s="45">
        <f t="shared" si="164"/>
        <v>3.1E-2</v>
      </c>
      <c r="EP68" s="45">
        <f t="shared" si="164"/>
        <v>3.1E-2</v>
      </c>
      <c r="EQ68" s="45">
        <f t="shared" si="164"/>
        <v>1.2000000000000004E-2</v>
      </c>
      <c r="ER68" s="45">
        <f t="shared" si="164"/>
        <v>1.3000000000000005E-2</v>
      </c>
      <c r="ES68" s="45">
        <f t="shared" si="164"/>
        <v>1.3000000000000005E-2</v>
      </c>
      <c r="ET68" s="45">
        <f t="shared" si="164"/>
        <v>9.0000000000000011E-3</v>
      </c>
      <c r="EU68" s="45">
        <f t="shared" si="164"/>
        <v>9.0000000000000011E-3</v>
      </c>
      <c r="EV68" s="45">
        <f>DE16-BT$16</f>
        <v>9.0000000000000011E-3</v>
      </c>
      <c r="EY68" s="41" t="s">
        <v>2260</v>
      </c>
      <c r="EZ68" s="45">
        <f>DP68/BY16</f>
        <v>0.13397129186602871</v>
      </c>
      <c r="FA68" s="45">
        <f t="shared" ref="FA68:GF68" si="165">DQ68/BZ16</f>
        <v>0.15642458100558657</v>
      </c>
      <c r="FB68" s="45">
        <f t="shared" si="165"/>
        <v>0.13397129186602871</v>
      </c>
      <c r="FC68" s="45">
        <f t="shared" si="165"/>
        <v>0.14358974358974358</v>
      </c>
      <c r="FD68" s="45">
        <f t="shared" si="165"/>
        <v>0.22399999999999998</v>
      </c>
      <c r="FE68" s="45">
        <f t="shared" si="165"/>
        <v>0.27272727272727265</v>
      </c>
      <c r="FF68" s="45">
        <f t="shared" si="165"/>
        <v>0.30000000000000004</v>
      </c>
      <c r="FG68" s="45">
        <f t="shared" si="165"/>
        <v>0.30000000000000004</v>
      </c>
      <c r="FH68" s="45">
        <f t="shared" si="165"/>
        <v>0.33802816901408456</v>
      </c>
      <c r="FI68" s="45">
        <f t="shared" si="165"/>
        <v>0.16249999999999998</v>
      </c>
      <c r="FJ68" s="45">
        <f t="shared" si="165"/>
        <v>0.16249999999999998</v>
      </c>
      <c r="FK68" s="451" t="s">
        <v>2126</v>
      </c>
      <c r="FL68" s="45">
        <f t="shared" si="165"/>
        <v>0.1730769230769231</v>
      </c>
      <c r="FM68" s="45">
        <f t="shared" si="165"/>
        <v>0.18367346938775511</v>
      </c>
      <c r="FN68" s="45">
        <f t="shared" si="165"/>
        <v>0.18750000000000003</v>
      </c>
      <c r="FO68" s="45">
        <f t="shared" si="165"/>
        <v>0.1730769230769231</v>
      </c>
      <c r="FP68" s="45">
        <f t="shared" si="165"/>
        <v>0.1730769230769231</v>
      </c>
      <c r="FQ68" s="45">
        <f t="shared" si="165"/>
        <v>0.22857142857142856</v>
      </c>
      <c r="FR68" s="45">
        <f t="shared" si="165"/>
        <v>0.22857142857142856</v>
      </c>
      <c r="FS68" s="45">
        <f t="shared" si="165"/>
        <v>0.16666666666666666</v>
      </c>
      <c r="FT68" s="45">
        <f t="shared" si="165"/>
        <v>0.26984126984126988</v>
      </c>
      <c r="FU68" s="45">
        <f t="shared" si="165"/>
        <v>0.20987654320987656</v>
      </c>
      <c r="FV68" s="45">
        <f t="shared" si="165"/>
        <v>0.265625</v>
      </c>
      <c r="FW68" s="45">
        <f t="shared" si="165"/>
        <v>0.27868852459016397</v>
      </c>
      <c r="FX68" s="45">
        <f t="shared" si="165"/>
        <v>0.27868852459016397</v>
      </c>
      <c r="FY68" s="45">
        <f t="shared" si="165"/>
        <v>0.27192982456140352</v>
      </c>
      <c r="FZ68" s="45">
        <f t="shared" si="165"/>
        <v>0.29245283018867924</v>
      </c>
      <c r="GA68" s="45">
        <f t="shared" si="165"/>
        <v>0.22222222222222227</v>
      </c>
      <c r="GB68" s="45">
        <f t="shared" si="165"/>
        <v>0.19402985074626872</v>
      </c>
      <c r="GC68" s="45">
        <f t="shared" si="165"/>
        <v>0.19402985074626872</v>
      </c>
      <c r="GD68" s="45">
        <f t="shared" si="165"/>
        <v>0.16666666666666669</v>
      </c>
      <c r="GE68" s="45">
        <f t="shared" si="165"/>
        <v>0.169811320754717</v>
      </c>
      <c r="GF68" s="45">
        <f t="shared" si="165"/>
        <v>0.169811320754717</v>
      </c>
    </row>
    <row r="69" spans="117:188">
      <c r="DM69" s="41">
        <v>15</v>
      </c>
      <c r="DN69" s="41">
        <v>1</v>
      </c>
      <c r="DO69" s="41" t="str">
        <f t="shared" si="161"/>
        <v>処遇加算Ⅲ特定加算Ⅱベア加算から新加算Ⅰ</v>
      </c>
      <c r="DP69" s="45">
        <f t="shared" ref="DP69:ED72" si="166">BY3-AN$17</f>
        <v>0.20600000000000002</v>
      </c>
      <c r="DQ69" s="45">
        <f t="shared" si="166"/>
        <v>0.16200000000000003</v>
      </c>
      <c r="DR69" s="45">
        <f t="shared" si="166"/>
        <v>0.20600000000000002</v>
      </c>
      <c r="DS69" s="45">
        <f t="shared" si="166"/>
        <v>0.185</v>
      </c>
      <c r="DT69" s="45" t="e">
        <f t="shared" si="166"/>
        <v>#VALUE!</v>
      </c>
      <c r="DU69" s="45">
        <f t="shared" si="166"/>
        <v>3.8999999999999993E-2</v>
      </c>
      <c r="DV69" s="45" t="e">
        <f t="shared" si="166"/>
        <v>#VALUE!</v>
      </c>
      <c r="DW69" s="45" t="e">
        <f t="shared" si="166"/>
        <v>#VALUE!</v>
      </c>
      <c r="DX69" s="45">
        <f t="shared" si="166"/>
        <v>6.4000000000000015E-2</v>
      </c>
      <c r="DY69" s="45">
        <f t="shared" si="166"/>
        <v>5.7000000000000009E-2</v>
      </c>
      <c r="DZ69" s="45">
        <f t="shared" si="166"/>
        <v>5.7000000000000009E-2</v>
      </c>
      <c r="EA69" s="45">
        <f t="shared" si="166"/>
        <v>4.9000000000000002E-2</v>
      </c>
      <c r="EB69" s="45">
        <f t="shared" si="166"/>
        <v>4.9000000000000002E-2</v>
      </c>
      <c r="EC69" s="45">
        <f t="shared" si="166"/>
        <v>4.5000000000000005E-2</v>
      </c>
      <c r="ED69" s="45">
        <f t="shared" si="166"/>
        <v>4.3000000000000003E-2</v>
      </c>
      <c r="EE69" s="45" t="e">
        <f t="shared" ref="EE69:EU69" si="167">CN3-BC$17</f>
        <v>#VALUE!</v>
      </c>
      <c r="EF69" s="45">
        <f t="shared" si="167"/>
        <v>4.9000000000000002E-2</v>
      </c>
      <c r="EG69" s="45">
        <f t="shared" si="167"/>
        <v>7.0000000000000021E-2</v>
      </c>
      <c r="EH69" s="45">
        <f t="shared" si="167"/>
        <v>7.0000000000000021E-2</v>
      </c>
      <c r="EI69" s="45">
        <f t="shared" si="167"/>
        <v>0.10799999999999997</v>
      </c>
      <c r="EJ69" s="45">
        <f t="shared" si="167"/>
        <v>6.8000000000000005E-2</v>
      </c>
      <c r="EK69" s="45">
        <f t="shared" si="167"/>
        <v>9.4999999999999987E-2</v>
      </c>
      <c r="EL69" s="45">
        <f t="shared" si="167"/>
        <v>7.0000000000000007E-2</v>
      </c>
      <c r="EM69" s="45" t="e">
        <f t="shared" si="167"/>
        <v>#VALUE!</v>
      </c>
      <c r="EN69" s="45" t="e">
        <f t="shared" si="167"/>
        <v>#VALUE!</v>
      </c>
      <c r="EO69" s="45">
        <f t="shared" si="167"/>
        <v>9.4000000000000028E-2</v>
      </c>
      <c r="EP69" s="45">
        <f t="shared" si="167"/>
        <v>8.199999999999999E-2</v>
      </c>
      <c r="EQ69" s="45" t="e">
        <f t="shared" si="167"/>
        <v>#VALUE!</v>
      </c>
      <c r="ER69" s="45" t="e">
        <f t="shared" si="167"/>
        <v>#VALUE!</v>
      </c>
      <c r="ES69" s="45" t="e">
        <f t="shared" si="167"/>
        <v>#VALUE!</v>
      </c>
      <c r="ET69" s="45" t="e">
        <f t="shared" si="167"/>
        <v>#VALUE!</v>
      </c>
      <c r="EU69" s="45" t="e">
        <f t="shared" si="167"/>
        <v>#VALUE!</v>
      </c>
      <c r="EV69" s="45" t="e">
        <f>DE3-BT$17</f>
        <v>#VALUE!</v>
      </c>
      <c r="EY69" s="41" t="s">
        <v>2261</v>
      </c>
      <c r="EZ69" s="45">
        <f>DP69/BY3</f>
        <v>0.49400479616306953</v>
      </c>
      <c r="FA69" s="45">
        <f t="shared" ref="FA69:FP72" si="168">DQ69/BZ3</f>
        <v>0.47230320699708461</v>
      </c>
      <c r="FB69" s="45">
        <f t="shared" si="168"/>
        <v>0.49400479616306953</v>
      </c>
      <c r="FC69" s="45">
        <f t="shared" si="168"/>
        <v>0.48429319371727747</v>
      </c>
      <c r="FD69" s="451" t="s">
        <v>2126</v>
      </c>
      <c r="FE69" s="45">
        <f t="shared" si="168"/>
        <v>0.48148148148148145</v>
      </c>
      <c r="FF69" s="451" t="s">
        <v>2126</v>
      </c>
      <c r="FG69" s="451" t="s">
        <v>2126</v>
      </c>
      <c r="FH69" s="45">
        <f t="shared" si="168"/>
        <v>0.46715328467153294</v>
      </c>
      <c r="FI69" s="45">
        <f t="shared" si="168"/>
        <v>0.41304347826086962</v>
      </c>
      <c r="FJ69" s="45">
        <f t="shared" si="168"/>
        <v>0.41304347826086962</v>
      </c>
      <c r="FK69" s="45">
        <f t="shared" si="168"/>
        <v>0.47572815533980589</v>
      </c>
      <c r="FL69" s="45">
        <f t="shared" si="168"/>
        <v>0.47572815533980589</v>
      </c>
      <c r="FM69" s="45">
        <f t="shared" si="168"/>
        <v>0.46875000000000006</v>
      </c>
      <c r="FN69" s="45">
        <f t="shared" si="168"/>
        <v>0.4623655913978495</v>
      </c>
      <c r="FO69" s="451" t="s">
        <v>2126</v>
      </c>
      <c r="FP69" s="45">
        <f t="shared" si="168"/>
        <v>0.47572815533980589</v>
      </c>
      <c r="FQ69" s="45">
        <f t="shared" ref="FQ69:FZ72" si="169">EG69/CP3</f>
        <v>0.47619047619047628</v>
      </c>
      <c r="FR69" s="45">
        <f t="shared" si="169"/>
        <v>0.47619047619047628</v>
      </c>
      <c r="FS69" s="45">
        <f t="shared" si="169"/>
        <v>0.51184834123222744</v>
      </c>
      <c r="FT69" s="45">
        <f t="shared" si="169"/>
        <v>0.51908396946564883</v>
      </c>
      <c r="FU69" s="45">
        <f t="shared" si="169"/>
        <v>0.53977272727272718</v>
      </c>
      <c r="FV69" s="45">
        <f t="shared" si="169"/>
        <v>0.5223880597014926</v>
      </c>
      <c r="FW69" s="451" t="s">
        <v>2126</v>
      </c>
      <c r="FX69" s="451" t="s">
        <v>2126</v>
      </c>
      <c r="FY69" s="45">
        <f t="shared" si="169"/>
        <v>0.44549763033175366</v>
      </c>
      <c r="FZ69" s="45">
        <f t="shared" si="169"/>
        <v>0.42931937172774864</v>
      </c>
      <c r="GA69" s="451" t="s">
        <v>2126</v>
      </c>
      <c r="GB69" s="451" t="s">
        <v>2126</v>
      </c>
      <c r="GC69" s="451" t="s">
        <v>2126</v>
      </c>
      <c r="GD69" s="451" t="s">
        <v>2126</v>
      </c>
      <c r="GE69" s="451" t="s">
        <v>2126</v>
      </c>
      <c r="GF69" s="451" t="s">
        <v>2126</v>
      </c>
    </row>
    <row r="70" spans="117:188">
      <c r="DM70" s="41">
        <v>15</v>
      </c>
      <c r="DN70" s="41">
        <v>2</v>
      </c>
      <c r="DO70" s="41" t="str">
        <f t="shared" si="161"/>
        <v>処遇加算Ⅲ特定加算Ⅱベア加算から新加算Ⅱ</v>
      </c>
      <c r="DP70" s="45">
        <f t="shared" si="166"/>
        <v>0.191</v>
      </c>
      <c r="DQ70" s="45">
        <f t="shared" si="166"/>
        <v>0.14700000000000002</v>
      </c>
      <c r="DR70" s="45">
        <f t="shared" si="166"/>
        <v>0.191</v>
      </c>
      <c r="DS70" s="45">
        <f t="shared" si="166"/>
        <v>0.16999999999999998</v>
      </c>
      <c r="DT70" s="45" t="e">
        <f t="shared" si="166"/>
        <v>#VALUE!</v>
      </c>
      <c r="DU70" s="45">
        <f t="shared" si="166"/>
        <v>3.7999999999999992E-2</v>
      </c>
      <c r="DV70" s="45" t="e">
        <f t="shared" si="166"/>
        <v>#VALUE!</v>
      </c>
      <c r="DW70" s="45" t="e">
        <f t="shared" si="166"/>
        <v>#VALUE!</v>
      </c>
      <c r="DX70" s="45">
        <f t="shared" si="166"/>
        <v>6.2000000000000013E-2</v>
      </c>
      <c r="DY70" s="45">
        <f t="shared" si="166"/>
        <v>5.3000000000000005E-2</v>
      </c>
      <c r="DZ70" s="45">
        <f t="shared" si="166"/>
        <v>5.3000000000000005E-2</v>
      </c>
      <c r="EA70" s="45">
        <f t="shared" si="166"/>
        <v>4.7E-2</v>
      </c>
      <c r="EB70" s="45">
        <f t="shared" si="166"/>
        <v>4.7E-2</v>
      </c>
      <c r="EC70" s="45">
        <f t="shared" si="166"/>
        <v>4.3000000000000003E-2</v>
      </c>
      <c r="ED70" s="45">
        <f t="shared" si="166"/>
        <v>4.1000000000000002E-2</v>
      </c>
      <c r="EE70" s="45" t="e">
        <f t="shared" ref="EE70:EU70" si="170">CN4-BC$17</f>
        <v>#VALUE!</v>
      </c>
      <c r="EF70" s="45">
        <f t="shared" si="170"/>
        <v>4.7E-2</v>
      </c>
      <c r="EG70" s="45">
        <f t="shared" si="170"/>
        <v>6.7000000000000018E-2</v>
      </c>
      <c r="EH70" s="45">
        <f t="shared" si="170"/>
        <v>6.7000000000000018E-2</v>
      </c>
      <c r="EI70" s="45">
        <f t="shared" si="170"/>
        <v>0.10499999999999997</v>
      </c>
      <c r="EJ70" s="45">
        <f t="shared" si="170"/>
        <v>6.5000000000000002E-2</v>
      </c>
      <c r="EK70" s="45">
        <f t="shared" si="170"/>
        <v>9.1999999999999985E-2</v>
      </c>
      <c r="EL70" s="45">
        <f t="shared" si="170"/>
        <v>6.7000000000000004E-2</v>
      </c>
      <c r="EM70" s="45" t="e">
        <f t="shared" si="170"/>
        <v>#VALUE!</v>
      </c>
      <c r="EN70" s="45" t="e">
        <f t="shared" si="170"/>
        <v>#VALUE!</v>
      </c>
      <c r="EO70" s="45">
        <f t="shared" si="170"/>
        <v>9.0000000000000024E-2</v>
      </c>
      <c r="EP70" s="45">
        <f t="shared" si="170"/>
        <v>7.7999999999999986E-2</v>
      </c>
      <c r="EQ70" s="45" t="e">
        <f t="shared" si="170"/>
        <v>#VALUE!</v>
      </c>
      <c r="ER70" s="45" t="e">
        <f t="shared" si="170"/>
        <v>#VALUE!</v>
      </c>
      <c r="ES70" s="45" t="e">
        <f t="shared" si="170"/>
        <v>#VALUE!</v>
      </c>
      <c r="ET70" s="45" t="e">
        <f t="shared" si="170"/>
        <v>#VALUE!</v>
      </c>
      <c r="EU70" s="45" t="e">
        <f t="shared" si="170"/>
        <v>#VALUE!</v>
      </c>
      <c r="EV70" s="45" t="e">
        <f>DE4-BT$17</f>
        <v>#VALUE!</v>
      </c>
      <c r="EY70" s="41" t="s">
        <v>2262</v>
      </c>
      <c r="EZ70" s="45">
        <f>DP70/BY4</f>
        <v>0.47512437810945274</v>
      </c>
      <c r="FA70" s="45">
        <f t="shared" si="168"/>
        <v>0.44817073170731714</v>
      </c>
      <c r="FB70" s="45">
        <f t="shared" si="168"/>
        <v>0.47512437810945274</v>
      </c>
      <c r="FC70" s="45">
        <f t="shared" si="168"/>
        <v>0.46321525885558579</v>
      </c>
      <c r="FD70" s="451" t="s">
        <v>2126</v>
      </c>
      <c r="FE70" s="45">
        <f t="shared" si="168"/>
        <v>0.47499999999999998</v>
      </c>
      <c r="FF70" s="451" t="s">
        <v>2126</v>
      </c>
      <c r="FG70" s="451" t="s">
        <v>2126</v>
      </c>
      <c r="FH70" s="45">
        <f t="shared" si="168"/>
        <v>0.45925925925925931</v>
      </c>
      <c r="FI70" s="45">
        <f t="shared" si="168"/>
        <v>0.39552238805970152</v>
      </c>
      <c r="FJ70" s="45">
        <f t="shared" si="168"/>
        <v>0.39552238805970152</v>
      </c>
      <c r="FK70" s="45">
        <f t="shared" si="168"/>
        <v>0.46534653465346537</v>
      </c>
      <c r="FL70" s="45">
        <f t="shared" si="168"/>
        <v>0.46534653465346537</v>
      </c>
      <c r="FM70" s="45">
        <f t="shared" si="168"/>
        <v>0.45744680851063835</v>
      </c>
      <c r="FN70" s="45">
        <f t="shared" si="168"/>
        <v>0.45054945054945056</v>
      </c>
      <c r="FO70" s="451" t="s">
        <v>2126</v>
      </c>
      <c r="FP70" s="45">
        <f t="shared" si="168"/>
        <v>0.46534653465346537</v>
      </c>
      <c r="FQ70" s="45">
        <f t="shared" si="169"/>
        <v>0.46527777777777785</v>
      </c>
      <c r="FR70" s="45">
        <f t="shared" si="169"/>
        <v>0.46527777777777785</v>
      </c>
      <c r="FS70" s="45">
        <f t="shared" si="169"/>
        <v>0.50480769230769229</v>
      </c>
      <c r="FT70" s="45">
        <f t="shared" si="169"/>
        <v>0.5078125</v>
      </c>
      <c r="FU70" s="45">
        <f t="shared" si="169"/>
        <v>0.53179190751445082</v>
      </c>
      <c r="FV70" s="45">
        <f t="shared" si="169"/>
        <v>0.51145038167938928</v>
      </c>
      <c r="FW70" s="451" t="s">
        <v>2126</v>
      </c>
      <c r="FX70" s="451" t="s">
        <v>2126</v>
      </c>
      <c r="FY70" s="45">
        <f t="shared" si="169"/>
        <v>0.43478260869565227</v>
      </c>
      <c r="FZ70" s="45">
        <f t="shared" si="169"/>
        <v>0.41711229946524059</v>
      </c>
      <c r="GA70" s="451" t="s">
        <v>2126</v>
      </c>
      <c r="GB70" s="451" t="s">
        <v>2126</v>
      </c>
      <c r="GC70" s="451" t="s">
        <v>2126</v>
      </c>
      <c r="GD70" s="451" t="s">
        <v>2126</v>
      </c>
      <c r="GE70" s="451" t="s">
        <v>2126</v>
      </c>
      <c r="GF70" s="451" t="s">
        <v>2126</v>
      </c>
    </row>
    <row r="71" spans="117:188">
      <c r="DM71" s="41">
        <v>15</v>
      </c>
      <c r="DN71" s="41">
        <v>3</v>
      </c>
      <c r="DO71" s="41" t="str">
        <f t="shared" si="161"/>
        <v>処遇加算Ⅲ特定加算Ⅱベア加算から新加算Ⅲ</v>
      </c>
      <c r="DP71" s="45">
        <f t="shared" si="166"/>
        <v>0.13600000000000001</v>
      </c>
      <c r="DQ71" s="45">
        <f t="shared" si="166"/>
        <v>9.2000000000000026E-2</v>
      </c>
      <c r="DR71" s="45">
        <f t="shared" si="166"/>
        <v>0.13600000000000001</v>
      </c>
      <c r="DS71" s="45">
        <f t="shared" si="166"/>
        <v>0.11499999999999999</v>
      </c>
      <c r="DT71" s="45" t="e">
        <f t="shared" si="166"/>
        <v>#VALUE!</v>
      </c>
      <c r="DU71" s="45">
        <f t="shared" si="166"/>
        <v>2.4999999999999994E-2</v>
      </c>
      <c r="DV71" s="45" t="e">
        <f t="shared" si="166"/>
        <v>#VALUE!</v>
      </c>
      <c r="DW71" s="45" t="e">
        <f t="shared" si="166"/>
        <v>#VALUE!</v>
      </c>
      <c r="DX71" s="45">
        <f t="shared" si="166"/>
        <v>4.2999999999999997E-2</v>
      </c>
      <c r="DY71" s="45">
        <f t="shared" si="166"/>
        <v>1.7000000000000001E-2</v>
      </c>
      <c r="DZ71" s="45">
        <f t="shared" si="166"/>
        <v>1.7000000000000001E-2</v>
      </c>
      <c r="EA71" s="45">
        <f t="shared" si="166"/>
        <v>3.2000000000000001E-2</v>
      </c>
      <c r="EB71" s="45">
        <f t="shared" si="166"/>
        <v>3.2000000000000001E-2</v>
      </c>
      <c r="EC71" s="45">
        <f t="shared" si="166"/>
        <v>2.8000000000000004E-2</v>
      </c>
      <c r="ED71" s="45">
        <f t="shared" si="166"/>
        <v>2.6000000000000002E-2</v>
      </c>
      <c r="EE71" s="45" t="e">
        <f t="shared" ref="EE71:EU71" si="171">CN5-BC$17</f>
        <v>#VALUE!</v>
      </c>
      <c r="EF71" s="45">
        <f t="shared" si="171"/>
        <v>3.2000000000000001E-2</v>
      </c>
      <c r="EG71" s="45">
        <f t="shared" si="171"/>
        <v>5.1000000000000004E-2</v>
      </c>
      <c r="EH71" s="45">
        <f t="shared" si="171"/>
        <v>5.1000000000000004E-2</v>
      </c>
      <c r="EI71" s="45">
        <f t="shared" si="171"/>
        <v>8.900000000000001E-2</v>
      </c>
      <c r="EJ71" s="45">
        <f t="shared" si="171"/>
        <v>5.5000000000000007E-2</v>
      </c>
      <c r="EK71" s="45">
        <f t="shared" si="171"/>
        <v>8.1999999999999976E-2</v>
      </c>
      <c r="EL71" s="45">
        <f t="shared" si="171"/>
        <v>5.7000000000000009E-2</v>
      </c>
      <c r="EM71" s="45" t="e">
        <f t="shared" si="171"/>
        <v>#VALUE!</v>
      </c>
      <c r="EN71" s="45" t="e">
        <f t="shared" si="171"/>
        <v>#VALUE!</v>
      </c>
      <c r="EO71" s="45">
        <f t="shared" si="171"/>
        <v>5.1000000000000018E-2</v>
      </c>
      <c r="EP71" s="45">
        <f t="shared" si="171"/>
        <v>3.8999999999999979E-2</v>
      </c>
      <c r="EQ71" s="45" t="e">
        <f t="shared" si="171"/>
        <v>#VALUE!</v>
      </c>
      <c r="ER71" s="45" t="e">
        <f t="shared" si="171"/>
        <v>#VALUE!</v>
      </c>
      <c r="ES71" s="45" t="e">
        <f t="shared" si="171"/>
        <v>#VALUE!</v>
      </c>
      <c r="ET71" s="45" t="e">
        <f t="shared" si="171"/>
        <v>#VALUE!</v>
      </c>
      <c r="EU71" s="45" t="e">
        <f t="shared" si="171"/>
        <v>#VALUE!</v>
      </c>
      <c r="EV71" s="45" t="e">
        <f>DE5-BT$17</f>
        <v>#VALUE!</v>
      </c>
      <c r="EY71" s="41" t="s">
        <v>2263</v>
      </c>
      <c r="EZ71" s="45">
        <f>DP71/BY5</f>
        <v>0.39193083573487031</v>
      </c>
      <c r="FA71" s="45">
        <f t="shared" si="168"/>
        <v>0.33699633699633708</v>
      </c>
      <c r="FB71" s="45">
        <f t="shared" si="168"/>
        <v>0.39193083573487031</v>
      </c>
      <c r="FC71" s="45">
        <f t="shared" si="168"/>
        <v>0.36858974358974356</v>
      </c>
      <c r="FD71" s="451" t="s">
        <v>2126</v>
      </c>
      <c r="FE71" s="45">
        <f t="shared" si="168"/>
        <v>0.37313432835820892</v>
      </c>
      <c r="FF71" s="451" t="s">
        <v>2126</v>
      </c>
      <c r="FG71" s="451" t="s">
        <v>2126</v>
      </c>
      <c r="FH71" s="45">
        <f t="shared" si="168"/>
        <v>0.37068965517241381</v>
      </c>
      <c r="FI71" s="45">
        <f t="shared" si="168"/>
        <v>0.17346938775510204</v>
      </c>
      <c r="FJ71" s="45">
        <f t="shared" si="168"/>
        <v>0.17346938775510204</v>
      </c>
      <c r="FK71" s="45">
        <f t="shared" si="168"/>
        <v>0.372093023255814</v>
      </c>
      <c r="FL71" s="45">
        <f t="shared" si="168"/>
        <v>0.372093023255814</v>
      </c>
      <c r="FM71" s="45">
        <f t="shared" si="168"/>
        <v>0.3544303797468355</v>
      </c>
      <c r="FN71" s="45">
        <f t="shared" si="168"/>
        <v>0.3421052631578948</v>
      </c>
      <c r="FO71" s="451" t="s">
        <v>2126</v>
      </c>
      <c r="FP71" s="45">
        <f t="shared" si="168"/>
        <v>0.372093023255814</v>
      </c>
      <c r="FQ71" s="45">
        <f t="shared" si="169"/>
        <v>0.3984375</v>
      </c>
      <c r="FR71" s="45">
        <f t="shared" si="169"/>
        <v>0.3984375</v>
      </c>
      <c r="FS71" s="45">
        <f t="shared" si="169"/>
        <v>0.46354166666666669</v>
      </c>
      <c r="FT71" s="45">
        <f t="shared" si="169"/>
        <v>0.46610169491525427</v>
      </c>
      <c r="FU71" s="45">
        <f t="shared" si="169"/>
        <v>0.50306748466257656</v>
      </c>
      <c r="FV71" s="45">
        <f t="shared" si="169"/>
        <v>0.4710743801652893</v>
      </c>
      <c r="FW71" s="451" t="s">
        <v>2126</v>
      </c>
      <c r="FX71" s="451" t="s">
        <v>2126</v>
      </c>
      <c r="FY71" s="45">
        <f t="shared" si="169"/>
        <v>0.30357142857142866</v>
      </c>
      <c r="FZ71" s="45">
        <f t="shared" si="169"/>
        <v>0.26351351351351338</v>
      </c>
      <c r="GA71" s="451" t="s">
        <v>2126</v>
      </c>
      <c r="GB71" s="451" t="s">
        <v>2126</v>
      </c>
      <c r="GC71" s="451" t="s">
        <v>2126</v>
      </c>
      <c r="GD71" s="451" t="s">
        <v>2126</v>
      </c>
      <c r="GE71" s="451" t="s">
        <v>2126</v>
      </c>
      <c r="GF71" s="451" t="s">
        <v>2126</v>
      </c>
    </row>
    <row r="72" spans="117:188">
      <c r="DM72" s="41">
        <v>15</v>
      </c>
      <c r="DN72" s="41">
        <v>4</v>
      </c>
      <c r="DO72" s="41" t="str">
        <f t="shared" si="161"/>
        <v>処遇加算Ⅲ特定加算Ⅱベア加算から新加算Ⅳ</v>
      </c>
      <c r="DP72" s="45">
        <f t="shared" si="166"/>
        <v>6.2E-2</v>
      </c>
      <c r="DQ72" s="45">
        <f t="shared" si="166"/>
        <v>3.8000000000000006E-2</v>
      </c>
      <c r="DR72" s="45">
        <f t="shared" si="166"/>
        <v>6.2E-2</v>
      </c>
      <c r="DS72" s="45">
        <f t="shared" si="166"/>
        <v>5.0999999999999962E-2</v>
      </c>
      <c r="DT72" s="45" t="e">
        <f t="shared" si="166"/>
        <v>#VALUE!</v>
      </c>
      <c r="DU72" s="45">
        <f t="shared" si="166"/>
        <v>1.2999999999999998E-2</v>
      </c>
      <c r="DV72" s="45" t="e">
        <f t="shared" si="166"/>
        <v>#VALUE!</v>
      </c>
      <c r="DW72" s="45" t="e">
        <f t="shared" si="166"/>
        <v>#VALUE!</v>
      </c>
      <c r="DX72" s="45">
        <f t="shared" si="166"/>
        <v>2.6000000000000009E-2</v>
      </c>
      <c r="DY72" s="45">
        <f t="shared" si="166"/>
        <v>-1.0000000000000009E-3</v>
      </c>
      <c r="DZ72" s="45">
        <f t="shared" si="166"/>
        <v>-1.0000000000000009E-3</v>
      </c>
      <c r="EA72" s="45">
        <f t="shared" si="166"/>
        <v>1.4999999999999999E-2</v>
      </c>
      <c r="EB72" s="45">
        <f t="shared" si="166"/>
        <v>1.4999999999999999E-2</v>
      </c>
      <c r="EC72" s="45">
        <f t="shared" si="166"/>
        <v>1.2000000000000004E-2</v>
      </c>
      <c r="ED72" s="45">
        <f t="shared" si="166"/>
        <v>1.2000000000000004E-2</v>
      </c>
      <c r="EE72" s="45" t="e">
        <f t="shared" ref="EE72:EU72" si="172">CN6-BC$17</f>
        <v>#VALUE!</v>
      </c>
      <c r="EF72" s="45">
        <f t="shared" si="172"/>
        <v>1.4999999999999999E-2</v>
      </c>
      <c r="EG72" s="45">
        <f t="shared" si="172"/>
        <v>2.7999999999999997E-2</v>
      </c>
      <c r="EH72" s="45">
        <f t="shared" si="172"/>
        <v>2.7999999999999997E-2</v>
      </c>
      <c r="EI72" s="45">
        <f t="shared" si="172"/>
        <v>4.900000000000003E-2</v>
      </c>
      <c r="EJ72" s="45">
        <f t="shared" si="172"/>
        <v>3.3000000000000002E-2</v>
      </c>
      <c r="EK72" s="45">
        <f t="shared" si="172"/>
        <v>4.8000000000000001E-2</v>
      </c>
      <c r="EL72" s="45">
        <f t="shared" si="172"/>
        <v>3.4000000000000002E-2</v>
      </c>
      <c r="EM72" s="45" t="e">
        <f t="shared" si="172"/>
        <v>#VALUE!</v>
      </c>
      <c r="EN72" s="45" t="e">
        <f t="shared" si="172"/>
        <v>#VALUE!</v>
      </c>
      <c r="EO72" s="45">
        <f t="shared" si="172"/>
        <v>2.3999999999999994E-2</v>
      </c>
      <c r="EP72" s="45">
        <f t="shared" si="172"/>
        <v>1.7999999999999988E-2</v>
      </c>
      <c r="EQ72" s="45" t="e">
        <f t="shared" si="172"/>
        <v>#VALUE!</v>
      </c>
      <c r="ER72" s="45" t="e">
        <f t="shared" si="172"/>
        <v>#VALUE!</v>
      </c>
      <c r="ES72" s="45" t="e">
        <f t="shared" si="172"/>
        <v>#VALUE!</v>
      </c>
      <c r="ET72" s="45" t="e">
        <f t="shared" si="172"/>
        <v>#VALUE!</v>
      </c>
      <c r="EU72" s="45" t="e">
        <f t="shared" si="172"/>
        <v>#VALUE!</v>
      </c>
      <c r="EV72" s="45" t="e">
        <f>DE6-BT$17</f>
        <v>#VALUE!</v>
      </c>
      <c r="EY72" s="41" t="s">
        <v>2264</v>
      </c>
      <c r="EZ72" s="45">
        <f>DP72/BY6</f>
        <v>0.22710622710622708</v>
      </c>
      <c r="FA72" s="45">
        <f t="shared" si="168"/>
        <v>0.17351598173515984</v>
      </c>
      <c r="FB72" s="45">
        <f t="shared" si="168"/>
        <v>0.22710622710622708</v>
      </c>
      <c r="FC72" s="45">
        <f t="shared" si="168"/>
        <v>0.20564516129032245</v>
      </c>
      <c r="FD72" s="451" t="s">
        <v>2126</v>
      </c>
      <c r="FE72" s="45">
        <f t="shared" si="168"/>
        <v>0.23636363636363636</v>
      </c>
      <c r="FF72" s="451" t="s">
        <v>2126</v>
      </c>
      <c r="FG72" s="451" t="s">
        <v>2126</v>
      </c>
      <c r="FH72" s="45">
        <f t="shared" si="168"/>
        <v>0.26262626262626271</v>
      </c>
      <c r="FI72" s="45">
        <f t="shared" si="168"/>
        <v>-1.2500000000000011E-2</v>
      </c>
      <c r="FJ72" s="45">
        <f t="shared" si="168"/>
        <v>-1.2500000000000011E-2</v>
      </c>
      <c r="FK72" s="45">
        <f t="shared" si="168"/>
        <v>0.21739130434782611</v>
      </c>
      <c r="FL72" s="45">
        <f t="shared" si="168"/>
        <v>0.21739130434782611</v>
      </c>
      <c r="FM72" s="45">
        <f t="shared" si="168"/>
        <v>0.19047619047619052</v>
      </c>
      <c r="FN72" s="45">
        <f t="shared" si="168"/>
        <v>0.19354838709677424</v>
      </c>
      <c r="FO72" s="451" t="s">
        <v>2126</v>
      </c>
      <c r="FP72" s="45">
        <f t="shared" si="168"/>
        <v>0.21739130434782611</v>
      </c>
      <c r="FQ72" s="45">
        <f t="shared" si="169"/>
        <v>0.26666666666666666</v>
      </c>
      <c r="FR72" s="45">
        <f t="shared" si="169"/>
        <v>0.26666666666666666</v>
      </c>
      <c r="FS72" s="45">
        <f t="shared" si="169"/>
        <v>0.32236842105263175</v>
      </c>
      <c r="FT72" s="45">
        <f t="shared" si="169"/>
        <v>0.34375</v>
      </c>
      <c r="FU72" s="45">
        <f t="shared" si="169"/>
        <v>0.37209302325581395</v>
      </c>
      <c r="FV72" s="45">
        <f t="shared" si="169"/>
        <v>0.34693877551020408</v>
      </c>
      <c r="FW72" s="451" t="s">
        <v>2126</v>
      </c>
      <c r="FX72" s="451" t="s">
        <v>2126</v>
      </c>
      <c r="FY72" s="45">
        <f t="shared" si="169"/>
        <v>0.17021276595744678</v>
      </c>
      <c r="FZ72" s="45">
        <f t="shared" si="169"/>
        <v>0.14173228346456684</v>
      </c>
      <c r="GA72" s="451" t="s">
        <v>2126</v>
      </c>
      <c r="GB72" s="451" t="s">
        <v>2126</v>
      </c>
      <c r="GC72" s="451" t="s">
        <v>2126</v>
      </c>
      <c r="GD72" s="451" t="s">
        <v>2126</v>
      </c>
      <c r="GE72" s="451" t="s">
        <v>2126</v>
      </c>
      <c r="GF72" s="451" t="s">
        <v>2126</v>
      </c>
    </row>
    <row r="73" spans="117:188">
      <c r="DM73" s="41">
        <v>15</v>
      </c>
      <c r="DN73" s="41">
        <v>13</v>
      </c>
      <c r="DO73" s="41" t="str">
        <f t="shared" si="161"/>
        <v>処遇加算Ⅲ特定加算Ⅱベア加算から新加算Ⅴ（９）</v>
      </c>
      <c r="DP73" s="45">
        <f t="shared" ref="DP73:ED73" si="173">BY15-AN$17</f>
        <v>2.7999999999999997E-2</v>
      </c>
      <c r="DQ73" s="45">
        <f t="shared" si="173"/>
        <v>2.7999999999999997E-2</v>
      </c>
      <c r="DR73" s="45">
        <f t="shared" si="173"/>
        <v>2.7999999999999997E-2</v>
      </c>
      <c r="DS73" s="45">
        <f t="shared" si="173"/>
        <v>2.7999999999999997E-2</v>
      </c>
      <c r="DT73" s="45" t="e">
        <f t="shared" si="173"/>
        <v>#VALUE!</v>
      </c>
      <c r="DU73" s="45">
        <f t="shared" si="173"/>
        <v>1.1999999999999997E-2</v>
      </c>
      <c r="DV73" s="45" t="e">
        <f t="shared" si="173"/>
        <v>#VALUE!</v>
      </c>
      <c r="DW73" s="45" t="e">
        <f t="shared" si="173"/>
        <v>#VALUE!</v>
      </c>
      <c r="DX73" s="45">
        <f t="shared" si="173"/>
        <v>2.4000000000000007E-2</v>
      </c>
      <c r="DY73" s="45">
        <f t="shared" si="173"/>
        <v>1.2999999999999998E-2</v>
      </c>
      <c r="DZ73" s="45">
        <f t="shared" si="173"/>
        <v>1.2999999999999998E-2</v>
      </c>
      <c r="EA73" s="45" t="e">
        <f t="shared" si="173"/>
        <v>#VALUE!</v>
      </c>
      <c r="EB73" s="45">
        <f t="shared" si="173"/>
        <v>8.9999999999999941E-3</v>
      </c>
      <c r="EC73" s="45">
        <f t="shared" si="173"/>
        <v>9.0000000000000011E-3</v>
      </c>
      <c r="ED73" s="45">
        <f t="shared" si="173"/>
        <v>9.0000000000000011E-3</v>
      </c>
      <c r="EE73" s="45" t="e">
        <f t="shared" ref="EE73:EU73" si="174">CN15-BC$17</f>
        <v>#VALUE!</v>
      </c>
      <c r="EF73" s="45">
        <f t="shared" si="174"/>
        <v>8.9999999999999941E-3</v>
      </c>
      <c r="EG73" s="45">
        <f t="shared" si="174"/>
        <v>1.6E-2</v>
      </c>
      <c r="EH73" s="45">
        <f t="shared" si="174"/>
        <v>1.6E-2</v>
      </c>
      <c r="EI73" s="45">
        <f t="shared" si="174"/>
        <v>1.6E-2</v>
      </c>
      <c r="EJ73" s="45">
        <f t="shared" si="174"/>
        <v>1.7000000000000001E-2</v>
      </c>
      <c r="EK73" s="45">
        <f t="shared" si="174"/>
        <v>1.7000000000000001E-2</v>
      </c>
      <c r="EL73" s="45">
        <f t="shared" si="174"/>
        <v>1.7000000000000001E-2</v>
      </c>
      <c r="EM73" s="45" t="e">
        <f t="shared" si="174"/>
        <v>#VALUE!</v>
      </c>
      <c r="EN73" s="45" t="e">
        <f t="shared" si="174"/>
        <v>#VALUE!</v>
      </c>
      <c r="EO73" s="45">
        <f t="shared" si="174"/>
        <v>3.1E-2</v>
      </c>
      <c r="EP73" s="45">
        <f t="shared" si="174"/>
        <v>3.1E-2</v>
      </c>
      <c r="EQ73" s="45" t="e">
        <f t="shared" si="174"/>
        <v>#VALUE!</v>
      </c>
      <c r="ER73" s="45" t="e">
        <f t="shared" si="174"/>
        <v>#VALUE!</v>
      </c>
      <c r="ES73" s="45" t="e">
        <f t="shared" si="174"/>
        <v>#VALUE!</v>
      </c>
      <c r="ET73" s="45" t="e">
        <f t="shared" si="174"/>
        <v>#VALUE!</v>
      </c>
      <c r="EU73" s="45" t="e">
        <f t="shared" si="174"/>
        <v>#VALUE!</v>
      </c>
      <c r="EV73" s="45" t="e">
        <f>DE15-BT$17</f>
        <v>#VALUE!</v>
      </c>
      <c r="EY73" s="41" t="s">
        <v>2265</v>
      </c>
      <c r="EZ73" s="45">
        <f>DP73/BY15</f>
        <v>0.11715481171548114</v>
      </c>
      <c r="FA73" s="45">
        <f t="shared" ref="FA73:FZ73" si="175">DQ73/BZ15</f>
        <v>0.13397129186602871</v>
      </c>
      <c r="FB73" s="45">
        <f t="shared" si="175"/>
        <v>0.11715481171548114</v>
      </c>
      <c r="FC73" s="45">
        <f t="shared" si="175"/>
        <v>0.12444444444444443</v>
      </c>
      <c r="FD73" s="451" t="s">
        <v>2126</v>
      </c>
      <c r="FE73" s="45">
        <f t="shared" si="175"/>
        <v>0.22222222222222218</v>
      </c>
      <c r="FF73" s="451" t="s">
        <v>2126</v>
      </c>
      <c r="FG73" s="451" t="s">
        <v>2126</v>
      </c>
      <c r="FH73" s="45">
        <f t="shared" si="175"/>
        <v>0.2474226804123712</v>
      </c>
      <c r="FI73" s="45">
        <f t="shared" si="175"/>
        <v>0.13829787234042551</v>
      </c>
      <c r="FJ73" s="45">
        <f t="shared" si="175"/>
        <v>0.13829787234042551</v>
      </c>
      <c r="FK73" s="451" t="s">
        <v>2126</v>
      </c>
      <c r="FL73" s="45">
        <f t="shared" si="175"/>
        <v>0.14285714285714279</v>
      </c>
      <c r="FM73" s="45">
        <f t="shared" si="175"/>
        <v>0.15000000000000002</v>
      </c>
      <c r="FN73" s="45">
        <f t="shared" si="175"/>
        <v>0.15254237288135597</v>
      </c>
      <c r="FO73" s="451" t="s">
        <v>2126</v>
      </c>
      <c r="FP73" s="45">
        <f t="shared" si="175"/>
        <v>0.14285714285714279</v>
      </c>
      <c r="FQ73" s="45">
        <f t="shared" si="175"/>
        <v>0.17204301075268819</v>
      </c>
      <c r="FR73" s="45">
        <f t="shared" si="175"/>
        <v>0.17204301075268819</v>
      </c>
      <c r="FS73" s="45">
        <f t="shared" si="175"/>
        <v>0.13445378151260506</v>
      </c>
      <c r="FT73" s="45">
        <f t="shared" si="175"/>
        <v>0.21250000000000002</v>
      </c>
      <c r="FU73" s="45">
        <f t="shared" si="175"/>
        <v>0.17346938775510204</v>
      </c>
      <c r="FV73" s="45">
        <f t="shared" si="175"/>
        <v>0.20987654320987656</v>
      </c>
      <c r="FW73" s="451" t="s">
        <v>2126</v>
      </c>
      <c r="FX73" s="451" t="s">
        <v>2126</v>
      </c>
      <c r="FY73" s="45">
        <f t="shared" si="175"/>
        <v>0.20945945945945946</v>
      </c>
      <c r="FZ73" s="45">
        <f t="shared" si="175"/>
        <v>0.22142857142857142</v>
      </c>
      <c r="GA73" s="451" t="s">
        <v>2126</v>
      </c>
      <c r="GB73" s="451" t="s">
        <v>2126</v>
      </c>
      <c r="GC73" s="451" t="s">
        <v>2126</v>
      </c>
      <c r="GD73" s="451" t="s">
        <v>2126</v>
      </c>
      <c r="GE73" s="451" t="s">
        <v>2126</v>
      </c>
      <c r="GF73" s="451" t="s">
        <v>2126</v>
      </c>
    </row>
    <row r="74" spans="117:188">
      <c r="DM74" s="41">
        <v>16</v>
      </c>
      <c r="DN74" s="41">
        <v>1</v>
      </c>
      <c r="DO74" s="41" t="str">
        <f t="shared" si="161"/>
        <v>処遇加算Ⅲ特定加算Ⅱベア加算なしから新加算Ⅰ</v>
      </c>
      <c r="DP74" s="45">
        <f t="shared" ref="DP74:ED77" si="176">BY3-AN$18</f>
        <v>0.251</v>
      </c>
      <c r="DQ74" s="45">
        <f t="shared" si="176"/>
        <v>0.20700000000000002</v>
      </c>
      <c r="DR74" s="45">
        <f t="shared" si="176"/>
        <v>0.251</v>
      </c>
      <c r="DS74" s="45">
        <f t="shared" si="176"/>
        <v>0.23</v>
      </c>
      <c r="DT74" s="45" t="e">
        <f t="shared" si="176"/>
        <v>#VALUE!</v>
      </c>
      <c r="DU74" s="45">
        <f t="shared" si="176"/>
        <v>4.9999999999999989E-2</v>
      </c>
      <c r="DV74" s="45" t="e">
        <f t="shared" si="176"/>
        <v>#VALUE!</v>
      </c>
      <c r="DW74" s="45" t="e">
        <f t="shared" si="176"/>
        <v>#VALUE!</v>
      </c>
      <c r="DX74" s="45">
        <f t="shared" si="176"/>
        <v>9.2000000000000012E-2</v>
      </c>
      <c r="DY74" s="45">
        <f t="shared" si="176"/>
        <v>7.5000000000000011E-2</v>
      </c>
      <c r="DZ74" s="45">
        <f t="shared" si="176"/>
        <v>7.5000000000000011E-2</v>
      </c>
      <c r="EA74" s="45">
        <f t="shared" si="176"/>
        <v>6.2E-2</v>
      </c>
      <c r="EB74" s="45">
        <f t="shared" si="176"/>
        <v>6.2E-2</v>
      </c>
      <c r="EC74" s="45">
        <f t="shared" si="176"/>
        <v>5.8000000000000003E-2</v>
      </c>
      <c r="ED74" s="45">
        <f t="shared" si="176"/>
        <v>5.6000000000000001E-2</v>
      </c>
      <c r="EE74" s="45" t="e">
        <f t="shared" ref="EE74:EU74" si="177">CN3-BC$18</f>
        <v>#VALUE!</v>
      </c>
      <c r="EF74" s="45">
        <f t="shared" si="177"/>
        <v>6.2E-2</v>
      </c>
      <c r="EG74" s="45">
        <f t="shared" si="177"/>
        <v>9.6000000000000016E-2</v>
      </c>
      <c r="EH74" s="45">
        <f t="shared" si="177"/>
        <v>9.6000000000000016E-2</v>
      </c>
      <c r="EI74" s="45">
        <f t="shared" si="177"/>
        <v>0.13399999999999995</v>
      </c>
      <c r="EJ74" s="45">
        <f t="shared" si="177"/>
        <v>8.7999999999999995E-2</v>
      </c>
      <c r="EK74" s="45">
        <f t="shared" si="177"/>
        <v>0.11499999999999999</v>
      </c>
      <c r="EL74" s="45">
        <f t="shared" si="177"/>
        <v>0.09</v>
      </c>
      <c r="EM74" s="45" t="e">
        <f t="shared" si="177"/>
        <v>#VALUE!</v>
      </c>
      <c r="EN74" s="45" t="e">
        <f t="shared" si="177"/>
        <v>#VALUE!</v>
      </c>
      <c r="EO74" s="45">
        <f t="shared" si="177"/>
        <v>0.13200000000000001</v>
      </c>
      <c r="EP74" s="45">
        <f t="shared" si="177"/>
        <v>0.12</v>
      </c>
      <c r="EQ74" s="45" t="e">
        <f t="shared" si="177"/>
        <v>#VALUE!</v>
      </c>
      <c r="ER74" s="45" t="e">
        <f t="shared" si="177"/>
        <v>#VALUE!</v>
      </c>
      <c r="ES74" s="45" t="e">
        <f t="shared" si="177"/>
        <v>#VALUE!</v>
      </c>
      <c r="ET74" s="45" t="e">
        <f t="shared" si="177"/>
        <v>#VALUE!</v>
      </c>
      <c r="EU74" s="45" t="e">
        <f t="shared" si="177"/>
        <v>#VALUE!</v>
      </c>
      <c r="EV74" s="45" t="e">
        <f>DE3-BT$18</f>
        <v>#VALUE!</v>
      </c>
      <c r="EY74" s="41" t="s">
        <v>2266</v>
      </c>
      <c r="EZ74" s="45">
        <f>DP74/BY3</f>
        <v>0.60191846522781767</v>
      </c>
      <c r="FA74" s="45">
        <f t="shared" ref="FA74:FP77" si="178">DQ74/BZ3</f>
        <v>0.60349854227405253</v>
      </c>
      <c r="FB74" s="45">
        <f t="shared" si="178"/>
        <v>0.60191846522781767</v>
      </c>
      <c r="FC74" s="45">
        <f t="shared" si="178"/>
        <v>0.60209424083769636</v>
      </c>
      <c r="FD74" s="451" t="s">
        <v>2126</v>
      </c>
      <c r="FE74" s="45">
        <f t="shared" si="178"/>
        <v>0.61728395061728392</v>
      </c>
      <c r="FF74" s="451" t="s">
        <v>2126</v>
      </c>
      <c r="FG74" s="451" t="s">
        <v>2126</v>
      </c>
      <c r="FH74" s="45">
        <f t="shared" si="178"/>
        <v>0.67153284671532854</v>
      </c>
      <c r="FI74" s="45">
        <f t="shared" si="178"/>
        <v>0.5434782608695653</v>
      </c>
      <c r="FJ74" s="45">
        <f t="shared" si="178"/>
        <v>0.5434782608695653</v>
      </c>
      <c r="FK74" s="45">
        <f t="shared" si="178"/>
        <v>0.6019417475728156</v>
      </c>
      <c r="FL74" s="45">
        <f t="shared" si="178"/>
        <v>0.6019417475728156</v>
      </c>
      <c r="FM74" s="45">
        <f t="shared" si="178"/>
        <v>0.60416666666666663</v>
      </c>
      <c r="FN74" s="45">
        <f t="shared" si="178"/>
        <v>0.60215053763440862</v>
      </c>
      <c r="FO74" s="451" t="s">
        <v>2126</v>
      </c>
      <c r="FP74" s="45">
        <f t="shared" si="178"/>
        <v>0.6019417475728156</v>
      </c>
      <c r="FQ74" s="45">
        <f t="shared" ref="FQ74:FZ77" si="179">EG74/CP3</f>
        <v>0.65306122448979598</v>
      </c>
      <c r="FR74" s="45">
        <f t="shared" si="179"/>
        <v>0.65306122448979598</v>
      </c>
      <c r="FS74" s="45">
        <f t="shared" si="179"/>
        <v>0.63507109004739326</v>
      </c>
      <c r="FT74" s="45">
        <f t="shared" si="179"/>
        <v>0.67175572519083959</v>
      </c>
      <c r="FU74" s="45">
        <f t="shared" si="179"/>
        <v>0.65340909090909094</v>
      </c>
      <c r="FV74" s="45">
        <f t="shared" si="179"/>
        <v>0.67164179104477606</v>
      </c>
      <c r="FW74" s="451" t="s">
        <v>2126</v>
      </c>
      <c r="FX74" s="451" t="s">
        <v>2126</v>
      </c>
      <c r="FY74" s="45">
        <f t="shared" si="179"/>
        <v>0.62559241706161139</v>
      </c>
      <c r="FZ74" s="45">
        <f t="shared" si="179"/>
        <v>0.62827225130890052</v>
      </c>
      <c r="GA74" s="451" t="s">
        <v>2126</v>
      </c>
      <c r="GB74" s="451" t="s">
        <v>2126</v>
      </c>
      <c r="GC74" s="451" t="s">
        <v>2126</v>
      </c>
      <c r="GD74" s="451" t="s">
        <v>2126</v>
      </c>
      <c r="GE74" s="451" t="s">
        <v>2126</v>
      </c>
      <c r="GF74" s="451" t="s">
        <v>2126</v>
      </c>
    </row>
    <row r="75" spans="117:188">
      <c r="DM75" s="41">
        <v>16</v>
      </c>
      <c r="DN75" s="41">
        <v>2</v>
      </c>
      <c r="DO75" s="41" t="str">
        <f t="shared" si="161"/>
        <v>処遇加算Ⅲ特定加算Ⅱベア加算なしから新加算Ⅱ</v>
      </c>
      <c r="DP75" s="45">
        <f t="shared" si="176"/>
        <v>0.23600000000000002</v>
      </c>
      <c r="DQ75" s="45">
        <f t="shared" si="176"/>
        <v>0.192</v>
      </c>
      <c r="DR75" s="45">
        <f t="shared" si="176"/>
        <v>0.23600000000000002</v>
      </c>
      <c r="DS75" s="45">
        <f t="shared" si="176"/>
        <v>0.215</v>
      </c>
      <c r="DT75" s="45" t="e">
        <f t="shared" si="176"/>
        <v>#VALUE!</v>
      </c>
      <c r="DU75" s="45">
        <f t="shared" si="176"/>
        <v>4.8999999999999988E-2</v>
      </c>
      <c r="DV75" s="45" t="e">
        <f t="shared" si="176"/>
        <v>#VALUE!</v>
      </c>
      <c r="DW75" s="45" t="e">
        <f t="shared" si="176"/>
        <v>#VALUE!</v>
      </c>
      <c r="DX75" s="45">
        <f t="shared" si="176"/>
        <v>9.0000000000000011E-2</v>
      </c>
      <c r="DY75" s="45">
        <f t="shared" si="176"/>
        <v>7.1000000000000008E-2</v>
      </c>
      <c r="DZ75" s="45">
        <f t="shared" si="176"/>
        <v>7.1000000000000008E-2</v>
      </c>
      <c r="EA75" s="45">
        <f t="shared" si="176"/>
        <v>0.06</v>
      </c>
      <c r="EB75" s="45">
        <f t="shared" si="176"/>
        <v>0.06</v>
      </c>
      <c r="EC75" s="45">
        <f t="shared" si="176"/>
        <v>5.6000000000000001E-2</v>
      </c>
      <c r="ED75" s="45">
        <f t="shared" si="176"/>
        <v>5.3999999999999999E-2</v>
      </c>
      <c r="EE75" s="45" t="e">
        <f t="shared" ref="EE75:EU75" si="180">CN4-BC$18</f>
        <v>#VALUE!</v>
      </c>
      <c r="EF75" s="45">
        <f t="shared" si="180"/>
        <v>0.06</v>
      </c>
      <c r="EG75" s="45">
        <f t="shared" si="180"/>
        <v>9.3000000000000013E-2</v>
      </c>
      <c r="EH75" s="45">
        <f t="shared" si="180"/>
        <v>9.3000000000000013E-2</v>
      </c>
      <c r="EI75" s="45">
        <f t="shared" si="180"/>
        <v>0.13099999999999995</v>
      </c>
      <c r="EJ75" s="45">
        <f t="shared" si="180"/>
        <v>8.4999999999999992E-2</v>
      </c>
      <c r="EK75" s="45">
        <f t="shared" si="180"/>
        <v>0.11199999999999999</v>
      </c>
      <c r="EL75" s="45">
        <f t="shared" si="180"/>
        <v>8.6999999999999994E-2</v>
      </c>
      <c r="EM75" s="45" t="e">
        <f t="shared" si="180"/>
        <v>#VALUE!</v>
      </c>
      <c r="EN75" s="45" t="e">
        <f t="shared" si="180"/>
        <v>#VALUE!</v>
      </c>
      <c r="EO75" s="45">
        <f t="shared" si="180"/>
        <v>0.128</v>
      </c>
      <c r="EP75" s="45">
        <f t="shared" si="180"/>
        <v>0.11599999999999999</v>
      </c>
      <c r="EQ75" s="45" t="e">
        <f t="shared" si="180"/>
        <v>#VALUE!</v>
      </c>
      <c r="ER75" s="45" t="e">
        <f t="shared" si="180"/>
        <v>#VALUE!</v>
      </c>
      <c r="ES75" s="45" t="e">
        <f t="shared" si="180"/>
        <v>#VALUE!</v>
      </c>
      <c r="ET75" s="45" t="e">
        <f t="shared" si="180"/>
        <v>#VALUE!</v>
      </c>
      <c r="EU75" s="45" t="e">
        <f t="shared" si="180"/>
        <v>#VALUE!</v>
      </c>
      <c r="EV75" s="45" t="e">
        <f>DE4-BT$18</f>
        <v>#VALUE!</v>
      </c>
      <c r="EY75" s="41" t="s">
        <v>2267</v>
      </c>
      <c r="EZ75" s="45">
        <f>DP75/BY4</f>
        <v>0.58706467661691542</v>
      </c>
      <c r="FA75" s="45">
        <f t="shared" si="178"/>
        <v>0.58536585365853655</v>
      </c>
      <c r="FB75" s="45">
        <f t="shared" si="178"/>
        <v>0.58706467661691542</v>
      </c>
      <c r="FC75" s="45">
        <f t="shared" si="178"/>
        <v>0.58583106267029972</v>
      </c>
      <c r="FD75" s="451" t="s">
        <v>2126</v>
      </c>
      <c r="FE75" s="45">
        <f t="shared" si="178"/>
        <v>0.61249999999999993</v>
      </c>
      <c r="FF75" s="451" t="s">
        <v>2126</v>
      </c>
      <c r="FG75" s="451" t="s">
        <v>2126</v>
      </c>
      <c r="FH75" s="45">
        <f t="shared" si="178"/>
        <v>0.66666666666666674</v>
      </c>
      <c r="FI75" s="45">
        <f t="shared" si="178"/>
        <v>0.52985074626865669</v>
      </c>
      <c r="FJ75" s="45">
        <f t="shared" si="178"/>
        <v>0.52985074626865669</v>
      </c>
      <c r="FK75" s="45">
        <f t="shared" si="178"/>
        <v>0.59405940594059403</v>
      </c>
      <c r="FL75" s="45">
        <f t="shared" si="178"/>
        <v>0.59405940594059403</v>
      </c>
      <c r="FM75" s="45">
        <f t="shared" si="178"/>
        <v>0.5957446808510638</v>
      </c>
      <c r="FN75" s="45">
        <f t="shared" si="178"/>
        <v>0.59340659340659341</v>
      </c>
      <c r="FO75" s="451" t="s">
        <v>2126</v>
      </c>
      <c r="FP75" s="45">
        <f t="shared" si="178"/>
        <v>0.59405940594059403</v>
      </c>
      <c r="FQ75" s="45">
        <f t="shared" si="179"/>
        <v>0.64583333333333337</v>
      </c>
      <c r="FR75" s="45">
        <f t="shared" si="179"/>
        <v>0.64583333333333337</v>
      </c>
      <c r="FS75" s="45">
        <f t="shared" si="179"/>
        <v>0.62980769230769218</v>
      </c>
      <c r="FT75" s="45">
        <f t="shared" si="179"/>
        <v>0.66406249999999989</v>
      </c>
      <c r="FU75" s="45">
        <f t="shared" si="179"/>
        <v>0.64739884393063585</v>
      </c>
      <c r="FV75" s="45">
        <f t="shared" si="179"/>
        <v>0.66412213740458004</v>
      </c>
      <c r="FW75" s="451" t="s">
        <v>2126</v>
      </c>
      <c r="FX75" s="451" t="s">
        <v>2126</v>
      </c>
      <c r="FY75" s="45">
        <f t="shared" si="179"/>
        <v>0.61835748792270528</v>
      </c>
      <c r="FZ75" s="45">
        <f t="shared" si="179"/>
        <v>0.62032085561497319</v>
      </c>
      <c r="GA75" s="451" t="s">
        <v>2126</v>
      </c>
      <c r="GB75" s="451" t="s">
        <v>2126</v>
      </c>
      <c r="GC75" s="451" t="s">
        <v>2126</v>
      </c>
      <c r="GD75" s="451" t="s">
        <v>2126</v>
      </c>
      <c r="GE75" s="451" t="s">
        <v>2126</v>
      </c>
      <c r="GF75" s="451" t="s">
        <v>2126</v>
      </c>
    </row>
    <row r="76" spans="117:188">
      <c r="DM76" s="41">
        <v>16</v>
      </c>
      <c r="DN76" s="41">
        <v>3</v>
      </c>
      <c r="DO76" s="41" t="str">
        <f t="shared" si="161"/>
        <v>処遇加算Ⅲ特定加算Ⅱベア加算なしから新加算Ⅲ</v>
      </c>
      <c r="DP76" s="45">
        <f t="shared" si="176"/>
        <v>0.18100000000000002</v>
      </c>
      <c r="DQ76" s="45">
        <f t="shared" si="176"/>
        <v>0.13700000000000001</v>
      </c>
      <c r="DR76" s="45">
        <f t="shared" si="176"/>
        <v>0.18100000000000002</v>
      </c>
      <c r="DS76" s="45">
        <f t="shared" si="176"/>
        <v>0.16</v>
      </c>
      <c r="DT76" s="45" t="e">
        <f t="shared" si="176"/>
        <v>#VALUE!</v>
      </c>
      <c r="DU76" s="45">
        <f t="shared" si="176"/>
        <v>3.599999999999999E-2</v>
      </c>
      <c r="DV76" s="45" t="e">
        <f t="shared" si="176"/>
        <v>#VALUE!</v>
      </c>
      <c r="DW76" s="45" t="e">
        <f t="shared" si="176"/>
        <v>#VALUE!</v>
      </c>
      <c r="DX76" s="45">
        <f t="shared" si="176"/>
        <v>7.0999999999999994E-2</v>
      </c>
      <c r="DY76" s="45">
        <f t="shared" si="176"/>
        <v>3.5000000000000003E-2</v>
      </c>
      <c r="DZ76" s="45">
        <f t="shared" si="176"/>
        <v>3.5000000000000003E-2</v>
      </c>
      <c r="EA76" s="45">
        <f t="shared" si="176"/>
        <v>4.4999999999999998E-2</v>
      </c>
      <c r="EB76" s="45">
        <f t="shared" si="176"/>
        <v>4.4999999999999998E-2</v>
      </c>
      <c r="EC76" s="45">
        <f t="shared" si="176"/>
        <v>4.1000000000000002E-2</v>
      </c>
      <c r="ED76" s="45">
        <f t="shared" si="176"/>
        <v>3.9E-2</v>
      </c>
      <c r="EE76" s="45" t="e">
        <f t="shared" ref="EE76:EU76" si="181">CN5-BC$18</f>
        <v>#VALUE!</v>
      </c>
      <c r="EF76" s="45">
        <f t="shared" si="181"/>
        <v>4.4999999999999998E-2</v>
      </c>
      <c r="EG76" s="45">
        <f t="shared" si="181"/>
        <v>7.6999999999999999E-2</v>
      </c>
      <c r="EH76" s="45">
        <f t="shared" si="181"/>
        <v>7.6999999999999999E-2</v>
      </c>
      <c r="EI76" s="45">
        <f t="shared" si="181"/>
        <v>0.115</v>
      </c>
      <c r="EJ76" s="45">
        <f t="shared" si="181"/>
        <v>7.5000000000000011E-2</v>
      </c>
      <c r="EK76" s="45">
        <f t="shared" si="181"/>
        <v>0.10199999999999998</v>
      </c>
      <c r="EL76" s="45">
        <f t="shared" si="181"/>
        <v>7.7000000000000013E-2</v>
      </c>
      <c r="EM76" s="45" t="e">
        <f t="shared" si="181"/>
        <v>#VALUE!</v>
      </c>
      <c r="EN76" s="45" t="e">
        <f t="shared" si="181"/>
        <v>#VALUE!</v>
      </c>
      <c r="EO76" s="45">
        <f t="shared" si="181"/>
        <v>8.900000000000001E-2</v>
      </c>
      <c r="EP76" s="45">
        <f t="shared" si="181"/>
        <v>7.6999999999999985E-2</v>
      </c>
      <c r="EQ76" s="45" t="e">
        <f t="shared" si="181"/>
        <v>#VALUE!</v>
      </c>
      <c r="ER76" s="45" t="e">
        <f t="shared" si="181"/>
        <v>#VALUE!</v>
      </c>
      <c r="ES76" s="45" t="e">
        <f t="shared" si="181"/>
        <v>#VALUE!</v>
      </c>
      <c r="ET76" s="45" t="e">
        <f t="shared" si="181"/>
        <v>#VALUE!</v>
      </c>
      <c r="EU76" s="45" t="e">
        <f t="shared" si="181"/>
        <v>#VALUE!</v>
      </c>
      <c r="EV76" s="45" t="e">
        <f>DE5-BT$18</f>
        <v>#VALUE!</v>
      </c>
      <c r="EY76" s="41" t="s">
        <v>2268</v>
      </c>
      <c r="EZ76" s="45">
        <f>DP76/BY5</f>
        <v>0.52161383285302598</v>
      </c>
      <c r="FA76" s="45">
        <f t="shared" si="178"/>
        <v>0.50183150183150182</v>
      </c>
      <c r="FB76" s="45">
        <f t="shared" si="178"/>
        <v>0.52161383285302598</v>
      </c>
      <c r="FC76" s="45">
        <f t="shared" si="178"/>
        <v>0.51282051282051289</v>
      </c>
      <c r="FD76" s="451" t="s">
        <v>2126</v>
      </c>
      <c r="FE76" s="45">
        <f t="shared" si="178"/>
        <v>0.53731343283582078</v>
      </c>
      <c r="FF76" s="451" t="s">
        <v>2126</v>
      </c>
      <c r="FG76" s="451" t="s">
        <v>2126</v>
      </c>
      <c r="FH76" s="45">
        <f t="shared" si="178"/>
        <v>0.61206896551724133</v>
      </c>
      <c r="FI76" s="45">
        <f t="shared" si="178"/>
        <v>0.35714285714285715</v>
      </c>
      <c r="FJ76" s="45">
        <f t="shared" si="178"/>
        <v>0.35714285714285715</v>
      </c>
      <c r="FK76" s="45">
        <f t="shared" si="178"/>
        <v>0.52325581395348841</v>
      </c>
      <c r="FL76" s="45">
        <f t="shared" si="178"/>
        <v>0.52325581395348841</v>
      </c>
      <c r="FM76" s="45">
        <f t="shared" si="178"/>
        <v>0.51898734177215189</v>
      </c>
      <c r="FN76" s="45">
        <f t="shared" si="178"/>
        <v>0.51315789473684215</v>
      </c>
      <c r="FO76" s="451" t="s">
        <v>2126</v>
      </c>
      <c r="FP76" s="45">
        <f t="shared" si="178"/>
        <v>0.52325581395348841</v>
      </c>
      <c r="FQ76" s="45">
        <f t="shared" si="179"/>
        <v>0.6015625</v>
      </c>
      <c r="FR76" s="45">
        <f t="shared" si="179"/>
        <v>0.6015625</v>
      </c>
      <c r="FS76" s="45">
        <f t="shared" si="179"/>
        <v>0.59895833333333337</v>
      </c>
      <c r="FT76" s="45">
        <f t="shared" si="179"/>
        <v>0.63559322033898313</v>
      </c>
      <c r="FU76" s="45">
        <f t="shared" si="179"/>
        <v>0.62576687116564411</v>
      </c>
      <c r="FV76" s="45">
        <f t="shared" si="179"/>
        <v>0.63636363636363646</v>
      </c>
      <c r="FW76" s="451" t="s">
        <v>2126</v>
      </c>
      <c r="FX76" s="451" t="s">
        <v>2126</v>
      </c>
      <c r="FY76" s="45">
        <f t="shared" si="179"/>
        <v>0.52976190476190477</v>
      </c>
      <c r="FZ76" s="45">
        <f t="shared" si="179"/>
        <v>0.52027027027027017</v>
      </c>
      <c r="GA76" s="451" t="s">
        <v>2126</v>
      </c>
      <c r="GB76" s="451" t="s">
        <v>2126</v>
      </c>
      <c r="GC76" s="451" t="s">
        <v>2126</v>
      </c>
      <c r="GD76" s="451" t="s">
        <v>2126</v>
      </c>
      <c r="GE76" s="451" t="s">
        <v>2126</v>
      </c>
      <c r="GF76" s="451" t="s">
        <v>2126</v>
      </c>
    </row>
    <row r="77" spans="117:188">
      <c r="DM77" s="41">
        <v>16</v>
      </c>
      <c r="DN77" s="41">
        <v>4</v>
      </c>
      <c r="DO77" s="41" t="str">
        <f t="shared" si="161"/>
        <v>処遇加算Ⅲ特定加算Ⅱベア加算なしから新加算Ⅳ</v>
      </c>
      <c r="DP77" s="45">
        <f t="shared" si="176"/>
        <v>0.10700000000000001</v>
      </c>
      <c r="DQ77" s="45">
        <f t="shared" si="176"/>
        <v>8.299999999999999E-2</v>
      </c>
      <c r="DR77" s="45">
        <f t="shared" si="176"/>
        <v>0.10700000000000001</v>
      </c>
      <c r="DS77" s="45">
        <f t="shared" si="176"/>
        <v>9.5999999999999974E-2</v>
      </c>
      <c r="DT77" s="45" t="e">
        <f t="shared" si="176"/>
        <v>#VALUE!</v>
      </c>
      <c r="DU77" s="45">
        <f t="shared" si="176"/>
        <v>2.3999999999999994E-2</v>
      </c>
      <c r="DV77" s="45" t="e">
        <f t="shared" si="176"/>
        <v>#VALUE!</v>
      </c>
      <c r="DW77" s="45" t="e">
        <f t="shared" si="176"/>
        <v>#VALUE!</v>
      </c>
      <c r="DX77" s="45">
        <f t="shared" si="176"/>
        <v>5.4000000000000006E-2</v>
      </c>
      <c r="DY77" s="45">
        <f t="shared" si="176"/>
        <v>1.7000000000000001E-2</v>
      </c>
      <c r="DZ77" s="45">
        <f t="shared" si="176"/>
        <v>1.7000000000000001E-2</v>
      </c>
      <c r="EA77" s="45">
        <f t="shared" si="176"/>
        <v>2.7999999999999997E-2</v>
      </c>
      <c r="EB77" s="45">
        <f t="shared" si="176"/>
        <v>2.7999999999999997E-2</v>
      </c>
      <c r="EC77" s="45">
        <f t="shared" si="176"/>
        <v>2.5000000000000001E-2</v>
      </c>
      <c r="ED77" s="45">
        <f t="shared" si="176"/>
        <v>2.5000000000000001E-2</v>
      </c>
      <c r="EE77" s="45" t="e">
        <f t="shared" ref="EE77:EU77" si="182">CN6-BC$18</f>
        <v>#VALUE!</v>
      </c>
      <c r="EF77" s="45">
        <f t="shared" si="182"/>
        <v>2.7999999999999997E-2</v>
      </c>
      <c r="EG77" s="45">
        <f t="shared" si="182"/>
        <v>5.3999999999999992E-2</v>
      </c>
      <c r="EH77" s="45">
        <f t="shared" si="182"/>
        <v>5.3999999999999992E-2</v>
      </c>
      <c r="EI77" s="45">
        <f t="shared" si="182"/>
        <v>7.5000000000000025E-2</v>
      </c>
      <c r="EJ77" s="45">
        <f t="shared" si="182"/>
        <v>5.2999999999999999E-2</v>
      </c>
      <c r="EK77" s="45">
        <f t="shared" si="182"/>
        <v>6.8000000000000005E-2</v>
      </c>
      <c r="EL77" s="45">
        <f t="shared" si="182"/>
        <v>5.3999999999999999E-2</v>
      </c>
      <c r="EM77" s="45" t="e">
        <f t="shared" si="182"/>
        <v>#VALUE!</v>
      </c>
      <c r="EN77" s="45" t="e">
        <f t="shared" si="182"/>
        <v>#VALUE!</v>
      </c>
      <c r="EO77" s="45">
        <f t="shared" si="182"/>
        <v>6.1999999999999986E-2</v>
      </c>
      <c r="EP77" s="45">
        <f t="shared" si="182"/>
        <v>5.5999999999999994E-2</v>
      </c>
      <c r="EQ77" s="45" t="e">
        <f t="shared" si="182"/>
        <v>#VALUE!</v>
      </c>
      <c r="ER77" s="45" t="e">
        <f t="shared" si="182"/>
        <v>#VALUE!</v>
      </c>
      <c r="ES77" s="45" t="e">
        <f t="shared" si="182"/>
        <v>#VALUE!</v>
      </c>
      <c r="ET77" s="45" t="e">
        <f t="shared" si="182"/>
        <v>#VALUE!</v>
      </c>
      <c r="EU77" s="45" t="e">
        <f t="shared" si="182"/>
        <v>#VALUE!</v>
      </c>
      <c r="EV77" s="45" t="e">
        <f>DE6-BT$18</f>
        <v>#VALUE!</v>
      </c>
      <c r="EY77" s="41" t="s">
        <v>2269</v>
      </c>
      <c r="EZ77" s="45">
        <f>DP77/BY6</f>
        <v>0.39194139194139194</v>
      </c>
      <c r="FA77" s="45">
        <f t="shared" si="178"/>
        <v>0.37899543378995432</v>
      </c>
      <c r="FB77" s="45">
        <f t="shared" si="178"/>
        <v>0.39194139194139194</v>
      </c>
      <c r="FC77" s="45">
        <f t="shared" si="178"/>
        <v>0.38709677419354832</v>
      </c>
      <c r="FD77" s="451" t="s">
        <v>2126</v>
      </c>
      <c r="FE77" s="45">
        <f t="shared" si="178"/>
        <v>0.43636363636363629</v>
      </c>
      <c r="FF77" s="451" t="s">
        <v>2126</v>
      </c>
      <c r="FG77" s="451" t="s">
        <v>2126</v>
      </c>
      <c r="FH77" s="45">
        <f t="shared" si="178"/>
        <v>0.54545454545454553</v>
      </c>
      <c r="FI77" s="45">
        <f t="shared" si="178"/>
        <v>0.21250000000000002</v>
      </c>
      <c r="FJ77" s="45">
        <f t="shared" si="178"/>
        <v>0.21250000000000002</v>
      </c>
      <c r="FK77" s="45">
        <f t="shared" si="178"/>
        <v>0.40579710144927539</v>
      </c>
      <c r="FL77" s="45">
        <f t="shared" si="178"/>
        <v>0.40579710144927539</v>
      </c>
      <c r="FM77" s="45">
        <f t="shared" si="178"/>
        <v>0.39682539682539686</v>
      </c>
      <c r="FN77" s="45">
        <f t="shared" si="178"/>
        <v>0.40322580645161293</v>
      </c>
      <c r="FO77" s="451" t="s">
        <v>2126</v>
      </c>
      <c r="FP77" s="45">
        <f t="shared" si="178"/>
        <v>0.40579710144927539</v>
      </c>
      <c r="FQ77" s="45">
        <f t="shared" si="179"/>
        <v>0.51428571428571423</v>
      </c>
      <c r="FR77" s="45">
        <f t="shared" si="179"/>
        <v>0.51428571428571423</v>
      </c>
      <c r="FS77" s="45">
        <f t="shared" si="179"/>
        <v>0.49342105263157904</v>
      </c>
      <c r="FT77" s="45">
        <f t="shared" si="179"/>
        <v>0.55208333333333326</v>
      </c>
      <c r="FU77" s="45">
        <f t="shared" si="179"/>
        <v>0.52713178294573648</v>
      </c>
      <c r="FV77" s="45">
        <f t="shared" si="179"/>
        <v>0.55102040816326525</v>
      </c>
      <c r="FW77" s="451" t="s">
        <v>2126</v>
      </c>
      <c r="FX77" s="451" t="s">
        <v>2126</v>
      </c>
      <c r="FY77" s="45">
        <f t="shared" si="179"/>
        <v>0.4397163120567375</v>
      </c>
      <c r="FZ77" s="45">
        <f t="shared" si="179"/>
        <v>0.44094488188976372</v>
      </c>
      <c r="GA77" s="451" t="s">
        <v>2126</v>
      </c>
      <c r="GB77" s="451" t="s">
        <v>2126</v>
      </c>
      <c r="GC77" s="451" t="s">
        <v>2126</v>
      </c>
      <c r="GD77" s="451" t="s">
        <v>2126</v>
      </c>
      <c r="GE77" s="451" t="s">
        <v>2126</v>
      </c>
      <c r="GF77" s="451" t="s">
        <v>2126</v>
      </c>
    </row>
    <row r="78" spans="117:188" ht="24">
      <c r="DM78" s="41">
        <v>16</v>
      </c>
      <c r="DN78" s="41">
        <v>16</v>
      </c>
      <c r="DO78" s="41" t="str">
        <f t="shared" si="161"/>
        <v>処遇加算Ⅲ特定加算Ⅱベア加算なしから新加算Ⅴ（12）</v>
      </c>
      <c r="DP78" s="45">
        <f t="shared" ref="DP78:ED78" si="183">BY18-AN$18</f>
        <v>2.7999999999999997E-2</v>
      </c>
      <c r="DQ78" s="45">
        <f t="shared" si="183"/>
        <v>2.7999999999999997E-2</v>
      </c>
      <c r="DR78" s="45">
        <f t="shared" si="183"/>
        <v>2.7999999999999997E-2</v>
      </c>
      <c r="DS78" s="45">
        <f t="shared" si="183"/>
        <v>2.7999999999999997E-2</v>
      </c>
      <c r="DT78" s="45" t="e">
        <f t="shared" si="183"/>
        <v>#VALUE!</v>
      </c>
      <c r="DU78" s="45">
        <f t="shared" si="183"/>
        <v>1.1999999999999997E-2</v>
      </c>
      <c r="DV78" s="45" t="e">
        <f t="shared" si="183"/>
        <v>#VALUE!</v>
      </c>
      <c r="DW78" s="45" t="e">
        <f t="shared" si="183"/>
        <v>#VALUE!</v>
      </c>
      <c r="DX78" s="45">
        <f t="shared" si="183"/>
        <v>2.4000000000000007E-2</v>
      </c>
      <c r="DY78" s="45">
        <f t="shared" si="183"/>
        <v>1.2999999999999998E-2</v>
      </c>
      <c r="DZ78" s="45">
        <f t="shared" si="183"/>
        <v>1.2999999999999998E-2</v>
      </c>
      <c r="EA78" s="45" t="e">
        <f t="shared" si="183"/>
        <v>#VALUE!</v>
      </c>
      <c r="EB78" s="45">
        <f t="shared" si="183"/>
        <v>9.0000000000000011E-3</v>
      </c>
      <c r="EC78" s="45">
        <f t="shared" si="183"/>
        <v>9.0000000000000011E-3</v>
      </c>
      <c r="ED78" s="45">
        <f t="shared" si="183"/>
        <v>9.0000000000000011E-3</v>
      </c>
      <c r="EE78" s="45" t="e">
        <f t="shared" ref="EE78:EU78" si="184">CN18-BC$18</f>
        <v>#VALUE!</v>
      </c>
      <c r="EF78" s="45">
        <f t="shared" si="184"/>
        <v>9.0000000000000011E-3</v>
      </c>
      <c r="EG78" s="45">
        <f t="shared" si="184"/>
        <v>1.6E-2</v>
      </c>
      <c r="EH78" s="45">
        <f t="shared" si="184"/>
        <v>1.6E-2</v>
      </c>
      <c r="EI78" s="45">
        <f t="shared" si="184"/>
        <v>1.6E-2</v>
      </c>
      <c r="EJ78" s="45">
        <f t="shared" si="184"/>
        <v>1.7000000000000001E-2</v>
      </c>
      <c r="EK78" s="45">
        <f t="shared" si="184"/>
        <v>1.7000000000000001E-2</v>
      </c>
      <c r="EL78" s="45">
        <f t="shared" si="184"/>
        <v>1.7000000000000001E-2</v>
      </c>
      <c r="EM78" s="45" t="e">
        <f t="shared" si="184"/>
        <v>#VALUE!</v>
      </c>
      <c r="EN78" s="45" t="e">
        <f t="shared" si="184"/>
        <v>#VALUE!</v>
      </c>
      <c r="EO78" s="45">
        <f t="shared" si="184"/>
        <v>3.1E-2</v>
      </c>
      <c r="EP78" s="45">
        <f t="shared" si="184"/>
        <v>3.1E-2</v>
      </c>
      <c r="EQ78" s="45" t="e">
        <f t="shared" si="184"/>
        <v>#VALUE!</v>
      </c>
      <c r="ER78" s="45" t="e">
        <f t="shared" si="184"/>
        <v>#VALUE!</v>
      </c>
      <c r="ES78" s="45" t="e">
        <f t="shared" si="184"/>
        <v>#VALUE!</v>
      </c>
      <c r="ET78" s="45" t="e">
        <f t="shared" si="184"/>
        <v>#VALUE!</v>
      </c>
      <c r="EU78" s="45" t="e">
        <f t="shared" si="184"/>
        <v>#VALUE!</v>
      </c>
      <c r="EV78" s="45" t="e">
        <f>DE18-BT$18</f>
        <v>#VALUE!</v>
      </c>
      <c r="EY78" s="41" t="s">
        <v>2270</v>
      </c>
      <c r="EZ78" s="45">
        <f>DP78/BY18</f>
        <v>0.14432989690721648</v>
      </c>
      <c r="FA78" s="45">
        <f t="shared" ref="FA78:FZ78" si="185">DQ78/BZ18</f>
        <v>0.17073170731707316</v>
      </c>
      <c r="FB78" s="45">
        <f t="shared" si="185"/>
        <v>0.14432989690721648</v>
      </c>
      <c r="FC78" s="45">
        <f t="shared" si="185"/>
        <v>0.15555555555555556</v>
      </c>
      <c r="FD78" s="451" t="s">
        <v>2126</v>
      </c>
      <c r="FE78" s="45">
        <f t="shared" si="185"/>
        <v>0.27906976744186041</v>
      </c>
      <c r="FF78" s="451" t="s">
        <v>2126</v>
      </c>
      <c r="FG78" s="451" t="s">
        <v>2126</v>
      </c>
      <c r="FH78" s="45">
        <f t="shared" si="185"/>
        <v>0.34782608695652184</v>
      </c>
      <c r="FI78" s="45">
        <f t="shared" si="185"/>
        <v>0.17105263157894735</v>
      </c>
      <c r="FJ78" s="45">
        <f t="shared" si="185"/>
        <v>0.17105263157894735</v>
      </c>
      <c r="FK78" s="451" t="s">
        <v>2126</v>
      </c>
      <c r="FL78" s="45">
        <f t="shared" si="185"/>
        <v>0.18000000000000005</v>
      </c>
      <c r="FM78" s="45">
        <f t="shared" si="185"/>
        <v>0.19148936170212769</v>
      </c>
      <c r="FN78" s="45">
        <f t="shared" si="185"/>
        <v>0.19565217391304351</v>
      </c>
      <c r="FO78" s="451" t="s">
        <v>2126</v>
      </c>
      <c r="FP78" s="45">
        <f t="shared" si="185"/>
        <v>0.18000000000000005</v>
      </c>
      <c r="FQ78" s="45">
        <f t="shared" si="185"/>
        <v>0.23880597014925373</v>
      </c>
      <c r="FR78" s="45">
        <f t="shared" si="185"/>
        <v>0.23880597014925373</v>
      </c>
      <c r="FS78" s="45">
        <f t="shared" si="185"/>
        <v>0.17204301075268819</v>
      </c>
      <c r="FT78" s="45">
        <f t="shared" si="185"/>
        <v>0.28333333333333333</v>
      </c>
      <c r="FU78" s="45">
        <f t="shared" si="185"/>
        <v>0.21794871794871795</v>
      </c>
      <c r="FV78" s="45">
        <f t="shared" si="185"/>
        <v>0.27868852459016391</v>
      </c>
      <c r="FW78" s="451" t="s">
        <v>2126</v>
      </c>
      <c r="FX78" s="451" t="s">
        <v>2126</v>
      </c>
      <c r="FY78" s="45">
        <f t="shared" si="185"/>
        <v>0.2818181818181818</v>
      </c>
      <c r="FZ78" s="45">
        <f t="shared" si="185"/>
        <v>0.30392156862745096</v>
      </c>
      <c r="GA78" s="451" t="s">
        <v>2126</v>
      </c>
      <c r="GB78" s="451" t="s">
        <v>2126</v>
      </c>
      <c r="GC78" s="451" t="s">
        <v>2126</v>
      </c>
      <c r="GD78" s="451" t="s">
        <v>2126</v>
      </c>
      <c r="GE78" s="451" t="s">
        <v>2126</v>
      </c>
      <c r="GF78" s="451" t="s">
        <v>2126</v>
      </c>
    </row>
    <row r="79" spans="117:188">
      <c r="DM79" s="41">
        <v>17</v>
      </c>
      <c r="DN79" s="41">
        <v>1</v>
      </c>
      <c r="DO79" s="41" t="str">
        <f t="shared" si="161"/>
        <v>処遇加算Ⅲ特定加算なしベア加算から新加算Ⅰ</v>
      </c>
      <c r="DP79" s="45">
        <f t="shared" ref="DP79:ED82" si="186">BY3-AN$19</f>
        <v>0.26100000000000001</v>
      </c>
      <c r="DQ79" s="45">
        <f t="shared" si="186"/>
        <v>0.21700000000000003</v>
      </c>
      <c r="DR79" s="45">
        <f t="shared" si="186"/>
        <v>0.26100000000000001</v>
      </c>
      <c r="DS79" s="45">
        <f t="shared" si="186"/>
        <v>0.24</v>
      </c>
      <c r="DT79" s="45">
        <f t="shared" si="186"/>
        <v>0.14200000000000002</v>
      </c>
      <c r="DU79" s="45">
        <f t="shared" si="186"/>
        <v>5.1999999999999991E-2</v>
      </c>
      <c r="DV79" s="45">
        <f t="shared" si="186"/>
        <v>9.6000000000000002E-2</v>
      </c>
      <c r="DW79" s="45">
        <f t="shared" si="186"/>
        <v>9.6000000000000002E-2</v>
      </c>
      <c r="DX79" s="45">
        <f t="shared" si="186"/>
        <v>8.3000000000000018E-2</v>
      </c>
      <c r="DY79" s="45">
        <f t="shared" si="186"/>
        <v>9.3000000000000013E-2</v>
      </c>
      <c r="DZ79" s="45">
        <f t="shared" si="186"/>
        <v>9.3000000000000013E-2</v>
      </c>
      <c r="EA79" s="45">
        <f t="shared" si="186"/>
        <v>6.4000000000000001E-2</v>
      </c>
      <c r="EB79" s="45">
        <f t="shared" si="186"/>
        <v>6.4000000000000001E-2</v>
      </c>
      <c r="EC79" s="45">
        <f t="shared" si="186"/>
        <v>6.0000000000000005E-2</v>
      </c>
      <c r="ED79" s="45">
        <f t="shared" si="186"/>
        <v>5.8000000000000003E-2</v>
      </c>
      <c r="EE79" s="45">
        <f t="shared" ref="EE79:EU79" si="187">CN3-BC$19</f>
        <v>6.4000000000000001E-2</v>
      </c>
      <c r="EF79" s="45">
        <f t="shared" si="187"/>
        <v>6.4000000000000001E-2</v>
      </c>
      <c r="EG79" s="45">
        <f t="shared" si="187"/>
        <v>8.6000000000000021E-2</v>
      </c>
      <c r="EH79" s="45">
        <f t="shared" si="187"/>
        <v>8.6000000000000021E-2</v>
      </c>
      <c r="EI79" s="45">
        <f t="shared" si="187"/>
        <v>0.12399999999999997</v>
      </c>
      <c r="EJ79" s="45">
        <f t="shared" si="187"/>
        <v>7.8E-2</v>
      </c>
      <c r="EK79" s="45">
        <f t="shared" si="187"/>
        <v>0.105</v>
      </c>
      <c r="EL79" s="45">
        <f t="shared" si="187"/>
        <v>0.08</v>
      </c>
      <c r="EM79" s="45">
        <f t="shared" si="187"/>
        <v>7.5999999999999998E-2</v>
      </c>
      <c r="EN79" s="45">
        <f t="shared" si="187"/>
        <v>7.5999999999999998E-2</v>
      </c>
      <c r="EO79" s="45">
        <f t="shared" si="187"/>
        <v>0.13300000000000001</v>
      </c>
      <c r="EP79" s="45">
        <f t="shared" si="187"/>
        <v>0.121</v>
      </c>
      <c r="EQ79" s="45">
        <f t="shared" si="187"/>
        <v>6.5000000000000002E-2</v>
      </c>
      <c r="ER79" s="45">
        <f t="shared" si="187"/>
        <v>7.9000000000000001E-2</v>
      </c>
      <c r="ES79" s="45">
        <f t="shared" si="187"/>
        <v>7.9000000000000001E-2</v>
      </c>
      <c r="ET79" s="45">
        <f t="shared" si="187"/>
        <v>6.7000000000000004E-2</v>
      </c>
      <c r="EU79" s="45">
        <f t="shared" si="187"/>
        <v>6.6000000000000003E-2</v>
      </c>
      <c r="EV79" s="45">
        <f>DE3-BT$19</f>
        <v>6.5000000000000002E-2</v>
      </c>
      <c r="EY79" s="41" t="s">
        <v>2271</v>
      </c>
      <c r="EZ79" s="45">
        <f>DP79/BY3</f>
        <v>0.62589928057553956</v>
      </c>
      <c r="FA79" s="45">
        <f t="shared" ref="FA79:FP82" si="188">DQ79/BZ3</f>
        <v>0.63265306122448983</v>
      </c>
      <c r="FB79" s="45">
        <f t="shared" si="188"/>
        <v>0.62589928057553956</v>
      </c>
      <c r="FC79" s="45">
        <f t="shared" si="188"/>
        <v>0.62827225130890052</v>
      </c>
      <c r="FD79" s="45">
        <f t="shared" si="188"/>
        <v>0.63677130044843056</v>
      </c>
      <c r="FE79" s="45">
        <f t="shared" si="188"/>
        <v>0.64197530864197527</v>
      </c>
      <c r="FF79" s="45">
        <f t="shared" si="188"/>
        <v>0.60377358490566035</v>
      </c>
      <c r="FG79" s="45">
        <f t="shared" si="188"/>
        <v>0.60377358490566035</v>
      </c>
      <c r="FH79" s="45">
        <f t="shared" si="188"/>
        <v>0.6058394160583942</v>
      </c>
      <c r="FI79" s="45">
        <f t="shared" si="188"/>
        <v>0.67391304347826086</v>
      </c>
      <c r="FJ79" s="45">
        <f t="shared" si="188"/>
        <v>0.67391304347826086</v>
      </c>
      <c r="FK79" s="45">
        <f t="shared" si="188"/>
        <v>0.62135922330097093</v>
      </c>
      <c r="FL79" s="45">
        <f t="shared" si="188"/>
        <v>0.62135922330097093</v>
      </c>
      <c r="FM79" s="45">
        <f t="shared" si="188"/>
        <v>0.625</v>
      </c>
      <c r="FN79" s="45">
        <f t="shared" si="188"/>
        <v>0.62365591397849462</v>
      </c>
      <c r="FO79" s="45">
        <f t="shared" si="188"/>
        <v>0.62135922330097093</v>
      </c>
      <c r="FP79" s="45">
        <f t="shared" si="188"/>
        <v>0.62135922330097093</v>
      </c>
      <c r="FQ79" s="45">
        <f t="shared" ref="FQ79:GF82" si="189">EG79/CP3</f>
        <v>0.58503401360544227</v>
      </c>
      <c r="FR79" s="45">
        <f t="shared" si="189"/>
        <v>0.58503401360544227</v>
      </c>
      <c r="FS79" s="45">
        <f t="shared" si="189"/>
        <v>0.58767772511848337</v>
      </c>
      <c r="FT79" s="45">
        <f t="shared" si="189"/>
        <v>0.59541984732824427</v>
      </c>
      <c r="FU79" s="45">
        <f t="shared" si="189"/>
        <v>0.59659090909090906</v>
      </c>
      <c r="FV79" s="45">
        <f t="shared" si="189"/>
        <v>0.59701492537313428</v>
      </c>
      <c r="FW79" s="45">
        <f t="shared" si="189"/>
        <v>0.58914728682170536</v>
      </c>
      <c r="FX79" s="45">
        <f t="shared" si="189"/>
        <v>0.58914728682170536</v>
      </c>
      <c r="FY79" s="45">
        <f t="shared" si="189"/>
        <v>0.63033175355450233</v>
      </c>
      <c r="FZ79" s="45">
        <f t="shared" si="189"/>
        <v>0.63350785340314131</v>
      </c>
      <c r="GA79" s="45">
        <f t="shared" si="189"/>
        <v>0.64356435643564358</v>
      </c>
      <c r="GB79" s="45">
        <f t="shared" si="189"/>
        <v>0.63200000000000001</v>
      </c>
      <c r="GC79" s="45">
        <f t="shared" si="189"/>
        <v>0.63200000000000001</v>
      </c>
      <c r="GD79" s="45">
        <f t="shared" si="189"/>
        <v>0.62616822429906549</v>
      </c>
      <c r="GE79" s="45">
        <f t="shared" si="189"/>
        <v>0.62857142857142867</v>
      </c>
      <c r="GF79" s="45">
        <f t="shared" si="189"/>
        <v>0.625</v>
      </c>
    </row>
    <row r="80" spans="117:188">
      <c r="DM80" s="41">
        <v>17</v>
      </c>
      <c r="DN80" s="41">
        <v>2</v>
      </c>
      <c r="DO80" s="41" t="str">
        <f t="shared" si="161"/>
        <v>処遇加算Ⅲ特定加算なしベア加算から新加算Ⅱ</v>
      </c>
      <c r="DP80" s="45">
        <f t="shared" si="186"/>
        <v>0.24600000000000002</v>
      </c>
      <c r="DQ80" s="45">
        <f t="shared" si="186"/>
        <v>0.20200000000000001</v>
      </c>
      <c r="DR80" s="45">
        <f t="shared" si="186"/>
        <v>0.24600000000000002</v>
      </c>
      <c r="DS80" s="45">
        <f t="shared" si="186"/>
        <v>0.22499999999999998</v>
      </c>
      <c r="DT80" s="45" t="e">
        <f t="shared" si="186"/>
        <v>#VALUE!</v>
      </c>
      <c r="DU80" s="45">
        <f t="shared" si="186"/>
        <v>5.099999999999999E-2</v>
      </c>
      <c r="DV80" s="45" t="e">
        <f t="shared" si="186"/>
        <v>#VALUE!</v>
      </c>
      <c r="DW80" s="45" t="e">
        <f t="shared" si="186"/>
        <v>#VALUE!</v>
      </c>
      <c r="DX80" s="45">
        <f t="shared" si="186"/>
        <v>8.1000000000000016E-2</v>
      </c>
      <c r="DY80" s="45">
        <f t="shared" si="186"/>
        <v>8.900000000000001E-2</v>
      </c>
      <c r="DZ80" s="45">
        <f t="shared" si="186"/>
        <v>8.900000000000001E-2</v>
      </c>
      <c r="EA80" s="45">
        <f t="shared" si="186"/>
        <v>6.1999999999999993E-2</v>
      </c>
      <c r="EB80" s="45">
        <f t="shared" si="186"/>
        <v>6.1999999999999993E-2</v>
      </c>
      <c r="EC80" s="45">
        <f t="shared" si="186"/>
        <v>5.8000000000000003E-2</v>
      </c>
      <c r="ED80" s="45">
        <f t="shared" si="186"/>
        <v>5.6000000000000001E-2</v>
      </c>
      <c r="EE80" s="45" t="e">
        <f t="shared" ref="EE80:EU80" si="190">CN4-BC$19</f>
        <v>#VALUE!</v>
      </c>
      <c r="EF80" s="45">
        <f t="shared" si="190"/>
        <v>6.1999999999999993E-2</v>
      </c>
      <c r="EG80" s="45">
        <f t="shared" si="190"/>
        <v>8.3000000000000018E-2</v>
      </c>
      <c r="EH80" s="45">
        <f t="shared" si="190"/>
        <v>8.3000000000000018E-2</v>
      </c>
      <c r="EI80" s="45">
        <f t="shared" si="190"/>
        <v>0.12099999999999997</v>
      </c>
      <c r="EJ80" s="45">
        <f t="shared" si="190"/>
        <v>7.4999999999999997E-2</v>
      </c>
      <c r="EK80" s="45">
        <f t="shared" si="190"/>
        <v>0.10199999999999999</v>
      </c>
      <c r="EL80" s="45">
        <f t="shared" si="190"/>
        <v>7.6999999999999999E-2</v>
      </c>
      <c r="EM80" s="45" t="e">
        <f t="shared" si="190"/>
        <v>#VALUE!</v>
      </c>
      <c r="EN80" s="45" t="e">
        <f t="shared" si="190"/>
        <v>#VALUE!</v>
      </c>
      <c r="EO80" s="45">
        <f t="shared" si="190"/>
        <v>0.129</v>
      </c>
      <c r="EP80" s="45">
        <f t="shared" si="190"/>
        <v>0.11699999999999999</v>
      </c>
      <c r="EQ80" s="45" t="e">
        <f t="shared" si="190"/>
        <v>#VALUE!</v>
      </c>
      <c r="ER80" s="45" t="e">
        <f t="shared" si="190"/>
        <v>#VALUE!</v>
      </c>
      <c r="ES80" s="45" t="e">
        <f t="shared" si="190"/>
        <v>#VALUE!</v>
      </c>
      <c r="ET80" s="45" t="e">
        <f t="shared" si="190"/>
        <v>#VALUE!</v>
      </c>
      <c r="EU80" s="45" t="e">
        <f t="shared" si="190"/>
        <v>#VALUE!</v>
      </c>
      <c r="EV80" s="45" t="e">
        <f>DE4-BT$19</f>
        <v>#VALUE!</v>
      </c>
      <c r="EY80" s="41" t="s">
        <v>2272</v>
      </c>
      <c r="EZ80" s="45">
        <f>DP80/BY4</f>
        <v>0.61194029850746268</v>
      </c>
      <c r="FA80" s="45">
        <f t="shared" si="188"/>
        <v>0.61585365853658536</v>
      </c>
      <c r="FB80" s="45">
        <f t="shared" si="188"/>
        <v>0.61194029850746268</v>
      </c>
      <c r="FC80" s="45">
        <f t="shared" si="188"/>
        <v>0.61307901907356943</v>
      </c>
      <c r="FD80" s="451" t="s">
        <v>2126</v>
      </c>
      <c r="FE80" s="45">
        <f t="shared" si="188"/>
        <v>0.63749999999999996</v>
      </c>
      <c r="FF80" s="451" t="s">
        <v>2126</v>
      </c>
      <c r="FG80" s="451" t="s">
        <v>2126</v>
      </c>
      <c r="FH80" s="45">
        <f t="shared" si="188"/>
        <v>0.60000000000000009</v>
      </c>
      <c r="FI80" s="45">
        <f t="shared" si="188"/>
        <v>0.66417910447761197</v>
      </c>
      <c r="FJ80" s="45">
        <f t="shared" si="188"/>
        <v>0.66417910447761197</v>
      </c>
      <c r="FK80" s="45">
        <f t="shared" si="188"/>
        <v>0.61386138613861385</v>
      </c>
      <c r="FL80" s="45">
        <f t="shared" si="188"/>
        <v>0.61386138613861385</v>
      </c>
      <c r="FM80" s="45">
        <f t="shared" si="188"/>
        <v>0.61702127659574468</v>
      </c>
      <c r="FN80" s="45">
        <f t="shared" si="188"/>
        <v>0.61538461538461542</v>
      </c>
      <c r="FO80" s="451" t="s">
        <v>2126</v>
      </c>
      <c r="FP80" s="45">
        <f t="shared" si="188"/>
        <v>0.61386138613861385</v>
      </c>
      <c r="FQ80" s="45">
        <f t="shared" si="189"/>
        <v>0.57638888888888895</v>
      </c>
      <c r="FR80" s="45">
        <f t="shared" si="189"/>
        <v>0.57638888888888895</v>
      </c>
      <c r="FS80" s="45">
        <f t="shared" si="189"/>
        <v>0.58173076923076916</v>
      </c>
      <c r="FT80" s="45">
        <f t="shared" si="189"/>
        <v>0.5859375</v>
      </c>
      <c r="FU80" s="45">
        <f t="shared" si="189"/>
        <v>0.58959537572254339</v>
      </c>
      <c r="FV80" s="45">
        <f t="shared" si="189"/>
        <v>0.58778625954198471</v>
      </c>
      <c r="FW80" s="451" t="s">
        <v>2126</v>
      </c>
      <c r="FX80" s="451" t="s">
        <v>2126</v>
      </c>
      <c r="FY80" s="45">
        <f t="shared" si="189"/>
        <v>0.62318840579710144</v>
      </c>
      <c r="FZ80" s="45">
        <f t="shared" si="189"/>
        <v>0.62566844919786091</v>
      </c>
      <c r="GA80" s="451" t="s">
        <v>2126</v>
      </c>
      <c r="GB80" s="451" t="s">
        <v>2126</v>
      </c>
      <c r="GC80" s="451" t="s">
        <v>2126</v>
      </c>
      <c r="GD80" s="451" t="s">
        <v>2126</v>
      </c>
      <c r="GE80" s="451" t="s">
        <v>2126</v>
      </c>
      <c r="GF80" s="451" t="s">
        <v>2126</v>
      </c>
    </row>
    <row r="81" spans="117:188">
      <c r="DM81" s="41">
        <v>17</v>
      </c>
      <c r="DN81" s="41">
        <v>3</v>
      </c>
      <c r="DO81" s="41" t="str">
        <f t="shared" si="161"/>
        <v>処遇加算Ⅲ特定加算なしベア加算から新加算Ⅲ</v>
      </c>
      <c r="DP81" s="45">
        <f t="shared" si="186"/>
        <v>0.19100000000000003</v>
      </c>
      <c r="DQ81" s="45">
        <f t="shared" si="186"/>
        <v>0.14700000000000002</v>
      </c>
      <c r="DR81" s="45">
        <f t="shared" si="186"/>
        <v>0.19100000000000003</v>
      </c>
      <c r="DS81" s="45">
        <f t="shared" si="186"/>
        <v>0.16999999999999998</v>
      </c>
      <c r="DT81" s="45">
        <f t="shared" si="186"/>
        <v>8.1000000000000016E-2</v>
      </c>
      <c r="DU81" s="45">
        <f t="shared" si="186"/>
        <v>3.7999999999999992E-2</v>
      </c>
      <c r="DV81" s="45">
        <f t="shared" si="186"/>
        <v>7.4999999999999983E-2</v>
      </c>
      <c r="DW81" s="45">
        <f t="shared" si="186"/>
        <v>7.4999999999999983E-2</v>
      </c>
      <c r="DX81" s="45">
        <f t="shared" si="186"/>
        <v>6.1999999999999993E-2</v>
      </c>
      <c r="DY81" s="45">
        <f t="shared" si="186"/>
        <v>5.3000000000000005E-2</v>
      </c>
      <c r="DZ81" s="45">
        <f t="shared" si="186"/>
        <v>5.3000000000000005E-2</v>
      </c>
      <c r="EA81" s="45">
        <f t="shared" si="186"/>
        <v>4.6999999999999993E-2</v>
      </c>
      <c r="EB81" s="45">
        <f t="shared" si="186"/>
        <v>4.6999999999999993E-2</v>
      </c>
      <c r="EC81" s="45">
        <f t="shared" si="186"/>
        <v>4.3000000000000003E-2</v>
      </c>
      <c r="ED81" s="45">
        <f t="shared" si="186"/>
        <v>4.1000000000000002E-2</v>
      </c>
      <c r="EE81" s="45">
        <f t="shared" ref="EE81:EU81" si="191">CN5-BC$19</f>
        <v>4.6999999999999993E-2</v>
      </c>
      <c r="EF81" s="45">
        <f t="shared" si="191"/>
        <v>4.6999999999999993E-2</v>
      </c>
      <c r="EG81" s="45">
        <f t="shared" si="191"/>
        <v>6.7000000000000004E-2</v>
      </c>
      <c r="EH81" s="45">
        <f t="shared" si="191"/>
        <v>6.7000000000000004E-2</v>
      </c>
      <c r="EI81" s="45">
        <f t="shared" si="191"/>
        <v>0.10500000000000001</v>
      </c>
      <c r="EJ81" s="45">
        <f t="shared" si="191"/>
        <v>6.5000000000000002E-2</v>
      </c>
      <c r="EK81" s="45">
        <f t="shared" si="191"/>
        <v>9.1999999999999985E-2</v>
      </c>
      <c r="EL81" s="45">
        <f t="shared" si="191"/>
        <v>6.7000000000000004E-2</v>
      </c>
      <c r="EM81" s="45">
        <f t="shared" si="191"/>
        <v>6.5000000000000002E-2</v>
      </c>
      <c r="EN81" s="45">
        <f t="shared" si="191"/>
        <v>6.5000000000000002E-2</v>
      </c>
      <c r="EO81" s="45">
        <f t="shared" si="191"/>
        <v>9.0000000000000011E-2</v>
      </c>
      <c r="EP81" s="45">
        <f t="shared" si="191"/>
        <v>7.7999999999999986E-2</v>
      </c>
      <c r="EQ81" s="45">
        <f t="shared" si="191"/>
        <v>4.8000000000000001E-2</v>
      </c>
      <c r="ER81" s="45">
        <f t="shared" si="191"/>
        <v>5.3000000000000005E-2</v>
      </c>
      <c r="ES81" s="45">
        <f t="shared" si="191"/>
        <v>5.3000000000000005E-2</v>
      </c>
      <c r="ET81" s="45">
        <f t="shared" si="191"/>
        <v>4.8999999999999995E-2</v>
      </c>
      <c r="EU81" s="45">
        <f t="shared" si="191"/>
        <v>4.7999999999999994E-2</v>
      </c>
      <c r="EV81" s="45">
        <f>DE5-BT$19</f>
        <v>4.6999999999999993E-2</v>
      </c>
      <c r="EY81" s="41" t="s">
        <v>2273</v>
      </c>
      <c r="EZ81" s="45">
        <f>DP81/BY5</f>
        <v>0.55043227665706052</v>
      </c>
      <c r="FA81" s="45">
        <f t="shared" si="188"/>
        <v>0.53846153846153855</v>
      </c>
      <c r="FB81" s="45">
        <f t="shared" si="188"/>
        <v>0.55043227665706052</v>
      </c>
      <c r="FC81" s="45">
        <f t="shared" si="188"/>
        <v>0.54487179487179482</v>
      </c>
      <c r="FD81" s="45">
        <f t="shared" si="188"/>
        <v>0.50000000000000011</v>
      </c>
      <c r="FE81" s="45">
        <f t="shared" si="188"/>
        <v>0.56716417910447758</v>
      </c>
      <c r="FF81" s="45">
        <f t="shared" si="188"/>
        <v>0.54347826086956519</v>
      </c>
      <c r="FG81" s="45">
        <f t="shared" si="188"/>
        <v>0.54347826086956519</v>
      </c>
      <c r="FH81" s="45">
        <f t="shared" si="188"/>
        <v>0.53448275862068961</v>
      </c>
      <c r="FI81" s="45">
        <f t="shared" si="188"/>
        <v>0.54081632653061229</v>
      </c>
      <c r="FJ81" s="45">
        <f t="shared" si="188"/>
        <v>0.54081632653061229</v>
      </c>
      <c r="FK81" s="45">
        <f t="shared" si="188"/>
        <v>0.54651162790697672</v>
      </c>
      <c r="FL81" s="45">
        <f t="shared" si="188"/>
        <v>0.54651162790697672</v>
      </c>
      <c r="FM81" s="45">
        <f t="shared" si="188"/>
        <v>0.54430379746835444</v>
      </c>
      <c r="FN81" s="45">
        <f t="shared" si="188"/>
        <v>0.53947368421052633</v>
      </c>
      <c r="FO81" s="45">
        <f t="shared" si="188"/>
        <v>0.54651162790697672</v>
      </c>
      <c r="FP81" s="45">
        <f t="shared" si="188"/>
        <v>0.54651162790697672</v>
      </c>
      <c r="FQ81" s="45">
        <f t="shared" si="189"/>
        <v>0.5234375</v>
      </c>
      <c r="FR81" s="45">
        <f t="shared" si="189"/>
        <v>0.5234375</v>
      </c>
      <c r="FS81" s="45">
        <f t="shared" si="189"/>
        <v>0.546875</v>
      </c>
      <c r="FT81" s="45">
        <f t="shared" si="189"/>
        <v>0.55084745762711862</v>
      </c>
      <c r="FU81" s="45">
        <f t="shared" si="189"/>
        <v>0.56441717791411039</v>
      </c>
      <c r="FV81" s="45">
        <f t="shared" si="189"/>
        <v>0.55371900826446274</v>
      </c>
      <c r="FW81" s="45">
        <f t="shared" si="189"/>
        <v>0.55084745762711862</v>
      </c>
      <c r="FX81" s="45">
        <f t="shared" si="189"/>
        <v>0.55084745762711862</v>
      </c>
      <c r="FY81" s="45">
        <f t="shared" si="189"/>
        <v>0.5357142857142857</v>
      </c>
      <c r="FZ81" s="45">
        <f t="shared" si="189"/>
        <v>0.52702702702702697</v>
      </c>
      <c r="GA81" s="45">
        <f t="shared" si="189"/>
        <v>0.5714285714285714</v>
      </c>
      <c r="GB81" s="45">
        <f t="shared" si="189"/>
        <v>0.53535353535353536</v>
      </c>
      <c r="GC81" s="45">
        <f t="shared" si="189"/>
        <v>0.53535353535353536</v>
      </c>
      <c r="GD81" s="45">
        <f t="shared" si="189"/>
        <v>0.550561797752809</v>
      </c>
      <c r="GE81" s="45">
        <f t="shared" si="189"/>
        <v>0.55172413793103448</v>
      </c>
      <c r="GF81" s="45">
        <f t="shared" si="189"/>
        <v>0.54651162790697672</v>
      </c>
    </row>
    <row r="82" spans="117:188">
      <c r="DM82" s="41">
        <v>17</v>
      </c>
      <c r="DN82" s="41">
        <v>4</v>
      </c>
      <c r="DO82" s="41" t="str">
        <f t="shared" si="161"/>
        <v>処遇加算Ⅲ特定加算なしベア加算から新加算Ⅳ</v>
      </c>
      <c r="DP82" s="45">
        <f t="shared" si="186"/>
        <v>0.11700000000000002</v>
      </c>
      <c r="DQ82" s="45">
        <f t="shared" si="186"/>
        <v>9.2999999999999999E-2</v>
      </c>
      <c r="DR82" s="45">
        <f t="shared" si="186"/>
        <v>0.11700000000000002</v>
      </c>
      <c r="DS82" s="45">
        <f t="shared" si="186"/>
        <v>0.10599999999999996</v>
      </c>
      <c r="DT82" s="45">
        <f t="shared" si="186"/>
        <v>5.7000000000000023E-2</v>
      </c>
      <c r="DU82" s="45">
        <f t="shared" si="186"/>
        <v>2.5999999999999995E-2</v>
      </c>
      <c r="DV82" s="45">
        <f t="shared" si="186"/>
        <v>5.1999999999999991E-2</v>
      </c>
      <c r="DW82" s="45">
        <f t="shared" si="186"/>
        <v>5.1999999999999991E-2</v>
      </c>
      <c r="DX82" s="45">
        <f t="shared" si="186"/>
        <v>4.5000000000000005E-2</v>
      </c>
      <c r="DY82" s="45">
        <f t="shared" si="186"/>
        <v>3.5000000000000003E-2</v>
      </c>
      <c r="DZ82" s="45">
        <f t="shared" si="186"/>
        <v>3.5000000000000003E-2</v>
      </c>
      <c r="EA82" s="45">
        <f t="shared" si="186"/>
        <v>2.9999999999999992E-2</v>
      </c>
      <c r="EB82" s="45">
        <f t="shared" si="186"/>
        <v>2.9999999999999992E-2</v>
      </c>
      <c r="EC82" s="45">
        <f t="shared" si="186"/>
        <v>2.7000000000000003E-2</v>
      </c>
      <c r="ED82" s="45">
        <f t="shared" si="186"/>
        <v>2.7000000000000003E-2</v>
      </c>
      <c r="EE82" s="45">
        <f t="shared" ref="EE82:EU82" si="192">CN6-BC$19</f>
        <v>2.9999999999999992E-2</v>
      </c>
      <c r="EF82" s="45">
        <f t="shared" si="192"/>
        <v>2.9999999999999992E-2</v>
      </c>
      <c r="EG82" s="45">
        <f t="shared" si="192"/>
        <v>4.3999999999999997E-2</v>
      </c>
      <c r="EH82" s="45">
        <f t="shared" si="192"/>
        <v>4.3999999999999997E-2</v>
      </c>
      <c r="EI82" s="45">
        <f t="shared" si="192"/>
        <v>6.500000000000003E-2</v>
      </c>
      <c r="EJ82" s="45">
        <f t="shared" si="192"/>
        <v>4.2999999999999997E-2</v>
      </c>
      <c r="EK82" s="45">
        <f t="shared" si="192"/>
        <v>5.800000000000001E-2</v>
      </c>
      <c r="EL82" s="45">
        <f t="shared" si="192"/>
        <v>4.3999999999999997E-2</v>
      </c>
      <c r="EM82" s="45">
        <f t="shared" si="192"/>
        <v>4.2999999999999997E-2</v>
      </c>
      <c r="EN82" s="45">
        <f t="shared" si="192"/>
        <v>4.2999999999999997E-2</v>
      </c>
      <c r="EO82" s="45">
        <f t="shared" si="192"/>
        <v>6.2999999999999987E-2</v>
      </c>
      <c r="EP82" s="45">
        <f t="shared" si="192"/>
        <v>5.6999999999999995E-2</v>
      </c>
      <c r="EQ82" s="45">
        <f t="shared" si="192"/>
        <v>3.1E-2</v>
      </c>
      <c r="ER82" s="45">
        <f t="shared" si="192"/>
        <v>3.5000000000000003E-2</v>
      </c>
      <c r="ES82" s="45">
        <f t="shared" si="192"/>
        <v>3.5000000000000003E-2</v>
      </c>
      <c r="ET82" s="45">
        <f t="shared" si="192"/>
        <v>3.0999999999999993E-2</v>
      </c>
      <c r="EU82" s="45">
        <f t="shared" si="192"/>
        <v>2.9999999999999992E-2</v>
      </c>
      <c r="EV82" s="45">
        <f>DE6-BT$19</f>
        <v>2.9999999999999992E-2</v>
      </c>
      <c r="EY82" s="41" t="s">
        <v>2274</v>
      </c>
      <c r="EZ82" s="45">
        <f>DP82/BY6</f>
        <v>0.4285714285714286</v>
      </c>
      <c r="FA82" s="45">
        <f t="shared" si="188"/>
        <v>0.42465753424657532</v>
      </c>
      <c r="FB82" s="45">
        <f t="shared" si="188"/>
        <v>0.4285714285714286</v>
      </c>
      <c r="FC82" s="45">
        <f t="shared" si="188"/>
        <v>0.42741935483870958</v>
      </c>
      <c r="FD82" s="45">
        <f t="shared" si="188"/>
        <v>0.41304347826086968</v>
      </c>
      <c r="FE82" s="45">
        <f t="shared" si="188"/>
        <v>0.47272727272727272</v>
      </c>
      <c r="FF82" s="45">
        <f t="shared" si="188"/>
        <v>0.4521739130434782</v>
      </c>
      <c r="FG82" s="45">
        <f t="shared" si="188"/>
        <v>0.4521739130434782</v>
      </c>
      <c r="FH82" s="45">
        <f t="shared" si="188"/>
        <v>0.45454545454545459</v>
      </c>
      <c r="FI82" s="45">
        <f t="shared" si="188"/>
        <v>0.43750000000000006</v>
      </c>
      <c r="FJ82" s="45">
        <f t="shared" si="188"/>
        <v>0.43750000000000006</v>
      </c>
      <c r="FK82" s="45">
        <f t="shared" si="188"/>
        <v>0.43478260869565211</v>
      </c>
      <c r="FL82" s="45">
        <f t="shared" si="188"/>
        <v>0.43478260869565211</v>
      </c>
      <c r="FM82" s="45">
        <f t="shared" si="188"/>
        <v>0.4285714285714286</v>
      </c>
      <c r="FN82" s="45">
        <f t="shared" si="188"/>
        <v>0.43548387096774199</v>
      </c>
      <c r="FO82" s="45">
        <f t="shared" si="188"/>
        <v>0.43478260869565211</v>
      </c>
      <c r="FP82" s="45">
        <f t="shared" si="188"/>
        <v>0.43478260869565211</v>
      </c>
      <c r="FQ82" s="45">
        <f t="shared" si="189"/>
        <v>0.41904761904761906</v>
      </c>
      <c r="FR82" s="45">
        <f t="shared" si="189"/>
        <v>0.41904761904761906</v>
      </c>
      <c r="FS82" s="45">
        <f t="shared" si="189"/>
        <v>0.42763157894736853</v>
      </c>
      <c r="FT82" s="45">
        <f t="shared" si="189"/>
        <v>0.44791666666666663</v>
      </c>
      <c r="FU82" s="45">
        <f t="shared" si="189"/>
        <v>0.44961240310077527</v>
      </c>
      <c r="FV82" s="45">
        <f t="shared" si="189"/>
        <v>0.44897959183673464</v>
      </c>
      <c r="FW82" s="45">
        <f t="shared" si="189"/>
        <v>0.44791666666666663</v>
      </c>
      <c r="FX82" s="45">
        <f t="shared" si="189"/>
        <v>0.44791666666666663</v>
      </c>
      <c r="FY82" s="45">
        <f t="shared" si="189"/>
        <v>0.4468085106382978</v>
      </c>
      <c r="FZ82" s="45">
        <f t="shared" si="189"/>
        <v>0.44881889763779526</v>
      </c>
      <c r="GA82" s="45">
        <f t="shared" si="189"/>
        <v>0.46268656716417905</v>
      </c>
      <c r="GB82" s="45">
        <f t="shared" si="189"/>
        <v>0.4320987654320988</v>
      </c>
      <c r="GC82" s="45">
        <f t="shared" si="189"/>
        <v>0.4320987654320988</v>
      </c>
      <c r="GD82" s="45">
        <f t="shared" si="189"/>
        <v>0.43661971830985907</v>
      </c>
      <c r="GE82" s="45">
        <f t="shared" si="189"/>
        <v>0.43478260869565211</v>
      </c>
      <c r="GF82" s="45">
        <f t="shared" si="189"/>
        <v>0.43478260869565211</v>
      </c>
    </row>
    <row r="83" spans="117:188">
      <c r="DM83" s="41">
        <v>17</v>
      </c>
      <c r="DN83" s="41">
        <v>17</v>
      </c>
      <c r="DO83" s="41" t="str">
        <f t="shared" si="161"/>
        <v>処遇加算Ⅲ特定加算なしベア加算から新加算Ⅴ（13）</v>
      </c>
      <c r="DP83" s="45">
        <f t="shared" ref="DP83:ED83" si="193">BY19-AN$19</f>
        <v>2.7999999999999997E-2</v>
      </c>
      <c r="DQ83" s="45">
        <f t="shared" si="193"/>
        <v>2.7999999999999997E-2</v>
      </c>
      <c r="DR83" s="45">
        <f t="shared" si="193"/>
        <v>2.7999999999999997E-2</v>
      </c>
      <c r="DS83" s="45">
        <f t="shared" si="193"/>
        <v>2.7999999999999997E-2</v>
      </c>
      <c r="DT83" s="45">
        <f t="shared" si="193"/>
        <v>2.7999999999999997E-2</v>
      </c>
      <c r="DU83" s="45">
        <f t="shared" si="193"/>
        <v>1.1999999999999997E-2</v>
      </c>
      <c r="DV83" s="45">
        <f t="shared" si="193"/>
        <v>2.3999999999999994E-2</v>
      </c>
      <c r="DW83" s="45">
        <f t="shared" si="193"/>
        <v>2.3999999999999994E-2</v>
      </c>
      <c r="DX83" s="45">
        <f t="shared" si="193"/>
        <v>2.4E-2</v>
      </c>
      <c r="DY83" s="45">
        <f t="shared" si="193"/>
        <v>1.2999999999999998E-2</v>
      </c>
      <c r="DZ83" s="45">
        <f t="shared" si="193"/>
        <v>1.2999999999999998E-2</v>
      </c>
      <c r="EA83" s="45" t="e">
        <f t="shared" si="193"/>
        <v>#VALUE!</v>
      </c>
      <c r="EB83" s="45">
        <f t="shared" si="193"/>
        <v>9.0000000000000011E-3</v>
      </c>
      <c r="EC83" s="45">
        <f t="shared" si="193"/>
        <v>9.0000000000000011E-3</v>
      </c>
      <c r="ED83" s="45">
        <f t="shared" si="193"/>
        <v>9.0000000000000011E-3</v>
      </c>
      <c r="EE83" s="45">
        <f t="shared" ref="EE83:EU83" si="194">CN19-BC$19</f>
        <v>9.0000000000000011E-3</v>
      </c>
      <c r="EF83" s="45">
        <f t="shared" si="194"/>
        <v>9.0000000000000011E-3</v>
      </c>
      <c r="EG83" s="45">
        <f t="shared" si="194"/>
        <v>1.6E-2</v>
      </c>
      <c r="EH83" s="45">
        <f t="shared" si="194"/>
        <v>1.6E-2</v>
      </c>
      <c r="EI83" s="45">
        <f t="shared" si="194"/>
        <v>1.6E-2</v>
      </c>
      <c r="EJ83" s="45">
        <f t="shared" si="194"/>
        <v>1.7000000000000001E-2</v>
      </c>
      <c r="EK83" s="45">
        <f t="shared" si="194"/>
        <v>1.7000000000000001E-2</v>
      </c>
      <c r="EL83" s="45">
        <f t="shared" si="194"/>
        <v>1.7000000000000001E-2</v>
      </c>
      <c r="EM83" s="45">
        <f t="shared" si="194"/>
        <v>1.7000000000000001E-2</v>
      </c>
      <c r="EN83" s="45">
        <f t="shared" si="194"/>
        <v>1.7000000000000001E-2</v>
      </c>
      <c r="EO83" s="45">
        <f t="shared" si="194"/>
        <v>3.1E-2</v>
      </c>
      <c r="EP83" s="45">
        <f t="shared" si="194"/>
        <v>3.1E-2</v>
      </c>
      <c r="EQ83" s="45">
        <f t="shared" si="194"/>
        <v>1.1999999999999997E-2</v>
      </c>
      <c r="ER83" s="45">
        <f t="shared" si="194"/>
        <v>1.2999999999999998E-2</v>
      </c>
      <c r="ES83" s="45">
        <f t="shared" si="194"/>
        <v>1.2999999999999998E-2</v>
      </c>
      <c r="ET83" s="45">
        <f t="shared" si="194"/>
        <v>9.0000000000000011E-3</v>
      </c>
      <c r="EU83" s="45">
        <f t="shared" si="194"/>
        <v>9.0000000000000011E-3</v>
      </c>
      <c r="EV83" s="45">
        <f>DE19-BT$19</f>
        <v>9.0000000000000011E-3</v>
      </c>
      <c r="EY83" s="41" t="s">
        <v>2275</v>
      </c>
      <c r="EZ83" s="45">
        <f>DP83/BY19</f>
        <v>0.15217391304347824</v>
      </c>
      <c r="FA83" s="45">
        <f t="shared" ref="FA83:GF83" si="195">DQ83/BZ19</f>
        <v>0.1818181818181818</v>
      </c>
      <c r="FB83" s="45">
        <f t="shared" si="195"/>
        <v>0.15217391304347824</v>
      </c>
      <c r="FC83" s="45">
        <f t="shared" si="195"/>
        <v>0.16470588235294115</v>
      </c>
      <c r="FD83" s="45">
        <f t="shared" si="195"/>
        <v>0.25688073394495414</v>
      </c>
      <c r="FE83" s="45">
        <f t="shared" si="195"/>
        <v>0.29268292682926828</v>
      </c>
      <c r="FF83" s="45">
        <f t="shared" si="195"/>
        <v>0.27586206896551718</v>
      </c>
      <c r="FG83" s="45">
        <f t="shared" si="195"/>
        <v>0.27586206896551718</v>
      </c>
      <c r="FH83" s="45">
        <f t="shared" si="195"/>
        <v>0.30769230769230771</v>
      </c>
      <c r="FI83" s="45">
        <f t="shared" si="195"/>
        <v>0.22413793103448273</v>
      </c>
      <c r="FJ83" s="45">
        <f t="shared" si="195"/>
        <v>0.22413793103448273</v>
      </c>
      <c r="FK83" s="45" t="e">
        <f t="shared" si="195"/>
        <v>#VALUE!</v>
      </c>
      <c r="FL83" s="45">
        <f t="shared" si="195"/>
        <v>0.18750000000000003</v>
      </c>
      <c r="FM83" s="45">
        <f t="shared" si="195"/>
        <v>0.20000000000000004</v>
      </c>
      <c r="FN83" s="45">
        <f t="shared" si="195"/>
        <v>0.20454545454545459</v>
      </c>
      <c r="FO83" s="45">
        <f t="shared" si="195"/>
        <v>0.18750000000000003</v>
      </c>
      <c r="FP83" s="45">
        <f t="shared" si="195"/>
        <v>0.18750000000000003</v>
      </c>
      <c r="FQ83" s="45">
        <f t="shared" si="195"/>
        <v>0.20779220779220781</v>
      </c>
      <c r="FR83" s="45">
        <f t="shared" si="195"/>
        <v>0.20779220779220781</v>
      </c>
      <c r="FS83" s="45">
        <f t="shared" si="195"/>
        <v>0.15533980582524273</v>
      </c>
      <c r="FT83" s="45">
        <f t="shared" si="195"/>
        <v>0.24285714285714285</v>
      </c>
      <c r="FU83" s="45">
        <f t="shared" si="195"/>
        <v>0.1931818181818182</v>
      </c>
      <c r="FV83" s="45">
        <f t="shared" si="195"/>
        <v>0.23943661971830985</v>
      </c>
      <c r="FW83" s="45">
        <f t="shared" si="195"/>
        <v>0.24285714285714285</v>
      </c>
      <c r="FX83" s="45">
        <f t="shared" si="195"/>
        <v>0.24285714285714285</v>
      </c>
      <c r="FY83" s="45">
        <f t="shared" si="195"/>
        <v>0.28440366972477066</v>
      </c>
      <c r="FZ83" s="45">
        <f t="shared" si="195"/>
        <v>0.30693069306930693</v>
      </c>
      <c r="GA83" s="45">
        <f t="shared" si="195"/>
        <v>0.24999999999999992</v>
      </c>
      <c r="GB83" s="45">
        <f t="shared" si="195"/>
        <v>0.22033898305084743</v>
      </c>
      <c r="GC83" s="45">
        <f t="shared" si="195"/>
        <v>0.22033898305084743</v>
      </c>
      <c r="GD83" s="45">
        <f t="shared" si="195"/>
        <v>0.18367346938775511</v>
      </c>
      <c r="GE83" s="45">
        <f t="shared" si="195"/>
        <v>0.18750000000000003</v>
      </c>
      <c r="GF83" s="45">
        <f t="shared" si="195"/>
        <v>0.18750000000000003</v>
      </c>
    </row>
    <row r="84" spans="117:188">
      <c r="DM84" s="41">
        <v>18</v>
      </c>
      <c r="DN84" s="41">
        <v>1</v>
      </c>
      <c r="DO84" s="41" t="str">
        <f t="shared" si="161"/>
        <v>処遇加算Ⅲ特定加算なしベア加算なしから新加算Ⅰ</v>
      </c>
      <c r="DP84" s="45">
        <f t="shared" ref="DP84:ED87" si="196">BY3-AN$20</f>
        <v>0.30600000000000005</v>
      </c>
      <c r="DQ84" s="45">
        <f t="shared" si="196"/>
        <v>0.26200000000000001</v>
      </c>
      <c r="DR84" s="45">
        <f t="shared" si="196"/>
        <v>0.30600000000000005</v>
      </c>
      <c r="DS84" s="45">
        <f t="shared" si="196"/>
        <v>0.28500000000000003</v>
      </c>
      <c r="DT84" s="45">
        <f t="shared" si="196"/>
        <v>0.187</v>
      </c>
      <c r="DU84" s="45">
        <f t="shared" si="196"/>
        <v>6.2999999999999987E-2</v>
      </c>
      <c r="DV84" s="45">
        <f t="shared" si="196"/>
        <v>0.124</v>
      </c>
      <c r="DW84" s="45">
        <f t="shared" si="196"/>
        <v>0.124</v>
      </c>
      <c r="DX84" s="45">
        <f t="shared" si="196"/>
        <v>0.11100000000000002</v>
      </c>
      <c r="DY84" s="45">
        <f t="shared" si="196"/>
        <v>0.11100000000000002</v>
      </c>
      <c r="DZ84" s="45">
        <f t="shared" si="196"/>
        <v>0.11100000000000002</v>
      </c>
      <c r="EA84" s="45">
        <f t="shared" si="196"/>
        <v>7.6999999999999999E-2</v>
      </c>
      <c r="EB84" s="45">
        <f t="shared" si="196"/>
        <v>7.6999999999999999E-2</v>
      </c>
      <c r="EC84" s="45">
        <f t="shared" si="196"/>
        <v>7.3000000000000009E-2</v>
      </c>
      <c r="ED84" s="45">
        <f t="shared" si="196"/>
        <v>7.1000000000000008E-2</v>
      </c>
      <c r="EE84" s="45">
        <f t="shared" ref="EE84:EU84" si="197">CN3-BC$20</f>
        <v>7.6999999999999999E-2</v>
      </c>
      <c r="EF84" s="45">
        <f t="shared" si="197"/>
        <v>7.6999999999999999E-2</v>
      </c>
      <c r="EG84" s="45">
        <f t="shared" si="197"/>
        <v>0.11200000000000002</v>
      </c>
      <c r="EH84" s="45">
        <f t="shared" si="197"/>
        <v>0.11200000000000002</v>
      </c>
      <c r="EI84" s="45">
        <f t="shared" si="197"/>
        <v>0.14999999999999997</v>
      </c>
      <c r="EJ84" s="45">
        <f t="shared" si="197"/>
        <v>9.8000000000000004E-2</v>
      </c>
      <c r="EK84" s="45">
        <f t="shared" si="197"/>
        <v>0.125</v>
      </c>
      <c r="EL84" s="45">
        <f t="shared" si="197"/>
        <v>0.1</v>
      </c>
      <c r="EM84" s="45">
        <f t="shared" si="197"/>
        <v>9.6000000000000002E-2</v>
      </c>
      <c r="EN84" s="45">
        <f t="shared" si="197"/>
        <v>9.6000000000000002E-2</v>
      </c>
      <c r="EO84" s="45">
        <f t="shared" si="197"/>
        <v>0.17100000000000001</v>
      </c>
      <c r="EP84" s="45">
        <f t="shared" si="197"/>
        <v>0.159</v>
      </c>
      <c r="EQ84" s="45">
        <f t="shared" si="197"/>
        <v>7.6000000000000012E-2</v>
      </c>
      <c r="ER84" s="45">
        <f t="shared" si="197"/>
        <v>9.7000000000000003E-2</v>
      </c>
      <c r="ES84" s="45">
        <f t="shared" si="197"/>
        <v>9.7000000000000003E-2</v>
      </c>
      <c r="ET84" s="45">
        <f t="shared" si="197"/>
        <v>0.08</v>
      </c>
      <c r="EU84" s="45">
        <f t="shared" si="197"/>
        <v>7.8999999999999987E-2</v>
      </c>
      <c r="EV84" s="45">
        <f>DE3-BT$20</f>
        <v>7.7999999999999986E-2</v>
      </c>
      <c r="EY84" s="41" t="s">
        <v>2276</v>
      </c>
      <c r="EZ84" s="45">
        <f>DP84/BY3</f>
        <v>0.73381294964028787</v>
      </c>
      <c r="FA84" s="45">
        <f t="shared" ref="FA84:FP87" si="198">DQ84/BZ3</f>
        <v>0.76384839650145775</v>
      </c>
      <c r="FB84" s="45">
        <f t="shared" si="198"/>
        <v>0.73381294964028787</v>
      </c>
      <c r="FC84" s="45">
        <f t="shared" si="198"/>
        <v>0.74607329842931946</v>
      </c>
      <c r="FD84" s="45">
        <f t="shared" si="198"/>
        <v>0.83856502242152464</v>
      </c>
      <c r="FE84" s="45">
        <f t="shared" si="198"/>
        <v>0.77777777777777768</v>
      </c>
      <c r="FF84" s="45">
        <f t="shared" si="198"/>
        <v>0.77987421383647793</v>
      </c>
      <c r="FG84" s="45">
        <f t="shared" si="198"/>
        <v>0.77987421383647793</v>
      </c>
      <c r="FH84" s="45">
        <f t="shared" si="198"/>
        <v>0.81021897810218979</v>
      </c>
      <c r="FI84" s="45">
        <f t="shared" si="198"/>
        <v>0.80434782608695654</v>
      </c>
      <c r="FJ84" s="45">
        <f t="shared" si="198"/>
        <v>0.80434782608695654</v>
      </c>
      <c r="FK84" s="45">
        <f t="shared" si="198"/>
        <v>0.74757281553398058</v>
      </c>
      <c r="FL84" s="45">
        <f t="shared" si="198"/>
        <v>0.74757281553398058</v>
      </c>
      <c r="FM84" s="45">
        <f t="shared" si="198"/>
        <v>0.76041666666666674</v>
      </c>
      <c r="FN84" s="45">
        <f t="shared" si="198"/>
        <v>0.76344086021505386</v>
      </c>
      <c r="FO84" s="45">
        <f t="shared" si="198"/>
        <v>0.74757281553398058</v>
      </c>
      <c r="FP84" s="45">
        <f t="shared" si="198"/>
        <v>0.74757281553398058</v>
      </c>
      <c r="FQ84" s="45">
        <f t="shared" ref="FQ84:GF87" si="199">EG84/CP3</f>
        <v>0.76190476190476186</v>
      </c>
      <c r="FR84" s="45">
        <f t="shared" si="199"/>
        <v>0.76190476190476186</v>
      </c>
      <c r="FS84" s="45">
        <f t="shared" si="199"/>
        <v>0.7109004739336493</v>
      </c>
      <c r="FT84" s="45">
        <f t="shared" si="199"/>
        <v>0.74809160305343514</v>
      </c>
      <c r="FU84" s="45">
        <f t="shared" si="199"/>
        <v>0.71022727272727282</v>
      </c>
      <c r="FV84" s="45">
        <f t="shared" si="199"/>
        <v>0.74626865671641796</v>
      </c>
      <c r="FW84" s="45">
        <f t="shared" si="199"/>
        <v>0.7441860465116279</v>
      </c>
      <c r="FX84" s="45">
        <f t="shared" si="199"/>
        <v>0.7441860465116279</v>
      </c>
      <c r="FY84" s="45">
        <f t="shared" si="199"/>
        <v>0.81042654028436012</v>
      </c>
      <c r="FZ84" s="45">
        <f t="shared" si="199"/>
        <v>0.83246073298429324</v>
      </c>
      <c r="GA84" s="45">
        <f t="shared" si="199"/>
        <v>0.75247524752475259</v>
      </c>
      <c r="GB84" s="45">
        <f t="shared" si="199"/>
        <v>0.77600000000000002</v>
      </c>
      <c r="GC84" s="45">
        <f t="shared" si="199"/>
        <v>0.77600000000000002</v>
      </c>
      <c r="GD84" s="45">
        <f t="shared" si="199"/>
        <v>0.74766355140186924</v>
      </c>
      <c r="GE84" s="45">
        <f t="shared" si="199"/>
        <v>0.75238095238095226</v>
      </c>
      <c r="GF84" s="45">
        <f t="shared" si="199"/>
        <v>0.74999999999999989</v>
      </c>
    </row>
    <row r="85" spans="117:188">
      <c r="DM85" s="41">
        <v>18</v>
      </c>
      <c r="DN85" s="41">
        <v>2</v>
      </c>
      <c r="DO85" s="41" t="str">
        <f t="shared" si="161"/>
        <v>処遇加算Ⅲ特定加算なしベア加算なしから新加算Ⅱ</v>
      </c>
      <c r="DP85" s="45">
        <f t="shared" si="196"/>
        <v>0.29100000000000004</v>
      </c>
      <c r="DQ85" s="45">
        <f t="shared" si="196"/>
        <v>0.247</v>
      </c>
      <c r="DR85" s="45">
        <f t="shared" si="196"/>
        <v>0.29100000000000004</v>
      </c>
      <c r="DS85" s="45">
        <f t="shared" si="196"/>
        <v>0.27</v>
      </c>
      <c r="DT85" s="45" t="e">
        <f t="shared" si="196"/>
        <v>#VALUE!</v>
      </c>
      <c r="DU85" s="45">
        <f t="shared" si="196"/>
        <v>6.1999999999999986E-2</v>
      </c>
      <c r="DV85" s="45" t="e">
        <f t="shared" si="196"/>
        <v>#VALUE!</v>
      </c>
      <c r="DW85" s="45" t="e">
        <f t="shared" si="196"/>
        <v>#VALUE!</v>
      </c>
      <c r="DX85" s="45">
        <f t="shared" si="196"/>
        <v>0.10900000000000001</v>
      </c>
      <c r="DY85" s="45">
        <f t="shared" si="196"/>
        <v>0.10700000000000001</v>
      </c>
      <c r="DZ85" s="45">
        <f t="shared" si="196"/>
        <v>0.10700000000000001</v>
      </c>
      <c r="EA85" s="45">
        <f t="shared" si="196"/>
        <v>7.4999999999999997E-2</v>
      </c>
      <c r="EB85" s="45">
        <f t="shared" si="196"/>
        <v>7.4999999999999997E-2</v>
      </c>
      <c r="EC85" s="45">
        <f t="shared" si="196"/>
        <v>7.1000000000000008E-2</v>
      </c>
      <c r="ED85" s="45">
        <f t="shared" si="196"/>
        <v>6.9000000000000006E-2</v>
      </c>
      <c r="EE85" s="45" t="e">
        <f t="shared" ref="EE85:EU85" si="200">CN4-BC$20</f>
        <v>#VALUE!</v>
      </c>
      <c r="EF85" s="45">
        <f t="shared" si="200"/>
        <v>7.4999999999999997E-2</v>
      </c>
      <c r="EG85" s="45">
        <f t="shared" si="200"/>
        <v>0.10900000000000001</v>
      </c>
      <c r="EH85" s="45">
        <f t="shared" si="200"/>
        <v>0.10900000000000001</v>
      </c>
      <c r="EI85" s="45">
        <f t="shared" si="200"/>
        <v>0.14699999999999996</v>
      </c>
      <c r="EJ85" s="45">
        <f t="shared" si="200"/>
        <v>9.5000000000000001E-2</v>
      </c>
      <c r="EK85" s="45">
        <f t="shared" si="200"/>
        <v>0.122</v>
      </c>
      <c r="EL85" s="45">
        <f t="shared" si="200"/>
        <v>9.7000000000000003E-2</v>
      </c>
      <c r="EM85" s="45" t="e">
        <f t="shared" si="200"/>
        <v>#VALUE!</v>
      </c>
      <c r="EN85" s="45" t="e">
        <f t="shared" si="200"/>
        <v>#VALUE!</v>
      </c>
      <c r="EO85" s="45">
        <f t="shared" si="200"/>
        <v>0.16700000000000001</v>
      </c>
      <c r="EP85" s="45">
        <f t="shared" si="200"/>
        <v>0.155</v>
      </c>
      <c r="EQ85" s="45" t="e">
        <f t="shared" si="200"/>
        <v>#VALUE!</v>
      </c>
      <c r="ER85" s="45" t="e">
        <f t="shared" si="200"/>
        <v>#VALUE!</v>
      </c>
      <c r="ES85" s="45" t="e">
        <f t="shared" si="200"/>
        <v>#VALUE!</v>
      </c>
      <c r="ET85" s="45" t="e">
        <f t="shared" si="200"/>
        <v>#VALUE!</v>
      </c>
      <c r="EU85" s="45" t="e">
        <f t="shared" si="200"/>
        <v>#VALUE!</v>
      </c>
      <c r="EV85" s="45" t="e">
        <f>DE4-BT$20</f>
        <v>#VALUE!</v>
      </c>
      <c r="EY85" s="41" t="s">
        <v>2277</v>
      </c>
      <c r="EZ85" s="45">
        <f>DP85/BY4</f>
        <v>0.72388059701492546</v>
      </c>
      <c r="FA85" s="45">
        <f t="shared" si="198"/>
        <v>0.75304878048780488</v>
      </c>
      <c r="FB85" s="45">
        <f t="shared" si="198"/>
        <v>0.72388059701492546</v>
      </c>
      <c r="FC85" s="45">
        <f t="shared" si="198"/>
        <v>0.73569482288828347</v>
      </c>
      <c r="FD85" s="451" t="s">
        <v>2126</v>
      </c>
      <c r="FE85" s="45">
        <f t="shared" si="198"/>
        <v>0.77499999999999991</v>
      </c>
      <c r="FF85" s="451" t="s">
        <v>2126</v>
      </c>
      <c r="FG85" s="451" t="s">
        <v>2126</v>
      </c>
      <c r="FH85" s="45">
        <f t="shared" si="198"/>
        <v>0.80740740740740746</v>
      </c>
      <c r="FI85" s="45">
        <f t="shared" si="198"/>
        <v>0.79850746268656725</v>
      </c>
      <c r="FJ85" s="45">
        <f t="shared" si="198"/>
        <v>0.79850746268656725</v>
      </c>
      <c r="FK85" s="45">
        <f t="shared" si="198"/>
        <v>0.74257425742574257</v>
      </c>
      <c r="FL85" s="45">
        <f t="shared" si="198"/>
        <v>0.74257425742574257</v>
      </c>
      <c r="FM85" s="45">
        <f t="shared" si="198"/>
        <v>0.75531914893617025</v>
      </c>
      <c r="FN85" s="45">
        <f t="shared" si="198"/>
        <v>0.75824175824175832</v>
      </c>
      <c r="FO85" s="451" t="s">
        <v>2126</v>
      </c>
      <c r="FP85" s="45">
        <f t="shared" si="198"/>
        <v>0.74257425742574257</v>
      </c>
      <c r="FQ85" s="45">
        <f t="shared" si="199"/>
        <v>0.75694444444444442</v>
      </c>
      <c r="FR85" s="45">
        <f t="shared" si="199"/>
        <v>0.75694444444444442</v>
      </c>
      <c r="FS85" s="45">
        <f t="shared" si="199"/>
        <v>0.70673076923076916</v>
      </c>
      <c r="FT85" s="45">
        <f t="shared" si="199"/>
        <v>0.7421875</v>
      </c>
      <c r="FU85" s="45">
        <f t="shared" si="199"/>
        <v>0.70520231213872842</v>
      </c>
      <c r="FV85" s="45">
        <f t="shared" si="199"/>
        <v>0.74045801526717558</v>
      </c>
      <c r="FW85" s="451" t="s">
        <v>2126</v>
      </c>
      <c r="FX85" s="451" t="s">
        <v>2126</v>
      </c>
      <c r="FY85" s="45">
        <f t="shared" si="199"/>
        <v>0.80676328502415462</v>
      </c>
      <c r="FZ85" s="45">
        <f t="shared" si="199"/>
        <v>0.82887700534759357</v>
      </c>
      <c r="GA85" s="451" t="s">
        <v>2126</v>
      </c>
      <c r="GB85" s="451" t="s">
        <v>2126</v>
      </c>
      <c r="GC85" s="451" t="s">
        <v>2126</v>
      </c>
      <c r="GD85" s="451" t="s">
        <v>2126</v>
      </c>
      <c r="GE85" s="451" t="s">
        <v>2126</v>
      </c>
      <c r="GF85" s="451" t="s">
        <v>2126</v>
      </c>
    </row>
    <row r="86" spans="117:188">
      <c r="DM86" s="41">
        <v>18</v>
      </c>
      <c r="DN86" s="41">
        <v>3</v>
      </c>
      <c r="DO86" s="41" t="str">
        <f t="shared" si="161"/>
        <v>処遇加算Ⅲ特定加算なしベア加算なしから新加算Ⅲ</v>
      </c>
      <c r="DP86" s="45">
        <f t="shared" si="196"/>
        <v>0.23600000000000004</v>
      </c>
      <c r="DQ86" s="45">
        <f t="shared" si="196"/>
        <v>0.192</v>
      </c>
      <c r="DR86" s="45">
        <f t="shared" si="196"/>
        <v>0.23600000000000004</v>
      </c>
      <c r="DS86" s="45">
        <f t="shared" si="196"/>
        <v>0.215</v>
      </c>
      <c r="DT86" s="45">
        <f t="shared" si="196"/>
        <v>0.126</v>
      </c>
      <c r="DU86" s="45">
        <f t="shared" si="196"/>
        <v>4.8999999999999988E-2</v>
      </c>
      <c r="DV86" s="45">
        <f t="shared" si="196"/>
        <v>0.10299999999999998</v>
      </c>
      <c r="DW86" s="45">
        <f t="shared" si="196"/>
        <v>0.10299999999999998</v>
      </c>
      <c r="DX86" s="45">
        <f t="shared" si="196"/>
        <v>0.09</v>
      </c>
      <c r="DY86" s="45">
        <f t="shared" si="196"/>
        <v>7.1000000000000008E-2</v>
      </c>
      <c r="DZ86" s="45">
        <f t="shared" si="196"/>
        <v>7.1000000000000008E-2</v>
      </c>
      <c r="EA86" s="45">
        <f t="shared" si="196"/>
        <v>0.06</v>
      </c>
      <c r="EB86" s="45">
        <f t="shared" si="196"/>
        <v>0.06</v>
      </c>
      <c r="EC86" s="45">
        <f t="shared" si="196"/>
        <v>5.6000000000000001E-2</v>
      </c>
      <c r="ED86" s="45">
        <f t="shared" si="196"/>
        <v>5.3999999999999999E-2</v>
      </c>
      <c r="EE86" s="45">
        <f t="shared" ref="EE86:EU86" si="201">CN5-BC$20</f>
        <v>0.06</v>
      </c>
      <c r="EF86" s="45">
        <f t="shared" si="201"/>
        <v>0.06</v>
      </c>
      <c r="EG86" s="45">
        <f t="shared" si="201"/>
        <v>9.2999999999999999E-2</v>
      </c>
      <c r="EH86" s="45">
        <f t="shared" si="201"/>
        <v>9.2999999999999999E-2</v>
      </c>
      <c r="EI86" s="45">
        <f t="shared" si="201"/>
        <v>0.13100000000000001</v>
      </c>
      <c r="EJ86" s="45">
        <f t="shared" si="201"/>
        <v>8.5000000000000006E-2</v>
      </c>
      <c r="EK86" s="45">
        <f t="shared" si="201"/>
        <v>0.11199999999999999</v>
      </c>
      <c r="EL86" s="45">
        <f t="shared" si="201"/>
        <v>8.7000000000000008E-2</v>
      </c>
      <c r="EM86" s="45">
        <f t="shared" si="201"/>
        <v>8.5000000000000006E-2</v>
      </c>
      <c r="EN86" s="45">
        <f t="shared" si="201"/>
        <v>8.5000000000000006E-2</v>
      </c>
      <c r="EO86" s="45">
        <f t="shared" si="201"/>
        <v>0.128</v>
      </c>
      <c r="EP86" s="45">
        <f t="shared" si="201"/>
        <v>0.11599999999999999</v>
      </c>
      <c r="EQ86" s="45">
        <f t="shared" si="201"/>
        <v>5.9000000000000004E-2</v>
      </c>
      <c r="ER86" s="45">
        <f t="shared" si="201"/>
        <v>7.1000000000000008E-2</v>
      </c>
      <c r="ES86" s="45">
        <f t="shared" si="201"/>
        <v>7.1000000000000008E-2</v>
      </c>
      <c r="ET86" s="45">
        <f t="shared" si="201"/>
        <v>6.2E-2</v>
      </c>
      <c r="EU86" s="45">
        <f t="shared" si="201"/>
        <v>6.0999999999999992E-2</v>
      </c>
      <c r="EV86" s="45">
        <f>DE5-BT$20</f>
        <v>5.9999999999999991E-2</v>
      </c>
      <c r="EY86" s="41" t="s">
        <v>2278</v>
      </c>
      <c r="EZ86" s="45">
        <f>DP86/BY5</f>
        <v>0.68011527377521619</v>
      </c>
      <c r="FA86" s="45">
        <f t="shared" si="198"/>
        <v>0.70329670329670324</v>
      </c>
      <c r="FB86" s="45">
        <f t="shared" si="198"/>
        <v>0.68011527377521619</v>
      </c>
      <c r="FC86" s="45">
        <f t="shared" si="198"/>
        <v>0.6891025641025641</v>
      </c>
      <c r="FD86" s="45">
        <f t="shared" si="198"/>
        <v>0.77777777777777779</v>
      </c>
      <c r="FE86" s="45">
        <f t="shared" si="198"/>
        <v>0.73134328358208944</v>
      </c>
      <c r="FF86" s="45">
        <f t="shared" si="198"/>
        <v>0.74637681159420288</v>
      </c>
      <c r="FG86" s="45">
        <f t="shared" si="198"/>
        <v>0.74637681159420288</v>
      </c>
      <c r="FH86" s="45">
        <f t="shared" si="198"/>
        <v>0.77586206896551724</v>
      </c>
      <c r="FI86" s="45">
        <f t="shared" si="198"/>
        <v>0.72448979591836737</v>
      </c>
      <c r="FJ86" s="45">
        <f t="shared" si="198"/>
        <v>0.72448979591836737</v>
      </c>
      <c r="FK86" s="45">
        <f t="shared" si="198"/>
        <v>0.69767441860465118</v>
      </c>
      <c r="FL86" s="45">
        <f t="shared" si="198"/>
        <v>0.69767441860465118</v>
      </c>
      <c r="FM86" s="45">
        <f t="shared" si="198"/>
        <v>0.70886075949367089</v>
      </c>
      <c r="FN86" s="45">
        <f t="shared" si="198"/>
        <v>0.71052631578947367</v>
      </c>
      <c r="FO86" s="45">
        <f t="shared" si="198"/>
        <v>0.69767441860465118</v>
      </c>
      <c r="FP86" s="45">
        <f t="shared" si="198"/>
        <v>0.69767441860465118</v>
      </c>
      <c r="FQ86" s="45">
        <f t="shared" si="199"/>
        <v>0.7265625</v>
      </c>
      <c r="FR86" s="45">
        <f t="shared" si="199"/>
        <v>0.7265625</v>
      </c>
      <c r="FS86" s="45">
        <f t="shared" si="199"/>
        <v>0.68229166666666663</v>
      </c>
      <c r="FT86" s="45">
        <f t="shared" si="199"/>
        <v>0.72033898305084743</v>
      </c>
      <c r="FU86" s="45">
        <f t="shared" si="199"/>
        <v>0.68711656441717794</v>
      </c>
      <c r="FV86" s="45">
        <f t="shared" si="199"/>
        <v>0.71900826446280997</v>
      </c>
      <c r="FW86" s="45">
        <f t="shared" si="199"/>
        <v>0.72033898305084743</v>
      </c>
      <c r="FX86" s="45">
        <f t="shared" si="199"/>
        <v>0.72033898305084743</v>
      </c>
      <c r="FY86" s="45">
        <f t="shared" si="199"/>
        <v>0.76190476190476186</v>
      </c>
      <c r="FZ86" s="45">
        <f t="shared" si="199"/>
        <v>0.78378378378378377</v>
      </c>
      <c r="GA86" s="45">
        <f t="shared" si="199"/>
        <v>0.70238095238095233</v>
      </c>
      <c r="GB86" s="45">
        <f t="shared" si="199"/>
        <v>0.71717171717171724</v>
      </c>
      <c r="GC86" s="45">
        <f t="shared" si="199"/>
        <v>0.71717171717171724</v>
      </c>
      <c r="GD86" s="45">
        <f t="shared" si="199"/>
        <v>0.6966292134831461</v>
      </c>
      <c r="GE86" s="45">
        <f t="shared" si="199"/>
        <v>0.70114942528735624</v>
      </c>
      <c r="GF86" s="45">
        <f t="shared" si="199"/>
        <v>0.69767441860465107</v>
      </c>
    </row>
    <row r="87" spans="117:188">
      <c r="DM87" s="41">
        <v>18</v>
      </c>
      <c r="DN87" s="41">
        <v>4</v>
      </c>
      <c r="DO87" s="41" t="str">
        <f t="shared" si="161"/>
        <v>処遇加算Ⅲ特定加算なしベア加算なしから新加算Ⅳ</v>
      </c>
      <c r="DP87" s="45">
        <f t="shared" si="196"/>
        <v>0.16200000000000003</v>
      </c>
      <c r="DQ87" s="45">
        <f t="shared" si="196"/>
        <v>0.13800000000000001</v>
      </c>
      <c r="DR87" s="45">
        <f t="shared" si="196"/>
        <v>0.16200000000000003</v>
      </c>
      <c r="DS87" s="45">
        <f t="shared" si="196"/>
        <v>0.15099999999999997</v>
      </c>
      <c r="DT87" s="45">
        <f t="shared" si="196"/>
        <v>0.10200000000000001</v>
      </c>
      <c r="DU87" s="45">
        <f t="shared" si="196"/>
        <v>3.6999999999999991E-2</v>
      </c>
      <c r="DV87" s="45">
        <f t="shared" si="196"/>
        <v>7.9999999999999988E-2</v>
      </c>
      <c r="DW87" s="45">
        <f t="shared" si="196"/>
        <v>7.9999999999999988E-2</v>
      </c>
      <c r="DX87" s="45">
        <f t="shared" si="196"/>
        <v>7.3000000000000009E-2</v>
      </c>
      <c r="DY87" s="45">
        <f t="shared" si="196"/>
        <v>5.3000000000000005E-2</v>
      </c>
      <c r="DZ87" s="45">
        <f t="shared" si="196"/>
        <v>5.3000000000000005E-2</v>
      </c>
      <c r="EA87" s="45">
        <f t="shared" si="196"/>
        <v>4.2999999999999997E-2</v>
      </c>
      <c r="EB87" s="45">
        <f t="shared" si="196"/>
        <v>4.2999999999999997E-2</v>
      </c>
      <c r="EC87" s="45">
        <f t="shared" si="196"/>
        <v>0.04</v>
      </c>
      <c r="ED87" s="45">
        <f t="shared" si="196"/>
        <v>0.04</v>
      </c>
      <c r="EE87" s="45">
        <f t="shared" ref="EE87:EU87" si="202">CN6-BC$20</f>
        <v>4.2999999999999997E-2</v>
      </c>
      <c r="EF87" s="45">
        <f t="shared" si="202"/>
        <v>4.2999999999999997E-2</v>
      </c>
      <c r="EG87" s="45">
        <f t="shared" si="202"/>
        <v>6.9999999999999993E-2</v>
      </c>
      <c r="EH87" s="45">
        <f t="shared" si="202"/>
        <v>6.9999999999999993E-2</v>
      </c>
      <c r="EI87" s="45">
        <f t="shared" si="202"/>
        <v>9.1000000000000025E-2</v>
      </c>
      <c r="EJ87" s="45">
        <f t="shared" si="202"/>
        <v>6.3E-2</v>
      </c>
      <c r="EK87" s="45">
        <f t="shared" si="202"/>
        <v>7.8000000000000014E-2</v>
      </c>
      <c r="EL87" s="45">
        <f t="shared" si="202"/>
        <v>6.4000000000000001E-2</v>
      </c>
      <c r="EM87" s="45">
        <f t="shared" si="202"/>
        <v>6.3E-2</v>
      </c>
      <c r="EN87" s="45">
        <f t="shared" si="202"/>
        <v>6.3E-2</v>
      </c>
      <c r="EO87" s="45">
        <f t="shared" si="202"/>
        <v>0.10099999999999998</v>
      </c>
      <c r="EP87" s="45">
        <f t="shared" si="202"/>
        <v>9.5000000000000001E-2</v>
      </c>
      <c r="EQ87" s="45">
        <f t="shared" si="202"/>
        <v>4.2000000000000003E-2</v>
      </c>
      <c r="ER87" s="45">
        <f t="shared" si="202"/>
        <v>5.3000000000000005E-2</v>
      </c>
      <c r="ES87" s="45">
        <f t="shared" si="202"/>
        <v>5.3000000000000005E-2</v>
      </c>
      <c r="ET87" s="45">
        <f t="shared" si="202"/>
        <v>4.3999999999999997E-2</v>
      </c>
      <c r="EU87" s="45">
        <f t="shared" si="202"/>
        <v>4.299999999999999E-2</v>
      </c>
      <c r="EV87" s="45">
        <f>DE6-BT$20</f>
        <v>4.299999999999999E-2</v>
      </c>
      <c r="EY87" s="41" t="s">
        <v>2279</v>
      </c>
      <c r="EZ87" s="45">
        <f>DP87/BY6</f>
        <v>0.59340659340659352</v>
      </c>
      <c r="FA87" s="45">
        <f t="shared" si="198"/>
        <v>0.63013698630136994</v>
      </c>
      <c r="FB87" s="45">
        <f t="shared" si="198"/>
        <v>0.59340659340659352</v>
      </c>
      <c r="FC87" s="45">
        <f t="shared" si="198"/>
        <v>0.60887096774193539</v>
      </c>
      <c r="FD87" s="45">
        <f t="shared" si="198"/>
        <v>0.73913043478260865</v>
      </c>
      <c r="FE87" s="45">
        <f t="shared" si="198"/>
        <v>0.67272727272727262</v>
      </c>
      <c r="FF87" s="45">
        <f t="shared" si="198"/>
        <v>0.69565217391304346</v>
      </c>
      <c r="FG87" s="45">
        <f t="shared" si="198"/>
        <v>0.69565217391304346</v>
      </c>
      <c r="FH87" s="45">
        <f t="shared" si="198"/>
        <v>0.73737373737373746</v>
      </c>
      <c r="FI87" s="45">
        <f t="shared" si="198"/>
        <v>0.66250000000000009</v>
      </c>
      <c r="FJ87" s="45">
        <f t="shared" si="198"/>
        <v>0.66250000000000009</v>
      </c>
      <c r="FK87" s="45">
        <f t="shared" si="198"/>
        <v>0.62318840579710144</v>
      </c>
      <c r="FL87" s="45">
        <f t="shared" si="198"/>
        <v>0.62318840579710144</v>
      </c>
      <c r="FM87" s="45">
        <f t="shared" si="198"/>
        <v>0.63492063492063489</v>
      </c>
      <c r="FN87" s="45">
        <f t="shared" si="198"/>
        <v>0.64516129032258063</v>
      </c>
      <c r="FO87" s="45">
        <f t="shared" si="198"/>
        <v>0.62318840579710144</v>
      </c>
      <c r="FP87" s="45">
        <f t="shared" si="198"/>
        <v>0.62318840579710144</v>
      </c>
      <c r="FQ87" s="45">
        <f t="shared" si="199"/>
        <v>0.66666666666666663</v>
      </c>
      <c r="FR87" s="45">
        <f t="shared" si="199"/>
        <v>0.66666666666666663</v>
      </c>
      <c r="FS87" s="45">
        <f t="shared" si="199"/>
        <v>0.59868421052631582</v>
      </c>
      <c r="FT87" s="45">
        <f t="shared" si="199"/>
        <v>0.65625</v>
      </c>
      <c r="FU87" s="45">
        <f t="shared" si="199"/>
        <v>0.60465116279069775</v>
      </c>
      <c r="FV87" s="45">
        <f t="shared" si="199"/>
        <v>0.65306122448979587</v>
      </c>
      <c r="FW87" s="45">
        <f t="shared" si="199"/>
        <v>0.65625</v>
      </c>
      <c r="FX87" s="45">
        <f t="shared" si="199"/>
        <v>0.65625</v>
      </c>
      <c r="FY87" s="45">
        <f t="shared" si="199"/>
        <v>0.71631205673758858</v>
      </c>
      <c r="FZ87" s="45">
        <f t="shared" si="199"/>
        <v>0.74803149606299213</v>
      </c>
      <c r="GA87" s="45">
        <f t="shared" si="199"/>
        <v>0.62686567164179108</v>
      </c>
      <c r="GB87" s="45">
        <f t="shared" si="199"/>
        <v>0.65432098765432101</v>
      </c>
      <c r="GC87" s="45">
        <f t="shared" si="199"/>
        <v>0.65432098765432101</v>
      </c>
      <c r="GD87" s="45">
        <f t="shared" si="199"/>
        <v>0.61971830985915499</v>
      </c>
      <c r="GE87" s="45">
        <f t="shared" si="199"/>
        <v>0.62318840579710133</v>
      </c>
      <c r="GF87" s="45">
        <f t="shared" si="199"/>
        <v>0.62318840579710133</v>
      </c>
    </row>
    <row r="88" spans="117:188" ht="24">
      <c r="DM88" s="41">
        <v>18</v>
      </c>
      <c r="DN88" s="41">
        <v>18</v>
      </c>
      <c r="DO88" s="41" t="str">
        <f t="shared" si="161"/>
        <v>処遇加算Ⅲ特定加算なしベア加算なしから新加算Ⅴ（14）</v>
      </c>
      <c r="DP88" s="45">
        <f t="shared" ref="DP88:ED88" si="203">BY20-AN$20</f>
        <v>2.8000000000000011E-2</v>
      </c>
      <c r="DQ88" s="45">
        <f t="shared" si="203"/>
        <v>2.7999999999999997E-2</v>
      </c>
      <c r="DR88" s="45">
        <f t="shared" si="203"/>
        <v>2.8000000000000011E-2</v>
      </c>
      <c r="DS88" s="45">
        <f t="shared" si="203"/>
        <v>2.7999999999999997E-2</v>
      </c>
      <c r="DT88" s="45">
        <f t="shared" si="203"/>
        <v>2.8000000000000004E-2</v>
      </c>
      <c r="DU88" s="45">
        <f t="shared" si="203"/>
        <v>1.2E-2</v>
      </c>
      <c r="DV88" s="45">
        <f t="shared" si="203"/>
        <v>2.4E-2</v>
      </c>
      <c r="DW88" s="45">
        <f t="shared" si="203"/>
        <v>2.4E-2</v>
      </c>
      <c r="DX88" s="45">
        <f t="shared" si="203"/>
        <v>2.4000000000000004E-2</v>
      </c>
      <c r="DY88" s="45">
        <f t="shared" si="203"/>
        <v>1.3000000000000001E-2</v>
      </c>
      <c r="DZ88" s="45">
        <f t="shared" si="203"/>
        <v>1.3000000000000001E-2</v>
      </c>
      <c r="EA88" s="45" t="e">
        <f t="shared" si="203"/>
        <v>#VALUE!</v>
      </c>
      <c r="EB88" s="45">
        <f t="shared" si="203"/>
        <v>8.9999999999999976E-3</v>
      </c>
      <c r="EC88" s="45">
        <f t="shared" si="203"/>
        <v>9.0000000000000011E-3</v>
      </c>
      <c r="ED88" s="45">
        <f t="shared" si="203"/>
        <v>9.0000000000000011E-3</v>
      </c>
      <c r="EE88" s="45">
        <f t="shared" ref="EE88:EU88" si="204">CN20-BC$20</f>
        <v>8.9999999999999976E-3</v>
      </c>
      <c r="EF88" s="45">
        <f t="shared" si="204"/>
        <v>8.9999999999999976E-3</v>
      </c>
      <c r="EG88" s="45">
        <f t="shared" si="204"/>
        <v>1.6E-2</v>
      </c>
      <c r="EH88" s="45">
        <f t="shared" si="204"/>
        <v>1.6E-2</v>
      </c>
      <c r="EI88" s="45">
        <f t="shared" si="204"/>
        <v>1.6E-2</v>
      </c>
      <c r="EJ88" s="45">
        <f t="shared" si="204"/>
        <v>1.7000000000000001E-2</v>
      </c>
      <c r="EK88" s="45">
        <f t="shared" si="204"/>
        <v>1.7000000000000008E-2</v>
      </c>
      <c r="EL88" s="45">
        <f t="shared" si="204"/>
        <v>1.7000000000000001E-2</v>
      </c>
      <c r="EM88" s="45">
        <f t="shared" si="204"/>
        <v>1.7000000000000001E-2</v>
      </c>
      <c r="EN88" s="45">
        <f t="shared" si="204"/>
        <v>1.7000000000000001E-2</v>
      </c>
      <c r="EO88" s="45">
        <f t="shared" si="204"/>
        <v>3.1000000000000007E-2</v>
      </c>
      <c r="EP88" s="45">
        <f t="shared" si="204"/>
        <v>3.1E-2</v>
      </c>
      <c r="EQ88" s="45">
        <f t="shared" si="204"/>
        <v>1.2000000000000004E-2</v>
      </c>
      <c r="ER88" s="45">
        <f t="shared" si="204"/>
        <v>1.3000000000000001E-2</v>
      </c>
      <c r="ES88" s="45">
        <f t="shared" si="204"/>
        <v>1.3000000000000001E-2</v>
      </c>
      <c r="ET88" s="45">
        <f t="shared" si="204"/>
        <v>8.9999999999999976E-3</v>
      </c>
      <c r="EU88" s="45">
        <f t="shared" si="204"/>
        <v>9.0000000000000011E-3</v>
      </c>
      <c r="EV88" s="45">
        <f>DE20-BT$20</f>
        <v>9.0000000000000011E-3</v>
      </c>
      <c r="EY88" s="41" t="s">
        <v>2280</v>
      </c>
      <c r="EZ88" s="45">
        <f>DP88/BY20</f>
        <v>0.20143884892086336</v>
      </c>
      <c r="FA88" s="45">
        <f t="shared" ref="FA88:GF88" si="205">DQ88/BZ20</f>
        <v>0.25688073394495409</v>
      </c>
      <c r="FB88" s="45">
        <f t="shared" si="205"/>
        <v>0.20143884892086336</v>
      </c>
      <c r="FC88" s="45">
        <f t="shared" si="205"/>
        <v>0.22399999999999998</v>
      </c>
      <c r="FD88" s="45">
        <f t="shared" si="205"/>
        <v>0.43750000000000006</v>
      </c>
      <c r="FE88" s="45">
        <f t="shared" si="205"/>
        <v>0.4</v>
      </c>
      <c r="FF88" s="45">
        <f t="shared" si="205"/>
        <v>0.40677966101694912</v>
      </c>
      <c r="FG88" s="45">
        <f t="shared" si="205"/>
        <v>0.40677966101694912</v>
      </c>
      <c r="FH88" s="45">
        <f t="shared" si="205"/>
        <v>0.48000000000000004</v>
      </c>
      <c r="FI88" s="45">
        <f t="shared" si="205"/>
        <v>0.32500000000000001</v>
      </c>
      <c r="FJ88" s="45">
        <f t="shared" si="205"/>
        <v>0.32500000000000001</v>
      </c>
      <c r="FK88" s="451" t="s">
        <v>2126</v>
      </c>
      <c r="FL88" s="45">
        <f t="shared" si="205"/>
        <v>0.25714285714285712</v>
      </c>
      <c r="FM88" s="45">
        <f t="shared" si="205"/>
        <v>0.28125</v>
      </c>
      <c r="FN88" s="45">
        <f t="shared" si="205"/>
        <v>0.29032258064516131</v>
      </c>
      <c r="FO88" s="45">
        <f t="shared" si="205"/>
        <v>0.25714285714285712</v>
      </c>
      <c r="FP88" s="45">
        <f t="shared" si="205"/>
        <v>0.25714285714285712</v>
      </c>
      <c r="FQ88" s="45">
        <f t="shared" si="205"/>
        <v>0.31372549019607843</v>
      </c>
      <c r="FR88" s="45">
        <f t="shared" si="205"/>
        <v>0.31372549019607843</v>
      </c>
      <c r="FS88" s="45">
        <f t="shared" si="205"/>
        <v>0.20779220779220781</v>
      </c>
      <c r="FT88" s="45">
        <f t="shared" si="205"/>
        <v>0.34</v>
      </c>
      <c r="FU88" s="45">
        <f t="shared" si="205"/>
        <v>0.25000000000000011</v>
      </c>
      <c r="FV88" s="45">
        <f t="shared" si="205"/>
        <v>0.33333333333333331</v>
      </c>
      <c r="FW88" s="45">
        <f t="shared" si="205"/>
        <v>0.34</v>
      </c>
      <c r="FX88" s="45">
        <f t="shared" si="205"/>
        <v>0.34</v>
      </c>
      <c r="FY88" s="45">
        <f t="shared" si="205"/>
        <v>0.43661971830985918</v>
      </c>
      <c r="FZ88" s="45">
        <f t="shared" si="205"/>
        <v>0.49206349206349204</v>
      </c>
      <c r="GA88" s="45">
        <f t="shared" si="205"/>
        <v>0.3243243243243244</v>
      </c>
      <c r="GB88" s="45">
        <f t="shared" si="205"/>
        <v>0.31707317073170732</v>
      </c>
      <c r="GC88" s="45">
        <f t="shared" si="205"/>
        <v>0.31707317073170732</v>
      </c>
      <c r="GD88" s="45">
        <f t="shared" si="205"/>
        <v>0.24999999999999994</v>
      </c>
      <c r="GE88" s="45">
        <f t="shared" si="205"/>
        <v>0.25714285714285717</v>
      </c>
      <c r="GF88" s="45">
        <f t="shared" si="205"/>
        <v>0.25714285714285717</v>
      </c>
    </row>
    <row r="89" spans="117:188">
      <c r="DM89" s="41">
        <v>19</v>
      </c>
      <c r="DN89" s="41">
        <v>1</v>
      </c>
      <c r="DO89" s="41" t="str">
        <f t="shared" si="161"/>
        <v>処遇加算なし特定加算なしベア加算なしから新加算Ⅰ</v>
      </c>
      <c r="DP89" s="45">
        <f t="shared" ref="DP89:DP106" si="206">BY3-AN$21</f>
        <v>0.41700000000000004</v>
      </c>
      <c r="DQ89" s="45">
        <f t="shared" ref="DQ89:DQ106" si="207">BZ3-AO$21</f>
        <v>0.34300000000000003</v>
      </c>
      <c r="DR89" s="45">
        <f t="shared" ref="DR89:DR106" si="208">CA3-AP$21</f>
        <v>0.41700000000000004</v>
      </c>
      <c r="DS89" s="45">
        <f t="shared" ref="DS89:DS106" si="209">CB3-AQ$21</f>
        <v>0.38200000000000001</v>
      </c>
      <c r="DT89" s="45">
        <f t="shared" ref="DT89:DT106" si="210">CC3-AR$21</f>
        <v>0.223</v>
      </c>
      <c r="DU89" s="45">
        <f t="shared" ref="DU89:DU106" si="211">CD3-AS$21</f>
        <v>8.0999999999999989E-2</v>
      </c>
      <c r="DV89" s="45">
        <f t="shared" ref="DV89:DV106" si="212">CE3-AT$21</f>
        <v>0.159</v>
      </c>
      <c r="DW89" s="45">
        <f t="shared" ref="DW89:DW106" si="213">CF3-AU$21</f>
        <v>0.159</v>
      </c>
      <c r="DX89" s="45">
        <f t="shared" ref="DX89:DX106" si="214">CG3-AV$21</f>
        <v>0.13700000000000001</v>
      </c>
      <c r="DY89" s="45">
        <f t="shared" ref="DY89:DY106" si="215">CH3-AW$21</f>
        <v>0.13800000000000001</v>
      </c>
      <c r="DZ89" s="45">
        <f t="shared" ref="DZ89:DZ106" si="216">CI3-AX$21</f>
        <v>0.13800000000000001</v>
      </c>
      <c r="EA89" s="45">
        <f t="shared" ref="EA89:EA106" si="217">CJ3-AY$21</f>
        <v>0.10299999999999999</v>
      </c>
      <c r="EB89" s="45">
        <f t="shared" ref="EB89:EB106" si="218">CK3-AZ$21</f>
        <v>0.10299999999999999</v>
      </c>
      <c r="EC89" s="45">
        <f t="shared" ref="EC89:EC106" si="219">CL3-BA$21</f>
        <v>9.6000000000000002E-2</v>
      </c>
      <c r="ED89" s="45">
        <f t="shared" ref="ED89:ED106" si="220">CM3-BB$21</f>
        <v>9.2999999999999999E-2</v>
      </c>
      <c r="EE89" s="45">
        <f t="shared" ref="EE89:EU89" si="221">CN3-BC$21</f>
        <v>0.10299999999999999</v>
      </c>
      <c r="EF89" s="45">
        <f t="shared" si="221"/>
        <v>0.10299999999999999</v>
      </c>
      <c r="EG89" s="45">
        <f t="shared" si="221"/>
        <v>0.14700000000000002</v>
      </c>
      <c r="EH89" s="45">
        <f t="shared" si="221"/>
        <v>0.14700000000000002</v>
      </c>
      <c r="EI89" s="45">
        <f t="shared" si="221"/>
        <v>0.21099999999999997</v>
      </c>
      <c r="EJ89" s="45">
        <f t="shared" si="221"/>
        <v>0.13100000000000001</v>
      </c>
      <c r="EK89" s="45">
        <f t="shared" si="221"/>
        <v>0.17599999999999999</v>
      </c>
      <c r="EL89" s="45">
        <f t="shared" si="221"/>
        <v>0.13400000000000001</v>
      </c>
      <c r="EM89" s="45">
        <f t="shared" si="221"/>
        <v>0.129</v>
      </c>
      <c r="EN89" s="45">
        <f t="shared" si="221"/>
        <v>0.129</v>
      </c>
      <c r="EO89" s="45">
        <f t="shared" si="221"/>
        <v>0.21100000000000002</v>
      </c>
      <c r="EP89" s="45">
        <f t="shared" si="221"/>
        <v>0.191</v>
      </c>
      <c r="EQ89" s="45">
        <f t="shared" si="221"/>
        <v>0.10100000000000001</v>
      </c>
      <c r="ER89" s="45">
        <f t="shared" si="221"/>
        <v>0.125</v>
      </c>
      <c r="ES89" s="45">
        <f t="shared" si="221"/>
        <v>0.125</v>
      </c>
      <c r="ET89" s="45">
        <f t="shared" si="221"/>
        <v>0.107</v>
      </c>
      <c r="EU89" s="45">
        <f t="shared" si="221"/>
        <v>0.105</v>
      </c>
      <c r="EV89" s="45">
        <f t="shared" ref="EV89:EV106" si="222">DE3-BT$21</f>
        <v>0.104</v>
      </c>
      <c r="EY89" s="41" t="s">
        <v>2281</v>
      </c>
      <c r="EZ89" s="527">
        <f t="shared" ref="EZ89:FO106" si="223">DP89/BY3</f>
        <v>1</v>
      </c>
      <c r="FA89" s="527">
        <f t="shared" si="223"/>
        <v>1</v>
      </c>
      <c r="FB89" s="527">
        <f t="shared" si="223"/>
        <v>1</v>
      </c>
      <c r="FC89" s="527">
        <f t="shared" si="223"/>
        <v>1</v>
      </c>
      <c r="FD89" s="527">
        <f t="shared" si="223"/>
        <v>1</v>
      </c>
      <c r="FE89" s="527">
        <f t="shared" si="223"/>
        <v>1</v>
      </c>
      <c r="FF89" s="527">
        <f t="shared" si="223"/>
        <v>1</v>
      </c>
      <c r="FG89" s="527">
        <f t="shared" si="223"/>
        <v>1</v>
      </c>
      <c r="FH89" s="527">
        <f t="shared" si="223"/>
        <v>1</v>
      </c>
      <c r="FI89" s="527">
        <f t="shared" si="223"/>
        <v>1</v>
      </c>
      <c r="FJ89" s="527">
        <f t="shared" si="223"/>
        <v>1</v>
      </c>
      <c r="FK89" s="527">
        <f t="shared" si="223"/>
        <v>1</v>
      </c>
      <c r="FL89" s="527">
        <f t="shared" si="223"/>
        <v>1</v>
      </c>
      <c r="FM89" s="527">
        <f t="shared" si="223"/>
        <v>1</v>
      </c>
      <c r="FN89" s="527">
        <f t="shared" si="223"/>
        <v>1</v>
      </c>
      <c r="FO89" s="527">
        <f t="shared" si="223"/>
        <v>1</v>
      </c>
      <c r="FP89" s="527">
        <f t="shared" ref="FP89:GE89" si="224">EF89/CO3</f>
        <v>1</v>
      </c>
      <c r="FQ89" s="527">
        <f t="shared" si="224"/>
        <v>1</v>
      </c>
      <c r="FR89" s="527">
        <f t="shared" si="224"/>
        <v>1</v>
      </c>
      <c r="FS89" s="527">
        <f t="shared" si="224"/>
        <v>1</v>
      </c>
      <c r="FT89" s="527">
        <f t="shared" si="224"/>
        <v>1</v>
      </c>
      <c r="FU89" s="527">
        <f t="shared" si="224"/>
        <v>1</v>
      </c>
      <c r="FV89" s="527">
        <f t="shared" si="224"/>
        <v>1</v>
      </c>
      <c r="FW89" s="527">
        <f t="shared" si="224"/>
        <v>1</v>
      </c>
      <c r="FX89" s="527">
        <f t="shared" si="224"/>
        <v>1</v>
      </c>
      <c r="FY89" s="527">
        <f t="shared" si="224"/>
        <v>1</v>
      </c>
      <c r="FZ89" s="527">
        <f t="shared" si="224"/>
        <v>1</v>
      </c>
      <c r="GA89" s="527">
        <f t="shared" si="224"/>
        <v>1</v>
      </c>
      <c r="GB89" s="527">
        <f t="shared" si="224"/>
        <v>1</v>
      </c>
      <c r="GC89" s="527">
        <f t="shared" si="224"/>
        <v>1</v>
      </c>
      <c r="GD89" s="527">
        <f t="shared" si="224"/>
        <v>1</v>
      </c>
      <c r="GE89" s="527">
        <f t="shared" si="224"/>
        <v>1</v>
      </c>
      <c r="GF89" s="527">
        <f t="shared" ref="FA89:GF99" si="225">EV89/DE3</f>
        <v>1</v>
      </c>
    </row>
    <row r="90" spans="117:188">
      <c r="DM90" s="41">
        <v>19</v>
      </c>
      <c r="DN90" s="41">
        <v>2</v>
      </c>
      <c r="DO90" s="41" t="str">
        <f t="shared" si="161"/>
        <v>処遇加算なし特定加算なしベア加算なしから新加算Ⅱ</v>
      </c>
      <c r="DP90" s="45">
        <f t="shared" si="206"/>
        <v>0.40200000000000002</v>
      </c>
      <c r="DQ90" s="45">
        <f t="shared" si="207"/>
        <v>0.32800000000000001</v>
      </c>
      <c r="DR90" s="45">
        <f t="shared" si="208"/>
        <v>0.40200000000000002</v>
      </c>
      <c r="DS90" s="45">
        <f t="shared" si="209"/>
        <v>0.36699999999999999</v>
      </c>
      <c r="DT90" s="45" t="e">
        <f t="shared" si="210"/>
        <v>#VALUE!</v>
      </c>
      <c r="DU90" s="45">
        <f t="shared" si="211"/>
        <v>7.9999999999999988E-2</v>
      </c>
      <c r="DV90" s="45" t="e">
        <f t="shared" si="212"/>
        <v>#VALUE!</v>
      </c>
      <c r="DW90" s="45" t="e">
        <f t="shared" si="213"/>
        <v>#VALUE!</v>
      </c>
      <c r="DX90" s="45">
        <f t="shared" si="214"/>
        <v>0.13500000000000001</v>
      </c>
      <c r="DY90" s="45">
        <f t="shared" si="215"/>
        <v>0.13400000000000001</v>
      </c>
      <c r="DZ90" s="45">
        <f t="shared" si="216"/>
        <v>0.13400000000000001</v>
      </c>
      <c r="EA90" s="45">
        <f t="shared" si="217"/>
        <v>0.10099999999999999</v>
      </c>
      <c r="EB90" s="45">
        <f t="shared" si="218"/>
        <v>0.10099999999999999</v>
      </c>
      <c r="EC90" s="45">
        <f t="shared" si="219"/>
        <v>9.4E-2</v>
      </c>
      <c r="ED90" s="45">
        <f t="shared" si="220"/>
        <v>9.0999999999999998E-2</v>
      </c>
      <c r="EE90" s="45" t="e">
        <f t="shared" ref="EE90:EU90" si="226">CN4-BC$21</f>
        <v>#VALUE!</v>
      </c>
      <c r="EF90" s="45">
        <f t="shared" si="226"/>
        <v>0.10099999999999999</v>
      </c>
      <c r="EG90" s="45">
        <f t="shared" si="226"/>
        <v>0.14400000000000002</v>
      </c>
      <c r="EH90" s="45">
        <f t="shared" si="226"/>
        <v>0.14400000000000002</v>
      </c>
      <c r="EI90" s="45">
        <f t="shared" si="226"/>
        <v>0.20799999999999996</v>
      </c>
      <c r="EJ90" s="45">
        <f t="shared" si="226"/>
        <v>0.128</v>
      </c>
      <c r="EK90" s="45">
        <f t="shared" si="226"/>
        <v>0.17299999999999999</v>
      </c>
      <c r="EL90" s="45">
        <f t="shared" si="226"/>
        <v>0.13100000000000001</v>
      </c>
      <c r="EM90" s="45" t="e">
        <f t="shared" si="226"/>
        <v>#VALUE!</v>
      </c>
      <c r="EN90" s="45" t="e">
        <f t="shared" si="226"/>
        <v>#VALUE!</v>
      </c>
      <c r="EO90" s="45">
        <f t="shared" si="226"/>
        <v>0.20700000000000002</v>
      </c>
      <c r="EP90" s="45">
        <f t="shared" si="226"/>
        <v>0.187</v>
      </c>
      <c r="EQ90" s="45" t="e">
        <f t="shared" si="226"/>
        <v>#VALUE!</v>
      </c>
      <c r="ER90" s="45" t="e">
        <f t="shared" si="226"/>
        <v>#VALUE!</v>
      </c>
      <c r="ES90" s="45" t="e">
        <f t="shared" si="226"/>
        <v>#VALUE!</v>
      </c>
      <c r="ET90" s="45" t="e">
        <f t="shared" si="226"/>
        <v>#VALUE!</v>
      </c>
      <c r="EU90" s="45" t="e">
        <f t="shared" si="226"/>
        <v>#VALUE!</v>
      </c>
      <c r="EV90" s="45" t="e">
        <f t="shared" si="222"/>
        <v>#VALUE!</v>
      </c>
      <c r="EY90" s="41" t="s">
        <v>2282</v>
      </c>
      <c r="EZ90" s="527">
        <f t="shared" si="223"/>
        <v>1</v>
      </c>
      <c r="FA90" s="527">
        <f t="shared" si="225"/>
        <v>1</v>
      </c>
      <c r="FB90" s="527">
        <f t="shared" si="225"/>
        <v>1</v>
      </c>
      <c r="FC90" s="527">
        <f t="shared" si="225"/>
        <v>1</v>
      </c>
      <c r="FD90" s="451" t="s">
        <v>2126</v>
      </c>
      <c r="FE90" s="527">
        <f t="shared" si="225"/>
        <v>1</v>
      </c>
      <c r="FF90" s="451" t="s">
        <v>2126</v>
      </c>
      <c r="FG90" s="451" t="s">
        <v>2126</v>
      </c>
      <c r="FH90" s="527">
        <f t="shared" si="225"/>
        <v>1</v>
      </c>
      <c r="FI90" s="527">
        <f t="shared" si="225"/>
        <v>1</v>
      </c>
      <c r="FJ90" s="527">
        <f t="shared" si="225"/>
        <v>1</v>
      </c>
      <c r="FK90" s="527">
        <f t="shared" si="225"/>
        <v>1</v>
      </c>
      <c r="FL90" s="527">
        <f t="shared" si="225"/>
        <v>1</v>
      </c>
      <c r="FM90" s="527">
        <f t="shared" si="225"/>
        <v>1</v>
      </c>
      <c r="FN90" s="527">
        <f t="shared" si="225"/>
        <v>1</v>
      </c>
      <c r="FO90" s="451" t="s">
        <v>2126</v>
      </c>
      <c r="FP90" s="527">
        <f t="shared" si="225"/>
        <v>1</v>
      </c>
      <c r="FQ90" s="527">
        <f t="shared" si="225"/>
        <v>1</v>
      </c>
      <c r="FR90" s="527">
        <f t="shared" si="225"/>
        <v>1</v>
      </c>
      <c r="FS90" s="527">
        <f t="shared" si="225"/>
        <v>1</v>
      </c>
      <c r="FT90" s="527">
        <f t="shared" si="225"/>
        <v>1</v>
      </c>
      <c r="FU90" s="527">
        <f t="shared" si="225"/>
        <v>1</v>
      </c>
      <c r="FV90" s="527">
        <f t="shared" si="225"/>
        <v>1</v>
      </c>
      <c r="FW90" s="451" t="s">
        <v>2126</v>
      </c>
      <c r="FX90" s="451" t="s">
        <v>2126</v>
      </c>
      <c r="FY90" s="527">
        <f t="shared" si="225"/>
        <v>1</v>
      </c>
      <c r="FZ90" s="527">
        <f t="shared" si="225"/>
        <v>1</v>
      </c>
      <c r="GA90" s="451" t="s">
        <v>2126</v>
      </c>
      <c r="GB90" s="451" t="s">
        <v>2126</v>
      </c>
      <c r="GC90" s="451" t="s">
        <v>2126</v>
      </c>
      <c r="GD90" s="451" t="s">
        <v>2126</v>
      </c>
      <c r="GE90" s="451" t="s">
        <v>2126</v>
      </c>
      <c r="GF90" s="451" t="s">
        <v>2126</v>
      </c>
    </row>
    <row r="91" spans="117:188">
      <c r="DM91" s="41">
        <v>19</v>
      </c>
      <c r="DN91" s="41">
        <v>3</v>
      </c>
      <c r="DO91" s="41" t="str">
        <f t="shared" si="161"/>
        <v>処遇加算なし特定加算なしベア加算なしから新加算Ⅲ</v>
      </c>
      <c r="DP91" s="45">
        <f t="shared" si="206"/>
        <v>0.34700000000000003</v>
      </c>
      <c r="DQ91" s="45">
        <f t="shared" si="207"/>
        <v>0.27300000000000002</v>
      </c>
      <c r="DR91" s="45">
        <f t="shared" si="208"/>
        <v>0.34700000000000003</v>
      </c>
      <c r="DS91" s="45">
        <f t="shared" si="209"/>
        <v>0.312</v>
      </c>
      <c r="DT91" s="45">
        <f t="shared" si="210"/>
        <v>0.16200000000000001</v>
      </c>
      <c r="DU91" s="45">
        <f t="shared" si="211"/>
        <v>6.699999999999999E-2</v>
      </c>
      <c r="DV91" s="45">
        <f t="shared" si="212"/>
        <v>0.13799999999999998</v>
      </c>
      <c r="DW91" s="45">
        <f t="shared" si="213"/>
        <v>0.13799999999999998</v>
      </c>
      <c r="DX91" s="45">
        <f t="shared" si="214"/>
        <v>0.11599999999999999</v>
      </c>
      <c r="DY91" s="45">
        <f t="shared" si="215"/>
        <v>9.8000000000000004E-2</v>
      </c>
      <c r="DZ91" s="45">
        <f t="shared" si="216"/>
        <v>9.8000000000000004E-2</v>
      </c>
      <c r="EA91" s="45">
        <f t="shared" si="217"/>
        <v>8.5999999999999993E-2</v>
      </c>
      <c r="EB91" s="45">
        <f t="shared" si="218"/>
        <v>8.5999999999999993E-2</v>
      </c>
      <c r="EC91" s="45">
        <f t="shared" si="219"/>
        <v>7.9000000000000001E-2</v>
      </c>
      <c r="ED91" s="45">
        <f t="shared" si="220"/>
        <v>7.5999999999999998E-2</v>
      </c>
      <c r="EE91" s="45">
        <f t="shared" ref="EE91:EU91" si="227">CN5-BC$21</f>
        <v>8.5999999999999993E-2</v>
      </c>
      <c r="EF91" s="45">
        <f t="shared" si="227"/>
        <v>8.5999999999999993E-2</v>
      </c>
      <c r="EG91" s="45">
        <f t="shared" si="227"/>
        <v>0.128</v>
      </c>
      <c r="EH91" s="45">
        <f t="shared" si="227"/>
        <v>0.128</v>
      </c>
      <c r="EI91" s="45">
        <f t="shared" si="227"/>
        <v>0.192</v>
      </c>
      <c r="EJ91" s="45">
        <f t="shared" si="227"/>
        <v>0.11800000000000001</v>
      </c>
      <c r="EK91" s="45">
        <f t="shared" si="227"/>
        <v>0.16299999999999998</v>
      </c>
      <c r="EL91" s="45">
        <f t="shared" si="227"/>
        <v>0.12100000000000001</v>
      </c>
      <c r="EM91" s="45">
        <f t="shared" si="227"/>
        <v>0.11800000000000001</v>
      </c>
      <c r="EN91" s="45">
        <f t="shared" si="227"/>
        <v>0.11800000000000001</v>
      </c>
      <c r="EO91" s="45">
        <f t="shared" si="227"/>
        <v>0.16800000000000001</v>
      </c>
      <c r="EP91" s="45">
        <f t="shared" si="227"/>
        <v>0.14799999999999999</v>
      </c>
      <c r="EQ91" s="45">
        <f t="shared" si="227"/>
        <v>8.4000000000000005E-2</v>
      </c>
      <c r="ER91" s="45">
        <f t="shared" si="227"/>
        <v>9.9000000000000005E-2</v>
      </c>
      <c r="ES91" s="45">
        <f t="shared" si="227"/>
        <v>9.9000000000000005E-2</v>
      </c>
      <c r="ET91" s="45">
        <f t="shared" si="227"/>
        <v>8.8999999999999996E-2</v>
      </c>
      <c r="EU91" s="45">
        <f t="shared" si="227"/>
        <v>8.6999999999999994E-2</v>
      </c>
      <c r="EV91" s="45">
        <f t="shared" si="222"/>
        <v>8.5999999999999993E-2</v>
      </c>
      <c r="EY91" s="41" t="s">
        <v>2283</v>
      </c>
      <c r="EZ91" s="527">
        <f t="shared" si="223"/>
        <v>1</v>
      </c>
      <c r="FA91" s="527">
        <f t="shared" si="225"/>
        <v>1</v>
      </c>
      <c r="FB91" s="527">
        <f t="shared" si="225"/>
        <v>1</v>
      </c>
      <c r="FC91" s="527">
        <f t="shared" si="225"/>
        <v>1</v>
      </c>
      <c r="FD91" s="527">
        <f t="shared" si="225"/>
        <v>1</v>
      </c>
      <c r="FE91" s="527">
        <f t="shared" si="225"/>
        <v>1</v>
      </c>
      <c r="FF91" s="527">
        <f t="shared" si="225"/>
        <v>1</v>
      </c>
      <c r="FG91" s="527">
        <f t="shared" si="225"/>
        <v>1</v>
      </c>
      <c r="FH91" s="527">
        <f t="shared" si="225"/>
        <v>1</v>
      </c>
      <c r="FI91" s="527">
        <f t="shared" si="225"/>
        <v>1</v>
      </c>
      <c r="FJ91" s="527">
        <f t="shared" si="225"/>
        <v>1</v>
      </c>
      <c r="FK91" s="527">
        <f t="shared" si="225"/>
        <v>1</v>
      </c>
      <c r="FL91" s="527">
        <f t="shared" si="225"/>
        <v>1</v>
      </c>
      <c r="FM91" s="527">
        <f t="shared" si="225"/>
        <v>1</v>
      </c>
      <c r="FN91" s="527">
        <f t="shared" si="225"/>
        <v>1</v>
      </c>
      <c r="FO91" s="527">
        <f t="shared" si="225"/>
        <v>1</v>
      </c>
      <c r="FP91" s="527">
        <f t="shared" si="225"/>
        <v>1</v>
      </c>
      <c r="FQ91" s="527">
        <f t="shared" si="225"/>
        <v>1</v>
      </c>
      <c r="FR91" s="527">
        <f t="shared" si="225"/>
        <v>1</v>
      </c>
      <c r="FS91" s="527">
        <f t="shared" si="225"/>
        <v>1</v>
      </c>
      <c r="FT91" s="527">
        <f t="shared" si="225"/>
        <v>1</v>
      </c>
      <c r="FU91" s="527">
        <f t="shared" si="225"/>
        <v>1</v>
      </c>
      <c r="FV91" s="527">
        <f t="shared" si="225"/>
        <v>1</v>
      </c>
      <c r="FW91" s="527">
        <f t="shared" si="225"/>
        <v>1</v>
      </c>
      <c r="FX91" s="527">
        <f t="shared" si="225"/>
        <v>1</v>
      </c>
      <c r="FY91" s="527">
        <f t="shared" si="225"/>
        <v>1</v>
      </c>
      <c r="FZ91" s="527">
        <f t="shared" si="225"/>
        <v>1</v>
      </c>
      <c r="GA91" s="527">
        <f t="shared" si="225"/>
        <v>1</v>
      </c>
      <c r="GB91" s="527">
        <f t="shared" si="225"/>
        <v>1</v>
      </c>
      <c r="GC91" s="527">
        <f t="shared" si="225"/>
        <v>1</v>
      </c>
      <c r="GD91" s="527">
        <f t="shared" si="225"/>
        <v>1</v>
      </c>
      <c r="GE91" s="527">
        <f t="shared" si="225"/>
        <v>1</v>
      </c>
      <c r="GF91" s="527">
        <f t="shared" si="225"/>
        <v>1</v>
      </c>
    </row>
    <row r="92" spans="117:188">
      <c r="DM92" s="41">
        <v>19</v>
      </c>
      <c r="DN92" s="41">
        <v>4</v>
      </c>
      <c r="DO92" s="41" t="str">
        <f t="shared" si="161"/>
        <v>処遇加算なし特定加算なしベア加算なしから新加算Ⅳ</v>
      </c>
      <c r="DP92" s="45">
        <f t="shared" si="206"/>
        <v>0.27300000000000002</v>
      </c>
      <c r="DQ92" s="45">
        <f t="shared" si="207"/>
        <v>0.219</v>
      </c>
      <c r="DR92" s="45">
        <f t="shared" si="208"/>
        <v>0.27300000000000002</v>
      </c>
      <c r="DS92" s="45">
        <f t="shared" si="209"/>
        <v>0.24799999999999997</v>
      </c>
      <c r="DT92" s="45">
        <f t="shared" si="210"/>
        <v>0.13800000000000001</v>
      </c>
      <c r="DU92" s="45">
        <f t="shared" si="211"/>
        <v>5.4999999999999993E-2</v>
      </c>
      <c r="DV92" s="45">
        <f t="shared" si="212"/>
        <v>0.11499999999999999</v>
      </c>
      <c r="DW92" s="45">
        <f t="shared" si="213"/>
        <v>0.11499999999999999</v>
      </c>
      <c r="DX92" s="45">
        <f t="shared" si="214"/>
        <v>9.9000000000000005E-2</v>
      </c>
      <c r="DY92" s="45">
        <f t="shared" si="215"/>
        <v>0.08</v>
      </c>
      <c r="DZ92" s="45">
        <f t="shared" si="216"/>
        <v>0.08</v>
      </c>
      <c r="EA92" s="45">
        <f t="shared" si="217"/>
        <v>6.8999999999999992E-2</v>
      </c>
      <c r="EB92" s="45">
        <f t="shared" si="218"/>
        <v>6.8999999999999992E-2</v>
      </c>
      <c r="EC92" s="45">
        <f t="shared" si="219"/>
        <v>6.3E-2</v>
      </c>
      <c r="ED92" s="45">
        <f t="shared" si="220"/>
        <v>6.2E-2</v>
      </c>
      <c r="EE92" s="45">
        <f t="shared" ref="EE92:EU92" si="228">CN6-BC$21</f>
        <v>6.8999999999999992E-2</v>
      </c>
      <c r="EF92" s="45">
        <f t="shared" si="228"/>
        <v>6.8999999999999992E-2</v>
      </c>
      <c r="EG92" s="45">
        <f t="shared" si="228"/>
        <v>0.105</v>
      </c>
      <c r="EH92" s="45">
        <f t="shared" si="228"/>
        <v>0.105</v>
      </c>
      <c r="EI92" s="45">
        <f t="shared" si="228"/>
        <v>0.15200000000000002</v>
      </c>
      <c r="EJ92" s="45">
        <f t="shared" si="228"/>
        <v>9.6000000000000002E-2</v>
      </c>
      <c r="EK92" s="45">
        <f t="shared" si="228"/>
        <v>0.129</v>
      </c>
      <c r="EL92" s="45">
        <f t="shared" si="228"/>
        <v>9.8000000000000004E-2</v>
      </c>
      <c r="EM92" s="45">
        <f t="shared" si="228"/>
        <v>9.6000000000000002E-2</v>
      </c>
      <c r="EN92" s="45">
        <f t="shared" si="228"/>
        <v>9.6000000000000002E-2</v>
      </c>
      <c r="EO92" s="45">
        <f t="shared" si="228"/>
        <v>0.14099999999999999</v>
      </c>
      <c r="EP92" s="45">
        <f t="shared" si="228"/>
        <v>0.127</v>
      </c>
      <c r="EQ92" s="45">
        <f t="shared" si="228"/>
        <v>6.7000000000000004E-2</v>
      </c>
      <c r="ER92" s="45">
        <f t="shared" si="228"/>
        <v>8.1000000000000003E-2</v>
      </c>
      <c r="ES92" s="45">
        <f t="shared" si="228"/>
        <v>8.1000000000000003E-2</v>
      </c>
      <c r="ET92" s="45">
        <f t="shared" si="228"/>
        <v>7.0999999999999994E-2</v>
      </c>
      <c r="EU92" s="45">
        <f t="shared" si="228"/>
        <v>6.8999999999999992E-2</v>
      </c>
      <c r="EV92" s="45">
        <f t="shared" si="222"/>
        <v>6.8999999999999992E-2</v>
      </c>
      <c r="EY92" s="41" t="s">
        <v>2284</v>
      </c>
      <c r="EZ92" s="527">
        <f t="shared" si="223"/>
        <v>1</v>
      </c>
      <c r="FA92" s="527">
        <f t="shared" si="225"/>
        <v>1</v>
      </c>
      <c r="FB92" s="527">
        <f t="shared" si="225"/>
        <v>1</v>
      </c>
      <c r="FC92" s="527">
        <f t="shared" si="225"/>
        <v>1</v>
      </c>
      <c r="FD92" s="527">
        <f t="shared" si="225"/>
        <v>1</v>
      </c>
      <c r="FE92" s="527">
        <f t="shared" si="225"/>
        <v>1</v>
      </c>
      <c r="FF92" s="527">
        <f t="shared" si="225"/>
        <v>1</v>
      </c>
      <c r="FG92" s="527">
        <f t="shared" si="225"/>
        <v>1</v>
      </c>
      <c r="FH92" s="527">
        <f t="shared" si="225"/>
        <v>1</v>
      </c>
      <c r="FI92" s="527">
        <f t="shared" si="225"/>
        <v>1</v>
      </c>
      <c r="FJ92" s="527">
        <f t="shared" si="225"/>
        <v>1</v>
      </c>
      <c r="FK92" s="527">
        <f t="shared" si="225"/>
        <v>1</v>
      </c>
      <c r="FL92" s="527">
        <f t="shared" si="225"/>
        <v>1</v>
      </c>
      <c r="FM92" s="527">
        <f t="shared" si="225"/>
        <v>1</v>
      </c>
      <c r="FN92" s="527">
        <f t="shared" si="225"/>
        <v>1</v>
      </c>
      <c r="FO92" s="527">
        <f t="shared" si="225"/>
        <v>1</v>
      </c>
      <c r="FP92" s="527">
        <f t="shared" si="225"/>
        <v>1</v>
      </c>
      <c r="FQ92" s="527">
        <f t="shared" si="225"/>
        <v>1</v>
      </c>
      <c r="FR92" s="527">
        <f t="shared" si="225"/>
        <v>1</v>
      </c>
      <c r="FS92" s="527">
        <f t="shared" si="225"/>
        <v>1</v>
      </c>
      <c r="FT92" s="527">
        <f t="shared" si="225"/>
        <v>1</v>
      </c>
      <c r="FU92" s="527">
        <f t="shared" si="225"/>
        <v>1</v>
      </c>
      <c r="FV92" s="527">
        <f t="shared" si="225"/>
        <v>1</v>
      </c>
      <c r="FW92" s="527">
        <f t="shared" si="225"/>
        <v>1</v>
      </c>
      <c r="FX92" s="527">
        <f t="shared" si="225"/>
        <v>1</v>
      </c>
      <c r="FY92" s="527">
        <f t="shared" si="225"/>
        <v>1</v>
      </c>
      <c r="FZ92" s="527">
        <f t="shared" si="225"/>
        <v>1</v>
      </c>
      <c r="GA92" s="527">
        <f t="shared" si="225"/>
        <v>1</v>
      </c>
      <c r="GB92" s="527">
        <f t="shared" si="225"/>
        <v>1</v>
      </c>
      <c r="GC92" s="527">
        <f t="shared" si="225"/>
        <v>1</v>
      </c>
      <c r="GD92" s="527">
        <f t="shared" si="225"/>
        <v>1</v>
      </c>
      <c r="GE92" s="527">
        <f t="shared" si="225"/>
        <v>1</v>
      </c>
      <c r="GF92" s="527">
        <f t="shared" si="225"/>
        <v>1</v>
      </c>
    </row>
    <row r="93" spans="117:188" ht="24">
      <c r="DM93" s="41">
        <v>19</v>
      </c>
      <c r="DN93" s="41">
        <v>5</v>
      </c>
      <c r="DO93" s="41" t="str">
        <f t="shared" si="161"/>
        <v>処遇加算なし特定加算なしベア加算なしから新加算Ⅴ（１）</v>
      </c>
      <c r="DP93" s="45">
        <f t="shared" si="206"/>
        <v>0.37200000000000005</v>
      </c>
      <c r="DQ93" s="45">
        <f t="shared" si="207"/>
        <v>0.29800000000000004</v>
      </c>
      <c r="DR93" s="45">
        <f t="shared" si="208"/>
        <v>0.37200000000000005</v>
      </c>
      <c r="DS93" s="45">
        <f t="shared" si="209"/>
        <v>0.33700000000000002</v>
      </c>
      <c r="DT93" s="45">
        <f t="shared" si="210"/>
        <v>0.17799999999999999</v>
      </c>
      <c r="DU93" s="45">
        <f t="shared" si="211"/>
        <v>6.9999999999999993E-2</v>
      </c>
      <c r="DV93" s="45">
        <f t="shared" si="212"/>
        <v>0.13100000000000001</v>
      </c>
      <c r="DW93" s="45">
        <f t="shared" si="213"/>
        <v>0.13100000000000001</v>
      </c>
      <c r="DX93" s="45">
        <f t="shared" si="214"/>
        <v>0.10900000000000001</v>
      </c>
      <c r="DY93" s="45">
        <f t="shared" si="215"/>
        <v>0.12000000000000001</v>
      </c>
      <c r="DZ93" s="45">
        <f t="shared" si="216"/>
        <v>0.12000000000000001</v>
      </c>
      <c r="EA93" s="45" t="e">
        <f t="shared" si="217"/>
        <v>#VALUE!</v>
      </c>
      <c r="EB93" s="45">
        <f t="shared" si="218"/>
        <v>0.09</v>
      </c>
      <c r="EC93" s="45">
        <f t="shared" si="219"/>
        <v>8.3000000000000004E-2</v>
      </c>
      <c r="ED93" s="45">
        <f t="shared" si="220"/>
        <v>0.08</v>
      </c>
      <c r="EE93" s="45">
        <f t="shared" ref="EE93:EU93" si="229">CN7-BC$21</f>
        <v>0.09</v>
      </c>
      <c r="EF93" s="45">
        <f t="shared" si="229"/>
        <v>0.09</v>
      </c>
      <c r="EG93" s="45">
        <f t="shared" si="229"/>
        <v>0.121</v>
      </c>
      <c r="EH93" s="45">
        <f t="shared" si="229"/>
        <v>0.121</v>
      </c>
      <c r="EI93" s="45">
        <f t="shared" si="229"/>
        <v>0.185</v>
      </c>
      <c r="EJ93" s="45">
        <f t="shared" si="229"/>
        <v>0.111</v>
      </c>
      <c r="EK93" s="45">
        <f t="shared" si="229"/>
        <v>0.15600000000000003</v>
      </c>
      <c r="EL93" s="45">
        <f t="shared" si="229"/>
        <v>0.114</v>
      </c>
      <c r="EM93" s="45">
        <f t="shared" si="229"/>
        <v>0.109</v>
      </c>
      <c r="EN93" s="45">
        <f t="shared" si="229"/>
        <v>0.109</v>
      </c>
      <c r="EO93" s="45">
        <f t="shared" si="229"/>
        <v>0.17300000000000001</v>
      </c>
      <c r="EP93" s="45">
        <f t="shared" si="229"/>
        <v>0.153</v>
      </c>
      <c r="EQ93" s="45">
        <f t="shared" si="229"/>
        <v>9.0000000000000011E-2</v>
      </c>
      <c r="ER93" s="45">
        <f t="shared" si="229"/>
        <v>0.107</v>
      </c>
      <c r="ES93" s="45">
        <f t="shared" si="229"/>
        <v>0.107</v>
      </c>
      <c r="ET93" s="45">
        <f t="shared" si="229"/>
        <v>9.4E-2</v>
      </c>
      <c r="EU93" s="45">
        <f t="shared" si="229"/>
        <v>9.1999999999999998E-2</v>
      </c>
      <c r="EV93" s="45">
        <f t="shared" si="222"/>
        <v>9.0999999999999998E-2</v>
      </c>
      <c r="EY93" s="41" t="s">
        <v>2285</v>
      </c>
      <c r="EZ93" s="527">
        <f t="shared" si="223"/>
        <v>1</v>
      </c>
      <c r="FA93" s="527">
        <f t="shared" si="225"/>
        <v>1</v>
      </c>
      <c r="FB93" s="527">
        <f t="shared" si="225"/>
        <v>1</v>
      </c>
      <c r="FC93" s="527">
        <f t="shared" si="225"/>
        <v>1</v>
      </c>
      <c r="FD93" s="527">
        <f t="shared" si="225"/>
        <v>1</v>
      </c>
      <c r="FE93" s="527">
        <f t="shared" si="225"/>
        <v>1</v>
      </c>
      <c r="FF93" s="527">
        <f t="shared" si="225"/>
        <v>1</v>
      </c>
      <c r="FG93" s="527">
        <f t="shared" si="225"/>
        <v>1</v>
      </c>
      <c r="FH93" s="527">
        <f t="shared" si="225"/>
        <v>1</v>
      </c>
      <c r="FI93" s="527">
        <f t="shared" si="225"/>
        <v>1</v>
      </c>
      <c r="FJ93" s="527">
        <f t="shared" si="225"/>
        <v>1</v>
      </c>
      <c r="FK93" s="451" t="s">
        <v>2126</v>
      </c>
      <c r="FL93" s="527">
        <f t="shared" si="225"/>
        <v>1</v>
      </c>
      <c r="FM93" s="527">
        <f t="shared" si="225"/>
        <v>1</v>
      </c>
      <c r="FN93" s="527">
        <f t="shared" si="225"/>
        <v>1</v>
      </c>
      <c r="FO93" s="527">
        <f t="shared" si="225"/>
        <v>1</v>
      </c>
      <c r="FP93" s="527">
        <f t="shared" si="225"/>
        <v>1</v>
      </c>
      <c r="FQ93" s="527">
        <f t="shared" si="225"/>
        <v>1</v>
      </c>
      <c r="FR93" s="527">
        <f t="shared" si="225"/>
        <v>1</v>
      </c>
      <c r="FS93" s="527">
        <f t="shared" si="225"/>
        <v>1</v>
      </c>
      <c r="FT93" s="527">
        <f t="shared" si="225"/>
        <v>1</v>
      </c>
      <c r="FU93" s="527">
        <f t="shared" si="225"/>
        <v>1</v>
      </c>
      <c r="FV93" s="527">
        <f t="shared" si="225"/>
        <v>1</v>
      </c>
      <c r="FW93" s="527">
        <f t="shared" si="225"/>
        <v>1</v>
      </c>
      <c r="FX93" s="527">
        <f t="shared" si="225"/>
        <v>1</v>
      </c>
      <c r="FY93" s="527">
        <f t="shared" si="225"/>
        <v>1</v>
      </c>
      <c r="FZ93" s="527">
        <f t="shared" si="225"/>
        <v>1</v>
      </c>
      <c r="GA93" s="527">
        <f t="shared" si="225"/>
        <v>1</v>
      </c>
      <c r="GB93" s="527">
        <f t="shared" si="225"/>
        <v>1</v>
      </c>
      <c r="GC93" s="527">
        <f t="shared" si="225"/>
        <v>1</v>
      </c>
      <c r="GD93" s="527">
        <f t="shared" si="225"/>
        <v>1</v>
      </c>
      <c r="GE93" s="527">
        <f t="shared" si="225"/>
        <v>1</v>
      </c>
      <c r="GF93" s="527">
        <f t="shared" si="225"/>
        <v>1</v>
      </c>
    </row>
    <row r="94" spans="117:188" ht="24">
      <c r="DM94" s="41">
        <v>19</v>
      </c>
      <c r="DN94" s="41">
        <v>6</v>
      </c>
      <c r="DO94" s="41" t="str">
        <f t="shared" si="161"/>
        <v>処遇加算なし特定加算なしベア加算なしから新加算Ⅴ（２）</v>
      </c>
      <c r="DP94" s="45">
        <f t="shared" si="206"/>
        <v>0.34300000000000003</v>
      </c>
      <c r="DQ94" s="45">
        <f t="shared" si="207"/>
        <v>0.28900000000000003</v>
      </c>
      <c r="DR94" s="45">
        <f t="shared" si="208"/>
        <v>0.34300000000000003</v>
      </c>
      <c r="DS94" s="45">
        <f t="shared" si="209"/>
        <v>0.318</v>
      </c>
      <c r="DT94" s="45">
        <f t="shared" si="210"/>
        <v>0.19899999999999998</v>
      </c>
      <c r="DU94" s="45">
        <f t="shared" si="211"/>
        <v>6.8999999999999992E-2</v>
      </c>
      <c r="DV94" s="45">
        <f t="shared" si="212"/>
        <v>0.13600000000000001</v>
      </c>
      <c r="DW94" s="45">
        <f t="shared" si="213"/>
        <v>0.13600000000000001</v>
      </c>
      <c r="DX94" s="45">
        <f t="shared" si="214"/>
        <v>0.12</v>
      </c>
      <c r="DY94" s="45">
        <f t="shared" si="215"/>
        <v>0.12</v>
      </c>
      <c r="DZ94" s="45">
        <f t="shared" si="216"/>
        <v>0.12</v>
      </c>
      <c r="EA94" s="45" t="e">
        <f t="shared" si="217"/>
        <v>#VALUE!</v>
      </c>
      <c r="EB94" s="45">
        <f t="shared" si="218"/>
        <v>8.5999999999999993E-2</v>
      </c>
      <c r="EC94" s="45">
        <f t="shared" si="219"/>
        <v>0.08</v>
      </c>
      <c r="ED94" s="45">
        <f t="shared" si="220"/>
        <v>7.9000000000000001E-2</v>
      </c>
      <c r="EE94" s="45">
        <f t="shared" ref="EE94:EU94" si="230">CN8-BC$21</f>
        <v>8.5999999999999993E-2</v>
      </c>
      <c r="EF94" s="45">
        <f t="shared" si="230"/>
        <v>8.5999999999999993E-2</v>
      </c>
      <c r="EG94" s="45">
        <f t="shared" si="230"/>
        <v>0.124</v>
      </c>
      <c r="EH94" s="45">
        <f t="shared" si="230"/>
        <v>0.124</v>
      </c>
      <c r="EI94" s="45">
        <f t="shared" si="230"/>
        <v>0.17099999999999999</v>
      </c>
      <c r="EJ94" s="45">
        <f t="shared" si="230"/>
        <v>0.109</v>
      </c>
      <c r="EK94" s="45">
        <f t="shared" si="230"/>
        <v>0.14200000000000002</v>
      </c>
      <c r="EL94" s="45">
        <f t="shared" si="230"/>
        <v>0.111</v>
      </c>
      <c r="EM94" s="45">
        <f t="shared" si="230"/>
        <v>0.107</v>
      </c>
      <c r="EN94" s="45">
        <f t="shared" si="230"/>
        <v>0.107</v>
      </c>
      <c r="EO94" s="45">
        <f t="shared" si="230"/>
        <v>0.184</v>
      </c>
      <c r="EP94" s="45">
        <f t="shared" si="230"/>
        <v>0.17</v>
      </c>
      <c r="EQ94" s="45">
        <f t="shared" si="230"/>
        <v>8.4000000000000005E-2</v>
      </c>
      <c r="ER94" s="45">
        <f t="shared" si="230"/>
        <v>0.107</v>
      </c>
      <c r="ES94" s="45">
        <f t="shared" si="230"/>
        <v>0.107</v>
      </c>
      <c r="ET94" s="45">
        <f t="shared" si="230"/>
        <v>8.8999999999999996E-2</v>
      </c>
      <c r="EU94" s="45">
        <f t="shared" si="230"/>
        <v>8.6999999999999994E-2</v>
      </c>
      <c r="EV94" s="45">
        <f t="shared" si="222"/>
        <v>8.6999999999999994E-2</v>
      </c>
      <c r="EY94" s="41" t="s">
        <v>2286</v>
      </c>
      <c r="EZ94" s="527">
        <f t="shared" si="223"/>
        <v>1</v>
      </c>
      <c r="FA94" s="527">
        <f t="shared" si="225"/>
        <v>1</v>
      </c>
      <c r="FB94" s="527">
        <f t="shared" si="225"/>
        <v>1</v>
      </c>
      <c r="FC94" s="527">
        <f t="shared" si="225"/>
        <v>1</v>
      </c>
      <c r="FD94" s="527">
        <f t="shared" si="225"/>
        <v>1</v>
      </c>
      <c r="FE94" s="527">
        <f t="shared" si="225"/>
        <v>1</v>
      </c>
      <c r="FF94" s="527">
        <f t="shared" si="225"/>
        <v>1</v>
      </c>
      <c r="FG94" s="527">
        <f t="shared" si="225"/>
        <v>1</v>
      </c>
      <c r="FH94" s="527">
        <f t="shared" si="225"/>
        <v>1</v>
      </c>
      <c r="FI94" s="527">
        <f t="shared" si="225"/>
        <v>1</v>
      </c>
      <c r="FJ94" s="527">
        <f t="shared" si="225"/>
        <v>1</v>
      </c>
      <c r="FK94" s="451" t="s">
        <v>2126</v>
      </c>
      <c r="FL94" s="527">
        <f t="shared" si="225"/>
        <v>1</v>
      </c>
      <c r="FM94" s="527">
        <f t="shared" si="225"/>
        <v>1</v>
      </c>
      <c r="FN94" s="527">
        <f t="shared" si="225"/>
        <v>1</v>
      </c>
      <c r="FO94" s="527">
        <f t="shared" si="225"/>
        <v>1</v>
      </c>
      <c r="FP94" s="527">
        <f t="shared" si="225"/>
        <v>1</v>
      </c>
      <c r="FQ94" s="527">
        <f t="shared" si="225"/>
        <v>1</v>
      </c>
      <c r="FR94" s="527">
        <f t="shared" si="225"/>
        <v>1</v>
      </c>
      <c r="FS94" s="527">
        <f t="shared" si="225"/>
        <v>1</v>
      </c>
      <c r="FT94" s="527">
        <f t="shared" si="225"/>
        <v>1</v>
      </c>
      <c r="FU94" s="527">
        <f t="shared" si="225"/>
        <v>1</v>
      </c>
      <c r="FV94" s="527">
        <f t="shared" si="225"/>
        <v>1</v>
      </c>
      <c r="FW94" s="527">
        <f t="shared" si="225"/>
        <v>1</v>
      </c>
      <c r="FX94" s="527">
        <f t="shared" si="225"/>
        <v>1</v>
      </c>
      <c r="FY94" s="527">
        <f t="shared" si="225"/>
        <v>1</v>
      </c>
      <c r="FZ94" s="527">
        <f t="shared" si="225"/>
        <v>1</v>
      </c>
      <c r="GA94" s="527">
        <f t="shared" si="225"/>
        <v>1</v>
      </c>
      <c r="GB94" s="527">
        <f t="shared" si="225"/>
        <v>1</v>
      </c>
      <c r="GC94" s="527">
        <f t="shared" si="225"/>
        <v>1</v>
      </c>
      <c r="GD94" s="527">
        <f t="shared" si="225"/>
        <v>1</v>
      </c>
      <c r="GE94" s="527">
        <f t="shared" si="225"/>
        <v>1</v>
      </c>
      <c r="GF94" s="527">
        <f t="shared" si="225"/>
        <v>1</v>
      </c>
    </row>
    <row r="95" spans="117:188" ht="24">
      <c r="DM95" s="41">
        <v>19</v>
      </c>
      <c r="DN95" s="41">
        <v>7</v>
      </c>
      <c r="DO95" s="41" t="str">
        <f t="shared" si="161"/>
        <v>処遇加算なし特定加算なしベア加算なしから新加算Ⅴ（３）</v>
      </c>
      <c r="DP95" s="45">
        <f t="shared" si="206"/>
        <v>0.35700000000000004</v>
      </c>
      <c r="DQ95" s="45">
        <f t="shared" si="207"/>
        <v>0.28300000000000003</v>
      </c>
      <c r="DR95" s="45">
        <f t="shared" si="208"/>
        <v>0.35700000000000004</v>
      </c>
      <c r="DS95" s="45">
        <f t="shared" si="209"/>
        <v>0.32200000000000001</v>
      </c>
      <c r="DT95" s="45" t="e">
        <f t="shared" si="210"/>
        <v>#VALUE!</v>
      </c>
      <c r="DU95" s="45">
        <f t="shared" si="211"/>
        <v>6.8999999999999992E-2</v>
      </c>
      <c r="DV95" s="45" t="e">
        <f t="shared" si="212"/>
        <v>#VALUE!</v>
      </c>
      <c r="DW95" s="45" t="e">
        <f t="shared" si="213"/>
        <v>#VALUE!</v>
      </c>
      <c r="DX95" s="45">
        <f t="shared" si="214"/>
        <v>0.10700000000000001</v>
      </c>
      <c r="DY95" s="45">
        <f t="shared" si="215"/>
        <v>0.11600000000000001</v>
      </c>
      <c r="DZ95" s="45">
        <f t="shared" si="216"/>
        <v>0.11600000000000001</v>
      </c>
      <c r="EA95" s="45" t="e">
        <f t="shared" si="217"/>
        <v>#VALUE!</v>
      </c>
      <c r="EB95" s="45">
        <f t="shared" si="218"/>
        <v>8.7999999999999995E-2</v>
      </c>
      <c r="EC95" s="45">
        <f t="shared" si="219"/>
        <v>8.1000000000000003E-2</v>
      </c>
      <c r="ED95" s="45">
        <f t="shared" si="220"/>
        <v>7.8E-2</v>
      </c>
      <c r="EE95" s="45" t="e">
        <f t="shared" ref="EE95:EU95" si="231">CN9-BC$21</f>
        <v>#VALUE!</v>
      </c>
      <c r="EF95" s="45">
        <f t="shared" si="231"/>
        <v>8.7999999999999995E-2</v>
      </c>
      <c r="EG95" s="45">
        <f t="shared" si="231"/>
        <v>0.11799999999999999</v>
      </c>
      <c r="EH95" s="45">
        <f t="shared" si="231"/>
        <v>0.11799999999999999</v>
      </c>
      <c r="EI95" s="45">
        <f t="shared" si="231"/>
        <v>0.182</v>
      </c>
      <c r="EJ95" s="45">
        <f t="shared" si="231"/>
        <v>0.108</v>
      </c>
      <c r="EK95" s="45">
        <f t="shared" si="231"/>
        <v>0.15300000000000002</v>
      </c>
      <c r="EL95" s="45">
        <f t="shared" si="231"/>
        <v>0.111</v>
      </c>
      <c r="EM95" s="45" t="e">
        <f t="shared" si="231"/>
        <v>#VALUE!</v>
      </c>
      <c r="EN95" s="45" t="e">
        <f t="shared" si="231"/>
        <v>#VALUE!</v>
      </c>
      <c r="EO95" s="45">
        <f t="shared" si="231"/>
        <v>0.16900000000000001</v>
      </c>
      <c r="EP95" s="45">
        <f t="shared" si="231"/>
        <v>0.14899999999999999</v>
      </c>
      <c r="EQ95" s="45" t="e">
        <f>CZ9-BO$21</f>
        <v>#VALUE!</v>
      </c>
      <c r="ER95" s="45" t="e">
        <f t="shared" si="231"/>
        <v>#VALUE!</v>
      </c>
      <c r="ES95" s="45" t="e">
        <f t="shared" si="231"/>
        <v>#VALUE!</v>
      </c>
      <c r="ET95" s="45" t="e">
        <f t="shared" si="231"/>
        <v>#VALUE!</v>
      </c>
      <c r="EU95" s="45" t="e">
        <f t="shared" si="231"/>
        <v>#VALUE!</v>
      </c>
      <c r="EV95" s="45" t="e">
        <f t="shared" si="222"/>
        <v>#VALUE!</v>
      </c>
      <c r="EY95" s="41" t="s">
        <v>2287</v>
      </c>
      <c r="EZ95" s="527">
        <f t="shared" si="223"/>
        <v>1</v>
      </c>
      <c r="FA95" s="527">
        <f t="shared" si="225"/>
        <v>1</v>
      </c>
      <c r="FB95" s="527">
        <f t="shared" si="225"/>
        <v>1</v>
      </c>
      <c r="FC95" s="527">
        <f t="shared" si="225"/>
        <v>1</v>
      </c>
      <c r="FD95" s="451" t="s">
        <v>2126</v>
      </c>
      <c r="FE95" s="527">
        <f t="shared" si="225"/>
        <v>1</v>
      </c>
      <c r="FF95" s="451" t="s">
        <v>2126</v>
      </c>
      <c r="FG95" s="527" t="e">
        <f t="shared" si="225"/>
        <v>#VALUE!</v>
      </c>
      <c r="FH95" s="527">
        <f t="shared" si="225"/>
        <v>1</v>
      </c>
      <c r="FI95" s="527">
        <f t="shared" si="225"/>
        <v>1</v>
      </c>
      <c r="FJ95" s="527">
        <f t="shared" si="225"/>
        <v>1</v>
      </c>
      <c r="FK95" s="451" t="s">
        <v>2126</v>
      </c>
      <c r="FL95" s="527">
        <f t="shared" si="225"/>
        <v>1</v>
      </c>
      <c r="FM95" s="527">
        <f t="shared" si="225"/>
        <v>1</v>
      </c>
      <c r="FN95" s="527">
        <f t="shared" si="225"/>
        <v>1</v>
      </c>
      <c r="FO95" s="451" t="s">
        <v>2126</v>
      </c>
      <c r="FP95" s="527">
        <f t="shared" si="225"/>
        <v>1</v>
      </c>
      <c r="FQ95" s="527">
        <f t="shared" si="225"/>
        <v>1</v>
      </c>
      <c r="FR95" s="527">
        <f t="shared" si="225"/>
        <v>1</v>
      </c>
      <c r="FS95" s="527">
        <f t="shared" si="225"/>
        <v>1</v>
      </c>
      <c r="FT95" s="527">
        <f t="shared" si="225"/>
        <v>1</v>
      </c>
      <c r="FU95" s="527">
        <f t="shared" si="225"/>
        <v>1</v>
      </c>
      <c r="FV95" s="527">
        <f t="shared" si="225"/>
        <v>1</v>
      </c>
      <c r="FW95" s="451" t="s">
        <v>2126</v>
      </c>
      <c r="FX95" s="451" t="s">
        <v>2126</v>
      </c>
      <c r="FY95" s="527">
        <f t="shared" si="225"/>
        <v>1</v>
      </c>
      <c r="FZ95" s="527">
        <f t="shared" si="225"/>
        <v>1</v>
      </c>
      <c r="GA95" s="451" t="s">
        <v>2126</v>
      </c>
      <c r="GB95" s="451" t="s">
        <v>2126</v>
      </c>
      <c r="GC95" s="451" t="s">
        <v>2126</v>
      </c>
      <c r="GD95" s="451" t="s">
        <v>2126</v>
      </c>
      <c r="GE95" s="451" t="s">
        <v>2126</v>
      </c>
      <c r="GF95" s="451" t="s">
        <v>2126</v>
      </c>
    </row>
    <row r="96" spans="117:188" ht="24">
      <c r="DM96" s="41">
        <v>19</v>
      </c>
      <c r="DN96" s="41">
        <v>8</v>
      </c>
      <c r="DO96" s="41" t="str">
        <f t="shared" si="161"/>
        <v>処遇加算なし特定加算なしベア加算なしから新加算Ⅴ（４）</v>
      </c>
      <c r="DP96" s="45">
        <f t="shared" si="206"/>
        <v>0.32800000000000001</v>
      </c>
      <c r="DQ96" s="45">
        <f t="shared" si="207"/>
        <v>0.27400000000000002</v>
      </c>
      <c r="DR96" s="45">
        <f t="shared" si="208"/>
        <v>0.32800000000000001</v>
      </c>
      <c r="DS96" s="45">
        <f t="shared" si="209"/>
        <v>0.30299999999999999</v>
      </c>
      <c r="DT96" s="45" t="e">
        <f t="shared" si="210"/>
        <v>#VALUE!</v>
      </c>
      <c r="DU96" s="45">
        <f t="shared" si="211"/>
        <v>6.7999999999999991E-2</v>
      </c>
      <c r="DV96" s="45" t="e">
        <f t="shared" si="212"/>
        <v>#VALUE!</v>
      </c>
      <c r="DW96" s="45" t="e">
        <f t="shared" si="213"/>
        <v>#VALUE!</v>
      </c>
      <c r="DX96" s="45">
        <f t="shared" si="214"/>
        <v>0.11799999999999999</v>
      </c>
      <c r="DY96" s="45">
        <f t="shared" si="215"/>
        <v>0.11599999999999999</v>
      </c>
      <c r="DZ96" s="45">
        <f t="shared" si="216"/>
        <v>0.11599999999999999</v>
      </c>
      <c r="EA96" s="45" t="e">
        <f t="shared" si="217"/>
        <v>#VALUE!</v>
      </c>
      <c r="EB96" s="45">
        <f t="shared" si="218"/>
        <v>8.3999999999999991E-2</v>
      </c>
      <c r="EC96" s="45">
        <f t="shared" si="219"/>
        <v>7.8E-2</v>
      </c>
      <c r="ED96" s="45">
        <f t="shared" si="220"/>
        <v>7.6999999999999999E-2</v>
      </c>
      <c r="EE96" s="45" t="e">
        <f t="shared" ref="EE96:EU96" si="232">CN10-BC$21</f>
        <v>#VALUE!</v>
      </c>
      <c r="EF96" s="45">
        <f t="shared" si="232"/>
        <v>8.3999999999999991E-2</v>
      </c>
      <c r="EG96" s="45">
        <f t="shared" si="232"/>
        <v>0.121</v>
      </c>
      <c r="EH96" s="45">
        <f t="shared" si="232"/>
        <v>0.121</v>
      </c>
      <c r="EI96" s="45">
        <f t="shared" si="232"/>
        <v>0.16799999999999998</v>
      </c>
      <c r="EJ96" s="45">
        <f t="shared" si="232"/>
        <v>0.106</v>
      </c>
      <c r="EK96" s="45">
        <f t="shared" si="232"/>
        <v>0.13900000000000001</v>
      </c>
      <c r="EL96" s="45">
        <f t="shared" si="232"/>
        <v>0.108</v>
      </c>
      <c r="EM96" s="45" t="e">
        <f t="shared" si="232"/>
        <v>#VALUE!</v>
      </c>
      <c r="EN96" s="45" t="e">
        <f t="shared" si="232"/>
        <v>#VALUE!</v>
      </c>
      <c r="EO96" s="45">
        <f t="shared" si="232"/>
        <v>0.18</v>
      </c>
      <c r="EP96" s="45">
        <f t="shared" si="232"/>
        <v>0.16600000000000001</v>
      </c>
      <c r="EQ96" s="45" t="e">
        <f t="shared" si="232"/>
        <v>#VALUE!</v>
      </c>
      <c r="ER96" s="45" t="e">
        <f t="shared" si="232"/>
        <v>#VALUE!</v>
      </c>
      <c r="ES96" s="45" t="e">
        <f t="shared" si="232"/>
        <v>#VALUE!</v>
      </c>
      <c r="ET96" s="45" t="e">
        <f t="shared" si="232"/>
        <v>#VALUE!</v>
      </c>
      <c r="EU96" s="45" t="e">
        <f t="shared" si="232"/>
        <v>#VALUE!</v>
      </c>
      <c r="EV96" s="45" t="e">
        <f t="shared" si="222"/>
        <v>#VALUE!</v>
      </c>
      <c r="EY96" s="41" t="s">
        <v>2288</v>
      </c>
      <c r="EZ96" s="527">
        <f t="shared" si="223"/>
        <v>1</v>
      </c>
      <c r="FA96" s="527">
        <f t="shared" si="225"/>
        <v>1</v>
      </c>
      <c r="FB96" s="527">
        <f t="shared" si="225"/>
        <v>1</v>
      </c>
      <c r="FC96" s="527">
        <f t="shared" si="225"/>
        <v>1</v>
      </c>
      <c r="FD96" s="451" t="s">
        <v>2126</v>
      </c>
      <c r="FE96" s="527">
        <f t="shared" si="225"/>
        <v>1</v>
      </c>
      <c r="FF96" s="451" t="s">
        <v>2126</v>
      </c>
      <c r="FG96" s="527" t="e">
        <f t="shared" si="225"/>
        <v>#VALUE!</v>
      </c>
      <c r="FH96" s="527">
        <f t="shared" si="225"/>
        <v>1</v>
      </c>
      <c r="FI96" s="527">
        <f t="shared" si="225"/>
        <v>1</v>
      </c>
      <c r="FJ96" s="527">
        <f t="shared" si="225"/>
        <v>1</v>
      </c>
      <c r="FK96" s="451" t="s">
        <v>2126</v>
      </c>
      <c r="FL96" s="527">
        <f t="shared" si="225"/>
        <v>1</v>
      </c>
      <c r="FM96" s="527">
        <f t="shared" si="225"/>
        <v>1</v>
      </c>
      <c r="FN96" s="527">
        <f t="shared" si="225"/>
        <v>1</v>
      </c>
      <c r="FO96" s="451" t="s">
        <v>2126</v>
      </c>
      <c r="FP96" s="527">
        <f t="shared" si="225"/>
        <v>1</v>
      </c>
      <c r="FQ96" s="527">
        <f t="shared" si="225"/>
        <v>1</v>
      </c>
      <c r="FR96" s="527">
        <f t="shared" si="225"/>
        <v>1</v>
      </c>
      <c r="FS96" s="527">
        <f t="shared" si="225"/>
        <v>1</v>
      </c>
      <c r="FT96" s="527">
        <f t="shared" si="225"/>
        <v>1</v>
      </c>
      <c r="FU96" s="527">
        <f t="shared" si="225"/>
        <v>1</v>
      </c>
      <c r="FV96" s="527">
        <f t="shared" si="225"/>
        <v>1</v>
      </c>
      <c r="FW96" s="451" t="s">
        <v>2126</v>
      </c>
      <c r="FX96" s="451" t="s">
        <v>2126</v>
      </c>
      <c r="FY96" s="527">
        <f t="shared" si="225"/>
        <v>1</v>
      </c>
      <c r="FZ96" s="527">
        <f t="shared" si="225"/>
        <v>1</v>
      </c>
      <c r="GA96" s="451" t="s">
        <v>2126</v>
      </c>
      <c r="GB96" s="451" t="s">
        <v>2126</v>
      </c>
      <c r="GC96" s="451" t="s">
        <v>2126</v>
      </c>
      <c r="GD96" s="451" t="s">
        <v>2126</v>
      </c>
      <c r="GE96" s="451" t="s">
        <v>2126</v>
      </c>
      <c r="GF96" s="451" t="s">
        <v>2126</v>
      </c>
    </row>
    <row r="97" spans="117:188" ht="24">
      <c r="DM97" s="41">
        <v>19</v>
      </c>
      <c r="DN97" s="41">
        <v>9</v>
      </c>
      <c r="DO97" s="41" t="str">
        <f t="shared" si="161"/>
        <v>処遇加算なし特定加算なしベア加算なしから新加算Ⅴ（５）</v>
      </c>
      <c r="DP97" s="45">
        <f t="shared" si="206"/>
        <v>0.29800000000000004</v>
      </c>
      <c r="DQ97" s="45">
        <f t="shared" si="207"/>
        <v>0.24399999999999999</v>
      </c>
      <c r="DR97" s="45">
        <f t="shared" si="208"/>
        <v>0.29800000000000004</v>
      </c>
      <c r="DS97" s="45">
        <f t="shared" si="209"/>
        <v>0.27300000000000002</v>
      </c>
      <c r="DT97" s="45">
        <f t="shared" si="210"/>
        <v>0.154</v>
      </c>
      <c r="DU97" s="45">
        <f t="shared" si="211"/>
        <v>5.7999999999999996E-2</v>
      </c>
      <c r="DV97" s="45">
        <f t="shared" si="212"/>
        <v>0.10800000000000001</v>
      </c>
      <c r="DW97" s="45">
        <f t="shared" si="213"/>
        <v>0.10800000000000001</v>
      </c>
      <c r="DX97" s="45">
        <f t="shared" si="214"/>
        <v>9.1999999999999998E-2</v>
      </c>
      <c r="DY97" s="45">
        <f t="shared" si="215"/>
        <v>0.10199999999999999</v>
      </c>
      <c r="DZ97" s="45">
        <f t="shared" si="216"/>
        <v>0.10199999999999999</v>
      </c>
      <c r="EA97" s="45" t="e">
        <f t="shared" si="217"/>
        <v>#VALUE!</v>
      </c>
      <c r="EB97" s="45">
        <f t="shared" si="218"/>
        <v>7.2999999999999995E-2</v>
      </c>
      <c r="EC97" s="45">
        <f t="shared" si="219"/>
        <v>6.7000000000000004E-2</v>
      </c>
      <c r="ED97" s="45">
        <f t="shared" si="220"/>
        <v>6.6000000000000003E-2</v>
      </c>
      <c r="EE97" s="45">
        <f t="shared" ref="EE97:EU97" si="233">CN11-BC$21</f>
        <v>7.2999999999999995E-2</v>
      </c>
      <c r="EF97" s="45">
        <f t="shared" si="233"/>
        <v>7.2999999999999995E-2</v>
      </c>
      <c r="EG97" s="45">
        <f t="shared" si="233"/>
        <v>9.8000000000000004E-2</v>
      </c>
      <c r="EH97" s="45">
        <f t="shared" si="233"/>
        <v>9.8000000000000004E-2</v>
      </c>
      <c r="EI97" s="45">
        <f t="shared" si="233"/>
        <v>0.14500000000000002</v>
      </c>
      <c r="EJ97" s="45">
        <f t="shared" si="233"/>
        <v>8.8999999999999996E-2</v>
      </c>
      <c r="EK97" s="45">
        <f t="shared" si="233"/>
        <v>0.122</v>
      </c>
      <c r="EL97" s="45">
        <f t="shared" si="233"/>
        <v>9.0999999999999998E-2</v>
      </c>
      <c r="EM97" s="45">
        <f t="shared" si="233"/>
        <v>8.6999999999999994E-2</v>
      </c>
      <c r="EN97" s="45">
        <f t="shared" si="233"/>
        <v>8.6999999999999994E-2</v>
      </c>
      <c r="EO97" s="45">
        <f t="shared" si="233"/>
        <v>0.14599999999999999</v>
      </c>
      <c r="EP97" s="45">
        <f t="shared" si="233"/>
        <v>0.13200000000000001</v>
      </c>
      <c r="EQ97" s="45">
        <f t="shared" si="233"/>
        <v>7.3000000000000009E-2</v>
      </c>
      <c r="ER97" s="45">
        <f t="shared" si="233"/>
        <v>8.8999999999999996E-2</v>
      </c>
      <c r="ES97" s="45">
        <f t="shared" si="233"/>
        <v>8.8999999999999996E-2</v>
      </c>
      <c r="ET97" s="45">
        <f t="shared" si="233"/>
        <v>7.5999999999999998E-2</v>
      </c>
      <c r="EU97" s="45">
        <f t="shared" si="233"/>
        <v>7.3999999999999996E-2</v>
      </c>
      <c r="EV97" s="45">
        <f t="shared" si="222"/>
        <v>7.3999999999999996E-2</v>
      </c>
      <c r="EY97" s="41" t="s">
        <v>2289</v>
      </c>
      <c r="EZ97" s="527">
        <f t="shared" si="223"/>
        <v>1</v>
      </c>
      <c r="FA97" s="527">
        <f t="shared" si="225"/>
        <v>1</v>
      </c>
      <c r="FB97" s="527">
        <f t="shared" si="225"/>
        <v>1</v>
      </c>
      <c r="FC97" s="527">
        <f t="shared" si="225"/>
        <v>1</v>
      </c>
      <c r="FD97" s="527">
        <f t="shared" si="225"/>
        <v>1</v>
      </c>
      <c r="FE97" s="527">
        <f t="shared" si="225"/>
        <v>1</v>
      </c>
      <c r="FF97" s="527">
        <f t="shared" si="225"/>
        <v>1</v>
      </c>
      <c r="FG97" s="527">
        <f t="shared" si="225"/>
        <v>1</v>
      </c>
      <c r="FH97" s="527">
        <f t="shared" si="225"/>
        <v>1</v>
      </c>
      <c r="FI97" s="527">
        <f t="shared" si="225"/>
        <v>1</v>
      </c>
      <c r="FJ97" s="527">
        <f t="shared" si="225"/>
        <v>1</v>
      </c>
      <c r="FK97" s="451" t="s">
        <v>2126</v>
      </c>
      <c r="FL97" s="527">
        <f t="shared" si="225"/>
        <v>1</v>
      </c>
      <c r="FM97" s="527">
        <f t="shared" si="225"/>
        <v>1</v>
      </c>
      <c r="FN97" s="527">
        <f t="shared" si="225"/>
        <v>1</v>
      </c>
      <c r="FO97" s="527">
        <f t="shared" si="225"/>
        <v>1</v>
      </c>
      <c r="FP97" s="527">
        <f t="shared" si="225"/>
        <v>1</v>
      </c>
      <c r="FQ97" s="527">
        <f t="shared" si="225"/>
        <v>1</v>
      </c>
      <c r="FR97" s="527">
        <f t="shared" si="225"/>
        <v>1</v>
      </c>
      <c r="FS97" s="527">
        <f t="shared" si="225"/>
        <v>1</v>
      </c>
      <c r="FT97" s="527">
        <f t="shared" si="225"/>
        <v>1</v>
      </c>
      <c r="FU97" s="527">
        <f t="shared" si="225"/>
        <v>1</v>
      </c>
      <c r="FV97" s="527">
        <f t="shared" si="225"/>
        <v>1</v>
      </c>
      <c r="FW97" s="527">
        <f t="shared" si="225"/>
        <v>1</v>
      </c>
      <c r="FX97" s="527">
        <f t="shared" si="225"/>
        <v>1</v>
      </c>
      <c r="FY97" s="527">
        <f t="shared" si="225"/>
        <v>1</v>
      </c>
      <c r="FZ97" s="527">
        <f t="shared" si="225"/>
        <v>1</v>
      </c>
      <c r="GA97" s="527">
        <f t="shared" si="225"/>
        <v>1</v>
      </c>
      <c r="GB97" s="527">
        <f t="shared" si="225"/>
        <v>1</v>
      </c>
      <c r="GC97" s="527">
        <f t="shared" si="225"/>
        <v>1</v>
      </c>
      <c r="GD97" s="527">
        <f t="shared" si="225"/>
        <v>1</v>
      </c>
      <c r="GE97" s="527">
        <f t="shared" si="225"/>
        <v>1</v>
      </c>
      <c r="GF97" s="527">
        <f t="shared" si="225"/>
        <v>1</v>
      </c>
    </row>
    <row r="98" spans="117:188" ht="24">
      <c r="DM98" s="41">
        <v>19</v>
      </c>
      <c r="DN98" s="41">
        <v>10</v>
      </c>
      <c r="DO98" s="41" t="str">
        <f t="shared" si="161"/>
        <v>処遇加算なし特定加算なしベア加算なしから新加算Ⅴ（６）</v>
      </c>
      <c r="DP98" s="45">
        <f t="shared" si="206"/>
        <v>0.28300000000000003</v>
      </c>
      <c r="DQ98" s="45">
        <f t="shared" si="207"/>
        <v>0.22899999999999998</v>
      </c>
      <c r="DR98" s="45">
        <f t="shared" si="208"/>
        <v>0.28300000000000003</v>
      </c>
      <c r="DS98" s="45">
        <f t="shared" si="209"/>
        <v>0.25800000000000001</v>
      </c>
      <c r="DT98" s="45" t="e">
        <f t="shared" si="210"/>
        <v>#VALUE!</v>
      </c>
      <c r="DU98" s="45">
        <f t="shared" si="211"/>
        <v>5.6999999999999995E-2</v>
      </c>
      <c r="DV98" s="45" t="e">
        <f t="shared" si="212"/>
        <v>#VALUE!</v>
      </c>
      <c r="DW98" s="45" t="e">
        <f t="shared" si="213"/>
        <v>#VALUE!</v>
      </c>
      <c r="DX98" s="45">
        <f t="shared" si="214"/>
        <v>0.09</v>
      </c>
      <c r="DY98" s="45">
        <f t="shared" si="215"/>
        <v>9.799999999999999E-2</v>
      </c>
      <c r="DZ98" s="45">
        <f t="shared" si="216"/>
        <v>9.799999999999999E-2</v>
      </c>
      <c r="EA98" s="45" t="e">
        <f t="shared" si="217"/>
        <v>#VALUE!</v>
      </c>
      <c r="EB98" s="45">
        <f t="shared" si="218"/>
        <v>7.0999999999999994E-2</v>
      </c>
      <c r="EC98" s="45">
        <f t="shared" si="219"/>
        <v>6.5000000000000002E-2</v>
      </c>
      <c r="ED98" s="45">
        <f t="shared" si="220"/>
        <v>6.4000000000000001E-2</v>
      </c>
      <c r="EE98" s="45" t="e">
        <f t="shared" ref="EE98:EU98" si="234">CN12-BC$21</f>
        <v>#VALUE!</v>
      </c>
      <c r="EF98" s="45">
        <f t="shared" si="234"/>
        <v>7.0999999999999994E-2</v>
      </c>
      <c r="EG98" s="45">
        <f t="shared" si="234"/>
        <v>9.5000000000000001E-2</v>
      </c>
      <c r="EH98" s="45">
        <f t="shared" si="234"/>
        <v>9.5000000000000001E-2</v>
      </c>
      <c r="EI98" s="45">
        <f t="shared" si="234"/>
        <v>0.14200000000000002</v>
      </c>
      <c r="EJ98" s="45">
        <f t="shared" si="234"/>
        <v>8.5999999999999993E-2</v>
      </c>
      <c r="EK98" s="45">
        <f t="shared" si="234"/>
        <v>0.11899999999999999</v>
      </c>
      <c r="EL98" s="45">
        <f t="shared" si="234"/>
        <v>8.7999999999999995E-2</v>
      </c>
      <c r="EM98" s="45" t="e">
        <f t="shared" si="234"/>
        <v>#VALUE!</v>
      </c>
      <c r="EN98" s="45" t="e">
        <f t="shared" si="234"/>
        <v>#VALUE!</v>
      </c>
      <c r="EO98" s="45">
        <f t="shared" si="234"/>
        <v>0.14199999999999999</v>
      </c>
      <c r="EP98" s="45">
        <f t="shared" si="234"/>
        <v>0.128</v>
      </c>
      <c r="EQ98" s="45" t="e">
        <f t="shared" si="234"/>
        <v>#VALUE!</v>
      </c>
      <c r="ER98" s="45" t="e">
        <f t="shared" si="234"/>
        <v>#VALUE!</v>
      </c>
      <c r="ES98" s="45" t="e">
        <f t="shared" si="234"/>
        <v>#VALUE!</v>
      </c>
      <c r="ET98" s="45" t="e">
        <f t="shared" si="234"/>
        <v>#VALUE!</v>
      </c>
      <c r="EU98" s="45" t="e">
        <f t="shared" si="234"/>
        <v>#VALUE!</v>
      </c>
      <c r="EV98" s="45" t="e">
        <f t="shared" si="222"/>
        <v>#VALUE!</v>
      </c>
      <c r="EY98" s="41" t="s">
        <v>2290</v>
      </c>
      <c r="EZ98" s="527">
        <f t="shared" si="223"/>
        <v>1</v>
      </c>
      <c r="FA98" s="527">
        <f t="shared" si="225"/>
        <v>1</v>
      </c>
      <c r="FB98" s="527">
        <f t="shared" si="225"/>
        <v>1</v>
      </c>
      <c r="FC98" s="527">
        <f t="shared" si="225"/>
        <v>1</v>
      </c>
      <c r="FD98" s="451" t="s">
        <v>2126</v>
      </c>
      <c r="FE98" s="527">
        <f t="shared" si="225"/>
        <v>1</v>
      </c>
      <c r="FF98" s="451" t="s">
        <v>2126</v>
      </c>
      <c r="FG98" s="527" t="e">
        <f t="shared" si="225"/>
        <v>#VALUE!</v>
      </c>
      <c r="FH98" s="527">
        <f t="shared" si="225"/>
        <v>1</v>
      </c>
      <c r="FI98" s="527">
        <f t="shared" si="225"/>
        <v>1</v>
      </c>
      <c r="FJ98" s="527">
        <f t="shared" si="225"/>
        <v>1</v>
      </c>
      <c r="FK98" s="451" t="s">
        <v>2126</v>
      </c>
      <c r="FL98" s="527">
        <f t="shared" si="225"/>
        <v>1</v>
      </c>
      <c r="FM98" s="527">
        <f t="shared" si="225"/>
        <v>1</v>
      </c>
      <c r="FN98" s="527">
        <f t="shared" si="225"/>
        <v>1</v>
      </c>
      <c r="FO98" s="451" t="s">
        <v>2126</v>
      </c>
      <c r="FP98" s="527">
        <f t="shared" si="225"/>
        <v>1</v>
      </c>
      <c r="FQ98" s="527">
        <f t="shared" si="225"/>
        <v>1</v>
      </c>
      <c r="FR98" s="527">
        <f t="shared" si="225"/>
        <v>1</v>
      </c>
      <c r="FS98" s="527">
        <f t="shared" si="225"/>
        <v>1</v>
      </c>
      <c r="FT98" s="527">
        <f t="shared" si="225"/>
        <v>1</v>
      </c>
      <c r="FU98" s="527">
        <f t="shared" si="225"/>
        <v>1</v>
      </c>
      <c r="FV98" s="527">
        <f t="shared" si="225"/>
        <v>1</v>
      </c>
      <c r="FW98" s="451" t="s">
        <v>2126</v>
      </c>
      <c r="FX98" s="451" t="s">
        <v>2126</v>
      </c>
      <c r="FY98" s="527">
        <f t="shared" si="225"/>
        <v>1</v>
      </c>
      <c r="FZ98" s="527">
        <f t="shared" si="225"/>
        <v>1</v>
      </c>
      <c r="GA98" s="451" t="s">
        <v>2126</v>
      </c>
      <c r="GB98" s="451" t="s">
        <v>2126</v>
      </c>
      <c r="GC98" s="451" t="s">
        <v>2126</v>
      </c>
      <c r="GD98" s="451" t="s">
        <v>2126</v>
      </c>
      <c r="GE98" s="451" t="s">
        <v>2126</v>
      </c>
      <c r="GF98" s="451" t="s">
        <v>2126</v>
      </c>
    </row>
    <row r="99" spans="117:188" ht="24">
      <c r="DM99" s="41">
        <v>19</v>
      </c>
      <c r="DN99" s="41">
        <v>11</v>
      </c>
      <c r="DO99" s="41" t="str">
        <f t="shared" ref="DO99:DO106" si="235">VLOOKUP(DM99,$AL$3:$AM$21,2)&amp;"から"&amp;VLOOKUP(DN99,$BW$3:$BX$20,2)</f>
        <v>処遇加算なし特定加算なしベア加算なしから新加算Ⅴ（７）</v>
      </c>
      <c r="DP99" s="45">
        <f t="shared" si="206"/>
        <v>0.254</v>
      </c>
      <c r="DQ99" s="45">
        <f t="shared" si="207"/>
        <v>0.224</v>
      </c>
      <c r="DR99" s="45">
        <f t="shared" si="208"/>
        <v>0.254</v>
      </c>
      <c r="DS99" s="45">
        <f t="shared" si="209"/>
        <v>0.24000000000000002</v>
      </c>
      <c r="DT99" s="45">
        <f t="shared" si="210"/>
        <v>0.17</v>
      </c>
      <c r="DU99" s="45">
        <f t="shared" si="211"/>
        <v>5.4999999999999993E-2</v>
      </c>
      <c r="DV99" s="45">
        <f t="shared" si="212"/>
        <v>0.10800000000000001</v>
      </c>
      <c r="DW99" s="45">
        <f t="shared" si="213"/>
        <v>0.10800000000000001</v>
      </c>
      <c r="DX99" s="45">
        <f t="shared" si="214"/>
        <v>9.9000000000000005E-2</v>
      </c>
      <c r="DY99" s="45">
        <f t="shared" si="215"/>
        <v>9.8000000000000004E-2</v>
      </c>
      <c r="DZ99" s="45">
        <f t="shared" si="216"/>
        <v>9.8000000000000004E-2</v>
      </c>
      <c r="EA99" s="45" t="e">
        <f t="shared" si="217"/>
        <v>#VALUE!</v>
      </c>
      <c r="EB99" s="45">
        <f t="shared" si="218"/>
        <v>6.4999999999999988E-2</v>
      </c>
      <c r="EC99" s="45">
        <f t="shared" si="219"/>
        <v>6.2E-2</v>
      </c>
      <c r="ED99" s="45">
        <f t="shared" si="220"/>
        <v>6.0999999999999999E-2</v>
      </c>
      <c r="EE99" s="45">
        <f t="shared" ref="EE99:EU99" si="236">CN13-BC$21</f>
        <v>6.4999999999999988E-2</v>
      </c>
      <c r="EF99" s="45">
        <f t="shared" si="236"/>
        <v>6.4999999999999988E-2</v>
      </c>
      <c r="EG99" s="45">
        <f t="shared" si="236"/>
        <v>9.6000000000000002E-2</v>
      </c>
      <c r="EH99" s="45">
        <f t="shared" si="236"/>
        <v>9.6000000000000002E-2</v>
      </c>
      <c r="EI99" s="45">
        <f t="shared" si="236"/>
        <v>0.122</v>
      </c>
      <c r="EJ99" s="45">
        <f t="shared" si="236"/>
        <v>8.3000000000000004E-2</v>
      </c>
      <c r="EK99" s="45">
        <f t="shared" si="236"/>
        <v>0.10100000000000001</v>
      </c>
      <c r="EL99" s="45">
        <f t="shared" si="236"/>
        <v>8.4000000000000005E-2</v>
      </c>
      <c r="EM99" s="45">
        <f t="shared" si="236"/>
        <v>8.1000000000000003E-2</v>
      </c>
      <c r="EN99" s="45">
        <f t="shared" si="236"/>
        <v>8.1000000000000003E-2</v>
      </c>
      <c r="EO99" s="45">
        <f t="shared" si="236"/>
        <v>0.152</v>
      </c>
      <c r="EP99" s="45">
        <f t="shared" si="236"/>
        <v>0.14399999999999999</v>
      </c>
      <c r="EQ99" s="45">
        <f t="shared" si="236"/>
        <v>6.5000000000000002E-2</v>
      </c>
      <c r="ER99" s="45">
        <f t="shared" si="236"/>
        <v>8.4999999999999992E-2</v>
      </c>
      <c r="ES99" s="45">
        <f t="shared" si="236"/>
        <v>8.4999999999999992E-2</v>
      </c>
      <c r="ET99" s="45">
        <f t="shared" si="236"/>
        <v>6.699999999999999E-2</v>
      </c>
      <c r="EU99" s="45">
        <f t="shared" si="236"/>
        <v>6.5999999999999989E-2</v>
      </c>
      <c r="EV99" s="45">
        <f t="shared" si="222"/>
        <v>6.5999999999999989E-2</v>
      </c>
      <c r="EY99" s="41" t="s">
        <v>2291</v>
      </c>
      <c r="EZ99" s="527">
        <f t="shared" si="223"/>
        <v>1</v>
      </c>
      <c r="FA99" s="527">
        <f t="shared" si="225"/>
        <v>1</v>
      </c>
      <c r="FB99" s="527">
        <f t="shared" si="225"/>
        <v>1</v>
      </c>
      <c r="FC99" s="527">
        <f t="shared" si="225"/>
        <v>1</v>
      </c>
      <c r="FD99" s="527">
        <f t="shared" si="225"/>
        <v>1</v>
      </c>
      <c r="FE99" s="527">
        <f t="shared" si="225"/>
        <v>1</v>
      </c>
      <c r="FF99" s="527">
        <f t="shared" si="225"/>
        <v>1</v>
      </c>
      <c r="FG99" s="527">
        <f t="shared" si="225"/>
        <v>1</v>
      </c>
      <c r="FH99" s="527">
        <f t="shared" si="225"/>
        <v>1</v>
      </c>
      <c r="FI99" s="527">
        <f t="shared" si="225"/>
        <v>1</v>
      </c>
      <c r="FJ99" s="527">
        <f t="shared" si="225"/>
        <v>1</v>
      </c>
      <c r="FK99" s="451" t="s">
        <v>2126</v>
      </c>
      <c r="FL99" s="527">
        <f t="shared" si="225"/>
        <v>1</v>
      </c>
      <c r="FM99" s="527">
        <f t="shared" si="225"/>
        <v>1</v>
      </c>
      <c r="FN99" s="527">
        <f t="shared" si="225"/>
        <v>1</v>
      </c>
      <c r="FO99" s="527">
        <f t="shared" si="225"/>
        <v>1</v>
      </c>
      <c r="FP99" s="527">
        <f t="shared" si="225"/>
        <v>1</v>
      </c>
      <c r="FQ99" s="527">
        <f t="shared" si="225"/>
        <v>1</v>
      </c>
      <c r="FR99" s="527">
        <f t="shared" si="225"/>
        <v>1</v>
      </c>
      <c r="FS99" s="527">
        <f t="shared" ref="FS99:GF100" si="237">EI99/CR13</f>
        <v>1</v>
      </c>
      <c r="FT99" s="527">
        <f t="shared" si="237"/>
        <v>1</v>
      </c>
      <c r="FU99" s="527">
        <f t="shared" si="237"/>
        <v>1</v>
      </c>
      <c r="FV99" s="527">
        <f t="shared" si="237"/>
        <v>1</v>
      </c>
      <c r="FW99" s="527">
        <f t="shared" si="237"/>
        <v>1</v>
      </c>
      <c r="FX99" s="527">
        <f t="shared" si="237"/>
        <v>1</v>
      </c>
      <c r="FY99" s="527">
        <f t="shared" si="237"/>
        <v>1</v>
      </c>
      <c r="FZ99" s="527">
        <f t="shared" si="237"/>
        <v>1</v>
      </c>
      <c r="GA99" s="527">
        <f t="shared" si="237"/>
        <v>1</v>
      </c>
      <c r="GB99" s="527">
        <f t="shared" si="237"/>
        <v>1</v>
      </c>
      <c r="GC99" s="527">
        <f t="shared" si="237"/>
        <v>1</v>
      </c>
      <c r="GD99" s="527">
        <f t="shared" si="237"/>
        <v>1</v>
      </c>
      <c r="GE99" s="527">
        <f t="shared" si="237"/>
        <v>1</v>
      </c>
      <c r="GF99" s="527">
        <f t="shared" si="237"/>
        <v>1</v>
      </c>
    </row>
    <row r="100" spans="117:188" ht="24">
      <c r="DM100" s="41">
        <v>19</v>
      </c>
      <c r="DN100" s="41">
        <v>12</v>
      </c>
      <c r="DO100" s="41" t="str">
        <f t="shared" si="235"/>
        <v>処遇加算なし特定加算なしベア加算なしから新加算Ⅴ（８）</v>
      </c>
      <c r="DP100" s="45">
        <f t="shared" si="206"/>
        <v>0.30200000000000005</v>
      </c>
      <c r="DQ100" s="45">
        <f t="shared" si="207"/>
        <v>0.22800000000000001</v>
      </c>
      <c r="DR100" s="45">
        <f t="shared" si="208"/>
        <v>0.30200000000000005</v>
      </c>
      <c r="DS100" s="45">
        <f t="shared" si="209"/>
        <v>0.26700000000000002</v>
      </c>
      <c r="DT100" s="45">
        <f t="shared" si="210"/>
        <v>0.11699999999999999</v>
      </c>
      <c r="DU100" s="45">
        <f t="shared" si="211"/>
        <v>5.5999999999999994E-2</v>
      </c>
      <c r="DV100" s="45">
        <f t="shared" si="212"/>
        <v>0.10999999999999999</v>
      </c>
      <c r="DW100" s="45">
        <f t="shared" si="213"/>
        <v>0.10999999999999999</v>
      </c>
      <c r="DX100" s="45">
        <f t="shared" si="214"/>
        <v>8.7999999999999995E-2</v>
      </c>
      <c r="DY100" s="45">
        <f t="shared" si="215"/>
        <v>0.08</v>
      </c>
      <c r="DZ100" s="45">
        <f t="shared" si="216"/>
        <v>0.08</v>
      </c>
      <c r="EA100" s="45" t="e">
        <f t="shared" si="217"/>
        <v>#VALUE!</v>
      </c>
      <c r="EB100" s="45">
        <f t="shared" si="218"/>
        <v>7.2999999999999995E-2</v>
      </c>
      <c r="EC100" s="45">
        <f t="shared" si="219"/>
        <v>6.6000000000000003E-2</v>
      </c>
      <c r="ED100" s="45">
        <f t="shared" si="220"/>
        <v>6.3E-2</v>
      </c>
      <c r="EE100" s="45">
        <f t="shared" ref="EE100:EU100" si="238">CN14-BC$21</f>
        <v>7.2999999999999995E-2</v>
      </c>
      <c r="EF100" s="45">
        <f t="shared" si="238"/>
        <v>7.2999999999999995E-2</v>
      </c>
      <c r="EG100" s="45">
        <f t="shared" si="238"/>
        <v>0.10199999999999999</v>
      </c>
      <c r="EH100" s="45">
        <f t="shared" si="238"/>
        <v>0.10199999999999999</v>
      </c>
      <c r="EI100" s="45">
        <f t="shared" si="238"/>
        <v>0.16599999999999998</v>
      </c>
      <c r="EJ100" s="45">
        <f t="shared" si="238"/>
        <v>9.8000000000000004E-2</v>
      </c>
      <c r="EK100" s="45">
        <f t="shared" si="238"/>
        <v>0.14300000000000002</v>
      </c>
      <c r="EL100" s="45">
        <f t="shared" si="238"/>
        <v>0.10100000000000001</v>
      </c>
      <c r="EM100" s="45">
        <f t="shared" si="238"/>
        <v>9.8000000000000004E-2</v>
      </c>
      <c r="EN100" s="45">
        <f t="shared" si="238"/>
        <v>9.8000000000000004E-2</v>
      </c>
      <c r="EO100" s="45">
        <f t="shared" si="238"/>
        <v>0.13</v>
      </c>
      <c r="EP100" s="45">
        <f t="shared" si="238"/>
        <v>0.11</v>
      </c>
      <c r="EQ100" s="45">
        <f t="shared" si="238"/>
        <v>7.3000000000000009E-2</v>
      </c>
      <c r="ER100" s="45">
        <f t="shared" si="238"/>
        <v>8.1000000000000003E-2</v>
      </c>
      <c r="ES100" s="45">
        <f t="shared" si="238"/>
        <v>8.1000000000000003E-2</v>
      </c>
      <c r="ET100" s="45">
        <f t="shared" si="238"/>
        <v>7.5999999999999998E-2</v>
      </c>
      <c r="EU100" s="45">
        <f t="shared" si="238"/>
        <v>7.3999999999999996E-2</v>
      </c>
      <c r="EV100" s="45">
        <f t="shared" si="222"/>
        <v>7.2999999999999995E-2</v>
      </c>
      <c r="EY100" s="41" t="s">
        <v>2292</v>
      </c>
      <c r="EZ100" s="527">
        <f t="shared" si="223"/>
        <v>1</v>
      </c>
      <c r="FA100" s="527">
        <f t="shared" si="223"/>
        <v>1</v>
      </c>
      <c r="FB100" s="527">
        <f t="shared" si="223"/>
        <v>1</v>
      </c>
      <c r="FC100" s="527">
        <f t="shared" si="223"/>
        <v>1</v>
      </c>
      <c r="FD100" s="527">
        <f t="shared" si="223"/>
        <v>1</v>
      </c>
      <c r="FE100" s="527">
        <f t="shared" si="223"/>
        <v>1</v>
      </c>
      <c r="FF100" s="527">
        <f t="shared" si="223"/>
        <v>1</v>
      </c>
      <c r="FG100" s="527">
        <f t="shared" si="223"/>
        <v>1</v>
      </c>
      <c r="FH100" s="527">
        <f t="shared" si="223"/>
        <v>1</v>
      </c>
      <c r="FI100" s="527">
        <f t="shared" si="223"/>
        <v>1</v>
      </c>
      <c r="FJ100" s="527">
        <f t="shared" si="223"/>
        <v>1</v>
      </c>
      <c r="FK100" s="451" t="s">
        <v>2126</v>
      </c>
      <c r="FL100" s="527">
        <f t="shared" si="223"/>
        <v>1</v>
      </c>
      <c r="FM100" s="527">
        <f t="shared" si="223"/>
        <v>1</v>
      </c>
      <c r="FN100" s="527">
        <f t="shared" si="223"/>
        <v>1</v>
      </c>
      <c r="FO100" s="527">
        <f t="shared" si="223"/>
        <v>1</v>
      </c>
      <c r="FP100" s="527">
        <f t="shared" ref="FP100:GE102" si="239">EF100/CO14</f>
        <v>1</v>
      </c>
      <c r="FQ100" s="527">
        <f t="shared" si="239"/>
        <v>1</v>
      </c>
      <c r="FR100" s="527">
        <f t="shared" si="239"/>
        <v>1</v>
      </c>
      <c r="FS100" s="527">
        <f t="shared" si="239"/>
        <v>1</v>
      </c>
      <c r="FT100" s="527">
        <f t="shared" si="239"/>
        <v>1</v>
      </c>
      <c r="FU100" s="527">
        <f t="shared" si="239"/>
        <v>1</v>
      </c>
      <c r="FV100" s="527">
        <f t="shared" si="239"/>
        <v>1</v>
      </c>
      <c r="FW100" s="527">
        <f t="shared" si="239"/>
        <v>1</v>
      </c>
      <c r="FX100" s="527">
        <f t="shared" si="239"/>
        <v>1</v>
      </c>
      <c r="FY100" s="527">
        <f t="shared" si="239"/>
        <v>1</v>
      </c>
      <c r="FZ100" s="527">
        <f t="shared" si="239"/>
        <v>1</v>
      </c>
      <c r="GA100" s="527">
        <f t="shared" si="239"/>
        <v>1</v>
      </c>
      <c r="GB100" s="527">
        <f t="shared" si="239"/>
        <v>1</v>
      </c>
      <c r="GC100" s="527">
        <f t="shared" si="239"/>
        <v>1</v>
      </c>
      <c r="GD100" s="527">
        <f t="shared" si="239"/>
        <v>1</v>
      </c>
      <c r="GE100" s="527">
        <f t="shared" si="239"/>
        <v>1</v>
      </c>
      <c r="GF100" s="527">
        <f t="shared" si="237"/>
        <v>1</v>
      </c>
    </row>
    <row r="101" spans="117:188" ht="24">
      <c r="DM101" s="41">
        <v>19</v>
      </c>
      <c r="DN101" s="41">
        <v>13</v>
      </c>
      <c r="DO101" s="41" t="str">
        <f t="shared" si="235"/>
        <v>処遇加算なし特定加算なしベア加算なしから新加算Ⅴ（９）</v>
      </c>
      <c r="DP101" s="45">
        <f t="shared" si="206"/>
        <v>0.23900000000000002</v>
      </c>
      <c r="DQ101" s="45">
        <f t="shared" si="207"/>
        <v>0.20899999999999999</v>
      </c>
      <c r="DR101" s="45">
        <f t="shared" si="208"/>
        <v>0.23900000000000002</v>
      </c>
      <c r="DS101" s="45">
        <f t="shared" si="209"/>
        <v>0.22500000000000001</v>
      </c>
      <c r="DT101" s="45" t="e">
        <f t="shared" si="210"/>
        <v>#VALUE!</v>
      </c>
      <c r="DU101" s="45">
        <f t="shared" si="211"/>
        <v>5.3999999999999992E-2</v>
      </c>
      <c r="DV101" s="45" t="e">
        <f t="shared" si="212"/>
        <v>#VALUE!</v>
      </c>
      <c r="DW101" s="45" t="e">
        <f t="shared" si="213"/>
        <v>#VALUE!</v>
      </c>
      <c r="DX101" s="45">
        <f t="shared" si="214"/>
        <v>9.7000000000000003E-2</v>
      </c>
      <c r="DY101" s="45">
        <f t="shared" si="215"/>
        <v>9.4E-2</v>
      </c>
      <c r="DZ101" s="45">
        <f t="shared" si="216"/>
        <v>9.4E-2</v>
      </c>
      <c r="EA101" s="45" t="e">
        <f t="shared" si="217"/>
        <v>#VALUE!</v>
      </c>
      <c r="EB101" s="45">
        <f t="shared" si="218"/>
        <v>6.2999999999999987E-2</v>
      </c>
      <c r="EC101" s="45">
        <f t="shared" si="219"/>
        <v>0.06</v>
      </c>
      <c r="ED101" s="45">
        <f t="shared" si="220"/>
        <v>5.8999999999999997E-2</v>
      </c>
      <c r="EE101" s="45" t="e">
        <f t="shared" ref="EE101:EU101" si="240">CN15-BC$21</f>
        <v>#VALUE!</v>
      </c>
      <c r="EF101" s="45">
        <f t="shared" si="240"/>
        <v>6.2999999999999987E-2</v>
      </c>
      <c r="EG101" s="45">
        <f t="shared" si="240"/>
        <v>9.2999999999999999E-2</v>
      </c>
      <c r="EH101" s="45">
        <f t="shared" si="240"/>
        <v>9.2999999999999999E-2</v>
      </c>
      <c r="EI101" s="45">
        <f t="shared" si="240"/>
        <v>0.11899999999999999</v>
      </c>
      <c r="EJ101" s="45">
        <f t="shared" si="240"/>
        <v>0.08</v>
      </c>
      <c r="EK101" s="45">
        <f t="shared" si="240"/>
        <v>9.8000000000000004E-2</v>
      </c>
      <c r="EL101" s="45">
        <f t="shared" si="240"/>
        <v>8.1000000000000003E-2</v>
      </c>
      <c r="EM101" s="45" t="e">
        <f t="shared" si="240"/>
        <v>#VALUE!</v>
      </c>
      <c r="EN101" s="45" t="e">
        <f t="shared" si="240"/>
        <v>#VALUE!</v>
      </c>
      <c r="EO101" s="45">
        <f t="shared" si="240"/>
        <v>0.14799999999999999</v>
      </c>
      <c r="EP101" s="45">
        <f t="shared" si="240"/>
        <v>0.14000000000000001</v>
      </c>
      <c r="EQ101" s="45" t="e">
        <f t="shared" si="240"/>
        <v>#VALUE!</v>
      </c>
      <c r="ER101" s="45" t="e">
        <f t="shared" si="240"/>
        <v>#VALUE!</v>
      </c>
      <c r="ES101" s="45" t="e">
        <f t="shared" si="240"/>
        <v>#VALUE!</v>
      </c>
      <c r="ET101" s="45" t="e">
        <f t="shared" si="240"/>
        <v>#VALUE!</v>
      </c>
      <c r="EU101" s="45" t="e">
        <f t="shared" si="240"/>
        <v>#VALUE!</v>
      </c>
      <c r="EV101" s="45" t="e">
        <f t="shared" si="222"/>
        <v>#VALUE!</v>
      </c>
      <c r="EY101" s="41" t="s">
        <v>2293</v>
      </c>
      <c r="EZ101" s="527">
        <f t="shared" si="223"/>
        <v>1</v>
      </c>
      <c r="FA101" s="527">
        <f t="shared" si="223"/>
        <v>1</v>
      </c>
      <c r="FB101" s="527">
        <f t="shared" si="223"/>
        <v>1</v>
      </c>
      <c r="FC101" s="527">
        <f t="shared" si="223"/>
        <v>1</v>
      </c>
      <c r="FD101" s="451" t="s">
        <v>2126</v>
      </c>
      <c r="FE101" s="527">
        <f t="shared" si="223"/>
        <v>1</v>
      </c>
      <c r="FF101" s="451" t="s">
        <v>2126</v>
      </c>
      <c r="FG101" s="527" t="e">
        <f t="shared" si="223"/>
        <v>#VALUE!</v>
      </c>
      <c r="FH101" s="527">
        <f t="shared" si="223"/>
        <v>1</v>
      </c>
      <c r="FI101" s="527">
        <f t="shared" si="223"/>
        <v>1</v>
      </c>
      <c r="FJ101" s="527">
        <f t="shared" si="223"/>
        <v>1</v>
      </c>
      <c r="FK101" s="451" t="s">
        <v>2126</v>
      </c>
      <c r="FL101" s="527">
        <f t="shared" si="223"/>
        <v>1</v>
      </c>
      <c r="FM101" s="527">
        <f t="shared" si="223"/>
        <v>1</v>
      </c>
      <c r="FN101" s="527">
        <f t="shared" si="223"/>
        <v>1</v>
      </c>
      <c r="FO101" s="451" t="s">
        <v>2126</v>
      </c>
      <c r="FP101" s="527">
        <f t="shared" si="239"/>
        <v>1</v>
      </c>
      <c r="FQ101" s="527">
        <f t="shared" si="239"/>
        <v>1</v>
      </c>
      <c r="FR101" s="527">
        <f t="shared" si="239"/>
        <v>1</v>
      </c>
      <c r="FS101" s="527">
        <f t="shared" si="239"/>
        <v>1</v>
      </c>
      <c r="FT101" s="527">
        <f t="shared" si="239"/>
        <v>1</v>
      </c>
      <c r="FU101" s="527">
        <f t="shared" si="239"/>
        <v>1</v>
      </c>
      <c r="FV101" s="527">
        <f t="shared" si="239"/>
        <v>1</v>
      </c>
      <c r="FW101" s="451" t="s">
        <v>2126</v>
      </c>
      <c r="FX101" s="451" t="s">
        <v>2126</v>
      </c>
      <c r="FY101" s="527">
        <f t="shared" si="239"/>
        <v>1</v>
      </c>
      <c r="FZ101" s="527">
        <f t="shared" si="239"/>
        <v>1</v>
      </c>
      <c r="GA101" s="451" t="s">
        <v>2126</v>
      </c>
      <c r="GB101" s="451" t="s">
        <v>2126</v>
      </c>
      <c r="GC101" s="451" t="s">
        <v>2126</v>
      </c>
      <c r="GD101" s="451" t="s">
        <v>2126</v>
      </c>
      <c r="GE101" s="451" t="s">
        <v>2126</v>
      </c>
      <c r="GF101" s="451" t="s">
        <v>2126</v>
      </c>
    </row>
    <row r="102" spans="117:188" ht="24">
      <c r="DM102" s="41">
        <v>19</v>
      </c>
      <c r="DN102" s="41">
        <v>14</v>
      </c>
      <c r="DO102" s="41" t="str">
        <f t="shared" si="235"/>
        <v>処遇加算なし特定加算なしベア加算なしから新加算Ⅴ（10）</v>
      </c>
      <c r="DP102" s="45">
        <f t="shared" si="206"/>
        <v>0.20899999999999999</v>
      </c>
      <c r="DQ102" s="45">
        <f t="shared" si="207"/>
        <v>0.17900000000000002</v>
      </c>
      <c r="DR102" s="45">
        <f t="shared" si="208"/>
        <v>0.20899999999999999</v>
      </c>
      <c r="DS102" s="45">
        <f t="shared" si="209"/>
        <v>0.19500000000000001</v>
      </c>
      <c r="DT102" s="45">
        <f t="shared" si="210"/>
        <v>0.125</v>
      </c>
      <c r="DU102" s="45">
        <f t="shared" si="211"/>
        <v>4.3999999999999997E-2</v>
      </c>
      <c r="DV102" s="45">
        <f t="shared" si="212"/>
        <v>8.0000000000000016E-2</v>
      </c>
      <c r="DW102" s="45">
        <f t="shared" si="213"/>
        <v>8.0000000000000016E-2</v>
      </c>
      <c r="DX102" s="45">
        <f t="shared" si="214"/>
        <v>7.1000000000000008E-2</v>
      </c>
      <c r="DY102" s="45">
        <f t="shared" si="215"/>
        <v>0.08</v>
      </c>
      <c r="DZ102" s="45">
        <f t="shared" si="216"/>
        <v>0.08</v>
      </c>
      <c r="EA102" s="45" t="e">
        <f t="shared" si="217"/>
        <v>#VALUE!</v>
      </c>
      <c r="EB102" s="45">
        <f t="shared" si="218"/>
        <v>5.1999999999999998E-2</v>
      </c>
      <c r="EC102" s="45">
        <f t="shared" si="219"/>
        <v>4.9000000000000002E-2</v>
      </c>
      <c r="ED102" s="45">
        <f t="shared" si="220"/>
        <v>4.8000000000000001E-2</v>
      </c>
      <c r="EE102" s="45">
        <f t="shared" ref="EE102:EU102" si="241">CN16-BC$21</f>
        <v>5.1999999999999998E-2</v>
      </c>
      <c r="EF102" s="45">
        <f t="shared" si="241"/>
        <v>5.1999999999999998E-2</v>
      </c>
      <c r="EG102" s="45">
        <f t="shared" si="241"/>
        <v>7.0000000000000007E-2</v>
      </c>
      <c r="EH102" s="45">
        <f t="shared" si="241"/>
        <v>7.0000000000000007E-2</v>
      </c>
      <c r="EI102" s="45">
        <f t="shared" si="241"/>
        <v>9.6000000000000002E-2</v>
      </c>
      <c r="EJ102" s="45">
        <f t="shared" si="241"/>
        <v>6.3E-2</v>
      </c>
      <c r="EK102" s="45">
        <f t="shared" si="241"/>
        <v>8.1000000000000003E-2</v>
      </c>
      <c r="EL102" s="45">
        <f t="shared" si="241"/>
        <v>6.4000000000000001E-2</v>
      </c>
      <c r="EM102" s="45">
        <f t="shared" si="241"/>
        <v>6.0999999999999999E-2</v>
      </c>
      <c r="EN102" s="45">
        <f t="shared" si="241"/>
        <v>6.0999999999999999E-2</v>
      </c>
      <c r="EO102" s="45">
        <f t="shared" si="241"/>
        <v>0.11399999999999999</v>
      </c>
      <c r="EP102" s="45">
        <f t="shared" si="241"/>
        <v>0.106</v>
      </c>
      <c r="EQ102" s="45">
        <f t="shared" si="241"/>
        <v>5.4000000000000006E-2</v>
      </c>
      <c r="ER102" s="45">
        <f t="shared" si="241"/>
        <v>6.7000000000000004E-2</v>
      </c>
      <c r="ES102" s="45">
        <f t="shared" si="241"/>
        <v>6.7000000000000004E-2</v>
      </c>
      <c r="ET102" s="45">
        <f t="shared" si="241"/>
        <v>5.3999999999999999E-2</v>
      </c>
      <c r="EU102" s="45">
        <f t="shared" si="241"/>
        <v>5.2999999999999999E-2</v>
      </c>
      <c r="EV102" s="45">
        <f t="shared" si="222"/>
        <v>5.2999999999999999E-2</v>
      </c>
      <c r="EY102" s="41" t="s">
        <v>2294</v>
      </c>
      <c r="EZ102" s="527">
        <f t="shared" si="223"/>
        <v>1</v>
      </c>
      <c r="FA102" s="527">
        <f t="shared" si="223"/>
        <v>1</v>
      </c>
      <c r="FB102" s="527">
        <f t="shared" si="223"/>
        <v>1</v>
      </c>
      <c r="FC102" s="527">
        <f t="shared" si="223"/>
        <v>1</v>
      </c>
      <c r="FD102" s="527">
        <f t="shared" si="223"/>
        <v>1</v>
      </c>
      <c r="FE102" s="527">
        <f t="shared" si="223"/>
        <v>1</v>
      </c>
      <c r="FF102" s="527">
        <f t="shared" si="223"/>
        <v>1</v>
      </c>
      <c r="FG102" s="527">
        <f t="shared" si="223"/>
        <v>1</v>
      </c>
      <c r="FH102" s="527">
        <f t="shared" si="223"/>
        <v>1</v>
      </c>
      <c r="FI102" s="527">
        <f t="shared" si="223"/>
        <v>1</v>
      </c>
      <c r="FJ102" s="527">
        <f t="shared" si="223"/>
        <v>1</v>
      </c>
      <c r="FK102" s="451" t="s">
        <v>2126</v>
      </c>
      <c r="FL102" s="527">
        <f t="shared" si="223"/>
        <v>1</v>
      </c>
      <c r="FM102" s="527">
        <f t="shared" si="223"/>
        <v>1</v>
      </c>
      <c r="FN102" s="527">
        <f t="shared" si="223"/>
        <v>1</v>
      </c>
      <c r="FO102" s="527">
        <f t="shared" si="223"/>
        <v>1</v>
      </c>
      <c r="FP102" s="527">
        <f t="shared" si="239"/>
        <v>1</v>
      </c>
      <c r="FQ102" s="527">
        <f t="shared" si="239"/>
        <v>1</v>
      </c>
      <c r="FR102" s="527">
        <f t="shared" si="239"/>
        <v>1</v>
      </c>
      <c r="FS102" s="527">
        <f t="shared" si="239"/>
        <v>1</v>
      </c>
      <c r="FT102" s="527">
        <f t="shared" si="239"/>
        <v>1</v>
      </c>
      <c r="FU102" s="527">
        <f t="shared" si="239"/>
        <v>1</v>
      </c>
      <c r="FV102" s="527">
        <f t="shared" si="239"/>
        <v>1</v>
      </c>
      <c r="FW102" s="527">
        <f t="shared" si="239"/>
        <v>1</v>
      </c>
      <c r="FX102" s="527">
        <f t="shared" si="239"/>
        <v>1</v>
      </c>
      <c r="FY102" s="527">
        <f t="shared" si="239"/>
        <v>1</v>
      </c>
      <c r="FZ102" s="527">
        <f t="shared" si="239"/>
        <v>1</v>
      </c>
      <c r="GA102" s="527">
        <f t="shared" si="239"/>
        <v>1</v>
      </c>
      <c r="GB102" s="527">
        <f t="shared" si="239"/>
        <v>1</v>
      </c>
      <c r="GC102" s="527">
        <f t="shared" si="239"/>
        <v>1</v>
      </c>
      <c r="GD102" s="527">
        <f t="shared" si="239"/>
        <v>1</v>
      </c>
      <c r="GE102" s="527">
        <f t="shared" si="239"/>
        <v>1</v>
      </c>
      <c r="GF102" s="527">
        <f t="shared" ref="FA102:GF106" si="242">EV102/DE16</f>
        <v>1</v>
      </c>
    </row>
    <row r="103" spans="117:188" ht="24">
      <c r="DM103" s="41">
        <v>19</v>
      </c>
      <c r="DN103" s="41">
        <v>15</v>
      </c>
      <c r="DO103" s="41" t="str">
        <f t="shared" si="235"/>
        <v>処遇加算なし特定加算なしベア加算なしから新加算Ⅴ（11）</v>
      </c>
      <c r="DP103" s="45">
        <f t="shared" si="206"/>
        <v>0.22800000000000001</v>
      </c>
      <c r="DQ103" s="45">
        <f t="shared" si="207"/>
        <v>0.17399999999999999</v>
      </c>
      <c r="DR103" s="45">
        <f t="shared" si="208"/>
        <v>0.22800000000000001</v>
      </c>
      <c r="DS103" s="45">
        <f t="shared" si="209"/>
        <v>0.20299999999999999</v>
      </c>
      <c r="DT103" s="45">
        <f t="shared" si="210"/>
        <v>9.2999999999999999E-2</v>
      </c>
      <c r="DU103" s="45">
        <f t="shared" si="211"/>
        <v>4.3999999999999997E-2</v>
      </c>
      <c r="DV103" s="45">
        <f t="shared" si="212"/>
        <v>8.6999999999999994E-2</v>
      </c>
      <c r="DW103" s="45">
        <f t="shared" si="213"/>
        <v>8.6999999999999994E-2</v>
      </c>
      <c r="DX103" s="45">
        <f t="shared" si="214"/>
        <v>7.1000000000000008E-2</v>
      </c>
      <c r="DY103" s="45">
        <f t="shared" si="215"/>
        <v>6.2E-2</v>
      </c>
      <c r="DZ103" s="45">
        <f t="shared" si="216"/>
        <v>6.2E-2</v>
      </c>
      <c r="EA103" s="45" t="e">
        <f t="shared" si="217"/>
        <v>#VALUE!</v>
      </c>
      <c r="EB103" s="45">
        <f t="shared" si="218"/>
        <v>5.6000000000000001E-2</v>
      </c>
      <c r="EC103" s="45">
        <f t="shared" si="219"/>
        <v>0.05</v>
      </c>
      <c r="ED103" s="45">
        <f t="shared" si="220"/>
        <v>4.9000000000000002E-2</v>
      </c>
      <c r="EE103" s="45">
        <f t="shared" ref="EE103:EU103" si="243">CN17-BC$21</f>
        <v>5.6000000000000001E-2</v>
      </c>
      <c r="EF103" s="45">
        <f t="shared" si="243"/>
        <v>5.6000000000000001E-2</v>
      </c>
      <c r="EG103" s="45">
        <f t="shared" si="243"/>
        <v>7.9000000000000001E-2</v>
      </c>
      <c r="EH103" s="45">
        <f t="shared" si="243"/>
        <v>7.9000000000000001E-2</v>
      </c>
      <c r="EI103" s="45">
        <f t="shared" si="243"/>
        <v>0.126</v>
      </c>
      <c r="EJ103" s="45">
        <f t="shared" si="243"/>
        <v>7.5999999999999998E-2</v>
      </c>
      <c r="EK103" s="45">
        <f t="shared" si="243"/>
        <v>0.109</v>
      </c>
      <c r="EL103" s="45">
        <f t="shared" si="243"/>
        <v>7.8E-2</v>
      </c>
      <c r="EM103" s="45">
        <f t="shared" si="243"/>
        <v>7.5999999999999998E-2</v>
      </c>
      <c r="EN103" s="45">
        <f t="shared" si="243"/>
        <v>7.5999999999999998E-2</v>
      </c>
      <c r="EO103" s="45">
        <f t="shared" si="243"/>
        <v>0.10299999999999999</v>
      </c>
      <c r="EP103" s="45">
        <f t="shared" si="243"/>
        <v>8.8999999999999996E-2</v>
      </c>
      <c r="EQ103" s="45">
        <f t="shared" si="243"/>
        <v>5.6000000000000008E-2</v>
      </c>
      <c r="ER103" s="45">
        <f t="shared" si="243"/>
        <v>6.3E-2</v>
      </c>
      <c r="ES103" s="45">
        <f t="shared" si="243"/>
        <v>6.3E-2</v>
      </c>
      <c r="ET103" s="45">
        <f t="shared" si="243"/>
        <v>5.8000000000000003E-2</v>
      </c>
      <c r="EU103" s="45">
        <f t="shared" si="243"/>
        <v>5.6000000000000001E-2</v>
      </c>
      <c r="EV103" s="45">
        <f t="shared" si="222"/>
        <v>5.6000000000000001E-2</v>
      </c>
      <c r="EY103" s="41" t="s">
        <v>2295</v>
      </c>
      <c r="EZ103" s="527">
        <f t="shared" si="223"/>
        <v>1</v>
      </c>
      <c r="FA103" s="527">
        <f t="shared" si="242"/>
        <v>1</v>
      </c>
      <c r="FB103" s="527">
        <f t="shared" si="242"/>
        <v>1</v>
      </c>
      <c r="FC103" s="527">
        <f t="shared" si="242"/>
        <v>1</v>
      </c>
      <c r="FD103" s="527">
        <f t="shared" si="242"/>
        <v>1</v>
      </c>
      <c r="FE103" s="527">
        <f t="shared" si="242"/>
        <v>1</v>
      </c>
      <c r="FF103" s="527">
        <f t="shared" si="242"/>
        <v>1</v>
      </c>
      <c r="FG103" s="527">
        <f t="shared" si="242"/>
        <v>1</v>
      </c>
      <c r="FH103" s="527">
        <f t="shared" si="242"/>
        <v>1</v>
      </c>
      <c r="FI103" s="527">
        <f t="shared" si="242"/>
        <v>1</v>
      </c>
      <c r="FJ103" s="527">
        <f t="shared" si="242"/>
        <v>1</v>
      </c>
      <c r="FK103" s="451" t="s">
        <v>2126</v>
      </c>
      <c r="FL103" s="527">
        <f t="shared" si="242"/>
        <v>1</v>
      </c>
      <c r="FM103" s="527">
        <f t="shared" si="242"/>
        <v>1</v>
      </c>
      <c r="FN103" s="527">
        <f t="shared" si="242"/>
        <v>1</v>
      </c>
      <c r="FO103" s="527">
        <f t="shared" si="242"/>
        <v>1</v>
      </c>
      <c r="FP103" s="527">
        <f t="shared" si="242"/>
        <v>1</v>
      </c>
      <c r="FQ103" s="527">
        <f t="shared" si="242"/>
        <v>1</v>
      </c>
      <c r="FR103" s="527">
        <f t="shared" si="242"/>
        <v>1</v>
      </c>
      <c r="FS103" s="527">
        <f t="shared" si="242"/>
        <v>1</v>
      </c>
      <c r="FT103" s="527">
        <f t="shared" si="242"/>
        <v>1</v>
      </c>
      <c r="FU103" s="527">
        <f t="shared" si="242"/>
        <v>1</v>
      </c>
      <c r="FV103" s="527">
        <f t="shared" si="242"/>
        <v>1</v>
      </c>
      <c r="FW103" s="527">
        <f t="shared" si="242"/>
        <v>1</v>
      </c>
      <c r="FX103" s="527">
        <f t="shared" si="242"/>
        <v>1</v>
      </c>
      <c r="FY103" s="527">
        <f t="shared" si="242"/>
        <v>1</v>
      </c>
      <c r="FZ103" s="527">
        <f t="shared" si="242"/>
        <v>1</v>
      </c>
      <c r="GA103" s="527">
        <f t="shared" si="242"/>
        <v>1</v>
      </c>
      <c r="GB103" s="527">
        <f t="shared" si="242"/>
        <v>1</v>
      </c>
      <c r="GC103" s="527">
        <f t="shared" si="242"/>
        <v>1</v>
      </c>
      <c r="GD103" s="527">
        <f t="shared" si="242"/>
        <v>1</v>
      </c>
      <c r="GE103" s="527">
        <f t="shared" si="242"/>
        <v>1</v>
      </c>
      <c r="GF103" s="527">
        <f t="shared" si="242"/>
        <v>1</v>
      </c>
    </row>
    <row r="104" spans="117:188" ht="24">
      <c r="DM104" s="41">
        <v>19</v>
      </c>
      <c r="DN104" s="41">
        <v>16</v>
      </c>
      <c r="DO104" s="41" t="str">
        <f t="shared" si="235"/>
        <v>処遇加算なし特定加算なしベア加算なしから新加算Ⅴ（12）</v>
      </c>
      <c r="DP104" s="45">
        <f t="shared" si="206"/>
        <v>0.19400000000000001</v>
      </c>
      <c r="DQ104" s="45">
        <f t="shared" si="207"/>
        <v>0.16400000000000001</v>
      </c>
      <c r="DR104" s="45">
        <f t="shared" si="208"/>
        <v>0.19400000000000001</v>
      </c>
      <c r="DS104" s="45">
        <f t="shared" si="209"/>
        <v>0.18</v>
      </c>
      <c r="DT104" s="45" t="e">
        <f t="shared" si="210"/>
        <v>#VALUE!</v>
      </c>
      <c r="DU104" s="45">
        <f t="shared" si="211"/>
        <v>4.2999999999999997E-2</v>
      </c>
      <c r="DV104" s="45" t="e">
        <f t="shared" si="212"/>
        <v>#VALUE!</v>
      </c>
      <c r="DW104" s="45" t="e">
        <f t="shared" si="213"/>
        <v>#VALUE!</v>
      </c>
      <c r="DX104" s="45">
        <f t="shared" si="214"/>
        <v>6.9000000000000006E-2</v>
      </c>
      <c r="DY104" s="45">
        <f t="shared" si="215"/>
        <v>7.5999999999999998E-2</v>
      </c>
      <c r="DZ104" s="45">
        <f t="shared" si="216"/>
        <v>7.5999999999999998E-2</v>
      </c>
      <c r="EA104" s="45" t="e">
        <f t="shared" si="217"/>
        <v>#VALUE!</v>
      </c>
      <c r="EB104" s="45">
        <f t="shared" si="218"/>
        <v>4.9999999999999996E-2</v>
      </c>
      <c r="EC104" s="45">
        <f t="shared" si="219"/>
        <v>4.7E-2</v>
      </c>
      <c r="ED104" s="45">
        <f t="shared" si="220"/>
        <v>4.5999999999999999E-2</v>
      </c>
      <c r="EE104" s="45" t="e">
        <f t="shared" ref="EE104:EU104" si="244">CN18-BC$21</f>
        <v>#VALUE!</v>
      </c>
      <c r="EF104" s="45">
        <f t="shared" si="244"/>
        <v>4.9999999999999996E-2</v>
      </c>
      <c r="EG104" s="45">
        <f t="shared" si="244"/>
        <v>6.7000000000000004E-2</v>
      </c>
      <c r="EH104" s="45">
        <f t="shared" si="244"/>
        <v>6.7000000000000004E-2</v>
      </c>
      <c r="EI104" s="45">
        <f t="shared" si="244"/>
        <v>9.2999999999999999E-2</v>
      </c>
      <c r="EJ104" s="45">
        <f t="shared" si="244"/>
        <v>6.0000000000000005E-2</v>
      </c>
      <c r="EK104" s="45">
        <f t="shared" si="244"/>
        <v>7.8E-2</v>
      </c>
      <c r="EL104" s="45">
        <f t="shared" si="244"/>
        <v>6.1000000000000006E-2</v>
      </c>
      <c r="EM104" s="45" t="e">
        <f t="shared" si="244"/>
        <v>#VALUE!</v>
      </c>
      <c r="EN104" s="45" t="e">
        <f t="shared" si="244"/>
        <v>#VALUE!</v>
      </c>
      <c r="EO104" s="45">
        <f t="shared" si="244"/>
        <v>0.11</v>
      </c>
      <c r="EP104" s="45">
        <f t="shared" si="244"/>
        <v>0.10200000000000001</v>
      </c>
      <c r="EQ104" s="45" t="e">
        <f t="shared" si="244"/>
        <v>#VALUE!</v>
      </c>
      <c r="ER104" s="45" t="e">
        <f t="shared" si="244"/>
        <v>#VALUE!</v>
      </c>
      <c r="ES104" s="45" t="e">
        <f t="shared" si="244"/>
        <v>#VALUE!</v>
      </c>
      <c r="ET104" s="45" t="e">
        <f t="shared" si="244"/>
        <v>#VALUE!</v>
      </c>
      <c r="EU104" s="45" t="e">
        <f t="shared" si="244"/>
        <v>#VALUE!</v>
      </c>
      <c r="EV104" s="45" t="e">
        <f t="shared" si="222"/>
        <v>#VALUE!</v>
      </c>
      <c r="EY104" s="41" t="s">
        <v>2296</v>
      </c>
      <c r="EZ104" s="527">
        <f t="shared" si="223"/>
        <v>1</v>
      </c>
      <c r="FA104" s="527">
        <f t="shared" si="242"/>
        <v>1</v>
      </c>
      <c r="FB104" s="527">
        <f t="shared" si="242"/>
        <v>1</v>
      </c>
      <c r="FC104" s="527">
        <f t="shared" si="242"/>
        <v>1</v>
      </c>
      <c r="FD104" s="451" t="s">
        <v>2126</v>
      </c>
      <c r="FE104" s="527">
        <f t="shared" si="242"/>
        <v>1</v>
      </c>
      <c r="FF104" s="451" t="s">
        <v>2126</v>
      </c>
      <c r="FG104" s="527" t="e">
        <f t="shared" si="242"/>
        <v>#VALUE!</v>
      </c>
      <c r="FH104" s="527">
        <f t="shared" si="242"/>
        <v>1</v>
      </c>
      <c r="FI104" s="527">
        <f t="shared" si="242"/>
        <v>1</v>
      </c>
      <c r="FJ104" s="527">
        <f t="shared" si="242"/>
        <v>1</v>
      </c>
      <c r="FK104" s="451" t="s">
        <v>2126</v>
      </c>
      <c r="FL104" s="527">
        <f t="shared" si="242"/>
        <v>1</v>
      </c>
      <c r="FM104" s="527">
        <f t="shared" si="242"/>
        <v>1</v>
      </c>
      <c r="FN104" s="527">
        <f t="shared" si="242"/>
        <v>1</v>
      </c>
      <c r="FO104" s="451" t="s">
        <v>2126</v>
      </c>
      <c r="FP104" s="527">
        <f t="shared" si="242"/>
        <v>1</v>
      </c>
      <c r="FQ104" s="527">
        <f t="shared" si="242"/>
        <v>1</v>
      </c>
      <c r="FR104" s="527">
        <f t="shared" si="242"/>
        <v>1</v>
      </c>
      <c r="FS104" s="527">
        <f t="shared" si="242"/>
        <v>1</v>
      </c>
      <c r="FT104" s="527">
        <f t="shared" si="242"/>
        <v>1</v>
      </c>
      <c r="FU104" s="527">
        <f t="shared" si="242"/>
        <v>1</v>
      </c>
      <c r="FV104" s="527">
        <f t="shared" si="242"/>
        <v>1</v>
      </c>
      <c r="FW104" s="451" t="s">
        <v>2126</v>
      </c>
      <c r="FX104" s="451" t="s">
        <v>2126</v>
      </c>
      <c r="FY104" s="527">
        <f t="shared" si="242"/>
        <v>1</v>
      </c>
      <c r="FZ104" s="527">
        <f t="shared" si="242"/>
        <v>1</v>
      </c>
      <c r="GA104" s="451" t="s">
        <v>2126</v>
      </c>
      <c r="GB104" s="451" t="s">
        <v>2126</v>
      </c>
      <c r="GC104" s="451" t="s">
        <v>2126</v>
      </c>
      <c r="GD104" s="451" t="s">
        <v>2126</v>
      </c>
      <c r="GE104" s="451" t="s">
        <v>2126</v>
      </c>
      <c r="GF104" s="451" t="s">
        <v>2126</v>
      </c>
    </row>
    <row r="105" spans="117:188" ht="24">
      <c r="DM105" s="41">
        <v>19</v>
      </c>
      <c r="DN105" s="41">
        <v>17</v>
      </c>
      <c r="DO105" s="41" t="str">
        <f t="shared" si="235"/>
        <v>処遇加算なし特定加算なしベア加算なしから新加算Ⅴ（13）</v>
      </c>
      <c r="DP105" s="45">
        <f t="shared" si="206"/>
        <v>0.184</v>
      </c>
      <c r="DQ105" s="45">
        <f t="shared" si="207"/>
        <v>0.154</v>
      </c>
      <c r="DR105" s="45">
        <f t="shared" si="208"/>
        <v>0.184</v>
      </c>
      <c r="DS105" s="45">
        <f t="shared" si="209"/>
        <v>0.17</v>
      </c>
      <c r="DT105" s="45">
        <f t="shared" si="210"/>
        <v>0.10899999999999999</v>
      </c>
      <c r="DU105" s="45">
        <f t="shared" si="211"/>
        <v>4.0999999999999995E-2</v>
      </c>
      <c r="DV105" s="45">
        <f t="shared" si="212"/>
        <v>8.6999999999999994E-2</v>
      </c>
      <c r="DW105" s="45">
        <f t="shared" si="213"/>
        <v>8.6999999999999994E-2</v>
      </c>
      <c r="DX105" s="45">
        <f t="shared" si="214"/>
        <v>7.8E-2</v>
      </c>
      <c r="DY105" s="45">
        <f t="shared" si="215"/>
        <v>5.7999999999999996E-2</v>
      </c>
      <c r="DZ105" s="45">
        <f t="shared" si="216"/>
        <v>5.7999999999999996E-2</v>
      </c>
      <c r="EA105" s="45" t="e">
        <f t="shared" si="217"/>
        <v>#VALUE!</v>
      </c>
      <c r="EB105" s="45">
        <f t="shared" si="218"/>
        <v>4.8000000000000001E-2</v>
      </c>
      <c r="EC105" s="45">
        <f t="shared" si="219"/>
        <v>4.4999999999999998E-2</v>
      </c>
      <c r="ED105" s="45">
        <f t="shared" si="220"/>
        <v>4.3999999999999997E-2</v>
      </c>
      <c r="EE105" s="45">
        <f t="shared" ref="EE105:EU105" si="245">CN19-BC$21</f>
        <v>4.8000000000000001E-2</v>
      </c>
      <c r="EF105" s="45">
        <f t="shared" si="245"/>
        <v>4.8000000000000001E-2</v>
      </c>
      <c r="EG105" s="45">
        <f t="shared" si="245"/>
        <v>7.6999999999999999E-2</v>
      </c>
      <c r="EH105" s="45">
        <f t="shared" si="245"/>
        <v>7.6999999999999999E-2</v>
      </c>
      <c r="EI105" s="45">
        <f t="shared" si="245"/>
        <v>0.10299999999999999</v>
      </c>
      <c r="EJ105" s="45">
        <f t="shared" si="245"/>
        <v>7.0000000000000007E-2</v>
      </c>
      <c r="EK105" s="45">
        <f t="shared" si="245"/>
        <v>8.7999999999999995E-2</v>
      </c>
      <c r="EL105" s="45">
        <f t="shared" si="245"/>
        <v>7.1000000000000008E-2</v>
      </c>
      <c r="EM105" s="45">
        <f t="shared" si="245"/>
        <v>7.0000000000000007E-2</v>
      </c>
      <c r="EN105" s="45">
        <f t="shared" si="245"/>
        <v>7.0000000000000007E-2</v>
      </c>
      <c r="EO105" s="45">
        <f t="shared" si="245"/>
        <v>0.109</v>
      </c>
      <c r="EP105" s="45">
        <f t="shared" si="245"/>
        <v>0.10100000000000001</v>
      </c>
      <c r="EQ105" s="45">
        <f t="shared" si="245"/>
        <v>4.8000000000000001E-2</v>
      </c>
      <c r="ER105" s="45">
        <f t="shared" si="245"/>
        <v>5.8999999999999997E-2</v>
      </c>
      <c r="ES105" s="45">
        <f t="shared" si="245"/>
        <v>5.8999999999999997E-2</v>
      </c>
      <c r="ET105" s="45">
        <f t="shared" si="245"/>
        <v>4.9000000000000002E-2</v>
      </c>
      <c r="EU105" s="45">
        <f t="shared" si="245"/>
        <v>4.8000000000000001E-2</v>
      </c>
      <c r="EV105" s="45">
        <f t="shared" si="222"/>
        <v>4.8000000000000001E-2</v>
      </c>
      <c r="EY105" s="41" t="s">
        <v>2297</v>
      </c>
      <c r="EZ105" s="527">
        <f t="shared" si="223"/>
        <v>1</v>
      </c>
      <c r="FA105" s="527">
        <f t="shared" si="242"/>
        <v>1</v>
      </c>
      <c r="FB105" s="527">
        <f t="shared" si="242"/>
        <v>1</v>
      </c>
      <c r="FC105" s="527">
        <f t="shared" si="242"/>
        <v>1</v>
      </c>
      <c r="FD105" s="527">
        <f t="shared" si="242"/>
        <v>1</v>
      </c>
      <c r="FE105" s="527">
        <f t="shared" si="242"/>
        <v>1</v>
      </c>
      <c r="FF105" s="527">
        <f t="shared" si="242"/>
        <v>1</v>
      </c>
      <c r="FG105" s="527">
        <f t="shared" si="242"/>
        <v>1</v>
      </c>
      <c r="FH105" s="527">
        <f t="shared" si="242"/>
        <v>1</v>
      </c>
      <c r="FI105" s="527">
        <f t="shared" si="242"/>
        <v>1</v>
      </c>
      <c r="FJ105" s="527">
        <f t="shared" si="242"/>
        <v>1</v>
      </c>
      <c r="FK105" s="451" t="s">
        <v>2126</v>
      </c>
      <c r="FL105" s="527">
        <f t="shared" si="242"/>
        <v>1</v>
      </c>
      <c r="FM105" s="527">
        <f t="shared" si="242"/>
        <v>1</v>
      </c>
      <c r="FN105" s="527">
        <f t="shared" si="242"/>
        <v>1</v>
      </c>
      <c r="FO105" s="527">
        <f t="shared" si="242"/>
        <v>1</v>
      </c>
      <c r="FP105" s="527">
        <f t="shared" si="242"/>
        <v>1</v>
      </c>
      <c r="FQ105" s="527">
        <f t="shared" si="242"/>
        <v>1</v>
      </c>
      <c r="FR105" s="527">
        <f t="shared" si="242"/>
        <v>1</v>
      </c>
      <c r="FS105" s="527">
        <f t="shared" si="242"/>
        <v>1</v>
      </c>
      <c r="FT105" s="527">
        <f t="shared" si="242"/>
        <v>1</v>
      </c>
      <c r="FU105" s="527">
        <f t="shared" si="242"/>
        <v>1</v>
      </c>
      <c r="FV105" s="527">
        <f t="shared" si="242"/>
        <v>1</v>
      </c>
      <c r="FW105" s="527">
        <f t="shared" si="242"/>
        <v>1</v>
      </c>
      <c r="FX105" s="527">
        <f t="shared" si="242"/>
        <v>1</v>
      </c>
      <c r="FY105" s="527">
        <f t="shared" si="242"/>
        <v>1</v>
      </c>
      <c r="FZ105" s="527">
        <f t="shared" si="242"/>
        <v>1</v>
      </c>
      <c r="GA105" s="527">
        <f t="shared" si="242"/>
        <v>1</v>
      </c>
      <c r="GB105" s="527">
        <f t="shared" si="242"/>
        <v>1</v>
      </c>
      <c r="GC105" s="527">
        <f t="shared" si="242"/>
        <v>1</v>
      </c>
      <c r="GD105" s="527">
        <f t="shared" si="242"/>
        <v>1</v>
      </c>
      <c r="GE105" s="527">
        <f t="shared" si="242"/>
        <v>1</v>
      </c>
      <c r="GF105" s="527">
        <f t="shared" si="242"/>
        <v>1</v>
      </c>
    </row>
    <row r="106" spans="117:188" ht="24">
      <c r="DM106" s="41">
        <v>19</v>
      </c>
      <c r="DN106" s="41">
        <v>18</v>
      </c>
      <c r="DO106" s="41" t="str">
        <f t="shared" si="235"/>
        <v>処遇加算なし特定加算なしベア加算なしから新加算Ⅴ（14）</v>
      </c>
      <c r="DP106" s="45">
        <f t="shared" si="206"/>
        <v>0.13900000000000001</v>
      </c>
      <c r="DQ106" s="45">
        <f t="shared" si="207"/>
        <v>0.109</v>
      </c>
      <c r="DR106" s="45">
        <f t="shared" si="208"/>
        <v>0.13900000000000001</v>
      </c>
      <c r="DS106" s="45">
        <f t="shared" si="209"/>
        <v>0.125</v>
      </c>
      <c r="DT106" s="45">
        <f t="shared" si="210"/>
        <v>6.4000000000000001E-2</v>
      </c>
      <c r="DU106" s="45">
        <f t="shared" si="211"/>
        <v>0.03</v>
      </c>
      <c r="DV106" s="45">
        <f t="shared" si="212"/>
        <v>5.9000000000000004E-2</v>
      </c>
      <c r="DW106" s="45">
        <f t="shared" si="213"/>
        <v>5.9000000000000004E-2</v>
      </c>
      <c r="DX106" s="45">
        <f t="shared" si="214"/>
        <v>0.05</v>
      </c>
      <c r="DY106" s="45">
        <f t="shared" si="215"/>
        <v>0.04</v>
      </c>
      <c r="DZ106" s="45">
        <f t="shared" si="216"/>
        <v>0.04</v>
      </c>
      <c r="EA106" s="45" t="e">
        <f t="shared" si="217"/>
        <v>#VALUE!</v>
      </c>
      <c r="EB106" s="45">
        <f t="shared" si="218"/>
        <v>3.4999999999999996E-2</v>
      </c>
      <c r="EC106" s="45">
        <f t="shared" si="219"/>
        <v>3.2000000000000001E-2</v>
      </c>
      <c r="ED106" s="45">
        <f t="shared" si="220"/>
        <v>3.1E-2</v>
      </c>
      <c r="EE106" s="45">
        <f t="shared" ref="EE106:EU106" si="246">CN20-BC$21</f>
        <v>3.4999999999999996E-2</v>
      </c>
      <c r="EF106" s="45">
        <f t="shared" si="246"/>
        <v>3.4999999999999996E-2</v>
      </c>
      <c r="EG106" s="45">
        <f t="shared" si="246"/>
        <v>5.1000000000000004E-2</v>
      </c>
      <c r="EH106" s="45">
        <f t="shared" si="246"/>
        <v>5.1000000000000004E-2</v>
      </c>
      <c r="EI106" s="45">
        <f t="shared" si="246"/>
        <v>7.6999999999999999E-2</v>
      </c>
      <c r="EJ106" s="45">
        <f t="shared" si="246"/>
        <v>0.05</v>
      </c>
      <c r="EK106" s="45">
        <f t="shared" si="246"/>
        <v>6.8000000000000005E-2</v>
      </c>
      <c r="EL106" s="45">
        <f t="shared" si="246"/>
        <v>5.1000000000000004E-2</v>
      </c>
      <c r="EM106" s="45">
        <f t="shared" si="246"/>
        <v>0.05</v>
      </c>
      <c r="EN106" s="45">
        <f t="shared" si="246"/>
        <v>0.05</v>
      </c>
      <c r="EO106" s="45">
        <f t="shared" si="246"/>
        <v>7.1000000000000008E-2</v>
      </c>
      <c r="EP106" s="45">
        <f t="shared" si="246"/>
        <v>6.3E-2</v>
      </c>
      <c r="EQ106" s="45">
        <f t="shared" si="246"/>
        <v>3.7000000000000005E-2</v>
      </c>
      <c r="ER106" s="45">
        <f t="shared" si="246"/>
        <v>4.1000000000000002E-2</v>
      </c>
      <c r="ES106" s="45">
        <f t="shared" si="246"/>
        <v>4.1000000000000002E-2</v>
      </c>
      <c r="ET106" s="45">
        <f t="shared" si="246"/>
        <v>3.5999999999999997E-2</v>
      </c>
      <c r="EU106" s="45">
        <f t="shared" si="246"/>
        <v>3.5000000000000003E-2</v>
      </c>
      <c r="EV106" s="45">
        <f t="shared" si="222"/>
        <v>3.5000000000000003E-2</v>
      </c>
      <c r="EY106" s="41" t="s">
        <v>2298</v>
      </c>
      <c r="EZ106" s="527">
        <f t="shared" si="223"/>
        <v>1</v>
      </c>
      <c r="FA106" s="527">
        <f t="shared" si="242"/>
        <v>1</v>
      </c>
      <c r="FB106" s="527">
        <f t="shared" si="242"/>
        <v>1</v>
      </c>
      <c r="FC106" s="527">
        <f t="shared" si="242"/>
        <v>1</v>
      </c>
      <c r="FD106" s="527">
        <f t="shared" si="242"/>
        <v>1</v>
      </c>
      <c r="FE106" s="527">
        <f t="shared" si="242"/>
        <v>1</v>
      </c>
      <c r="FF106" s="527">
        <f t="shared" si="242"/>
        <v>1</v>
      </c>
      <c r="FG106" s="527">
        <f t="shared" si="242"/>
        <v>1</v>
      </c>
      <c r="FH106" s="527">
        <f t="shared" si="242"/>
        <v>1</v>
      </c>
      <c r="FI106" s="527">
        <f t="shared" si="242"/>
        <v>1</v>
      </c>
      <c r="FJ106" s="527">
        <f t="shared" si="242"/>
        <v>1</v>
      </c>
      <c r="FK106" s="451" t="s">
        <v>2126</v>
      </c>
      <c r="FL106" s="527">
        <f t="shared" si="242"/>
        <v>1</v>
      </c>
      <c r="FM106" s="527">
        <f t="shared" si="242"/>
        <v>1</v>
      </c>
      <c r="FN106" s="527">
        <f t="shared" si="242"/>
        <v>1</v>
      </c>
      <c r="FO106" s="527">
        <f t="shared" si="242"/>
        <v>1</v>
      </c>
      <c r="FP106" s="527">
        <f t="shared" si="242"/>
        <v>1</v>
      </c>
      <c r="FQ106" s="527">
        <f t="shared" si="242"/>
        <v>1</v>
      </c>
      <c r="FR106" s="527">
        <f t="shared" si="242"/>
        <v>1</v>
      </c>
      <c r="FS106" s="527">
        <f t="shared" si="242"/>
        <v>1</v>
      </c>
      <c r="FT106" s="527">
        <f t="shared" si="242"/>
        <v>1</v>
      </c>
      <c r="FU106" s="527">
        <f t="shared" si="242"/>
        <v>1</v>
      </c>
      <c r="FV106" s="527">
        <f t="shared" si="242"/>
        <v>1</v>
      </c>
      <c r="FW106" s="527">
        <f t="shared" si="242"/>
        <v>1</v>
      </c>
      <c r="FX106" s="527">
        <f t="shared" si="242"/>
        <v>1</v>
      </c>
      <c r="FY106" s="527">
        <f t="shared" si="242"/>
        <v>1</v>
      </c>
      <c r="FZ106" s="527">
        <f t="shared" si="242"/>
        <v>1</v>
      </c>
      <c r="GA106" s="527">
        <f t="shared" si="242"/>
        <v>1</v>
      </c>
      <c r="GB106" s="527">
        <f t="shared" si="242"/>
        <v>1</v>
      </c>
      <c r="GC106" s="527">
        <f t="shared" si="242"/>
        <v>1</v>
      </c>
      <c r="GD106" s="527">
        <f t="shared" si="242"/>
        <v>1</v>
      </c>
      <c r="GE106" s="527">
        <f t="shared" si="242"/>
        <v>1</v>
      </c>
      <c r="GF106" s="527">
        <f t="shared" si="242"/>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稲垣　宏祐</cp:lastModifiedBy>
  <cp:lastPrinted>2024-03-04T13:21:03Z</cp:lastPrinted>
  <dcterms:created xsi:type="dcterms:W3CDTF">2023-01-10T13:53:21Z</dcterms:created>
  <dcterms:modified xsi:type="dcterms:W3CDTF">2025-01-24T10:01:25Z</dcterms:modified>
</cp:coreProperties>
</file>